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МО!$A$1:$AD$606</definedName>
  </definedNames>
  <calcPr calcId="162913"/>
</workbook>
</file>

<file path=xl/calcChain.xml><?xml version="1.0" encoding="utf-8"?>
<calcChain xmlns="http://schemas.openxmlformats.org/spreadsheetml/2006/main">
  <c r="O130" i="8"/>
  <c r="N130"/>
  <c r="N226" l="1"/>
  <c r="O226"/>
  <c r="Q114"/>
  <c r="R114"/>
  <c r="L226" l="1"/>
  <c r="P9"/>
  <c r="N18"/>
  <c r="O18" s="1"/>
  <c r="L220"/>
  <c r="N221"/>
  <c r="L221" s="1"/>
  <c r="N222"/>
  <c r="N223"/>
  <c r="N224"/>
  <c r="N244"/>
  <c r="N243"/>
  <c r="N144"/>
  <c r="L144" s="1"/>
  <c r="N143"/>
  <c r="L143" s="1"/>
  <c r="N142"/>
  <c r="AB366"/>
  <c r="AA366"/>
  <c r="Z366"/>
  <c r="X366"/>
  <c r="W366"/>
  <c r="V366"/>
  <c r="AB361"/>
  <c r="Z361"/>
  <c r="S361"/>
  <c r="T361"/>
  <c r="V361"/>
  <c r="X361"/>
  <c r="N230"/>
  <c r="L230" s="1"/>
  <c r="N231"/>
  <c r="M231" s="1"/>
  <c r="L231" s="1"/>
  <c r="N232"/>
  <c r="M232" s="1"/>
  <c r="L232" s="1"/>
  <c r="I217"/>
  <c r="I159"/>
  <c r="AB217"/>
  <c r="Z217"/>
  <c r="S217"/>
  <c r="T217"/>
  <c r="V217"/>
  <c r="X217"/>
  <c r="O221"/>
  <c r="O222"/>
  <c r="O223"/>
  <c r="O224"/>
  <c r="N39"/>
  <c r="L39" s="1"/>
  <c r="L142" l="1"/>
  <c r="O142"/>
  <c r="L18"/>
  <c r="O232"/>
  <c r="O231"/>
  <c r="O230"/>
  <c r="O39"/>
  <c r="Z363" l="1"/>
  <c r="Y363"/>
  <c r="AA363"/>
  <c r="Y362"/>
  <c r="N140"/>
  <c r="Y246" l="1"/>
  <c r="Y217"/>
  <c r="Y188"/>
  <c r="X365"/>
  <c r="V365"/>
  <c r="T365"/>
  <c r="S365"/>
  <c r="W365"/>
  <c r="U365"/>
  <c r="AB365"/>
  <c r="AA365"/>
  <c r="Z365"/>
  <c r="C246"/>
  <c r="C217"/>
  <c r="F217"/>
  <c r="I188"/>
  <c r="P159"/>
  <c r="U225" l="1"/>
  <c r="W225"/>
  <c r="Y225"/>
  <c r="AA225"/>
  <c r="U219"/>
  <c r="W219"/>
  <c r="Y219"/>
  <c r="AA219"/>
  <c r="M224"/>
  <c r="L224" s="1"/>
  <c r="U363"/>
  <c r="V363"/>
  <c r="N273"/>
  <c r="AB363"/>
  <c r="AB362"/>
  <c r="AA362"/>
  <c r="AC273"/>
  <c r="AA217" l="1"/>
  <c r="AA361"/>
  <c r="W217"/>
  <c r="W361"/>
  <c r="R217"/>
  <c r="R361"/>
  <c r="U217"/>
  <c r="U361"/>
  <c r="Q217"/>
  <c r="N219"/>
  <c r="Q361"/>
  <c r="N225"/>
  <c r="L225" s="1"/>
  <c r="L273"/>
  <c r="P273"/>
  <c r="AB246"/>
  <c r="Z246"/>
  <c r="X246"/>
  <c r="V246"/>
  <c r="T246"/>
  <c r="S246"/>
  <c r="P246"/>
  <c r="AB188"/>
  <c r="AA188"/>
  <c r="Z188"/>
  <c r="X188"/>
  <c r="V188"/>
  <c r="T188"/>
  <c r="S188"/>
  <c r="AB159"/>
  <c r="Z159"/>
  <c r="X159"/>
  <c r="V159"/>
  <c r="U159"/>
  <c r="T159"/>
  <c r="S159"/>
  <c r="R365"/>
  <c r="Q365"/>
  <c r="L219" l="1"/>
  <c r="O219"/>
  <c r="O225"/>
  <c r="C330"/>
  <c r="C302"/>
  <c r="C274"/>
  <c r="C188"/>
  <c r="C159"/>
  <c r="C114"/>
  <c r="C87"/>
  <c r="C61"/>
  <c r="C35"/>
  <c r="C9"/>
  <c r="C158" l="1"/>
  <c r="C113" s="1"/>
  <c r="C8"/>
  <c r="AA246" l="1"/>
  <c r="L368" l="1"/>
  <c r="R366"/>
  <c r="Q366"/>
  <c r="S364"/>
  <c r="R364"/>
  <c r="Q364"/>
  <c r="X363"/>
  <c r="W363"/>
  <c r="T363"/>
  <c r="S363"/>
  <c r="R363"/>
  <c r="Q363"/>
  <c r="Z362"/>
  <c r="X362"/>
  <c r="W362"/>
  <c r="V362"/>
  <c r="U362"/>
  <c r="T362"/>
  <c r="S362"/>
  <c r="R362"/>
  <c r="Q362"/>
  <c r="AC362" l="1"/>
  <c r="N186"/>
  <c r="N185"/>
  <c r="N357" l="1"/>
  <c r="AD357" s="1"/>
  <c r="N356"/>
  <c r="AD356" s="1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AC330"/>
  <c r="AB330"/>
  <c r="AA330"/>
  <c r="Z330"/>
  <c r="Y330"/>
  <c r="X330"/>
  <c r="W330"/>
  <c r="V330"/>
  <c r="U330"/>
  <c r="T330"/>
  <c r="S330"/>
  <c r="R330"/>
  <c r="Q330"/>
  <c r="P330"/>
  <c r="I330"/>
  <c r="F330"/>
  <c r="N329"/>
  <c r="AD329" s="1"/>
  <c r="N328"/>
  <c r="AD328" s="1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AC302"/>
  <c r="AB302"/>
  <c r="AA302"/>
  <c r="Z302"/>
  <c r="Y302"/>
  <c r="X302"/>
  <c r="W302"/>
  <c r="V302"/>
  <c r="U302"/>
  <c r="T302"/>
  <c r="S302"/>
  <c r="R302"/>
  <c r="Q302"/>
  <c r="P302"/>
  <c r="I302"/>
  <c r="F302"/>
  <c r="N301"/>
  <c r="AD301" s="1"/>
  <c r="N300"/>
  <c r="AD300" s="1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AC274"/>
  <c r="AB274"/>
  <c r="AA274"/>
  <c r="Z274"/>
  <c r="Y274"/>
  <c r="X274"/>
  <c r="W274"/>
  <c r="V274"/>
  <c r="U274"/>
  <c r="T274"/>
  <c r="S274"/>
  <c r="R274"/>
  <c r="Q274"/>
  <c r="P274"/>
  <c r="I274"/>
  <c r="F274"/>
  <c r="N272"/>
  <c r="P272" s="1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O248" s="1"/>
  <c r="N247"/>
  <c r="O247" s="1"/>
  <c r="W246"/>
  <c r="U246"/>
  <c r="R246"/>
  <c r="Q246"/>
  <c r="I246"/>
  <c r="F246"/>
  <c r="P243"/>
  <c r="N242"/>
  <c r="N241"/>
  <c r="N240"/>
  <c r="N239"/>
  <c r="N238"/>
  <c r="N237"/>
  <c r="N236"/>
  <c r="N235"/>
  <c r="N234"/>
  <c r="N233"/>
  <c r="N229"/>
  <c r="N228"/>
  <c r="N227"/>
  <c r="O227" s="1"/>
  <c r="N218"/>
  <c r="N215"/>
  <c r="P215" s="1"/>
  <c r="N214"/>
  <c r="P214" s="1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P193" s="1"/>
  <c r="N192"/>
  <c r="N191"/>
  <c r="N190"/>
  <c r="N189"/>
  <c r="W188"/>
  <c r="U188"/>
  <c r="R188"/>
  <c r="Q188"/>
  <c r="F188"/>
  <c r="L186"/>
  <c r="L185"/>
  <c r="F159"/>
  <c r="Q159"/>
  <c r="R159"/>
  <c r="W159"/>
  <c r="Y159"/>
  <c r="Y158" s="1"/>
  <c r="AA159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I114"/>
  <c r="F114"/>
  <c r="S114"/>
  <c r="T114"/>
  <c r="U114"/>
  <c r="V114"/>
  <c r="W114"/>
  <c r="X114"/>
  <c r="Y114"/>
  <c r="Z114"/>
  <c r="AA114"/>
  <c r="AB114"/>
  <c r="AC113"/>
  <c r="N131"/>
  <c r="N132"/>
  <c r="N133"/>
  <c r="N134"/>
  <c r="N135"/>
  <c r="O135" s="1"/>
  <c r="N136"/>
  <c r="N137"/>
  <c r="N138"/>
  <c r="N139"/>
  <c r="AD139" s="1"/>
  <c r="N141"/>
  <c r="N145"/>
  <c r="N146"/>
  <c r="N147"/>
  <c r="N148"/>
  <c r="N149"/>
  <c r="N150"/>
  <c r="N151"/>
  <c r="N152"/>
  <c r="N153"/>
  <c r="N154"/>
  <c r="N155"/>
  <c r="N156"/>
  <c r="T366" l="1"/>
  <c r="N217"/>
  <c r="U366"/>
  <c r="U364"/>
  <c r="AB364"/>
  <c r="T364"/>
  <c r="X364"/>
  <c r="AA364"/>
  <c r="V364"/>
  <c r="Z364"/>
  <c r="W364"/>
  <c r="S366"/>
  <c r="N188"/>
  <c r="P218"/>
  <c r="U158"/>
  <c r="P134"/>
  <c r="O131"/>
  <c r="O133"/>
  <c r="N246"/>
  <c r="P190"/>
  <c r="O190" s="1"/>
  <c r="P192"/>
  <c r="O192" s="1"/>
  <c r="O189"/>
  <c r="P191"/>
  <c r="O191" s="1"/>
  <c r="R158"/>
  <c r="R113" s="1"/>
  <c r="I158"/>
  <c r="I113" s="1"/>
  <c r="F158"/>
  <c r="F113" s="1"/>
  <c r="AA158"/>
  <c r="AA113" s="1"/>
  <c r="Y113"/>
  <c r="W158"/>
  <c r="W113" s="1"/>
  <c r="Q158"/>
  <c r="Q113" s="1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4"/>
  <c r="L164" s="1"/>
  <c r="M162"/>
  <c r="L162" s="1"/>
  <c r="M191"/>
  <c r="L191" s="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M229"/>
  <c r="L229" s="1"/>
  <c r="M233"/>
  <c r="L233" s="1"/>
  <c r="M235"/>
  <c r="L235" s="1"/>
  <c r="M237"/>
  <c r="L237" s="1"/>
  <c r="M239"/>
  <c r="L239" s="1"/>
  <c r="M241"/>
  <c r="L241" s="1"/>
  <c r="L248"/>
  <c r="AD250"/>
  <c r="M250"/>
  <c r="L250" s="1"/>
  <c r="AD252"/>
  <c r="M252"/>
  <c r="AD254"/>
  <c r="M254"/>
  <c r="L254" s="1"/>
  <c r="AD256"/>
  <c r="M256"/>
  <c r="L256" s="1"/>
  <c r="AD258"/>
  <c r="M258"/>
  <c r="L258" s="1"/>
  <c r="AD260"/>
  <c r="M260"/>
  <c r="AD262"/>
  <c r="M262"/>
  <c r="L262" s="1"/>
  <c r="AD264"/>
  <c r="M264"/>
  <c r="L264" s="1"/>
  <c r="AD266"/>
  <c r="M266"/>
  <c r="L266" s="1"/>
  <c r="AD268"/>
  <c r="M268"/>
  <c r="AD270"/>
  <c r="M270"/>
  <c r="L270" s="1"/>
  <c r="AD275"/>
  <c r="M275"/>
  <c r="L275" s="1"/>
  <c r="AD277"/>
  <c r="M277"/>
  <c r="L277" s="1"/>
  <c r="AD279"/>
  <c r="M279"/>
  <c r="L279" s="1"/>
  <c r="AD281"/>
  <c r="M281"/>
  <c r="L281" s="1"/>
  <c r="AD283"/>
  <c r="M283"/>
  <c r="L283" s="1"/>
  <c r="AD285"/>
  <c r="M285"/>
  <c r="L285" s="1"/>
  <c r="AD287"/>
  <c r="M287"/>
  <c r="L287" s="1"/>
  <c r="AD289"/>
  <c r="M289"/>
  <c r="AD291"/>
  <c r="M291"/>
  <c r="L291" s="1"/>
  <c r="AD293"/>
  <c r="M293"/>
  <c r="L293" s="1"/>
  <c r="AD295"/>
  <c r="M295"/>
  <c r="L295" s="1"/>
  <c r="AD297"/>
  <c r="M297"/>
  <c r="L297" s="1"/>
  <c r="AD299"/>
  <c r="M299"/>
  <c r="L299" s="1"/>
  <c r="AD304"/>
  <c r="M304"/>
  <c r="L304" s="1"/>
  <c r="AD306"/>
  <c r="M306"/>
  <c r="L306" s="1"/>
  <c r="AD308"/>
  <c r="M308"/>
  <c r="L308" s="1"/>
  <c r="AD310"/>
  <c r="M310"/>
  <c r="L310" s="1"/>
  <c r="AD312"/>
  <c r="M312"/>
  <c r="L312" s="1"/>
  <c r="AD314"/>
  <c r="M314"/>
  <c r="L314" s="1"/>
  <c r="AD316"/>
  <c r="M316"/>
  <c r="L316" s="1"/>
  <c r="AD318"/>
  <c r="M318"/>
  <c r="L318" s="1"/>
  <c r="AD320"/>
  <c r="M320"/>
  <c r="L320" s="1"/>
  <c r="AD322"/>
  <c r="M322"/>
  <c r="L322" s="1"/>
  <c r="AD324"/>
  <c r="M324"/>
  <c r="L324" s="1"/>
  <c r="AD326"/>
  <c r="M326"/>
  <c r="L326" s="1"/>
  <c r="AD331"/>
  <c r="M331"/>
  <c r="L331" s="1"/>
  <c r="AD333"/>
  <c r="M333"/>
  <c r="L333" s="1"/>
  <c r="AD335"/>
  <c r="M335"/>
  <c r="L335" s="1"/>
  <c r="AD337"/>
  <c r="M337"/>
  <c r="L337" s="1"/>
  <c r="AD339"/>
  <c r="M339"/>
  <c r="L339" s="1"/>
  <c r="AD341"/>
  <c r="M341"/>
  <c r="L341" s="1"/>
  <c r="AD343"/>
  <c r="M343"/>
  <c r="L343" s="1"/>
  <c r="AD345"/>
  <c r="M345"/>
  <c r="L345" s="1"/>
  <c r="AD347"/>
  <c r="M347"/>
  <c r="L347" s="1"/>
  <c r="AD349"/>
  <c r="M349"/>
  <c r="L349" s="1"/>
  <c r="AD351"/>
  <c r="M351"/>
  <c r="L351" s="1"/>
  <c r="AD353"/>
  <c r="M353"/>
  <c r="L353" s="1"/>
  <c r="AD355"/>
  <c r="M355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1"/>
  <c r="L141"/>
  <c r="O139"/>
  <c r="L139"/>
  <c r="O137"/>
  <c r="L137"/>
  <c r="L135"/>
  <c r="L133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0"/>
  <c r="L140"/>
  <c r="AD140"/>
  <c r="O138"/>
  <c r="M138"/>
  <c r="L138" s="1"/>
  <c r="O136"/>
  <c r="M136"/>
  <c r="L136" s="1"/>
  <c r="L134"/>
  <c r="L132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M167"/>
  <c r="L167" s="1"/>
  <c r="M165"/>
  <c r="L165" s="1"/>
  <c r="M190"/>
  <c r="L190" s="1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22"/>
  <c r="L222" s="1"/>
  <c r="L228"/>
  <c r="M234"/>
  <c r="L234" s="1"/>
  <c r="M236"/>
  <c r="L236" s="1"/>
  <c r="M238"/>
  <c r="L238" s="1"/>
  <c r="M240"/>
  <c r="L240" s="1"/>
  <c r="M242"/>
  <c r="L242" s="1"/>
  <c r="AD249"/>
  <c r="M249"/>
  <c r="L249" s="1"/>
  <c r="AD251"/>
  <c r="M251"/>
  <c r="L251" s="1"/>
  <c r="AD253"/>
  <c r="M253"/>
  <c r="L253" s="1"/>
  <c r="AD255"/>
  <c r="M255"/>
  <c r="L255" s="1"/>
  <c r="AD257"/>
  <c r="M257"/>
  <c r="L257" s="1"/>
  <c r="AD259"/>
  <c r="M259"/>
  <c r="L259" s="1"/>
  <c r="AD261"/>
  <c r="M261"/>
  <c r="L261" s="1"/>
  <c r="AD263"/>
  <c r="M263"/>
  <c r="L263" s="1"/>
  <c r="AD265"/>
  <c r="M265"/>
  <c r="L265" s="1"/>
  <c r="AD267"/>
  <c r="M267"/>
  <c r="L267" s="1"/>
  <c r="AD269"/>
  <c r="M269"/>
  <c r="L269" s="1"/>
  <c r="AD271"/>
  <c r="M271"/>
  <c r="L271" s="1"/>
  <c r="AD276"/>
  <c r="M276"/>
  <c r="L276" s="1"/>
  <c r="AD278"/>
  <c r="M278"/>
  <c r="L278" s="1"/>
  <c r="AD280"/>
  <c r="M280"/>
  <c r="L280" s="1"/>
  <c r="AD282"/>
  <c r="M282"/>
  <c r="L282" s="1"/>
  <c r="AD284"/>
  <c r="M284"/>
  <c r="L284" s="1"/>
  <c r="AD286"/>
  <c r="M286"/>
  <c r="L286" s="1"/>
  <c r="AD288"/>
  <c r="M288"/>
  <c r="L288" s="1"/>
  <c r="AD290"/>
  <c r="M290"/>
  <c r="L290" s="1"/>
  <c r="AD292"/>
  <c r="M292"/>
  <c r="L292" s="1"/>
  <c r="AD294"/>
  <c r="M294"/>
  <c r="L294" s="1"/>
  <c r="AD296"/>
  <c r="M296"/>
  <c r="L296" s="1"/>
  <c r="AD298"/>
  <c r="M298"/>
  <c r="L298" s="1"/>
  <c r="AD303"/>
  <c r="M303"/>
  <c r="L303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L340" s="1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M166"/>
  <c r="L166" s="1"/>
  <c r="AD168"/>
  <c r="M168"/>
  <c r="L168" s="1"/>
  <c r="L161"/>
  <c r="M131"/>
  <c r="L131" s="1"/>
  <c r="M163"/>
  <c r="M189"/>
  <c r="T158"/>
  <c r="T113" s="1"/>
  <c r="AB158"/>
  <c r="Z158"/>
  <c r="Z113" s="1"/>
  <c r="X158"/>
  <c r="X113" s="1"/>
  <c r="V158"/>
  <c r="V113" s="1"/>
  <c r="S158"/>
  <c r="O303"/>
  <c r="O305"/>
  <c r="O307"/>
  <c r="O309"/>
  <c r="O311"/>
  <c r="O313"/>
  <c r="O315"/>
  <c r="O317"/>
  <c r="O319"/>
  <c r="O321"/>
  <c r="O323"/>
  <c r="O325"/>
  <c r="O327"/>
  <c r="L329"/>
  <c r="N330"/>
  <c r="N274"/>
  <c r="AD274" s="1"/>
  <c r="N302"/>
  <c r="AD302" s="1"/>
  <c r="O304"/>
  <c r="O306"/>
  <c r="O308"/>
  <c r="O310"/>
  <c r="O312"/>
  <c r="O314"/>
  <c r="O316"/>
  <c r="O318"/>
  <c r="O320"/>
  <c r="O322"/>
  <c r="O324"/>
  <c r="O326"/>
  <c r="L328"/>
  <c r="O328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L355"/>
  <c r="O355"/>
  <c r="L356"/>
  <c r="O356"/>
  <c r="L357"/>
  <c r="O357"/>
  <c r="O329"/>
  <c r="O275"/>
  <c r="O276"/>
  <c r="O277"/>
  <c r="O278"/>
  <c r="O279"/>
  <c r="O280"/>
  <c r="O281"/>
  <c r="O282"/>
  <c r="O283"/>
  <c r="O284"/>
  <c r="O285"/>
  <c r="O286"/>
  <c r="O287"/>
  <c r="O288"/>
  <c r="L289"/>
  <c r="O289"/>
  <c r="O290"/>
  <c r="O291"/>
  <c r="O292"/>
  <c r="O293"/>
  <c r="O294"/>
  <c r="O295"/>
  <c r="O296"/>
  <c r="O297"/>
  <c r="O298"/>
  <c r="O299"/>
  <c r="L300"/>
  <c r="O300"/>
  <c r="L301"/>
  <c r="O301"/>
  <c r="O249"/>
  <c r="O250"/>
  <c r="O251"/>
  <c r="L252"/>
  <c r="O252"/>
  <c r="O253"/>
  <c r="O254"/>
  <c r="O255"/>
  <c r="O256"/>
  <c r="O257"/>
  <c r="O258"/>
  <c r="O259"/>
  <c r="L260"/>
  <c r="O260"/>
  <c r="O261"/>
  <c r="O262"/>
  <c r="O263"/>
  <c r="O264"/>
  <c r="O265"/>
  <c r="O266"/>
  <c r="O267"/>
  <c r="L268"/>
  <c r="O268"/>
  <c r="O269"/>
  <c r="O270"/>
  <c r="O271"/>
  <c r="L272"/>
  <c r="L227"/>
  <c r="O228"/>
  <c r="O229"/>
  <c r="O233"/>
  <c r="O234"/>
  <c r="O235"/>
  <c r="O236"/>
  <c r="O237"/>
  <c r="O238"/>
  <c r="O239"/>
  <c r="O240"/>
  <c r="O241"/>
  <c r="O242"/>
  <c r="L243"/>
  <c r="L244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L214"/>
  <c r="L215"/>
  <c r="O184"/>
  <c r="O182"/>
  <c r="O180"/>
  <c r="O178"/>
  <c r="O176"/>
  <c r="O174"/>
  <c r="O172"/>
  <c r="O170"/>
  <c r="O166"/>
  <c r="O164"/>
  <c r="O162"/>
  <c r="O183"/>
  <c r="O181"/>
  <c r="O179"/>
  <c r="O177"/>
  <c r="O175"/>
  <c r="O173"/>
  <c r="O171"/>
  <c r="O169"/>
  <c r="O167"/>
  <c r="O165"/>
  <c r="O163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AA8" s="1"/>
  <c r="Y9"/>
  <c r="W9"/>
  <c r="U9"/>
  <c r="Y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S35"/>
  <c r="R35"/>
  <c r="Q35"/>
  <c r="P35"/>
  <c r="I61"/>
  <c r="F61"/>
  <c r="N63"/>
  <c r="N64"/>
  <c r="P64" s="1"/>
  <c r="N65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5"/>
  <c r="N16"/>
  <c r="N17"/>
  <c r="N21"/>
  <c r="N22"/>
  <c r="N23"/>
  <c r="N24"/>
  <c r="N25"/>
  <c r="N26"/>
  <c r="N27"/>
  <c r="N28"/>
  <c r="N29"/>
  <c r="N30"/>
  <c r="N31"/>
  <c r="N32"/>
  <c r="N33"/>
  <c r="N34"/>
  <c r="W8" l="1"/>
  <c r="W359" s="1"/>
  <c r="W367" s="1"/>
  <c r="U8"/>
  <c r="U359" s="1"/>
  <c r="U367" s="1"/>
  <c r="M217"/>
  <c r="O218"/>
  <c r="O217" s="1"/>
  <c r="P217"/>
  <c r="U113"/>
  <c r="S113"/>
  <c r="L65"/>
  <c r="P65"/>
  <c r="O65" s="1"/>
  <c r="M246"/>
  <c r="O246"/>
  <c r="P188"/>
  <c r="O188"/>
  <c r="M188"/>
  <c r="L218"/>
  <c r="L217" s="1"/>
  <c r="L189"/>
  <c r="L188" s="1"/>
  <c r="AB113"/>
  <c r="O302"/>
  <c r="Y359"/>
  <c r="Y367" s="1"/>
  <c r="AA359"/>
  <c r="AA367" s="1"/>
  <c r="M32"/>
  <c r="L32" s="1"/>
  <c r="M30"/>
  <c r="L30" s="1"/>
  <c r="M26"/>
  <c r="L26" s="1"/>
  <c r="M24"/>
  <c r="L24" s="1"/>
  <c r="M16"/>
  <c r="L16" s="1"/>
  <c r="M33"/>
  <c r="L33" s="1"/>
  <c r="M31"/>
  <c r="L31" s="1"/>
  <c r="M29"/>
  <c r="L29" s="1"/>
  <c r="M27"/>
  <c r="L27" s="1"/>
  <c r="M25"/>
  <c r="L25" s="1"/>
  <c r="M23"/>
  <c r="L23" s="1"/>
  <c r="M21"/>
  <c r="L21" s="1"/>
  <c r="L17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89"/>
  <c r="M302"/>
  <c r="M330"/>
  <c r="M274"/>
  <c r="M34"/>
  <c r="L34" s="1"/>
  <c r="M28"/>
  <c r="L28" s="1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AD45"/>
  <c r="M45"/>
  <c r="L45" s="1"/>
  <c r="AD43"/>
  <c r="M43"/>
  <c r="L43" s="1"/>
  <c r="AD41"/>
  <c r="M41"/>
  <c r="L41" s="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7"/>
  <c r="L246" s="1"/>
  <c r="L163"/>
  <c r="O40"/>
  <c r="M40"/>
  <c r="L40" s="1"/>
  <c r="O38"/>
  <c r="L38"/>
  <c r="L37"/>
  <c r="I8"/>
  <c r="AD330"/>
  <c r="L302"/>
  <c r="O330"/>
  <c r="L330"/>
  <c r="O274"/>
  <c r="L274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3"/>
  <c r="O86"/>
  <c r="O84"/>
  <c r="O82"/>
  <c r="O80"/>
  <c r="O78"/>
  <c r="O76"/>
  <c r="O74"/>
  <c r="O72"/>
  <c r="O70"/>
  <c r="O68"/>
  <c r="O64"/>
  <c r="O59"/>
  <c r="O57"/>
  <c r="O55"/>
  <c r="O53"/>
  <c r="O51"/>
  <c r="O49"/>
  <c r="O47"/>
  <c r="O45"/>
  <c r="O43"/>
  <c r="O41"/>
  <c r="O37"/>
  <c r="AD60"/>
  <c r="AD58"/>
  <c r="AD56"/>
  <c r="AD54"/>
  <c r="AD52"/>
  <c r="AD50"/>
  <c r="AD48"/>
  <c r="AD46"/>
  <c r="AD44"/>
  <c r="AD42"/>
  <c r="AD40"/>
  <c r="O34"/>
  <c r="O32"/>
  <c r="O30"/>
  <c r="O28"/>
  <c r="O26"/>
  <c r="O24"/>
  <c r="O22"/>
  <c r="O16"/>
  <c r="O33"/>
  <c r="O31"/>
  <c r="O29"/>
  <c r="O27"/>
  <c r="O25"/>
  <c r="O23"/>
  <c r="O21"/>
  <c r="O17"/>
  <c r="O15"/>
  <c r="N36" l="1"/>
  <c r="AB35"/>
  <c r="Z35"/>
  <c r="X35"/>
  <c r="V35"/>
  <c r="N35" l="1"/>
  <c r="M35"/>
  <c r="N11"/>
  <c r="N12"/>
  <c r="N13"/>
  <c r="O13" s="1"/>
  <c r="N14"/>
  <c r="N10"/>
  <c r="O14" l="1"/>
  <c r="M14"/>
  <c r="L14" s="1"/>
  <c r="L10"/>
  <c r="M13"/>
  <c r="L13" s="1"/>
  <c r="O11"/>
  <c r="L11"/>
  <c r="O12"/>
  <c r="L12"/>
  <c r="O10"/>
  <c r="N9"/>
  <c r="N8" s="1"/>
  <c r="N88"/>
  <c r="M88" s="1"/>
  <c r="M87" s="1"/>
  <c r="AC61"/>
  <c r="AB61"/>
  <c r="AB359" s="1"/>
  <c r="Z61"/>
  <c r="Z359" s="1"/>
  <c r="Z367" s="1"/>
  <c r="X61"/>
  <c r="X359" s="1"/>
  <c r="X367" s="1"/>
  <c r="V61"/>
  <c r="V359" s="1"/>
  <c r="V367" s="1"/>
  <c r="T61"/>
  <c r="S61"/>
  <c r="R61"/>
  <c r="Q61"/>
  <c r="P61"/>
  <c r="AB9"/>
  <c r="Z9"/>
  <c r="X9"/>
  <c r="V9"/>
  <c r="T9"/>
  <c r="O9" l="1"/>
  <c r="M9"/>
  <c r="M8" s="1"/>
  <c r="M114"/>
  <c r="N114"/>
  <c r="AD114" s="1"/>
  <c r="L9"/>
  <c r="L88"/>
  <c r="N87"/>
  <c r="AD87" s="1"/>
  <c r="O88"/>
  <c r="O87" s="1"/>
  <c r="Z8"/>
  <c r="X8"/>
  <c r="V8"/>
  <c r="L130" l="1"/>
  <c r="AB8"/>
  <c r="S9"/>
  <c r="S8" s="1"/>
  <c r="Q115"/>
  <c r="R115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60"/>
  <c r="N62"/>
  <c r="Q9"/>
  <c r="R9"/>
  <c r="AC9"/>
  <c r="AC35"/>
  <c r="O36"/>
  <c r="O35" s="1"/>
  <c r="M125"/>
  <c r="L125" s="1"/>
  <c r="M117" l="1"/>
  <c r="L117" s="1"/>
  <c r="M121"/>
  <c r="L121" s="1"/>
  <c r="N115"/>
  <c r="AD115" s="1"/>
  <c r="M126"/>
  <c r="L126" s="1"/>
  <c r="M120"/>
  <c r="L120" s="1"/>
  <c r="M122"/>
  <c r="L122" s="1"/>
  <c r="M118"/>
  <c r="L118" s="1"/>
  <c r="S359"/>
  <c r="S367" s="1"/>
  <c r="M116"/>
  <c r="L116" s="1"/>
  <c r="M123"/>
  <c r="L123" s="1"/>
  <c r="M119"/>
  <c r="L119" s="1"/>
  <c r="M127"/>
  <c r="L127" s="1"/>
  <c r="M159"/>
  <c r="N159"/>
  <c r="M128"/>
  <c r="L128" s="1"/>
  <c r="M124"/>
  <c r="L124" s="1"/>
  <c r="AB367"/>
  <c r="O62"/>
  <c r="O61" s="1"/>
  <c r="L62"/>
  <c r="L61" s="1"/>
  <c r="AC8"/>
  <c r="M115"/>
  <c r="L115" s="1"/>
  <c r="N61"/>
  <c r="AD61" s="1"/>
  <c r="AD62"/>
  <c r="T8"/>
  <c r="T359" s="1"/>
  <c r="T367" s="1"/>
  <c r="M129"/>
  <c r="L129" s="1"/>
  <c r="L36"/>
  <c r="L35" s="1"/>
  <c r="L8" s="1"/>
  <c r="R8"/>
  <c r="R359" s="1"/>
  <c r="Q8"/>
  <c r="Q359" s="1"/>
  <c r="Q367" s="1"/>
  <c r="L114"/>
  <c r="L87"/>
  <c r="O160" l="1"/>
  <c r="O159" s="1"/>
  <c r="M61"/>
  <c r="R367"/>
  <c r="M158"/>
  <c r="L160"/>
  <c r="N158"/>
  <c r="AD158" s="1"/>
  <c r="L159" l="1"/>
  <c r="L158" s="1"/>
  <c r="N113"/>
  <c r="N359"/>
  <c r="M113"/>
  <c r="M359"/>
  <c r="AD113"/>
  <c r="P8"/>
  <c r="AD361" l="1"/>
  <c r="AD366" s="1"/>
  <c r="L359"/>
  <c r="L113"/>
  <c r="O8"/>
  <c r="P114"/>
  <c r="O134"/>
  <c r="O114" s="1"/>
  <c r="P158"/>
  <c r="O158"/>
  <c r="P359" l="1"/>
  <c r="O113"/>
  <c r="O359"/>
  <c r="P113"/>
  <c r="AC363"/>
  <c r="AD362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Денис</author>
    <author>1</author>
    <author>User</author>
  </authors>
  <commentList>
    <comment ref="S185" authorId="0">
      <text>
        <r>
          <rPr>
            <b/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6" authorId="0">
      <text>
        <r>
          <rPr>
            <b/>
            <sz val="9"/>
            <color indexed="81"/>
            <rFont val="Tahoma"/>
            <family val="2"/>
            <charset val="204"/>
          </rPr>
          <t>пробные занятия в д/с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6" authorId="2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 в д/с</t>
        </r>
      </text>
    </comment>
    <comment ref="W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4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4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летняя практика </t>
        </r>
      </text>
    </comment>
    <comment ref="Z215" authorId="0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3" authorId="0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4" authorId="0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Z272" authorId="0">
      <text>
        <r>
          <rPr>
            <sz val="9"/>
            <color indexed="81"/>
            <rFont val="Tahoma"/>
            <family val="2"/>
            <charset val="204"/>
          </rPr>
          <t>методич. практика</t>
        </r>
      </text>
    </comment>
  </commentList>
</comments>
</file>

<file path=xl/sharedStrings.xml><?xml version="1.0" encoding="utf-8"?>
<sst xmlns="http://schemas.openxmlformats.org/spreadsheetml/2006/main" count="643" uniqueCount="507">
  <si>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</si>
  <si>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</si>
  <si>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</si>
  <si>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</si>
  <si>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</si>
  <si>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</si>
  <si>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</si>
  <si>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</si>
  <si>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</si>
  <si>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</si>
  <si>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</si>
  <si>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</si>
  <si>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</si>
  <si>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</si>
  <si>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</si>
  <si>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</si>
  <si>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</si>
  <si>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</si>
  <si>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</si>
  <si>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</si>
  <si>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</si>
  <si>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</si>
  <si>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</si>
  <si>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</si>
  <si>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</si>
  <si>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</si>
  <si>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</si>
  <si>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</si>
  <si>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</si>
  <si>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</si>
  <si>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</si>
  <si>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</si>
  <si>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</si>
  <si>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</si>
  <si>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</si>
  <si>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</si>
  <si>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</si>
  <si>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</si>
  <si>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</si>
  <si>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</si>
  <si>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</si>
  <si>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</si>
  <si>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</si>
  <si>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</si>
  <si>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</si>
  <si>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</si>
  <si>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</si>
  <si>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</si>
  <si>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</si>
  <si>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</si>
  <si>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ОДП</t>
  </si>
  <si>
    <t>Профильные общеобразовательные дисциплины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</si>
  <si>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</si>
  <si>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</si>
  <si>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</si>
  <si>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</si>
  <si>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</si>
  <si>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</si>
  <si>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</si>
  <si>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</si>
  <si>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</si>
  <si>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</si>
  <si>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</si>
  <si>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</si>
  <si>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</si>
  <si>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</si>
  <si>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</si>
  <si>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</si>
  <si>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</si>
  <si>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</si>
  <si>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</si>
  <si>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</si>
  <si>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</si>
  <si>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</si>
  <si>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</si>
  <si>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</si>
  <si>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</si>
  <si>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</si>
  <si>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</si>
  <si>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</si>
  <si>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</si>
  <si>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</si>
  <si>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</si>
  <si>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</si>
  <si>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</si>
  <si>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</si>
  <si>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</si>
  <si>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</si>
  <si>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</si>
  <si>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</si>
  <si>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</si>
  <si>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</si>
  <si>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</si>
  <si>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</si>
  <si>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</si>
  <si>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</si>
  <si>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</si>
  <si>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</si>
  <si>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</si>
  <si>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</si>
  <si>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</si>
  <si>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</si>
  <si>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</si>
  <si>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</si>
  <si>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</si>
  <si>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</si>
  <si>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</si>
  <si>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</si>
  <si>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</si>
  <si>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</si>
  <si>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</si>
  <si>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</si>
  <si>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</si>
  <si>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</si>
  <si>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</si>
  <si>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</si>
  <si>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</si>
  <si>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</si>
  <si>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</si>
  <si>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</si>
  <si>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</si>
  <si>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</si>
  <si>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</si>
  <si>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</si>
  <si>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</si>
  <si>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</si>
  <si>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</si>
  <si>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</si>
  <si>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</si>
  <si>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</si>
  <si>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</si>
  <si>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</si>
  <si>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</si>
  <si>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</si>
  <si>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</si>
  <si>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</si>
  <si>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</si>
  <si>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</si>
  <si>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</si>
  <si>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</si>
  <si>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</si>
  <si>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</si>
  <si>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</si>
  <si>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</si>
  <si>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</si>
  <si>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</si>
  <si>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</si>
  <si>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</si>
  <si>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</si>
  <si>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</si>
  <si>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</si>
  <si>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</si>
  <si>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</si>
  <si>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</si>
  <si>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</si>
  <si>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</si>
  <si>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</si>
  <si>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</si>
  <si>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</si>
  <si>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</si>
  <si>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</si>
  <si>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</si>
  <si>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</si>
  <si>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</si>
  <si>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</si>
  <si>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</si>
  <si>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</si>
  <si>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</si>
  <si>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</si>
  <si>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</si>
  <si>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</si>
  <si>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</si>
  <si>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</si>
  <si>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</si>
  <si>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</si>
  <si>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</si>
  <si>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</si>
  <si>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</si>
  <si>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</si>
  <si>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</si>
  <si>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</si>
  <si>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</si>
  <si>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</si>
  <si>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</si>
  <si>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</si>
  <si>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</si>
  <si>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</si>
  <si>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</si>
  <si>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</si>
  <si>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</si>
  <si>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</si>
  <si>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</si>
  <si>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</si>
  <si>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</si>
  <si>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</si>
  <si>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</si>
  <si>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</si>
  <si>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</si>
  <si>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</si>
  <si>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</si>
  <si>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</si>
  <si>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</si>
  <si>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</si>
  <si>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</si>
  <si>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</si>
  <si>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</si>
  <si>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</si>
  <si>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</si>
  <si>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</si>
  <si>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</si>
  <si>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</si>
  <si>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</si>
  <si>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</si>
  <si>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</si>
  <si>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</si>
  <si>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</si>
  <si>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</si>
  <si>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</si>
  <si>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</si>
  <si>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</si>
  <si>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</si>
  <si>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</si>
  <si>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</si>
  <si>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</si>
  <si>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</si>
  <si>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</si>
  <si>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</si>
  <si>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</si>
  <si>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</si>
  <si>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</si>
  <si>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</si>
  <si>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</si>
  <si>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</si>
  <si>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</si>
  <si>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</si>
  <si>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</si>
  <si>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</si>
  <si>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</si>
  <si>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</si>
  <si>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</si>
  <si>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</si>
  <si>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</si>
  <si>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</si>
  <si>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</si>
  <si>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</si>
  <si>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</si>
  <si>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</si>
  <si>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</si>
  <si>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</si>
  <si>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</si>
  <si>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</si>
  <si>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</si>
  <si>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</si>
  <si>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</si>
  <si>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</si>
  <si>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</si>
  <si>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</si>
  <si>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</si>
  <si>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</si>
  <si>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</si>
  <si>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</si>
  <si>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</si>
  <si>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</si>
  <si>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</si>
  <si>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</si>
  <si>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</si>
  <si>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</si>
  <si>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</si>
  <si>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</si>
  <si>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</si>
  <si>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</si>
  <si>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</si>
  <si>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</si>
  <si>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</si>
  <si>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</si>
  <si>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</si>
  <si>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</si>
  <si>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</si>
  <si>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</si>
  <si>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</si>
  <si>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</si>
  <si>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</si>
  <si>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</si>
  <si>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</si>
  <si>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</si>
  <si>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</si>
  <si>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</si>
  <si>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</si>
  <si>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</si>
  <si>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</si>
  <si>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</si>
  <si>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</si>
  <si>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</si>
  <si>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</si>
  <si>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</si>
  <si>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</si>
  <si>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</si>
  <si>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</si>
  <si>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</si>
  <si>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</si>
  <si>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</si>
  <si>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</si>
  <si>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</si>
  <si>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</si>
  <si>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</si>
  <si>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</si>
  <si>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</si>
  <si>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</si>
  <si>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</si>
  <si>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</si>
  <si>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</si>
  <si>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</si>
  <si>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</si>
  <si>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</si>
  <si>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</si>
  <si>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</si>
  <si>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</si>
  <si>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</si>
  <si>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</si>
  <si>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</si>
  <si>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</si>
  <si>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</si>
  <si>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География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</si>
  <si>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</si>
  <si>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</si>
  <si>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</si>
  <si>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</si>
  <si>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</si>
  <si>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</si>
  <si>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</si>
  <si>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</si>
  <si>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</si>
  <si>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</si>
  <si>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</si>
  <si>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</si>
  <si>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</si>
  <si>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</si>
  <si>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</si>
  <si>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</si>
  <si>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</si>
  <si>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</si>
  <si>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</si>
  <si>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</si>
  <si>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</si>
  <si>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</si>
  <si>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</si>
  <si>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</si>
  <si>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</si>
  <si>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</si>
  <si>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</si>
  <si>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</si>
  <si>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</si>
  <si>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</si>
  <si>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</si>
  <si>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</si>
  <si>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</si>
  <si>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</si>
  <si>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</si>
  <si>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</si>
  <si>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</si>
  <si>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</si>
  <si>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</si>
  <si>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</si>
  <si>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</si>
  <si>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</si>
  <si>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</si>
  <si>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</si>
  <si>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</si>
  <si>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</si>
  <si>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</si>
  <si>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</si>
  <si>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</si>
  <si>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</si>
  <si>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</si>
  <si>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</si>
  <si>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</si>
  <si>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</si>
  <si>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</si>
  <si>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</si>
  <si>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</si>
  <si>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</si>
  <si>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</si>
  <si>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</si>
  <si>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</si>
  <si>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</si>
  <si>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</si>
  <si>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</si>
  <si>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</si>
  <si>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</si>
  <si>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</si>
  <si>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</si>
  <si>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</si>
  <si>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</si>
  <si>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</si>
  <si>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</si>
  <si>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</si>
  <si>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</si>
  <si>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</si>
  <si>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</si>
  <si>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</si>
  <si>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</si>
  <si>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</si>
  <si>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</si>
  <si>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</si>
  <si>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</si>
  <si>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</si>
  <si>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</si>
  <si>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</si>
  <si>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</si>
  <si>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</si>
  <si>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</si>
  <si>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</si>
  <si>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</si>
  <si>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преддипломная практика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</si>
  <si>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</si>
  <si>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</si>
  <si>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</si>
  <si>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</si>
  <si>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</si>
  <si>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</si>
  <si>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</si>
  <si>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</si>
  <si>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*6</t>
  </si>
  <si>
    <t>*4</t>
  </si>
  <si>
    <t>*5</t>
  </si>
  <si>
    <t>Зачетов без ФК</t>
  </si>
  <si>
    <t>Эффективное поведение на рынке труда</t>
  </si>
  <si>
    <t>*2</t>
  </si>
  <si>
    <t>Обществознание (включая экономику и право)</t>
  </si>
  <si>
    <t xml:space="preserve">Правовое обеспечение профессиональной деятельности </t>
  </si>
  <si>
    <t>ОУД</t>
  </si>
  <si>
    <t>ОУД.02</t>
  </si>
  <si>
    <t>ОУД.03</t>
  </si>
  <si>
    <t>ОУД. 05</t>
  </si>
  <si>
    <t>ОУД. 06</t>
  </si>
  <si>
    <t>ОУД. 07</t>
  </si>
  <si>
    <t>ОУД. 14</t>
  </si>
  <si>
    <t>ОУД. 16</t>
  </si>
  <si>
    <t>ОУД. 17</t>
  </si>
  <si>
    <t>Информатика</t>
  </si>
  <si>
    <t>Экология</t>
  </si>
  <si>
    <t>ОУД.01.01</t>
  </si>
  <si>
    <t>Русский язык и литература. Русский язык</t>
  </si>
  <si>
    <t>ОУД.01.02</t>
  </si>
  <si>
    <t>Русский язык и литература. Литература</t>
  </si>
  <si>
    <t>ОУД.04</t>
  </si>
  <si>
    <t>ОУД.10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</si>
  <si>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</si>
  <si>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</si>
  <si>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</si>
  <si>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</si>
  <si>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</si>
  <si>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</si>
  <si>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</si>
  <si>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</si>
  <si>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</si>
  <si>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</si>
  <si>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</si>
  <si>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</si>
  <si>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</si>
  <si>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</si>
  <si>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</si>
  <si>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</si>
  <si>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</si>
  <si>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</si>
  <si>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</si>
  <si>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</si>
  <si>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Математика</t>
  </si>
  <si>
    <t>ДВ. 01</t>
  </si>
  <si>
    <t>Астрономия</t>
  </si>
  <si>
    <t>Музыкальное образование (приём 2018 - выпуск 2022) ФГОС 3+</t>
  </si>
  <si>
    <t>Музыкальное образование (приём 2018 - выпуск 2022)  ФГОС 3+</t>
  </si>
  <si>
    <t>*3</t>
  </si>
  <si>
    <t>Хоровое дирижирование</t>
  </si>
  <si>
    <t>Хоровой класс и управление хором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</si>
  <si>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</si>
  <si>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</si>
  <si>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</si>
  <si>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</si>
  <si>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</si>
  <si>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</si>
  <si>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</si>
  <si>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</si>
  <si>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</si>
  <si>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</si>
  <si>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</si>
  <si>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</si>
  <si>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</si>
  <si>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</si>
  <si>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</si>
  <si>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</si>
  <si>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</si>
  <si>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</si>
  <si>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МДК.01.01.</t>
  </si>
  <si>
    <t>МДК.02.01.</t>
  </si>
  <si>
    <t>МДК.03.01.</t>
  </si>
  <si>
    <t>МДК.03.02.</t>
  </si>
  <si>
    <t>МДК.03.03.</t>
  </si>
  <si>
    <t>МДК.03.04.</t>
  </si>
  <si>
    <t>МДК.03.05.</t>
  </si>
  <si>
    <t>МДК.04.01.</t>
  </si>
  <si>
    <t>МДК.04.02.</t>
  </si>
  <si>
    <t>государственная итоговая аттестация (защита выпускной квалификационной работы)</t>
  </si>
  <si>
    <t>Государственная итоговая аттестация</t>
  </si>
  <si>
    <t>производственная практика (по профилю специальности) (концентрированная)</t>
  </si>
  <si>
    <t>Экзамен (квалификационный)</t>
  </si>
  <si>
    <t>ГИА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</si>
</sst>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30" fillId="0" borderId="8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 wrapText="1" shrinkToFit="1"/>
    </xf>
    <xf numFmtId="1" fontId="34" fillId="0" borderId="8" xfId="0" applyNumberFormat="1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left" vertical="center" wrapText="1"/>
    </xf>
    <xf numFmtId="0" fontId="4" fillId="14" borderId="8" xfId="0" applyFont="1" applyFill="1" applyBorder="1" applyAlignment="1">
      <alignment horizontal="left" vertical="top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1" fontId="2" fillId="14" borderId="8" xfId="0" applyNumberFormat="1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>
      <alignment horizontal="center" vertical="center" wrapText="1"/>
    </xf>
    <xf numFmtId="1" fontId="2" fillId="14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2" fillId="14" borderId="25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top" wrapText="1" shrinkToFit="1"/>
    </xf>
    <xf numFmtId="0" fontId="4" fillId="14" borderId="16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0" fillId="0" borderId="0" xfId="0" applyAlignment="1"/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J22" sqref="AJ22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33" t="s">
        <v>332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BB1" s="73"/>
      <c r="BC1" s="73"/>
      <c r="BD1" s="73"/>
      <c r="BE1" s="73"/>
      <c r="BF1" s="73"/>
    </row>
    <row r="2" spans="1:58">
      <c r="A2" s="334" t="s">
        <v>333</v>
      </c>
      <c r="B2" s="74" t="s">
        <v>334</v>
      </c>
      <c r="C2" s="74"/>
      <c r="D2" s="74"/>
      <c r="E2" s="74"/>
      <c r="F2" s="75"/>
      <c r="G2" s="74" t="s">
        <v>335</v>
      </c>
      <c r="H2" s="74"/>
      <c r="I2" s="74"/>
      <c r="J2" s="75"/>
      <c r="K2" s="74" t="s">
        <v>336</v>
      </c>
      <c r="L2" s="74"/>
      <c r="M2" s="74"/>
      <c r="N2" s="75"/>
      <c r="O2" s="74" t="s">
        <v>337</v>
      </c>
      <c r="P2" s="74"/>
      <c r="Q2" s="74"/>
      <c r="R2" s="74"/>
      <c r="S2" s="75"/>
      <c r="T2" s="74" t="s">
        <v>338</v>
      </c>
      <c r="U2" s="74"/>
      <c r="V2" s="76"/>
      <c r="W2" s="77"/>
      <c r="X2" s="74" t="s">
        <v>339</v>
      </c>
      <c r="Y2" s="74"/>
      <c r="Z2" s="74"/>
      <c r="AA2" s="74"/>
      <c r="AB2" s="78" t="s">
        <v>340</v>
      </c>
      <c r="AC2" s="74"/>
      <c r="AD2" s="74"/>
      <c r="AE2" s="74"/>
      <c r="AF2" s="75"/>
      <c r="AG2" s="74" t="s">
        <v>341</v>
      </c>
      <c r="AH2" s="74"/>
      <c r="AI2" s="74"/>
      <c r="AJ2" s="74"/>
      <c r="AK2" s="78" t="s">
        <v>342</v>
      </c>
      <c r="AL2" s="74"/>
      <c r="AM2" s="74"/>
      <c r="AN2" s="74"/>
      <c r="AO2" s="78" t="s">
        <v>343</v>
      </c>
      <c r="AP2" s="74"/>
      <c r="AQ2" s="74"/>
      <c r="AR2" s="74"/>
      <c r="AS2" s="75"/>
      <c r="AT2" s="74" t="s">
        <v>344</v>
      </c>
      <c r="AU2" s="74"/>
      <c r="AV2" s="76"/>
      <c r="AW2" s="74"/>
      <c r="AX2" s="78" t="s">
        <v>345</v>
      </c>
      <c r="AY2" s="74"/>
      <c r="AZ2" s="74"/>
      <c r="BA2" s="75"/>
      <c r="BB2" s="73"/>
      <c r="BC2" s="73"/>
      <c r="BD2" s="73"/>
      <c r="BE2" s="73"/>
      <c r="BF2" s="73"/>
    </row>
    <row r="3" spans="1:58" ht="30">
      <c r="A3" s="335"/>
      <c r="B3" s="79" t="s">
        <v>346</v>
      </c>
      <c r="C3" s="79" t="s">
        <v>347</v>
      </c>
      <c r="D3" s="79" t="s">
        <v>348</v>
      </c>
      <c r="E3" s="80" t="s">
        <v>349</v>
      </c>
      <c r="F3" s="79" t="s">
        <v>350</v>
      </c>
      <c r="G3" s="79" t="s">
        <v>351</v>
      </c>
      <c r="H3" s="79" t="s">
        <v>352</v>
      </c>
      <c r="I3" s="80" t="s">
        <v>353</v>
      </c>
      <c r="J3" s="79" t="s">
        <v>354</v>
      </c>
      <c r="K3" s="79" t="s">
        <v>355</v>
      </c>
      <c r="L3" s="80" t="s">
        <v>356</v>
      </c>
      <c r="M3" s="79" t="s">
        <v>357</v>
      </c>
      <c r="N3" s="79" t="s">
        <v>358</v>
      </c>
      <c r="O3" s="79" t="s">
        <v>346</v>
      </c>
      <c r="P3" s="79" t="s">
        <v>347</v>
      </c>
      <c r="Q3" s="79" t="s">
        <v>348</v>
      </c>
      <c r="R3" s="80" t="s">
        <v>349</v>
      </c>
      <c r="S3" s="79" t="s">
        <v>359</v>
      </c>
      <c r="T3" s="79" t="s">
        <v>360</v>
      </c>
      <c r="U3" s="79" t="s">
        <v>361</v>
      </c>
      <c r="V3" s="80" t="s">
        <v>362</v>
      </c>
      <c r="W3" s="79" t="s">
        <v>363</v>
      </c>
      <c r="X3" s="79" t="s">
        <v>364</v>
      </c>
      <c r="Y3" s="79" t="s">
        <v>365</v>
      </c>
      <c r="Z3" s="81" t="s">
        <v>366</v>
      </c>
      <c r="AA3" s="79" t="s">
        <v>367</v>
      </c>
      <c r="AB3" s="80" t="s">
        <v>364</v>
      </c>
      <c r="AC3" s="79" t="s">
        <v>365</v>
      </c>
      <c r="AD3" s="79" t="s">
        <v>366</v>
      </c>
      <c r="AE3" s="79" t="s">
        <v>368</v>
      </c>
      <c r="AF3" s="79" t="s">
        <v>369</v>
      </c>
      <c r="AG3" s="79" t="s">
        <v>351</v>
      </c>
      <c r="AH3" s="79" t="s">
        <v>352</v>
      </c>
      <c r="AI3" s="79" t="s">
        <v>353</v>
      </c>
      <c r="AJ3" s="79" t="s">
        <v>370</v>
      </c>
      <c r="AK3" s="79" t="s">
        <v>371</v>
      </c>
      <c r="AL3" s="79" t="s">
        <v>372</v>
      </c>
      <c r="AM3" s="79" t="s">
        <v>373</v>
      </c>
      <c r="AN3" s="79" t="s">
        <v>374</v>
      </c>
      <c r="AO3" s="79" t="s">
        <v>346</v>
      </c>
      <c r="AP3" s="79" t="s">
        <v>347</v>
      </c>
      <c r="AQ3" s="79" t="s">
        <v>348</v>
      </c>
      <c r="AR3" s="79" t="s">
        <v>349</v>
      </c>
      <c r="AS3" s="79" t="s">
        <v>350</v>
      </c>
      <c r="AT3" s="79" t="s">
        <v>351</v>
      </c>
      <c r="AU3" s="79" t="s">
        <v>352</v>
      </c>
      <c r="AV3" s="79" t="s">
        <v>353</v>
      </c>
      <c r="AW3" s="79" t="s">
        <v>354</v>
      </c>
      <c r="AX3" s="79" t="s">
        <v>355</v>
      </c>
      <c r="AY3" s="79" t="s">
        <v>356</v>
      </c>
      <c r="AZ3" s="79" t="s">
        <v>357</v>
      </c>
      <c r="BA3" s="79" t="s">
        <v>375</v>
      </c>
      <c r="BB3" s="90" t="s">
        <v>376</v>
      </c>
      <c r="BC3" s="90" t="s">
        <v>377</v>
      </c>
      <c r="BD3" s="90" t="s">
        <v>378</v>
      </c>
      <c r="BE3" s="90" t="s">
        <v>379</v>
      </c>
      <c r="BF3" s="90"/>
    </row>
    <row r="4" spans="1:58">
      <c r="A4" s="82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4"/>
      <c r="U4" s="85"/>
      <c r="V4" s="84" t="s">
        <v>380</v>
      </c>
      <c r="W4" s="84" t="s">
        <v>380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6"/>
      <c r="AQ4" s="86" t="s">
        <v>381</v>
      </c>
      <c r="AR4" s="86" t="s">
        <v>381</v>
      </c>
      <c r="AS4" s="87" t="s">
        <v>380</v>
      </c>
      <c r="AT4" s="87" t="s">
        <v>380</v>
      </c>
      <c r="AU4" s="87" t="s">
        <v>380</v>
      </c>
      <c r="AV4" s="87" t="s">
        <v>380</v>
      </c>
      <c r="AW4" s="87" t="s">
        <v>380</v>
      </c>
      <c r="AX4" s="87" t="s">
        <v>380</v>
      </c>
      <c r="AY4" s="87" t="s">
        <v>380</v>
      </c>
      <c r="AZ4" s="87" t="s">
        <v>380</v>
      </c>
      <c r="BA4" s="87" t="s">
        <v>380</v>
      </c>
      <c r="BB4" s="90">
        <v>39</v>
      </c>
      <c r="BC4" s="90">
        <v>2</v>
      </c>
      <c r="BD4" s="90">
        <v>2</v>
      </c>
      <c r="BE4" s="90">
        <v>9</v>
      </c>
      <c r="BF4" s="90">
        <v>52</v>
      </c>
    </row>
    <row r="5" spans="1:58">
      <c r="A5" s="88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4" t="s">
        <v>380</v>
      </c>
      <c r="T5" s="84" t="s">
        <v>380</v>
      </c>
      <c r="U5" s="84"/>
      <c r="V5" s="84"/>
      <c r="W5" s="84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0"/>
      <c r="AR5" s="86" t="s">
        <v>381</v>
      </c>
      <c r="AS5" s="84" t="s">
        <v>380</v>
      </c>
      <c r="AT5" s="84" t="s">
        <v>380</v>
      </c>
      <c r="AU5" s="84" t="s">
        <v>380</v>
      </c>
      <c r="AV5" s="84" t="s">
        <v>380</v>
      </c>
      <c r="AW5" s="84" t="s">
        <v>380</v>
      </c>
      <c r="AX5" s="84" t="s">
        <v>380</v>
      </c>
      <c r="AY5" s="84" t="s">
        <v>380</v>
      </c>
      <c r="AZ5" s="84" t="s">
        <v>380</v>
      </c>
      <c r="BA5" s="84" t="s">
        <v>380</v>
      </c>
      <c r="BB5" s="90">
        <v>40</v>
      </c>
      <c r="BC5" s="90">
        <v>2</v>
      </c>
      <c r="BD5" s="90">
        <v>1</v>
      </c>
      <c r="BE5" s="90">
        <v>9</v>
      </c>
      <c r="BF5" s="90">
        <v>52</v>
      </c>
    </row>
    <row r="6" spans="1:58">
      <c r="A6" s="88">
        <v>3</v>
      </c>
      <c r="B6" s="89"/>
      <c r="C6" s="91"/>
      <c r="D6" s="89"/>
      <c r="E6" s="89"/>
      <c r="F6" s="89"/>
      <c r="G6" s="89"/>
      <c r="H6" s="89"/>
      <c r="I6" s="89"/>
      <c r="J6" s="90"/>
      <c r="K6" s="89"/>
      <c r="L6" s="89"/>
      <c r="M6" s="89"/>
      <c r="N6" s="89"/>
      <c r="O6" s="89"/>
      <c r="P6" s="92"/>
      <c r="Q6" s="89"/>
      <c r="R6" s="86" t="s">
        <v>381</v>
      </c>
      <c r="S6" s="84" t="s">
        <v>380</v>
      </c>
      <c r="T6" s="84" t="s">
        <v>380</v>
      </c>
      <c r="U6" s="84"/>
      <c r="V6" s="84"/>
      <c r="W6" s="84"/>
      <c r="X6" s="93"/>
      <c r="Y6" s="93"/>
      <c r="Z6" s="93"/>
      <c r="AA6" s="93"/>
      <c r="AB6" s="94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0" t="s">
        <v>376</v>
      </c>
      <c r="AP6" s="86" t="s">
        <v>381</v>
      </c>
      <c r="AQ6" s="94" t="s">
        <v>382</v>
      </c>
      <c r="AR6" s="94" t="s">
        <v>382</v>
      </c>
      <c r="AS6" s="94" t="s">
        <v>382</v>
      </c>
      <c r="AT6" s="84" t="s">
        <v>380</v>
      </c>
      <c r="AU6" s="84" t="s">
        <v>380</v>
      </c>
      <c r="AV6" s="84" t="s">
        <v>380</v>
      </c>
      <c r="AW6" s="84" t="s">
        <v>380</v>
      </c>
      <c r="AX6" s="84" t="s">
        <v>380</v>
      </c>
      <c r="AY6" s="84" t="s">
        <v>380</v>
      </c>
      <c r="AZ6" s="84" t="s">
        <v>380</v>
      </c>
      <c r="BA6" s="84" t="s">
        <v>380</v>
      </c>
      <c r="BB6" s="90">
        <v>40</v>
      </c>
      <c r="BC6" s="90">
        <v>2</v>
      </c>
      <c r="BD6" s="90">
        <v>2</v>
      </c>
      <c r="BE6" s="90">
        <v>8</v>
      </c>
      <c r="BF6" s="90">
        <v>52</v>
      </c>
    </row>
    <row r="7" spans="1:58">
      <c r="A7" s="88">
        <v>4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89"/>
      <c r="O7" s="95"/>
      <c r="P7" s="95"/>
      <c r="Q7" s="95"/>
      <c r="R7" s="86" t="s">
        <v>381</v>
      </c>
      <c r="S7" s="84" t="s">
        <v>380</v>
      </c>
      <c r="T7" s="84" t="s">
        <v>380</v>
      </c>
      <c r="U7" s="84"/>
      <c r="V7" s="84"/>
      <c r="W7" s="84"/>
      <c r="X7" s="96"/>
      <c r="Y7" s="86"/>
      <c r="Z7" s="86"/>
      <c r="AA7" s="86"/>
      <c r="AB7" s="84"/>
      <c r="AC7" s="84"/>
      <c r="AD7" s="84"/>
      <c r="AE7" s="84"/>
      <c r="AF7" s="84"/>
      <c r="AG7" s="84"/>
      <c r="AH7" s="97" t="s">
        <v>381</v>
      </c>
      <c r="AI7" s="84" t="s">
        <v>383</v>
      </c>
      <c r="AJ7" s="84" t="s">
        <v>383</v>
      </c>
      <c r="AK7" s="84" t="s">
        <v>383</v>
      </c>
      <c r="AL7" s="98" t="s">
        <v>383</v>
      </c>
      <c r="AM7" s="99" t="s">
        <v>384</v>
      </c>
      <c r="AN7" s="99" t="s">
        <v>384</v>
      </c>
      <c r="AO7" s="99" t="s">
        <v>384</v>
      </c>
      <c r="AP7" s="99" t="s">
        <v>384</v>
      </c>
      <c r="AQ7" s="86" t="s">
        <v>385</v>
      </c>
      <c r="AR7" s="86" t="s">
        <v>385</v>
      </c>
      <c r="AS7" s="100" t="s">
        <v>386</v>
      </c>
      <c r="AT7" s="100" t="s">
        <v>386</v>
      </c>
      <c r="AU7" s="100" t="s">
        <v>386</v>
      </c>
      <c r="AV7" s="100" t="s">
        <v>386</v>
      </c>
      <c r="AW7" s="100" t="s">
        <v>386</v>
      </c>
      <c r="AX7" s="100" t="s">
        <v>386</v>
      </c>
      <c r="AY7" s="100" t="s">
        <v>386</v>
      </c>
      <c r="AZ7" s="100" t="s">
        <v>386</v>
      </c>
      <c r="BA7" s="100" t="s">
        <v>386</v>
      </c>
      <c r="BB7" s="90">
        <v>29</v>
      </c>
      <c r="BC7" s="90">
        <v>2</v>
      </c>
      <c r="BD7" s="90">
        <v>2</v>
      </c>
      <c r="BE7" s="90"/>
      <c r="BF7" s="90">
        <v>33</v>
      </c>
    </row>
    <row r="8" spans="1:58" s="103" customFormat="1">
      <c r="A8" s="102" t="s">
        <v>387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BC8" s="104"/>
      <c r="BD8" s="104"/>
      <c r="BE8" s="104"/>
      <c r="BF8" s="104"/>
    </row>
    <row r="9" spans="1:58" ht="42.75" customHeight="1">
      <c r="A9" s="336"/>
      <c r="B9" s="336"/>
      <c r="C9" s="337" t="s">
        <v>388</v>
      </c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9"/>
      <c r="S9" s="340" t="s">
        <v>376</v>
      </c>
      <c r="T9" s="340"/>
      <c r="U9" s="348" t="s">
        <v>389</v>
      </c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4" t="s">
        <v>385</v>
      </c>
      <c r="AL9" s="345"/>
      <c r="AM9" s="341" t="s">
        <v>502</v>
      </c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3"/>
      <c r="BB9" s="101"/>
      <c r="BC9" s="73"/>
      <c r="BD9" s="73"/>
      <c r="BE9" s="73"/>
      <c r="BF9" s="73"/>
    </row>
    <row r="10" spans="1:58" ht="28.5" customHeight="1">
      <c r="A10" s="346" t="s">
        <v>380</v>
      </c>
      <c r="B10" s="347"/>
      <c r="C10" s="348" t="s">
        <v>390</v>
      </c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9" t="s">
        <v>382</v>
      </c>
      <c r="T10" s="350"/>
      <c r="U10" s="341" t="s">
        <v>504</v>
      </c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3"/>
      <c r="AK10" s="336" t="s">
        <v>383</v>
      </c>
      <c r="AL10" s="336"/>
      <c r="AM10" s="341" t="s">
        <v>413</v>
      </c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3"/>
      <c r="BB10" s="73"/>
      <c r="BC10" s="73"/>
      <c r="BD10" s="73"/>
      <c r="BE10" s="73"/>
      <c r="BF10" s="73"/>
    </row>
    <row r="11" spans="1:58" ht="30" customHeight="1">
      <c r="A11" s="351" t="s">
        <v>381</v>
      </c>
      <c r="B11" s="352"/>
      <c r="C11" s="337" t="s">
        <v>391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9"/>
      <c r="S11" s="353" t="s">
        <v>384</v>
      </c>
      <c r="T11" s="354"/>
      <c r="U11" s="341" t="s">
        <v>392</v>
      </c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3"/>
      <c r="AK11" s="355" t="s">
        <v>386</v>
      </c>
      <c r="AL11" s="356"/>
      <c r="AM11" s="341" t="s">
        <v>414</v>
      </c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3"/>
      <c r="BB11" s="73"/>
      <c r="BC11" s="73"/>
      <c r="BD11" s="73"/>
      <c r="BE11" s="73"/>
      <c r="BF11" s="73"/>
    </row>
    <row r="13" spans="1:58">
      <c r="BB13" s="73"/>
    </row>
    <row r="14" spans="1:58" ht="18.75">
      <c r="A14" s="331" t="s">
        <v>471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</row>
  </sheetData>
  <mergeCells count="21">
    <mergeCell ref="A11:B11"/>
    <mergeCell ref="C11:R11"/>
    <mergeCell ref="S11:T11"/>
    <mergeCell ref="U11:AJ11"/>
    <mergeCell ref="AK11:AL11"/>
    <mergeCell ref="A14:AP14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6"/>
  <sheetViews>
    <sheetView tabSelected="1" view="pageBreakPreview" topLeftCell="A2" zoomScale="98" zoomScaleSheetLayoutView="98" workbookViewId="0">
      <pane ySplit="6" topLeftCell="A130" activePane="bottomLeft" state="frozen"/>
      <selection activeCell="A2" sqref="A2"/>
      <selection pane="bottomLeft" activeCell="AD2" sqref="AD1:AD1048576"/>
    </sheetView>
  </sheetViews>
  <sheetFormatPr defaultRowHeight="11.25"/>
  <cols>
    <col min="1" max="1" width="9.42578125" style="156" customWidth="1"/>
    <col min="2" max="2" width="36.42578125" style="208" customWidth="1"/>
    <col min="3" max="3" width="3" style="42" customWidth="1"/>
    <col min="4" max="4" width="2.85546875" style="42" customWidth="1"/>
    <col min="5" max="5" width="3" style="42" customWidth="1"/>
    <col min="6" max="11" width="2.7109375" style="42" customWidth="1"/>
    <col min="12" max="12" width="4.7109375" style="14" customWidth="1"/>
    <col min="13" max="13" width="4.7109375" style="162" customWidth="1"/>
    <col min="14" max="16" width="4.7109375" style="14" customWidth="1"/>
    <col min="17" max="20" width="3.7109375" style="14" customWidth="1"/>
    <col min="21" max="21" width="3.85546875" style="14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28515625" style="55" customWidth="1"/>
    <col min="30" max="30" width="9.85546875" style="72" hidden="1" customWidth="1"/>
    <col min="31" max="52" width="9.140625" style="2"/>
    <col min="53" max="16384" width="9.140625" style="14"/>
  </cols>
  <sheetData>
    <row r="1" spans="1:52" ht="45" hidden="1" customHeight="1">
      <c r="A1" s="378" t="s">
        <v>0</v>
      </c>
      <c r="B1" s="381" t="s">
        <v>1</v>
      </c>
      <c r="C1" s="410" t="s">
        <v>470</v>
      </c>
      <c r="D1" s="434"/>
      <c r="E1" s="434"/>
      <c r="F1" s="434"/>
      <c r="G1" s="434"/>
      <c r="H1" s="434"/>
      <c r="I1" s="434"/>
      <c r="J1" s="434"/>
      <c r="K1" s="435"/>
      <c r="L1" s="410" t="s">
        <v>46</v>
      </c>
      <c r="M1" s="426"/>
      <c r="N1" s="426"/>
      <c r="O1" s="426"/>
      <c r="P1" s="411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6"/>
      <c r="AD1" s="13"/>
    </row>
    <row r="2" spans="1:52" ht="43.5" customHeight="1" thickBot="1">
      <c r="A2" s="379"/>
      <c r="B2" s="382"/>
      <c r="C2" s="436"/>
      <c r="D2" s="437"/>
      <c r="E2" s="437"/>
      <c r="F2" s="437"/>
      <c r="G2" s="437"/>
      <c r="H2" s="437"/>
      <c r="I2" s="437"/>
      <c r="J2" s="437"/>
      <c r="K2" s="438"/>
      <c r="L2" s="412"/>
      <c r="M2" s="427"/>
      <c r="N2" s="427"/>
      <c r="O2" s="427"/>
      <c r="P2" s="413"/>
      <c r="Q2" s="410" t="s">
        <v>3</v>
      </c>
      <c r="R2" s="411"/>
      <c r="S2" s="410" t="s">
        <v>4</v>
      </c>
      <c r="T2" s="426"/>
      <c r="U2" s="411"/>
      <c r="V2" s="410" t="s">
        <v>5</v>
      </c>
      <c r="W2" s="426"/>
      <c r="X2" s="426"/>
      <c r="Y2" s="411"/>
      <c r="Z2" s="428" t="s">
        <v>60</v>
      </c>
      <c r="AA2" s="429"/>
      <c r="AB2" s="430"/>
      <c r="AC2" s="443" t="s">
        <v>402</v>
      </c>
      <c r="AD2" s="407" t="s">
        <v>52</v>
      </c>
    </row>
    <row r="3" spans="1:52" ht="13.5" customHeight="1" thickBot="1">
      <c r="A3" s="379"/>
      <c r="B3" s="382"/>
      <c r="C3" s="395" t="s">
        <v>401</v>
      </c>
      <c r="D3" s="396"/>
      <c r="E3" s="397"/>
      <c r="F3" s="395" t="s">
        <v>318</v>
      </c>
      <c r="G3" s="396"/>
      <c r="H3" s="397"/>
      <c r="I3" s="395" t="s">
        <v>40</v>
      </c>
      <c r="J3" s="396"/>
      <c r="K3" s="397"/>
      <c r="L3" s="423" t="s">
        <v>47</v>
      </c>
      <c r="M3" s="414" t="s">
        <v>45</v>
      </c>
      <c r="N3" s="421" t="s">
        <v>2</v>
      </c>
      <c r="O3" s="422"/>
      <c r="P3" s="422"/>
      <c r="Q3" s="412"/>
      <c r="R3" s="413"/>
      <c r="S3" s="412"/>
      <c r="T3" s="427"/>
      <c r="U3" s="413"/>
      <c r="V3" s="412"/>
      <c r="W3" s="427"/>
      <c r="X3" s="427"/>
      <c r="Y3" s="413"/>
      <c r="Z3" s="431"/>
      <c r="AA3" s="432"/>
      <c r="AB3" s="433"/>
      <c r="AC3" s="444"/>
      <c r="AD3" s="408"/>
    </row>
    <row r="4" spans="1:52" ht="23.25" customHeight="1" thickBot="1">
      <c r="A4" s="379"/>
      <c r="B4" s="382"/>
      <c r="C4" s="398"/>
      <c r="D4" s="399"/>
      <c r="E4" s="400"/>
      <c r="F4" s="398"/>
      <c r="G4" s="399"/>
      <c r="H4" s="400"/>
      <c r="I4" s="398"/>
      <c r="J4" s="399"/>
      <c r="K4" s="400"/>
      <c r="L4" s="424"/>
      <c r="M4" s="415"/>
      <c r="N4" s="423" t="s">
        <v>6</v>
      </c>
      <c r="O4" s="417" t="s">
        <v>7</v>
      </c>
      <c r="P4" s="418"/>
      <c r="Q4" s="15" t="s">
        <v>109</v>
      </c>
      <c r="R4" s="16" t="s">
        <v>8</v>
      </c>
      <c r="S4" s="15" t="s">
        <v>9</v>
      </c>
      <c r="T4" s="16" t="s">
        <v>10</v>
      </c>
      <c r="U4" s="16"/>
      <c r="V4" s="16" t="s">
        <v>61</v>
      </c>
      <c r="W4" s="16"/>
      <c r="X4" s="16" t="s">
        <v>62</v>
      </c>
      <c r="Y4" s="16"/>
      <c r="Z4" s="16" t="s">
        <v>63</v>
      </c>
      <c r="AA4" s="16"/>
      <c r="AB4" s="15" t="s">
        <v>64</v>
      </c>
      <c r="AC4" s="444"/>
      <c r="AD4" s="408"/>
    </row>
    <row r="5" spans="1:52" ht="11.25" customHeight="1" thickBot="1">
      <c r="A5" s="379"/>
      <c r="B5" s="382"/>
      <c r="C5" s="398"/>
      <c r="D5" s="399"/>
      <c r="E5" s="400"/>
      <c r="F5" s="398"/>
      <c r="G5" s="399"/>
      <c r="H5" s="400"/>
      <c r="I5" s="398"/>
      <c r="J5" s="399"/>
      <c r="K5" s="400"/>
      <c r="L5" s="424"/>
      <c r="M5" s="415"/>
      <c r="N5" s="424"/>
      <c r="O5" s="419"/>
      <c r="P5" s="420"/>
      <c r="Q5" s="17">
        <v>20</v>
      </c>
      <c r="R5" s="18">
        <v>19</v>
      </c>
      <c r="S5" s="18">
        <v>17</v>
      </c>
      <c r="T5" s="18">
        <v>23</v>
      </c>
      <c r="U5" s="18"/>
      <c r="V5" s="18">
        <v>16</v>
      </c>
      <c r="W5" s="18"/>
      <c r="X5" s="18">
        <v>20</v>
      </c>
      <c r="Y5" s="18">
        <v>4</v>
      </c>
      <c r="Z5" s="18">
        <v>16</v>
      </c>
      <c r="AA5" s="18"/>
      <c r="AB5" s="18">
        <v>13</v>
      </c>
      <c r="AC5" s="444"/>
      <c r="AD5" s="408"/>
    </row>
    <row r="6" spans="1:52" ht="66" customHeight="1" thickBot="1">
      <c r="A6" s="380"/>
      <c r="B6" s="383"/>
      <c r="C6" s="401"/>
      <c r="D6" s="402"/>
      <c r="E6" s="403"/>
      <c r="F6" s="401"/>
      <c r="G6" s="402"/>
      <c r="H6" s="403"/>
      <c r="I6" s="398"/>
      <c r="J6" s="399"/>
      <c r="K6" s="400"/>
      <c r="L6" s="425"/>
      <c r="M6" s="416"/>
      <c r="N6" s="425"/>
      <c r="O6" s="19" t="s">
        <v>11</v>
      </c>
      <c r="P6" s="20" t="s">
        <v>12</v>
      </c>
      <c r="Q6" s="21" t="s">
        <v>41</v>
      </c>
      <c r="R6" s="21" t="s">
        <v>41</v>
      </c>
      <c r="S6" s="21" t="s">
        <v>41</v>
      </c>
      <c r="T6" s="21" t="s">
        <v>41</v>
      </c>
      <c r="U6" s="21"/>
      <c r="V6" s="21" t="s">
        <v>41</v>
      </c>
      <c r="W6" s="21"/>
      <c r="X6" s="21" t="s">
        <v>41</v>
      </c>
      <c r="Y6" s="21"/>
      <c r="Z6" s="21" t="s">
        <v>41</v>
      </c>
      <c r="AA6" s="21"/>
      <c r="AB6" s="21" t="s">
        <v>41</v>
      </c>
      <c r="AC6" s="444"/>
      <c r="AD6" s="408"/>
      <c r="AE6" s="22"/>
    </row>
    <row r="7" spans="1:52" ht="15.75" customHeight="1" thickBot="1">
      <c r="A7" s="212">
        <v>1</v>
      </c>
      <c r="B7" s="176">
        <v>2</v>
      </c>
      <c r="C7" s="404">
        <v>3</v>
      </c>
      <c r="D7" s="405"/>
      <c r="E7" s="406"/>
      <c r="F7" s="404">
        <v>4</v>
      </c>
      <c r="G7" s="405"/>
      <c r="H7" s="406"/>
      <c r="I7" s="404">
        <v>5</v>
      </c>
      <c r="J7" s="405"/>
      <c r="K7" s="406"/>
      <c r="L7" s="23">
        <v>6</v>
      </c>
      <c r="M7" s="159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445"/>
      <c r="AD7" s="409"/>
    </row>
    <row r="8" spans="1:52" s="111" customFormat="1" ht="13.5" customHeight="1">
      <c r="A8" s="139"/>
      <c r="B8" s="112" t="s">
        <v>48</v>
      </c>
      <c r="C8" s="372">
        <f>C9+C35</f>
        <v>0</v>
      </c>
      <c r="D8" s="372"/>
      <c r="E8" s="372"/>
      <c r="F8" s="372">
        <f>F9+F35</f>
        <v>9</v>
      </c>
      <c r="G8" s="372"/>
      <c r="H8" s="372"/>
      <c r="I8" s="372">
        <f>I9+I35</f>
        <v>3</v>
      </c>
      <c r="J8" s="372"/>
      <c r="K8" s="372"/>
      <c r="L8" s="113">
        <f>L9+L35</f>
        <v>2106</v>
      </c>
      <c r="M8" s="113">
        <f>M9+M35</f>
        <v>702</v>
      </c>
      <c r="N8" s="113">
        <f t="shared" ref="N8:AA8" si="0">N9+N35</f>
        <v>1404</v>
      </c>
      <c r="O8" s="113">
        <f>O9+O35</f>
        <v>558</v>
      </c>
      <c r="P8" s="114">
        <f t="shared" si="0"/>
        <v>846</v>
      </c>
      <c r="Q8" s="114">
        <f t="shared" si="0"/>
        <v>680</v>
      </c>
      <c r="R8" s="114">
        <f t="shared" si="0"/>
        <v>644</v>
      </c>
      <c r="S8" s="114">
        <f t="shared" si="0"/>
        <v>34</v>
      </c>
      <c r="T8" s="114">
        <f t="shared" si="0"/>
        <v>46</v>
      </c>
      <c r="U8" s="114">
        <f t="shared" si="0"/>
        <v>0</v>
      </c>
      <c r="V8" s="114">
        <f>V9+V35</f>
        <v>0</v>
      </c>
      <c r="W8" s="114">
        <f t="shared" si="0"/>
        <v>0</v>
      </c>
      <c r="X8" s="114">
        <f>X9+X35</f>
        <v>0</v>
      </c>
      <c r="Y8" s="114">
        <f t="shared" si="0"/>
        <v>0</v>
      </c>
      <c r="Z8" s="114">
        <f>Z9+Z35</f>
        <v>0</v>
      </c>
      <c r="AA8" s="114">
        <f t="shared" si="0"/>
        <v>0</v>
      </c>
      <c r="AB8" s="114">
        <f>AB9+AB35</f>
        <v>0</v>
      </c>
      <c r="AC8" s="113">
        <f>AC9+AC35</f>
        <v>1365</v>
      </c>
      <c r="AD8" s="13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3.5" customHeight="1">
      <c r="A9" s="248" t="s">
        <v>430</v>
      </c>
      <c r="B9" s="25" t="s">
        <v>49</v>
      </c>
      <c r="C9" s="366">
        <f>COUNTIF(C10:E34,1)+COUNTIF(C10:E34,2)+COUNTIF(C10:E34,3)+COUNTIF(C10:E34,4)+COUNTIF(C10:E34,5)+COUNTIF(C10:E34,6)+COUNTIF(C10:E34,7)+COUNTIF(C10:E34,8)</f>
        <v>0</v>
      </c>
      <c r="D9" s="367"/>
      <c r="E9" s="368"/>
      <c r="F9" s="366">
        <f>COUNTIF(F10:H34,1)+COUNTIF(F10:H34,2)+COUNTIF(F10:H34,3)+COUNTIF(F10:H34,4)+COUNTIF(F10:H34,5)+COUNTIF(F10:H34,6)+COUNTIF(F10:H34,7)+COUNTIF(F10:H34,8)</f>
        <v>7</v>
      </c>
      <c r="G9" s="367"/>
      <c r="H9" s="368"/>
      <c r="I9" s="366">
        <f>COUNTIF(I10:K34,1)+COUNTIF(I10:K34,2)+COUNTIF(I10:K34,3)+COUNTIF(I10:K34,4)+COUNTIF(I10:K34,5)+COUNTIF(I10:K34,6)+COUNTIF(I10:K34,7)+COUNTIF(I10:K34,8)</f>
        <v>1</v>
      </c>
      <c r="J9" s="367"/>
      <c r="K9" s="367"/>
      <c r="L9" s="26">
        <f t="shared" ref="L9:AC9" si="1">SUM(L10:L34)</f>
        <v>1198</v>
      </c>
      <c r="M9" s="26">
        <f t="shared" si="1"/>
        <v>399</v>
      </c>
      <c r="N9" s="26">
        <f t="shared" si="1"/>
        <v>799</v>
      </c>
      <c r="O9" s="26">
        <f>SUM(O10:O18)</f>
        <v>271</v>
      </c>
      <c r="P9" s="26">
        <f>SUM(P10:P18)</f>
        <v>528</v>
      </c>
      <c r="Q9" s="26">
        <f t="shared" si="1"/>
        <v>400</v>
      </c>
      <c r="R9" s="26">
        <f t="shared" si="1"/>
        <v>399</v>
      </c>
      <c r="S9" s="26">
        <f t="shared" si="1"/>
        <v>0</v>
      </c>
      <c r="T9" s="26">
        <f t="shared" si="1"/>
        <v>0</v>
      </c>
      <c r="U9" s="26">
        <f t="shared" si="1"/>
        <v>0</v>
      </c>
      <c r="V9" s="26">
        <f t="shared" si="1"/>
        <v>0</v>
      </c>
      <c r="W9" s="26">
        <f t="shared" si="1"/>
        <v>0</v>
      </c>
      <c r="X9" s="26">
        <f t="shared" si="1"/>
        <v>0</v>
      </c>
      <c r="Y9" s="26">
        <f t="shared" si="1"/>
        <v>0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7">
        <f t="shared" si="1"/>
        <v>754</v>
      </c>
      <c r="AD9" s="28"/>
    </row>
    <row r="10" spans="1:52" ht="15" customHeight="1">
      <c r="A10" s="29" t="s">
        <v>431</v>
      </c>
      <c r="B10" s="247" t="s">
        <v>321</v>
      </c>
      <c r="C10" s="33"/>
      <c r="D10" s="31"/>
      <c r="E10" s="32"/>
      <c r="F10" s="33"/>
      <c r="G10" s="31">
        <v>2</v>
      </c>
      <c r="H10" s="32"/>
      <c r="I10" s="34"/>
      <c r="J10" s="31"/>
      <c r="K10" s="30"/>
      <c r="L10" s="35">
        <f>M10+N10</f>
        <v>175</v>
      </c>
      <c r="M10" s="35">
        <v>58</v>
      </c>
      <c r="N10" s="35">
        <f>SUM(Q10:AB10)</f>
        <v>117</v>
      </c>
      <c r="O10" s="35">
        <f>N10-P10</f>
        <v>0</v>
      </c>
      <c r="P10" s="36">
        <v>117</v>
      </c>
      <c r="Q10" s="3">
        <v>60</v>
      </c>
      <c r="R10" s="3">
        <v>57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117</v>
      </c>
      <c r="AD10" s="37"/>
    </row>
    <row r="11" spans="1:52" ht="12.75" customHeight="1">
      <c r="A11" s="29" t="s">
        <v>432</v>
      </c>
      <c r="B11" s="283" t="s">
        <v>467</v>
      </c>
      <c r="C11" s="166"/>
      <c r="D11" s="167"/>
      <c r="E11" s="168"/>
      <c r="F11" s="166"/>
      <c r="G11" s="167"/>
      <c r="H11" s="168"/>
      <c r="I11" s="9"/>
      <c r="J11" s="167">
        <v>2</v>
      </c>
      <c r="K11" s="38"/>
      <c r="L11" s="35">
        <f t="shared" ref="L11:L34" si="2">M11+N11</f>
        <v>234</v>
      </c>
      <c r="M11" s="35">
        <v>78</v>
      </c>
      <c r="N11" s="35">
        <f t="shared" ref="N11:N34" si="3">SUM(Q11:AB11)</f>
        <v>156</v>
      </c>
      <c r="O11" s="35">
        <f t="shared" ref="O11:O34" si="4">N11-P11</f>
        <v>78</v>
      </c>
      <c r="P11" s="36">
        <v>78</v>
      </c>
      <c r="Q11" s="3">
        <v>80</v>
      </c>
      <c r="R11" s="3">
        <v>76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156</v>
      </c>
      <c r="AD11" s="37"/>
    </row>
    <row r="12" spans="1:52" ht="14.25" customHeight="1">
      <c r="A12" s="14" t="s">
        <v>433</v>
      </c>
      <c r="B12" s="247" t="s">
        <v>323</v>
      </c>
      <c r="C12" s="166"/>
      <c r="D12" s="167"/>
      <c r="E12" s="168"/>
      <c r="F12" s="166"/>
      <c r="G12" s="246" t="s">
        <v>427</v>
      </c>
      <c r="H12" s="168"/>
      <c r="I12" s="9"/>
      <c r="J12" s="167"/>
      <c r="K12" s="38"/>
      <c r="L12" s="35">
        <f t="shared" si="2"/>
        <v>176</v>
      </c>
      <c r="M12" s="35">
        <v>59</v>
      </c>
      <c r="N12" s="35">
        <f t="shared" si="3"/>
        <v>117</v>
      </c>
      <c r="O12" s="35">
        <f t="shared" si="4"/>
        <v>0</v>
      </c>
      <c r="P12" s="36">
        <v>117</v>
      </c>
      <c r="Q12" s="3">
        <v>60</v>
      </c>
      <c r="R12" s="3">
        <v>57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117</v>
      </c>
      <c r="AD12" s="37"/>
    </row>
    <row r="13" spans="1:52" ht="14.25" customHeight="1">
      <c r="A13" s="29" t="s">
        <v>434</v>
      </c>
      <c r="B13" s="39" t="s">
        <v>394</v>
      </c>
      <c r="C13" s="166"/>
      <c r="D13" s="167"/>
      <c r="E13" s="168"/>
      <c r="F13" s="166"/>
      <c r="G13" s="167">
        <v>2</v>
      </c>
      <c r="H13" s="168"/>
      <c r="I13" s="9"/>
      <c r="J13" s="167"/>
      <c r="K13" s="38"/>
      <c r="L13" s="35">
        <f t="shared" si="2"/>
        <v>105</v>
      </c>
      <c r="M13" s="35">
        <f t="shared" ref="M13:M33" si="5">N13/2</f>
        <v>35</v>
      </c>
      <c r="N13" s="35">
        <f t="shared" si="3"/>
        <v>70</v>
      </c>
      <c r="O13" s="35">
        <f t="shared" si="4"/>
        <v>35</v>
      </c>
      <c r="P13" s="36">
        <v>35</v>
      </c>
      <c r="Q13" s="3">
        <v>40</v>
      </c>
      <c r="R13" s="3">
        <v>30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70</v>
      </c>
      <c r="AD13" s="37"/>
    </row>
    <row r="14" spans="1:52" ht="14.25" customHeight="1">
      <c r="A14" s="29" t="s">
        <v>435</v>
      </c>
      <c r="B14" s="247" t="s">
        <v>439</v>
      </c>
      <c r="C14" s="166"/>
      <c r="D14" s="167"/>
      <c r="E14" s="168"/>
      <c r="F14" s="166"/>
      <c r="G14" s="167">
        <v>2</v>
      </c>
      <c r="H14" s="168"/>
      <c r="I14" s="9"/>
      <c r="J14" s="167"/>
      <c r="K14" s="38"/>
      <c r="L14" s="35">
        <f t="shared" si="2"/>
        <v>117</v>
      </c>
      <c r="M14" s="35">
        <f t="shared" si="5"/>
        <v>39</v>
      </c>
      <c r="N14" s="35">
        <f t="shared" si="3"/>
        <v>78</v>
      </c>
      <c r="O14" s="35">
        <f t="shared" si="4"/>
        <v>26</v>
      </c>
      <c r="P14" s="36">
        <v>52</v>
      </c>
      <c r="Q14" s="3">
        <v>40</v>
      </c>
      <c r="R14" s="3">
        <v>38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78</v>
      </c>
      <c r="AD14" s="37"/>
    </row>
    <row r="15" spans="1:52" ht="14.25" customHeight="1">
      <c r="A15" s="29" t="s">
        <v>436</v>
      </c>
      <c r="B15" s="247" t="s">
        <v>393</v>
      </c>
      <c r="C15" s="166"/>
      <c r="D15" s="167"/>
      <c r="E15" s="168"/>
      <c r="F15" s="166"/>
      <c r="G15" s="167">
        <v>2</v>
      </c>
      <c r="H15" s="168"/>
      <c r="I15" s="9"/>
      <c r="J15" s="167"/>
      <c r="K15" s="38"/>
      <c r="L15" s="35">
        <f t="shared" si="2"/>
        <v>162</v>
      </c>
      <c r="M15" s="35">
        <v>54</v>
      </c>
      <c r="N15" s="35">
        <f t="shared" si="3"/>
        <v>108</v>
      </c>
      <c r="O15" s="35">
        <f t="shared" si="4"/>
        <v>54</v>
      </c>
      <c r="P15" s="36">
        <v>54</v>
      </c>
      <c r="Q15" s="3">
        <v>60</v>
      </c>
      <c r="R15" s="3">
        <v>48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108</v>
      </c>
      <c r="AD15" s="37"/>
    </row>
    <row r="16" spans="1:52" ht="15.75" customHeight="1">
      <c r="A16" s="29" t="s">
        <v>437</v>
      </c>
      <c r="B16" s="247" t="s">
        <v>322</v>
      </c>
      <c r="C16" s="166"/>
      <c r="D16" s="167"/>
      <c r="E16" s="168"/>
      <c r="F16" s="166"/>
      <c r="G16" s="167">
        <v>2</v>
      </c>
      <c r="H16" s="168"/>
      <c r="I16" s="9"/>
      <c r="J16" s="167"/>
      <c r="K16" s="38"/>
      <c r="L16" s="35">
        <f t="shared" si="2"/>
        <v>117</v>
      </c>
      <c r="M16" s="35">
        <f t="shared" si="5"/>
        <v>39</v>
      </c>
      <c r="N16" s="35">
        <f t="shared" si="3"/>
        <v>78</v>
      </c>
      <c r="O16" s="35">
        <f t="shared" si="4"/>
        <v>40</v>
      </c>
      <c r="P16" s="36">
        <v>38</v>
      </c>
      <c r="Q16" s="3">
        <v>40</v>
      </c>
      <c r="R16" s="3">
        <v>38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72</v>
      </c>
      <c r="AD16" s="37"/>
    </row>
    <row r="17" spans="1:52" ht="13.5" customHeight="1">
      <c r="A17" s="29" t="s">
        <v>438</v>
      </c>
      <c r="B17" s="247" t="s">
        <v>440</v>
      </c>
      <c r="C17" s="166"/>
      <c r="D17" s="244"/>
      <c r="E17" s="168"/>
      <c r="F17" s="166"/>
      <c r="G17" s="244">
        <v>2</v>
      </c>
      <c r="H17" s="168"/>
      <c r="I17" s="9"/>
      <c r="J17" s="167"/>
      <c r="K17" s="38"/>
      <c r="L17" s="35">
        <f t="shared" si="2"/>
        <v>58</v>
      </c>
      <c r="M17" s="35">
        <v>19</v>
      </c>
      <c r="N17" s="35">
        <f t="shared" si="3"/>
        <v>39</v>
      </c>
      <c r="O17" s="35">
        <f t="shared" si="4"/>
        <v>20</v>
      </c>
      <c r="P17" s="36">
        <v>19</v>
      </c>
      <c r="Q17" s="3">
        <v>20</v>
      </c>
      <c r="R17" s="3">
        <v>19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36</v>
      </c>
      <c r="AD17" s="37"/>
    </row>
    <row r="18" spans="1:52" ht="14.25" customHeight="1">
      <c r="A18" s="29" t="s">
        <v>468</v>
      </c>
      <c r="B18" s="192" t="s">
        <v>469</v>
      </c>
      <c r="C18" s="166"/>
      <c r="D18" s="167"/>
      <c r="E18" s="168"/>
      <c r="F18" s="166"/>
      <c r="G18" s="167">
        <v>2</v>
      </c>
      <c r="H18" s="168"/>
      <c r="I18" s="9"/>
      <c r="J18" s="167"/>
      <c r="K18" s="38"/>
      <c r="L18" s="35">
        <f t="shared" si="2"/>
        <v>54</v>
      </c>
      <c r="M18" s="35">
        <v>18</v>
      </c>
      <c r="N18" s="35">
        <f t="shared" si="3"/>
        <v>36</v>
      </c>
      <c r="O18" s="35">
        <f t="shared" si="4"/>
        <v>18</v>
      </c>
      <c r="P18" s="282">
        <v>18</v>
      </c>
      <c r="Q18" s="3"/>
      <c r="R18" s="3">
        <v>36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7"/>
    </row>
    <row r="19" spans="1:52" ht="11.25" hidden="1" customHeight="1">
      <c r="A19" s="29"/>
      <c r="B19" s="192"/>
      <c r="C19" s="166"/>
      <c r="D19" s="167"/>
      <c r="E19" s="168"/>
      <c r="F19" s="166"/>
      <c r="G19" s="167"/>
      <c r="H19" s="168"/>
      <c r="I19" s="9"/>
      <c r="J19" s="167"/>
      <c r="K19" s="38"/>
      <c r="L19" s="35"/>
      <c r="M19" s="35"/>
      <c r="N19" s="35"/>
      <c r="O19" s="35"/>
      <c r="P19" s="282">
        <v>19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/>
    </row>
    <row r="20" spans="1:52" ht="11.25" hidden="1" customHeight="1">
      <c r="A20" s="29"/>
      <c r="B20" s="192"/>
      <c r="C20" s="166"/>
      <c r="D20" s="167"/>
      <c r="E20" s="168"/>
      <c r="F20" s="166"/>
      <c r="G20" s="167"/>
      <c r="H20" s="168"/>
      <c r="I20" s="9"/>
      <c r="J20" s="167"/>
      <c r="K20" s="38"/>
      <c r="L20" s="35"/>
      <c r="M20" s="35"/>
      <c r="N20" s="35"/>
      <c r="O20" s="35"/>
      <c r="P20" s="282">
        <v>19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40" t="s">
        <v>74</v>
      </c>
      <c r="B21" s="193"/>
      <c r="C21" s="166"/>
      <c r="D21" s="167"/>
      <c r="E21" s="168"/>
      <c r="F21" s="166"/>
      <c r="G21" s="167"/>
      <c r="H21" s="168"/>
      <c r="I21" s="9"/>
      <c r="J21" s="167"/>
      <c r="K21" s="38"/>
      <c r="L21" s="35">
        <f t="shared" si="2"/>
        <v>0</v>
      </c>
      <c r="M21" s="35">
        <f t="shared" si="5"/>
        <v>0</v>
      </c>
      <c r="N21" s="35">
        <f t="shared" si="3"/>
        <v>0</v>
      </c>
      <c r="O21" s="35">
        <f t="shared" si="4"/>
        <v>-19</v>
      </c>
      <c r="P21" s="282">
        <v>19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/>
    </row>
    <row r="22" spans="1:52" ht="11.25" hidden="1" customHeight="1">
      <c r="A22" s="40" t="s">
        <v>75</v>
      </c>
      <c r="B22" s="194"/>
      <c r="C22" s="166"/>
      <c r="D22" s="167"/>
      <c r="E22" s="168"/>
      <c r="F22" s="166"/>
      <c r="G22" s="167"/>
      <c r="H22" s="168"/>
      <c r="I22" s="9"/>
      <c r="J22" s="167"/>
      <c r="K22" s="38"/>
      <c r="L22" s="35">
        <f t="shared" si="2"/>
        <v>0</v>
      </c>
      <c r="M22" s="35">
        <f t="shared" si="5"/>
        <v>0</v>
      </c>
      <c r="N22" s="35">
        <f t="shared" si="3"/>
        <v>0</v>
      </c>
      <c r="O22" s="35">
        <f t="shared" si="4"/>
        <v>-19</v>
      </c>
      <c r="P22" s="282">
        <v>19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/>
    </row>
    <row r="23" spans="1:52" ht="11.25" hidden="1" customHeight="1">
      <c r="A23" s="40" t="s">
        <v>76</v>
      </c>
      <c r="B23" s="194"/>
      <c r="C23" s="166"/>
      <c r="D23" s="167"/>
      <c r="E23" s="168"/>
      <c r="F23" s="166"/>
      <c r="G23" s="167"/>
      <c r="H23" s="168"/>
      <c r="I23" s="9"/>
      <c r="J23" s="167"/>
      <c r="K23" s="38"/>
      <c r="L23" s="35">
        <f t="shared" si="2"/>
        <v>0</v>
      </c>
      <c r="M23" s="35">
        <f t="shared" si="5"/>
        <v>0</v>
      </c>
      <c r="N23" s="35">
        <f t="shared" si="3"/>
        <v>0</v>
      </c>
      <c r="O23" s="35">
        <f t="shared" si="4"/>
        <v>-19</v>
      </c>
      <c r="P23" s="282">
        <v>19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/>
    </row>
    <row r="24" spans="1:52" ht="11.25" hidden="1" customHeight="1">
      <c r="A24" s="40" t="s">
        <v>77</v>
      </c>
      <c r="B24" s="194"/>
      <c r="C24" s="166"/>
      <c r="D24" s="167"/>
      <c r="E24" s="168"/>
      <c r="F24" s="166"/>
      <c r="G24" s="167"/>
      <c r="H24" s="168"/>
      <c r="I24" s="9"/>
      <c r="J24" s="167"/>
      <c r="K24" s="38"/>
      <c r="L24" s="35">
        <f t="shared" si="2"/>
        <v>0</v>
      </c>
      <c r="M24" s="35">
        <f t="shared" si="5"/>
        <v>0</v>
      </c>
      <c r="N24" s="35">
        <f t="shared" si="3"/>
        <v>0</v>
      </c>
      <c r="O24" s="35">
        <f t="shared" si="4"/>
        <v>-19</v>
      </c>
      <c r="P24" s="282">
        <v>19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/>
    </row>
    <row r="25" spans="1:52" ht="11.25" hidden="1" customHeight="1">
      <c r="A25" s="40" t="s">
        <v>78</v>
      </c>
      <c r="B25" s="194"/>
      <c r="C25" s="166"/>
      <c r="D25" s="167"/>
      <c r="E25" s="168"/>
      <c r="F25" s="166"/>
      <c r="G25" s="167"/>
      <c r="H25" s="168"/>
      <c r="I25" s="9"/>
      <c r="J25" s="167"/>
      <c r="K25" s="38"/>
      <c r="L25" s="35">
        <f t="shared" si="2"/>
        <v>0</v>
      </c>
      <c r="M25" s="35">
        <f t="shared" si="5"/>
        <v>0</v>
      </c>
      <c r="N25" s="35">
        <f t="shared" si="3"/>
        <v>0</v>
      </c>
      <c r="O25" s="35">
        <f t="shared" si="4"/>
        <v>-19</v>
      </c>
      <c r="P25" s="282">
        <v>19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/>
    </row>
    <row r="26" spans="1:52" ht="11.25" hidden="1" customHeight="1">
      <c r="A26" s="40" t="s">
        <v>79</v>
      </c>
      <c r="B26" s="194"/>
      <c r="C26" s="166"/>
      <c r="D26" s="167"/>
      <c r="E26" s="168"/>
      <c r="F26" s="166"/>
      <c r="G26" s="167"/>
      <c r="H26" s="168"/>
      <c r="I26" s="9"/>
      <c r="J26" s="167"/>
      <c r="K26" s="38"/>
      <c r="L26" s="35">
        <f t="shared" si="2"/>
        <v>0</v>
      </c>
      <c r="M26" s="35">
        <f t="shared" si="5"/>
        <v>0</v>
      </c>
      <c r="N26" s="35">
        <f t="shared" si="3"/>
        <v>0</v>
      </c>
      <c r="O26" s="35">
        <f t="shared" si="4"/>
        <v>-19</v>
      </c>
      <c r="P26" s="282">
        <v>19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/>
    </row>
    <row r="27" spans="1:52" ht="11.25" hidden="1" customHeight="1">
      <c r="A27" s="40" t="s">
        <v>80</v>
      </c>
      <c r="B27" s="194"/>
      <c r="C27" s="166"/>
      <c r="D27" s="167"/>
      <c r="E27" s="168"/>
      <c r="F27" s="166"/>
      <c r="G27" s="167"/>
      <c r="H27" s="168"/>
      <c r="I27" s="9"/>
      <c r="J27" s="167"/>
      <c r="K27" s="38"/>
      <c r="L27" s="35">
        <f t="shared" si="2"/>
        <v>0</v>
      </c>
      <c r="M27" s="35">
        <f t="shared" si="5"/>
        <v>0</v>
      </c>
      <c r="N27" s="35">
        <f t="shared" si="3"/>
        <v>0</v>
      </c>
      <c r="O27" s="35">
        <f t="shared" si="4"/>
        <v>-19</v>
      </c>
      <c r="P27" s="282">
        <v>19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/>
    </row>
    <row r="28" spans="1:52" ht="11.25" hidden="1" customHeight="1">
      <c r="A28" s="40" t="s">
        <v>81</v>
      </c>
      <c r="B28" s="194"/>
      <c r="C28" s="166"/>
      <c r="D28" s="167"/>
      <c r="E28" s="168"/>
      <c r="F28" s="166"/>
      <c r="G28" s="167"/>
      <c r="H28" s="168"/>
      <c r="I28" s="9"/>
      <c r="J28" s="167"/>
      <c r="K28" s="38"/>
      <c r="L28" s="35">
        <f t="shared" si="2"/>
        <v>0</v>
      </c>
      <c r="M28" s="35">
        <f t="shared" si="5"/>
        <v>0</v>
      </c>
      <c r="N28" s="35">
        <f t="shared" si="3"/>
        <v>0</v>
      </c>
      <c r="O28" s="35">
        <f t="shared" si="4"/>
        <v>-19</v>
      </c>
      <c r="P28" s="282">
        <v>19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/>
    </row>
    <row r="29" spans="1:52" ht="11.25" hidden="1" customHeight="1">
      <c r="A29" s="40" t="s">
        <v>82</v>
      </c>
      <c r="B29" s="194"/>
      <c r="C29" s="166"/>
      <c r="D29" s="167"/>
      <c r="E29" s="168"/>
      <c r="F29" s="166"/>
      <c r="G29" s="167"/>
      <c r="H29" s="168"/>
      <c r="I29" s="9"/>
      <c r="J29" s="167"/>
      <c r="K29" s="38"/>
      <c r="L29" s="35">
        <f t="shared" si="2"/>
        <v>0</v>
      </c>
      <c r="M29" s="35">
        <f t="shared" si="5"/>
        <v>0</v>
      </c>
      <c r="N29" s="35">
        <f t="shared" si="3"/>
        <v>0</v>
      </c>
      <c r="O29" s="35">
        <f t="shared" si="4"/>
        <v>-19</v>
      </c>
      <c r="P29" s="282">
        <v>19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/>
    </row>
    <row r="30" spans="1:52" ht="12.75" hidden="1" customHeight="1">
      <c r="A30" s="40" t="s">
        <v>83</v>
      </c>
      <c r="B30" s="194"/>
      <c r="C30" s="166"/>
      <c r="D30" s="167"/>
      <c r="E30" s="168"/>
      <c r="F30" s="166"/>
      <c r="G30" s="167"/>
      <c r="H30" s="168"/>
      <c r="I30" s="9"/>
      <c r="J30" s="167"/>
      <c r="K30" s="38"/>
      <c r="L30" s="35">
        <f t="shared" si="2"/>
        <v>0</v>
      </c>
      <c r="M30" s="35">
        <f t="shared" si="5"/>
        <v>0</v>
      </c>
      <c r="N30" s="35">
        <f t="shared" si="3"/>
        <v>0</v>
      </c>
      <c r="O30" s="35">
        <f t="shared" si="4"/>
        <v>-19</v>
      </c>
      <c r="P30" s="282">
        <v>19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/>
    </row>
    <row r="31" spans="1:52" ht="11.25" hidden="1" customHeight="1">
      <c r="A31" s="40" t="s">
        <v>84</v>
      </c>
      <c r="B31" s="194"/>
      <c r="C31" s="166"/>
      <c r="D31" s="167"/>
      <c r="E31" s="168"/>
      <c r="F31" s="166"/>
      <c r="G31" s="167"/>
      <c r="H31" s="168"/>
      <c r="I31" s="9"/>
      <c r="J31" s="167"/>
      <c r="K31" s="38"/>
      <c r="L31" s="35">
        <f t="shared" si="2"/>
        <v>0</v>
      </c>
      <c r="M31" s="35">
        <f t="shared" si="5"/>
        <v>0</v>
      </c>
      <c r="N31" s="35">
        <f t="shared" si="3"/>
        <v>0</v>
      </c>
      <c r="O31" s="35">
        <f t="shared" si="4"/>
        <v>-19</v>
      </c>
      <c r="P31" s="282">
        <v>19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/>
    </row>
    <row r="32" spans="1:52" s="42" customFormat="1" ht="11.25" hidden="1" customHeight="1">
      <c r="A32" s="40" t="s">
        <v>85</v>
      </c>
      <c r="B32" s="194"/>
      <c r="C32" s="166"/>
      <c r="D32" s="167"/>
      <c r="E32" s="168"/>
      <c r="F32" s="166"/>
      <c r="G32" s="167"/>
      <c r="H32" s="168"/>
      <c r="I32" s="9"/>
      <c r="J32" s="167"/>
      <c r="K32" s="38"/>
      <c r="L32" s="35">
        <f t="shared" si="2"/>
        <v>0</v>
      </c>
      <c r="M32" s="35">
        <f t="shared" si="5"/>
        <v>0</v>
      </c>
      <c r="N32" s="35">
        <f t="shared" si="3"/>
        <v>0</v>
      </c>
      <c r="O32" s="35">
        <f t="shared" si="4"/>
        <v>-19</v>
      </c>
      <c r="P32" s="282">
        <v>19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1:30" ht="11.25" hidden="1" customHeight="1">
      <c r="A33" s="29" t="s">
        <v>86</v>
      </c>
      <c r="B33" s="192"/>
      <c r="C33" s="43"/>
      <c r="D33" s="44"/>
      <c r="E33" s="45"/>
      <c r="F33" s="43"/>
      <c r="G33" s="44"/>
      <c r="H33" s="45"/>
      <c r="I33" s="9"/>
      <c r="J33" s="167"/>
      <c r="K33" s="38"/>
      <c r="L33" s="35">
        <f t="shared" si="2"/>
        <v>0</v>
      </c>
      <c r="M33" s="35">
        <f t="shared" si="5"/>
        <v>0</v>
      </c>
      <c r="N33" s="35">
        <f t="shared" si="3"/>
        <v>0</v>
      </c>
      <c r="O33" s="35">
        <f t="shared" si="4"/>
        <v>-19</v>
      </c>
      <c r="P33" s="282">
        <v>19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/>
    </row>
    <row r="34" spans="1:30" ht="11.25" hidden="1" customHeight="1">
      <c r="A34" s="29" t="s">
        <v>87</v>
      </c>
      <c r="B34" s="192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2"/>
        <v>0</v>
      </c>
      <c r="M34" s="35">
        <f t="shared" ref="M34:M59" si="6">N34/2</f>
        <v>0</v>
      </c>
      <c r="N34" s="35">
        <f t="shared" si="3"/>
        <v>0</v>
      </c>
      <c r="O34" s="35">
        <f t="shared" si="4"/>
        <v>-19</v>
      </c>
      <c r="P34" s="282">
        <v>19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/>
    </row>
    <row r="35" spans="1:30" ht="23.25" customHeight="1">
      <c r="A35" s="140" t="s">
        <v>50</v>
      </c>
      <c r="B35" s="25" t="s">
        <v>51</v>
      </c>
      <c r="C35" s="366">
        <f>COUNTIF(C36:E60,1)+COUNTIF(C36:E60,2)+COUNTIF(C36:E60,3)+COUNTIF(C36:E60,4)+COUNTIF(C36:E60,5)+COUNTIF(C36:E60,6)+COUNTIF(C36:E60,7)+COUNTIF(C36:E60,8)</f>
        <v>0</v>
      </c>
      <c r="D35" s="367"/>
      <c r="E35" s="368"/>
      <c r="F35" s="366">
        <f>COUNTIF(F36:H60,1)+COUNTIF(F36:H60,2)+COUNTIF(F36:H60,3)+COUNTIF(F36:H60,4)+COUNTIF(F36:H60,5)+COUNTIF(F36:H60,6)+COUNTIF(F36:H60,7)+COUNTIF(F36:H60,8)</f>
        <v>2</v>
      </c>
      <c r="G35" s="367"/>
      <c r="H35" s="368"/>
      <c r="I35" s="366">
        <f>COUNTIF(I36:K60,1)+COUNTIF(I36:K60,2)+COUNTIF(I36:K60,3)+COUNTIF(I36:K60,4)+COUNTIF(I36:K60,5)+COUNTIF(I36:K60,6)+COUNTIF(I36:K60,7)+COUNTIF(I36:K60,8)</f>
        <v>2</v>
      </c>
      <c r="J35" s="367"/>
      <c r="K35" s="367"/>
      <c r="L35" s="26">
        <f t="shared" ref="L35:AC35" si="7">SUM(L36:L60)</f>
        <v>908</v>
      </c>
      <c r="M35" s="26">
        <f t="shared" si="7"/>
        <v>303</v>
      </c>
      <c r="N35" s="26">
        <f t="shared" si="7"/>
        <v>605</v>
      </c>
      <c r="O35" s="26">
        <f t="shared" si="7"/>
        <v>287</v>
      </c>
      <c r="P35" s="26">
        <f t="shared" si="7"/>
        <v>318</v>
      </c>
      <c r="Q35" s="26">
        <f t="shared" si="7"/>
        <v>280</v>
      </c>
      <c r="R35" s="26">
        <f t="shared" si="7"/>
        <v>245</v>
      </c>
      <c r="S35" s="26">
        <f t="shared" si="7"/>
        <v>34</v>
      </c>
      <c r="T35" s="26">
        <f t="shared" si="7"/>
        <v>46</v>
      </c>
      <c r="U35" s="26">
        <f t="shared" si="7"/>
        <v>0</v>
      </c>
      <c r="V35" s="46">
        <f t="shared" si="7"/>
        <v>0</v>
      </c>
      <c r="W35" s="26">
        <f t="shared" si="7"/>
        <v>0</v>
      </c>
      <c r="X35" s="46">
        <f t="shared" si="7"/>
        <v>0</v>
      </c>
      <c r="Y35" s="26">
        <f t="shared" si="7"/>
        <v>0</v>
      </c>
      <c r="Z35" s="46">
        <f t="shared" si="7"/>
        <v>0</v>
      </c>
      <c r="AA35" s="26">
        <f t="shared" si="7"/>
        <v>0</v>
      </c>
      <c r="AB35" s="46">
        <f t="shared" si="7"/>
        <v>0</v>
      </c>
      <c r="AC35" s="27">
        <f t="shared" si="7"/>
        <v>611</v>
      </c>
      <c r="AD35" s="26"/>
    </row>
    <row r="36" spans="1:30" ht="15" customHeight="1">
      <c r="A36" s="249" t="s">
        <v>441</v>
      </c>
      <c r="B36" s="247" t="s">
        <v>442</v>
      </c>
      <c r="C36" s="166"/>
      <c r="D36" s="167"/>
      <c r="E36" s="167"/>
      <c r="F36" s="166"/>
      <c r="G36" s="167"/>
      <c r="H36" s="167"/>
      <c r="I36" s="9"/>
      <c r="J36" s="167">
        <v>2</v>
      </c>
      <c r="K36" s="69"/>
      <c r="L36" s="35">
        <f t="shared" ref="L36:L60" si="8">M36+N36</f>
        <v>176</v>
      </c>
      <c r="M36" s="35">
        <v>59</v>
      </c>
      <c r="N36" s="35">
        <f>SUM(Q36:AB36)</f>
        <v>117</v>
      </c>
      <c r="O36" s="35">
        <f t="shared" ref="O36:O86" si="9">N36-P36</f>
        <v>20</v>
      </c>
      <c r="P36" s="36">
        <v>97</v>
      </c>
      <c r="Q36" s="3">
        <v>60</v>
      </c>
      <c r="R36" s="3">
        <v>57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57">
        <v>312</v>
      </c>
      <c r="AD36" s="359"/>
    </row>
    <row r="37" spans="1:30" ht="16.5" customHeight="1">
      <c r="A37" s="249" t="s">
        <v>443</v>
      </c>
      <c r="B37" s="247" t="s">
        <v>444</v>
      </c>
      <c r="C37" s="166"/>
      <c r="D37" s="167"/>
      <c r="E37" s="167"/>
      <c r="F37" s="166"/>
      <c r="G37" s="167">
        <v>4</v>
      </c>
      <c r="H37" s="167"/>
      <c r="I37" s="9"/>
      <c r="J37" s="167"/>
      <c r="K37" s="69"/>
      <c r="L37" s="35">
        <f t="shared" si="8"/>
        <v>292</v>
      </c>
      <c r="M37" s="35">
        <v>97</v>
      </c>
      <c r="N37" s="35">
        <f t="shared" ref="N37:N60" si="10">SUM(Q37:AB37)</f>
        <v>195</v>
      </c>
      <c r="O37" s="35">
        <f t="shared" si="9"/>
        <v>92</v>
      </c>
      <c r="P37" s="36">
        <v>103</v>
      </c>
      <c r="Q37" s="3">
        <v>60</v>
      </c>
      <c r="R37" s="3">
        <v>55</v>
      </c>
      <c r="S37" s="3">
        <v>34</v>
      </c>
      <c r="T37" s="3">
        <v>46</v>
      </c>
      <c r="U37" s="3"/>
      <c r="V37" s="3"/>
      <c r="W37" s="3"/>
      <c r="X37" s="3"/>
      <c r="Y37" s="3"/>
      <c r="Z37" s="3"/>
      <c r="AA37" s="3"/>
      <c r="AB37" s="3"/>
      <c r="AC37" s="358"/>
      <c r="AD37" s="360"/>
    </row>
    <row r="38" spans="1:30" ht="13.5" customHeight="1">
      <c r="A38" s="249" t="s">
        <v>445</v>
      </c>
      <c r="B38" s="247" t="s">
        <v>325</v>
      </c>
      <c r="C38" s="166"/>
      <c r="D38" s="167"/>
      <c r="E38" s="167"/>
      <c r="F38" s="166"/>
      <c r="G38" s="167"/>
      <c r="H38" s="167"/>
      <c r="I38" s="9"/>
      <c r="J38" s="167">
        <v>2</v>
      </c>
      <c r="K38" s="69"/>
      <c r="L38" s="35">
        <f t="shared" si="8"/>
        <v>234</v>
      </c>
      <c r="M38" s="35">
        <v>78</v>
      </c>
      <c r="N38" s="35">
        <f t="shared" si="10"/>
        <v>156</v>
      </c>
      <c r="O38" s="35">
        <f t="shared" si="9"/>
        <v>80</v>
      </c>
      <c r="P38" s="36">
        <v>76</v>
      </c>
      <c r="Q38" s="3">
        <v>80</v>
      </c>
      <c r="R38" s="3">
        <v>76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156</v>
      </c>
      <c r="AD38" s="37"/>
    </row>
    <row r="39" spans="1:30" ht="16.5" customHeight="1">
      <c r="A39" s="249" t="s">
        <v>446</v>
      </c>
      <c r="B39" s="247" t="s">
        <v>428</v>
      </c>
      <c r="C39" s="166"/>
      <c r="D39" s="167"/>
      <c r="E39" s="167"/>
      <c r="F39" s="166"/>
      <c r="G39" s="167">
        <v>2</v>
      </c>
      <c r="H39" s="167"/>
      <c r="I39" s="9"/>
      <c r="J39" s="167"/>
      <c r="K39" s="69"/>
      <c r="L39" s="35">
        <f t="shared" si="8"/>
        <v>206</v>
      </c>
      <c r="M39" s="35">
        <v>69</v>
      </c>
      <c r="N39" s="35">
        <f t="shared" si="10"/>
        <v>137</v>
      </c>
      <c r="O39" s="35">
        <f t="shared" si="9"/>
        <v>95</v>
      </c>
      <c r="P39" s="36">
        <v>42</v>
      </c>
      <c r="Q39" s="3">
        <v>80</v>
      </c>
      <c r="R39" s="3">
        <v>57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143</v>
      </c>
      <c r="AD39" s="37"/>
    </row>
    <row r="40" spans="1:30" ht="11.25" hidden="1" customHeight="1">
      <c r="A40" s="29" t="s">
        <v>88</v>
      </c>
      <c r="B40" s="192"/>
      <c r="C40" s="166"/>
      <c r="D40" s="167"/>
      <c r="E40" s="167"/>
      <c r="F40" s="166"/>
      <c r="G40" s="167"/>
      <c r="H40" s="167"/>
      <c r="I40" s="34"/>
      <c r="J40" s="31"/>
      <c r="K40" s="30"/>
      <c r="L40" s="35">
        <f t="shared" si="8"/>
        <v>0</v>
      </c>
      <c r="M40" s="35">
        <f t="shared" si="6"/>
        <v>0</v>
      </c>
      <c r="N40" s="35">
        <f t="shared" si="10"/>
        <v>0</v>
      </c>
      <c r="O40" s="35">
        <f t="shared" si="9"/>
        <v>0</v>
      </c>
      <c r="P40" s="3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7">
        <f t="shared" ref="AD40:AD60" si="11">N40-AC40</f>
        <v>0</v>
      </c>
    </row>
    <row r="41" spans="1:30" ht="11.25" hidden="1" customHeight="1">
      <c r="A41" s="29" t="s">
        <v>89</v>
      </c>
      <c r="B41" s="192"/>
      <c r="C41" s="166"/>
      <c r="D41" s="167"/>
      <c r="E41" s="167"/>
      <c r="F41" s="166"/>
      <c r="G41" s="167"/>
      <c r="H41" s="167"/>
      <c r="I41" s="9"/>
      <c r="J41" s="167"/>
      <c r="K41" s="38"/>
      <c r="L41" s="35">
        <f t="shared" si="8"/>
        <v>0</v>
      </c>
      <c r="M41" s="35">
        <f t="shared" si="6"/>
        <v>0</v>
      </c>
      <c r="N41" s="35">
        <f t="shared" si="10"/>
        <v>0</v>
      </c>
      <c r="O41" s="35">
        <f t="shared" si="9"/>
        <v>0</v>
      </c>
      <c r="P41" s="3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7">
        <f t="shared" si="11"/>
        <v>0</v>
      </c>
    </row>
    <row r="42" spans="1:30" ht="11.25" hidden="1" customHeight="1">
      <c r="A42" s="29" t="s">
        <v>90</v>
      </c>
      <c r="B42" s="192"/>
      <c r="C42" s="166"/>
      <c r="D42" s="167"/>
      <c r="E42" s="167"/>
      <c r="F42" s="166"/>
      <c r="G42" s="167"/>
      <c r="H42" s="167"/>
      <c r="I42" s="9"/>
      <c r="J42" s="167"/>
      <c r="K42" s="38"/>
      <c r="L42" s="35">
        <f t="shared" si="8"/>
        <v>0</v>
      </c>
      <c r="M42" s="35">
        <f t="shared" si="6"/>
        <v>0</v>
      </c>
      <c r="N42" s="35">
        <f t="shared" si="10"/>
        <v>0</v>
      </c>
      <c r="O42" s="35">
        <f t="shared" si="9"/>
        <v>0</v>
      </c>
      <c r="P42" s="3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7">
        <f t="shared" si="11"/>
        <v>0</v>
      </c>
    </row>
    <row r="43" spans="1:30" ht="11.25" hidden="1" customHeight="1">
      <c r="A43" s="29" t="s">
        <v>91</v>
      </c>
      <c r="B43" s="192"/>
      <c r="C43" s="166"/>
      <c r="D43" s="167"/>
      <c r="E43" s="167"/>
      <c r="F43" s="166"/>
      <c r="G43" s="167"/>
      <c r="H43" s="167"/>
      <c r="I43" s="9"/>
      <c r="J43" s="167"/>
      <c r="K43" s="38"/>
      <c r="L43" s="35">
        <f t="shared" si="8"/>
        <v>0</v>
      </c>
      <c r="M43" s="35">
        <f t="shared" si="6"/>
        <v>0</v>
      </c>
      <c r="N43" s="35">
        <f t="shared" si="10"/>
        <v>0</v>
      </c>
      <c r="O43" s="35">
        <f t="shared" si="9"/>
        <v>0</v>
      </c>
      <c r="P43" s="3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7">
        <f t="shared" si="11"/>
        <v>0</v>
      </c>
    </row>
    <row r="44" spans="1:30" ht="11.25" hidden="1" customHeight="1">
      <c r="A44" s="29" t="s">
        <v>92</v>
      </c>
      <c r="B44" s="192"/>
      <c r="C44" s="166"/>
      <c r="D44" s="167"/>
      <c r="E44" s="167"/>
      <c r="F44" s="166"/>
      <c r="G44" s="167"/>
      <c r="H44" s="167"/>
      <c r="I44" s="9"/>
      <c r="J44" s="167"/>
      <c r="K44" s="38"/>
      <c r="L44" s="35">
        <f t="shared" si="8"/>
        <v>0</v>
      </c>
      <c r="M44" s="35">
        <f t="shared" si="6"/>
        <v>0</v>
      </c>
      <c r="N44" s="35">
        <f t="shared" si="10"/>
        <v>0</v>
      </c>
      <c r="O44" s="35">
        <f t="shared" si="9"/>
        <v>0</v>
      </c>
      <c r="P44" s="3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>
        <f t="shared" si="11"/>
        <v>0</v>
      </c>
    </row>
    <row r="45" spans="1:30" ht="11.25" hidden="1" customHeight="1">
      <c r="A45" s="29" t="s">
        <v>93</v>
      </c>
      <c r="B45" s="192"/>
      <c r="C45" s="166"/>
      <c r="D45" s="167"/>
      <c r="E45" s="167"/>
      <c r="F45" s="166"/>
      <c r="G45" s="167"/>
      <c r="H45" s="167"/>
      <c r="I45" s="9"/>
      <c r="J45" s="167"/>
      <c r="K45" s="38"/>
      <c r="L45" s="35">
        <f t="shared" si="8"/>
        <v>0</v>
      </c>
      <c r="M45" s="35">
        <f t="shared" si="6"/>
        <v>0</v>
      </c>
      <c r="N45" s="35">
        <f t="shared" si="10"/>
        <v>0</v>
      </c>
      <c r="O45" s="35">
        <f t="shared" si="9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11"/>
        <v>0</v>
      </c>
    </row>
    <row r="46" spans="1:30" ht="11.25" hidden="1" customHeight="1">
      <c r="A46" s="29" t="s">
        <v>94</v>
      </c>
      <c r="B46" s="192"/>
      <c r="C46" s="166"/>
      <c r="D46" s="167"/>
      <c r="E46" s="167"/>
      <c r="F46" s="166"/>
      <c r="G46" s="167"/>
      <c r="H46" s="167"/>
      <c r="I46" s="9"/>
      <c r="J46" s="167"/>
      <c r="K46" s="38"/>
      <c r="L46" s="35">
        <f t="shared" si="8"/>
        <v>0</v>
      </c>
      <c r="M46" s="35">
        <f t="shared" si="6"/>
        <v>0</v>
      </c>
      <c r="N46" s="35">
        <f t="shared" si="10"/>
        <v>0</v>
      </c>
      <c r="O46" s="35">
        <f t="shared" si="9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11"/>
        <v>0</v>
      </c>
    </row>
    <row r="47" spans="1:30" ht="11.25" hidden="1" customHeight="1">
      <c r="A47" s="29" t="s">
        <v>95</v>
      </c>
      <c r="B47" s="192"/>
      <c r="C47" s="166"/>
      <c r="D47" s="167"/>
      <c r="E47" s="167"/>
      <c r="F47" s="166"/>
      <c r="G47" s="167"/>
      <c r="H47" s="167"/>
      <c r="I47" s="9"/>
      <c r="J47" s="167"/>
      <c r="K47" s="38"/>
      <c r="L47" s="35">
        <f t="shared" si="8"/>
        <v>0</v>
      </c>
      <c r="M47" s="35">
        <f t="shared" si="6"/>
        <v>0</v>
      </c>
      <c r="N47" s="35">
        <f t="shared" si="10"/>
        <v>0</v>
      </c>
      <c r="O47" s="35">
        <f t="shared" si="9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11"/>
        <v>0</v>
      </c>
    </row>
    <row r="48" spans="1:30" ht="11.25" hidden="1" customHeight="1">
      <c r="A48" s="29" t="s">
        <v>96</v>
      </c>
      <c r="B48" s="192"/>
      <c r="C48" s="166"/>
      <c r="D48" s="167"/>
      <c r="E48" s="167"/>
      <c r="F48" s="166"/>
      <c r="G48" s="167"/>
      <c r="H48" s="167"/>
      <c r="I48" s="9"/>
      <c r="J48" s="167"/>
      <c r="K48" s="38"/>
      <c r="L48" s="35">
        <f t="shared" si="8"/>
        <v>0</v>
      </c>
      <c r="M48" s="35">
        <f t="shared" si="6"/>
        <v>0</v>
      </c>
      <c r="N48" s="35">
        <f t="shared" si="10"/>
        <v>0</v>
      </c>
      <c r="O48" s="35">
        <f t="shared" si="9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11"/>
        <v>0</v>
      </c>
    </row>
    <row r="49" spans="1:52" ht="11.25" hidden="1" customHeight="1">
      <c r="A49" s="29" t="s">
        <v>97</v>
      </c>
      <c r="B49" s="192"/>
      <c r="C49" s="166"/>
      <c r="D49" s="167"/>
      <c r="E49" s="167"/>
      <c r="F49" s="166"/>
      <c r="G49" s="167"/>
      <c r="H49" s="167"/>
      <c r="I49" s="9"/>
      <c r="J49" s="167"/>
      <c r="K49" s="38"/>
      <c r="L49" s="35">
        <f t="shared" si="8"/>
        <v>0</v>
      </c>
      <c r="M49" s="35">
        <f t="shared" si="6"/>
        <v>0</v>
      </c>
      <c r="N49" s="35">
        <f t="shared" si="10"/>
        <v>0</v>
      </c>
      <c r="O49" s="35">
        <f t="shared" si="9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11"/>
        <v>0</v>
      </c>
    </row>
    <row r="50" spans="1:52" ht="11.25" hidden="1" customHeight="1">
      <c r="A50" s="29" t="s">
        <v>98</v>
      </c>
      <c r="B50" s="192"/>
      <c r="C50" s="166"/>
      <c r="D50" s="167"/>
      <c r="E50" s="167"/>
      <c r="F50" s="166"/>
      <c r="G50" s="167"/>
      <c r="H50" s="167"/>
      <c r="I50" s="9"/>
      <c r="J50" s="167"/>
      <c r="K50" s="38"/>
      <c r="L50" s="35">
        <f t="shared" si="8"/>
        <v>0</v>
      </c>
      <c r="M50" s="35">
        <f t="shared" si="6"/>
        <v>0</v>
      </c>
      <c r="N50" s="35">
        <f t="shared" si="10"/>
        <v>0</v>
      </c>
      <c r="O50" s="35">
        <f t="shared" si="9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11"/>
        <v>0</v>
      </c>
    </row>
    <row r="51" spans="1:52" ht="11.25" hidden="1" customHeight="1">
      <c r="A51" s="29" t="s">
        <v>99</v>
      </c>
      <c r="B51" s="192"/>
      <c r="C51" s="166"/>
      <c r="D51" s="167"/>
      <c r="E51" s="167"/>
      <c r="F51" s="166"/>
      <c r="G51" s="167"/>
      <c r="H51" s="167"/>
      <c r="I51" s="9"/>
      <c r="J51" s="167"/>
      <c r="K51" s="38"/>
      <c r="L51" s="35">
        <f t="shared" si="8"/>
        <v>0</v>
      </c>
      <c r="M51" s="35">
        <f t="shared" si="6"/>
        <v>0</v>
      </c>
      <c r="N51" s="35">
        <f t="shared" si="10"/>
        <v>0</v>
      </c>
      <c r="O51" s="35">
        <f t="shared" si="9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11"/>
        <v>0</v>
      </c>
    </row>
    <row r="52" spans="1:52" ht="11.25" hidden="1" customHeight="1">
      <c r="A52" s="29" t="s">
        <v>100</v>
      </c>
      <c r="B52" s="192"/>
      <c r="C52" s="166"/>
      <c r="D52" s="167"/>
      <c r="E52" s="167"/>
      <c r="F52" s="166"/>
      <c r="G52" s="167"/>
      <c r="H52" s="167"/>
      <c r="I52" s="9"/>
      <c r="J52" s="167"/>
      <c r="K52" s="38"/>
      <c r="L52" s="35">
        <f t="shared" si="8"/>
        <v>0</v>
      </c>
      <c r="M52" s="35">
        <f t="shared" si="6"/>
        <v>0</v>
      </c>
      <c r="N52" s="35">
        <f t="shared" si="10"/>
        <v>0</v>
      </c>
      <c r="O52" s="35">
        <f t="shared" si="9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11"/>
        <v>0</v>
      </c>
    </row>
    <row r="53" spans="1:52" ht="11.25" hidden="1" customHeight="1">
      <c r="A53" s="29" t="s">
        <v>101</v>
      </c>
      <c r="B53" s="192"/>
      <c r="C53" s="166"/>
      <c r="D53" s="167"/>
      <c r="E53" s="167"/>
      <c r="F53" s="166"/>
      <c r="G53" s="167"/>
      <c r="H53" s="167"/>
      <c r="I53" s="9"/>
      <c r="J53" s="167"/>
      <c r="K53" s="38"/>
      <c r="L53" s="35">
        <f t="shared" si="8"/>
        <v>0</v>
      </c>
      <c r="M53" s="35">
        <f t="shared" si="6"/>
        <v>0</v>
      </c>
      <c r="N53" s="35">
        <f t="shared" si="10"/>
        <v>0</v>
      </c>
      <c r="O53" s="35">
        <f t="shared" si="9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11"/>
        <v>0</v>
      </c>
    </row>
    <row r="54" spans="1:52" ht="11.25" hidden="1" customHeight="1">
      <c r="A54" s="29" t="s">
        <v>102</v>
      </c>
      <c r="B54" s="192"/>
      <c r="C54" s="166"/>
      <c r="D54" s="167"/>
      <c r="E54" s="167"/>
      <c r="F54" s="166"/>
      <c r="G54" s="167"/>
      <c r="H54" s="167"/>
      <c r="I54" s="9"/>
      <c r="J54" s="167"/>
      <c r="K54" s="38"/>
      <c r="L54" s="35">
        <f t="shared" si="8"/>
        <v>0</v>
      </c>
      <c r="M54" s="35">
        <f t="shared" si="6"/>
        <v>0</v>
      </c>
      <c r="N54" s="35">
        <f t="shared" si="10"/>
        <v>0</v>
      </c>
      <c r="O54" s="35">
        <f t="shared" si="9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11"/>
        <v>0</v>
      </c>
    </row>
    <row r="55" spans="1:52" ht="11.25" hidden="1" customHeight="1">
      <c r="A55" s="29" t="s">
        <v>103</v>
      </c>
      <c r="B55" s="192"/>
      <c r="C55" s="166"/>
      <c r="D55" s="167"/>
      <c r="E55" s="167"/>
      <c r="F55" s="166"/>
      <c r="G55" s="167"/>
      <c r="H55" s="167"/>
      <c r="I55" s="9"/>
      <c r="J55" s="167"/>
      <c r="K55" s="38"/>
      <c r="L55" s="35">
        <f t="shared" si="8"/>
        <v>0</v>
      </c>
      <c r="M55" s="35">
        <f t="shared" si="6"/>
        <v>0</v>
      </c>
      <c r="N55" s="35">
        <f t="shared" si="10"/>
        <v>0</v>
      </c>
      <c r="O55" s="35">
        <f t="shared" si="9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11"/>
        <v>0</v>
      </c>
    </row>
    <row r="56" spans="1:52" ht="11.25" hidden="1" customHeight="1">
      <c r="A56" s="29" t="s">
        <v>104</v>
      </c>
      <c r="B56" s="192"/>
      <c r="C56" s="166"/>
      <c r="D56" s="167"/>
      <c r="E56" s="167"/>
      <c r="F56" s="166"/>
      <c r="G56" s="167"/>
      <c r="H56" s="167"/>
      <c r="I56" s="9"/>
      <c r="J56" s="167"/>
      <c r="K56" s="38"/>
      <c r="L56" s="35">
        <f t="shared" si="8"/>
        <v>0</v>
      </c>
      <c r="M56" s="35">
        <f t="shared" si="6"/>
        <v>0</v>
      </c>
      <c r="N56" s="35">
        <f t="shared" si="10"/>
        <v>0</v>
      </c>
      <c r="O56" s="35">
        <f t="shared" si="9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11"/>
        <v>0</v>
      </c>
    </row>
    <row r="57" spans="1:52" ht="11.25" hidden="1" customHeight="1">
      <c r="A57" s="29" t="s">
        <v>105</v>
      </c>
      <c r="B57" s="192"/>
      <c r="C57" s="166"/>
      <c r="D57" s="167"/>
      <c r="E57" s="167"/>
      <c r="F57" s="166"/>
      <c r="G57" s="167"/>
      <c r="H57" s="167"/>
      <c r="I57" s="9"/>
      <c r="J57" s="167"/>
      <c r="K57" s="38"/>
      <c r="L57" s="35">
        <f t="shared" si="8"/>
        <v>0</v>
      </c>
      <c r="M57" s="35">
        <f t="shared" si="6"/>
        <v>0</v>
      </c>
      <c r="N57" s="35">
        <f t="shared" si="10"/>
        <v>0</v>
      </c>
      <c r="O57" s="35">
        <f t="shared" si="9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11"/>
        <v>0</v>
      </c>
    </row>
    <row r="58" spans="1:52" ht="11.25" hidden="1" customHeight="1">
      <c r="A58" s="29" t="s">
        <v>106</v>
      </c>
      <c r="B58" s="192"/>
      <c r="C58" s="166"/>
      <c r="D58" s="167"/>
      <c r="E58" s="167"/>
      <c r="F58" s="166"/>
      <c r="G58" s="167"/>
      <c r="H58" s="167"/>
      <c r="I58" s="9"/>
      <c r="J58" s="167"/>
      <c r="K58" s="38"/>
      <c r="L58" s="35">
        <f t="shared" si="8"/>
        <v>0</v>
      </c>
      <c r="M58" s="35">
        <f t="shared" si="6"/>
        <v>0</v>
      </c>
      <c r="N58" s="35">
        <f t="shared" si="10"/>
        <v>0</v>
      </c>
      <c r="O58" s="35">
        <f t="shared" si="9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11"/>
        <v>0</v>
      </c>
    </row>
    <row r="59" spans="1:52" ht="11.25" hidden="1" customHeight="1">
      <c r="A59" s="29" t="s">
        <v>107</v>
      </c>
      <c r="B59" s="192"/>
      <c r="C59" s="166"/>
      <c r="D59" s="167"/>
      <c r="E59" s="167"/>
      <c r="F59" s="166"/>
      <c r="G59" s="167"/>
      <c r="H59" s="167"/>
      <c r="I59" s="9"/>
      <c r="J59" s="167"/>
      <c r="K59" s="38"/>
      <c r="L59" s="35">
        <f t="shared" si="8"/>
        <v>0</v>
      </c>
      <c r="M59" s="35">
        <f t="shared" si="6"/>
        <v>0</v>
      </c>
      <c r="N59" s="35">
        <f t="shared" si="10"/>
        <v>0</v>
      </c>
      <c r="O59" s="35">
        <f t="shared" si="9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11"/>
        <v>0</v>
      </c>
    </row>
    <row r="60" spans="1:52" ht="11.25" hidden="1" customHeight="1">
      <c r="A60" s="29" t="s">
        <v>108</v>
      </c>
      <c r="B60" s="192"/>
      <c r="C60" s="166"/>
      <c r="D60" s="167"/>
      <c r="E60" s="167"/>
      <c r="F60" s="166"/>
      <c r="G60" s="167"/>
      <c r="H60" s="167"/>
      <c r="I60" s="9"/>
      <c r="J60" s="167"/>
      <c r="K60" s="38"/>
      <c r="L60" s="35">
        <f t="shared" si="8"/>
        <v>0</v>
      </c>
      <c r="M60" s="35">
        <f t="shared" ref="M60:M85" si="12">N60/2</f>
        <v>0</v>
      </c>
      <c r="N60" s="35">
        <f t="shared" si="10"/>
        <v>0</v>
      </c>
      <c r="O60" s="35">
        <f t="shared" si="9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11"/>
        <v>0</v>
      </c>
    </row>
    <row r="61" spans="1:52" s="110" customFormat="1" ht="23.25" customHeight="1">
      <c r="A61" s="141" t="s">
        <v>70</v>
      </c>
      <c r="B61" s="195" t="s">
        <v>457</v>
      </c>
      <c r="C61" s="386">
        <f>COUNTIF(C62:E86,1)+COUNTIF(C62:E86,2)+COUNTIF(C62:E86,3)+COUNTIF(C62:E86,4)+COUNTIF(C62:E86,5)+COUNTIF(C62:E86,6)+COUNTIF(C62:E86,7)+COUNTIF(C62:E86,8)</f>
        <v>0</v>
      </c>
      <c r="D61" s="387"/>
      <c r="E61" s="388"/>
      <c r="F61" s="386">
        <f>COUNTIF(F62:H86,1)+COUNTIF(F62:H86,2)+COUNTIF(F62:H86,3)+COUNTIF(F62:H86,4)+COUNTIF(F62:H86,5)+COUNTIF(F62:H86,6)+COUNTIF(F62:H86,7)+COUNTIF(F62:H86,8)</f>
        <v>3</v>
      </c>
      <c r="G61" s="387"/>
      <c r="H61" s="388"/>
      <c r="I61" s="386">
        <f>COUNTIF(I62:K86,1)+COUNTIF(I62:K86,2)+COUNTIF(I62:K86,3)+COUNTIF(I62:K86,4)+COUNTIF(I62:K86,5)+COUNTIF(I62:K86,6)+COUNTIF(I62:K86,7)+COUNTIF(I62:K86,8)</f>
        <v>0</v>
      </c>
      <c r="J61" s="387"/>
      <c r="K61" s="387"/>
      <c r="L61" s="107">
        <f t="shared" ref="L61:AC61" si="13">SUM(L62:L86)</f>
        <v>793</v>
      </c>
      <c r="M61" s="108">
        <f t="shared" si="13"/>
        <v>264</v>
      </c>
      <c r="N61" s="107">
        <f t="shared" si="13"/>
        <v>529</v>
      </c>
      <c r="O61" s="107">
        <f t="shared" si="13"/>
        <v>77</v>
      </c>
      <c r="P61" s="107">
        <f t="shared" si="13"/>
        <v>452</v>
      </c>
      <c r="Q61" s="107">
        <f t="shared" si="13"/>
        <v>0</v>
      </c>
      <c r="R61" s="107">
        <f t="shared" si="13"/>
        <v>0</v>
      </c>
      <c r="S61" s="107">
        <f t="shared" si="13"/>
        <v>119</v>
      </c>
      <c r="T61" s="107">
        <f t="shared" si="13"/>
        <v>92</v>
      </c>
      <c r="U61" s="107">
        <f t="shared" si="13"/>
        <v>0</v>
      </c>
      <c r="V61" s="107">
        <f t="shared" si="13"/>
        <v>64</v>
      </c>
      <c r="W61" s="107">
        <f t="shared" si="13"/>
        <v>0</v>
      </c>
      <c r="X61" s="107">
        <f t="shared" si="13"/>
        <v>80</v>
      </c>
      <c r="Y61" s="107">
        <f t="shared" si="13"/>
        <v>0</v>
      </c>
      <c r="Z61" s="107">
        <f t="shared" si="13"/>
        <v>96</v>
      </c>
      <c r="AA61" s="107">
        <f t="shared" si="13"/>
        <v>0</v>
      </c>
      <c r="AB61" s="107">
        <f t="shared" si="13"/>
        <v>78</v>
      </c>
      <c r="AC61" s="107">
        <f t="shared" si="13"/>
        <v>468</v>
      </c>
      <c r="AD61" s="109">
        <f>N61-AC61</f>
        <v>61</v>
      </c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</row>
    <row r="62" spans="1:52" ht="12.75" customHeight="1">
      <c r="A62" s="29" t="s">
        <v>475</v>
      </c>
      <c r="B62" s="192" t="s">
        <v>324</v>
      </c>
      <c r="C62" s="5"/>
      <c r="D62" s="6"/>
      <c r="E62" s="7"/>
      <c r="F62" s="5"/>
      <c r="G62" s="6">
        <v>8</v>
      </c>
      <c r="H62" s="7"/>
      <c r="I62" s="157"/>
      <c r="J62" s="6"/>
      <c r="K62" s="116"/>
      <c r="L62" s="35">
        <f>M62+N62</f>
        <v>66</v>
      </c>
      <c r="M62" s="35">
        <v>8</v>
      </c>
      <c r="N62" s="35">
        <f t="shared" ref="N62:N86" si="14">SUM(Q62:AB62)</f>
        <v>58</v>
      </c>
      <c r="O62" s="35">
        <f t="shared" si="9"/>
        <v>42</v>
      </c>
      <c r="P62" s="36">
        <v>16</v>
      </c>
      <c r="Q62" s="3"/>
      <c r="R62" s="3"/>
      <c r="S62" s="3"/>
      <c r="T62" s="3"/>
      <c r="U62" s="3"/>
      <c r="V62" s="3" t="s">
        <v>326</v>
      </c>
      <c r="W62" s="3"/>
      <c r="X62" s="3"/>
      <c r="Y62" s="3"/>
      <c r="Z62" s="3">
        <v>32</v>
      </c>
      <c r="AA62" s="3"/>
      <c r="AB62" s="3">
        <v>26</v>
      </c>
      <c r="AC62" s="3">
        <v>48</v>
      </c>
      <c r="AD62" s="37">
        <f t="shared" ref="AD62:AD184" si="15">N62-AC62</f>
        <v>10</v>
      </c>
    </row>
    <row r="63" spans="1:52" ht="14.25" customHeight="1">
      <c r="A63" s="29" t="s">
        <v>476</v>
      </c>
      <c r="B63" s="194" t="s">
        <v>325</v>
      </c>
      <c r="C63" s="166"/>
      <c r="D63" s="167"/>
      <c r="E63" s="168"/>
      <c r="F63" s="166"/>
      <c r="G63" s="167">
        <v>3</v>
      </c>
      <c r="H63" s="168"/>
      <c r="I63" s="9"/>
      <c r="J63" s="167"/>
      <c r="K63" s="69"/>
      <c r="L63" s="47">
        <f t="shared" ref="L63:L86" si="16">M63+N63</f>
        <v>59</v>
      </c>
      <c r="M63" s="35">
        <v>8</v>
      </c>
      <c r="N63" s="35">
        <f t="shared" si="14"/>
        <v>51</v>
      </c>
      <c r="O63" s="35">
        <f t="shared" si="9"/>
        <v>35</v>
      </c>
      <c r="P63" s="36">
        <v>16</v>
      </c>
      <c r="Q63" s="3"/>
      <c r="R63" s="3"/>
      <c r="S63" s="3">
        <v>51</v>
      </c>
      <c r="T63" s="3"/>
      <c r="U63" s="3"/>
      <c r="V63" s="3"/>
      <c r="W63" s="3"/>
      <c r="X63" s="3" t="s">
        <v>326</v>
      </c>
      <c r="Y63" s="3"/>
      <c r="Z63" s="3"/>
      <c r="AA63" s="3"/>
      <c r="AB63" s="3"/>
      <c r="AC63" s="3">
        <v>48</v>
      </c>
      <c r="AD63" s="37">
        <f t="shared" si="15"/>
        <v>3</v>
      </c>
    </row>
    <row r="64" spans="1:52" ht="13.5" customHeight="1">
      <c r="A64" s="29" t="s">
        <v>477</v>
      </c>
      <c r="B64" s="194" t="s">
        <v>321</v>
      </c>
      <c r="C64" s="166"/>
      <c r="D64" s="167"/>
      <c r="E64" s="168"/>
      <c r="F64" s="166"/>
      <c r="G64" s="167">
        <v>8</v>
      </c>
      <c r="H64" s="168"/>
      <c r="I64" s="9"/>
      <c r="J64" s="232"/>
      <c r="K64" s="69"/>
      <c r="L64" s="47">
        <f t="shared" si="16"/>
        <v>248</v>
      </c>
      <c r="M64" s="35">
        <v>38</v>
      </c>
      <c r="N64" s="35">
        <f t="shared" si="14"/>
        <v>210</v>
      </c>
      <c r="O64" s="35">
        <f t="shared" si="9"/>
        <v>0</v>
      </c>
      <c r="P64" s="35">
        <f>N64</f>
        <v>210</v>
      </c>
      <c r="Q64" s="3"/>
      <c r="R64" s="3"/>
      <c r="S64" s="3">
        <v>34</v>
      </c>
      <c r="T64" s="3">
        <v>46</v>
      </c>
      <c r="U64" s="3"/>
      <c r="V64" s="3">
        <v>32</v>
      </c>
      <c r="W64" s="3"/>
      <c r="X64" s="3">
        <v>40</v>
      </c>
      <c r="Y64" s="3"/>
      <c r="Z64" s="3">
        <v>32</v>
      </c>
      <c r="AA64" s="3"/>
      <c r="AB64" s="3">
        <v>26</v>
      </c>
      <c r="AC64" s="3">
        <v>186</v>
      </c>
      <c r="AD64" s="37">
        <f t="shared" si="15"/>
        <v>24</v>
      </c>
    </row>
    <row r="65" spans="1:30" ht="13.5" customHeight="1">
      <c r="A65" s="29" t="s">
        <v>478</v>
      </c>
      <c r="B65" s="194" t="s">
        <v>323</v>
      </c>
      <c r="C65" s="166"/>
      <c r="D65" s="232"/>
      <c r="E65" s="233"/>
      <c r="F65" s="231" t="s">
        <v>423</v>
      </c>
      <c r="G65" s="237" t="s">
        <v>422</v>
      </c>
      <c r="H65" s="233" t="s">
        <v>420</v>
      </c>
      <c r="I65" s="157"/>
      <c r="J65" s="6"/>
      <c r="K65" s="48"/>
      <c r="L65" s="47">
        <f>SUM(M65,N65)</f>
        <v>420</v>
      </c>
      <c r="M65" s="35">
        <v>210</v>
      </c>
      <c r="N65" s="35">
        <f t="shared" si="14"/>
        <v>210</v>
      </c>
      <c r="O65" s="35">
        <f t="shared" si="9"/>
        <v>0</v>
      </c>
      <c r="P65" s="35">
        <f>N65</f>
        <v>210</v>
      </c>
      <c r="Q65" s="3"/>
      <c r="R65" s="3" t="s">
        <v>326</v>
      </c>
      <c r="S65" s="3">
        <v>34</v>
      </c>
      <c r="T65" s="3">
        <v>46</v>
      </c>
      <c r="U65" s="3"/>
      <c r="V65" s="3">
        <v>32</v>
      </c>
      <c r="W65" s="3"/>
      <c r="X65" s="3">
        <v>40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15"/>
        <v>24</v>
      </c>
    </row>
    <row r="66" spans="1:30" ht="12.75" hidden="1" customHeight="1">
      <c r="A66" s="29"/>
      <c r="B66" s="194"/>
      <c r="C66" s="166"/>
      <c r="D66" s="167"/>
      <c r="E66" s="167"/>
      <c r="F66" s="166"/>
      <c r="G66" s="167"/>
      <c r="H66" s="167"/>
      <c r="I66" s="9"/>
      <c r="J66" s="167"/>
      <c r="K66" s="69"/>
      <c r="L66" s="47"/>
      <c r="M66" s="35"/>
      <c r="N66" s="35"/>
      <c r="O66" s="35"/>
      <c r="P66" s="3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7">
        <f t="shared" si="15"/>
        <v>0</v>
      </c>
    </row>
    <row r="67" spans="1:30" hidden="1">
      <c r="A67" s="29"/>
      <c r="B67" s="192"/>
      <c r="C67" s="169"/>
      <c r="D67" s="166"/>
      <c r="E67" s="32"/>
      <c r="F67" s="49"/>
      <c r="G67" s="31"/>
      <c r="H67" s="32"/>
      <c r="I67" s="34"/>
      <c r="J67" s="31"/>
      <c r="K67" s="30"/>
      <c r="L67" s="35">
        <f t="shared" si="16"/>
        <v>0</v>
      </c>
      <c r="M67" s="35">
        <f t="shared" si="12"/>
        <v>0</v>
      </c>
      <c r="N67" s="35">
        <f t="shared" si="14"/>
        <v>0</v>
      </c>
      <c r="O67" s="35">
        <f t="shared" si="9"/>
        <v>0</v>
      </c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15"/>
        <v>0</v>
      </c>
    </row>
    <row r="68" spans="1:30" ht="11.25" hidden="1" customHeight="1">
      <c r="A68" s="29" t="s">
        <v>110</v>
      </c>
      <c r="B68" s="192"/>
      <c r="C68" s="33"/>
      <c r="D68" s="167"/>
      <c r="E68" s="168"/>
      <c r="F68" s="33"/>
      <c r="G68" s="167"/>
      <c r="H68" s="168"/>
      <c r="I68" s="9"/>
      <c r="J68" s="167"/>
      <c r="K68" s="38"/>
      <c r="L68" s="35">
        <f t="shared" si="16"/>
        <v>0</v>
      </c>
      <c r="M68" s="35">
        <f t="shared" si="12"/>
        <v>0</v>
      </c>
      <c r="N68" s="35">
        <f t="shared" si="14"/>
        <v>0</v>
      </c>
      <c r="O68" s="35">
        <f t="shared" si="9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15"/>
        <v>0</v>
      </c>
    </row>
    <row r="69" spans="1:30" ht="11.25" hidden="1" customHeight="1">
      <c r="A69" s="29" t="s">
        <v>111</v>
      </c>
      <c r="B69" s="192"/>
      <c r="C69" s="5"/>
      <c r="D69" s="167"/>
      <c r="E69" s="168"/>
      <c r="F69" s="5"/>
      <c r="G69" s="167"/>
      <c r="H69" s="168"/>
      <c r="I69" s="9"/>
      <c r="J69" s="167"/>
      <c r="K69" s="38"/>
      <c r="L69" s="35">
        <f t="shared" si="16"/>
        <v>0</v>
      </c>
      <c r="M69" s="35">
        <f t="shared" si="12"/>
        <v>0</v>
      </c>
      <c r="N69" s="35">
        <f t="shared" si="14"/>
        <v>0</v>
      </c>
      <c r="O69" s="35">
        <f t="shared" si="9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15"/>
        <v>0</v>
      </c>
    </row>
    <row r="70" spans="1:30" ht="11.25" hidden="1" customHeight="1">
      <c r="A70" s="29" t="s">
        <v>112</v>
      </c>
      <c r="B70" s="192"/>
      <c r="C70" s="169"/>
      <c r="D70" s="167"/>
      <c r="E70" s="168"/>
      <c r="F70" s="169"/>
      <c r="G70" s="167"/>
      <c r="H70" s="168"/>
      <c r="I70" s="9"/>
      <c r="J70" s="167"/>
      <c r="K70" s="38"/>
      <c r="L70" s="35">
        <f t="shared" si="16"/>
        <v>0</v>
      </c>
      <c r="M70" s="35">
        <f t="shared" si="12"/>
        <v>0</v>
      </c>
      <c r="N70" s="35">
        <f t="shared" si="14"/>
        <v>0</v>
      </c>
      <c r="O70" s="35">
        <f t="shared" si="9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15"/>
        <v>0</v>
      </c>
    </row>
    <row r="71" spans="1:30" ht="11.25" hidden="1" customHeight="1">
      <c r="A71" s="29" t="s">
        <v>113</v>
      </c>
      <c r="B71" s="192"/>
      <c r="C71" s="33"/>
      <c r="D71" s="167"/>
      <c r="E71" s="168"/>
      <c r="F71" s="33"/>
      <c r="G71" s="167"/>
      <c r="H71" s="168"/>
      <c r="I71" s="9"/>
      <c r="J71" s="167"/>
      <c r="K71" s="38"/>
      <c r="L71" s="35">
        <f t="shared" si="16"/>
        <v>0</v>
      </c>
      <c r="M71" s="35">
        <f t="shared" si="12"/>
        <v>0</v>
      </c>
      <c r="N71" s="35">
        <f t="shared" si="14"/>
        <v>0</v>
      </c>
      <c r="O71" s="35">
        <f t="shared" si="9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15"/>
        <v>0</v>
      </c>
    </row>
    <row r="72" spans="1:30" ht="11.25" hidden="1" customHeight="1">
      <c r="A72" s="29" t="s">
        <v>114</v>
      </c>
      <c r="B72" s="192"/>
      <c r="C72" s="166"/>
      <c r="D72" s="167"/>
      <c r="E72" s="168"/>
      <c r="F72" s="166"/>
      <c r="G72" s="167"/>
      <c r="H72" s="168"/>
      <c r="I72" s="9"/>
      <c r="J72" s="167"/>
      <c r="K72" s="38"/>
      <c r="L72" s="35">
        <f t="shared" si="16"/>
        <v>0</v>
      </c>
      <c r="M72" s="35">
        <f t="shared" si="12"/>
        <v>0</v>
      </c>
      <c r="N72" s="35">
        <f t="shared" si="14"/>
        <v>0</v>
      </c>
      <c r="O72" s="35">
        <f t="shared" si="9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15"/>
        <v>0</v>
      </c>
    </row>
    <row r="73" spans="1:30" ht="11.25" hidden="1" customHeight="1">
      <c r="A73" s="29" t="s">
        <v>115</v>
      </c>
      <c r="B73" s="192"/>
      <c r="C73" s="166"/>
      <c r="D73" s="167"/>
      <c r="E73" s="168"/>
      <c r="F73" s="166"/>
      <c r="G73" s="167"/>
      <c r="H73" s="168"/>
      <c r="I73" s="9"/>
      <c r="J73" s="167"/>
      <c r="K73" s="38"/>
      <c r="L73" s="35">
        <f t="shared" si="16"/>
        <v>0</v>
      </c>
      <c r="M73" s="35">
        <f t="shared" si="12"/>
        <v>0</v>
      </c>
      <c r="N73" s="35">
        <f t="shared" si="14"/>
        <v>0</v>
      </c>
      <c r="O73" s="35">
        <f t="shared" si="9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15"/>
        <v>0</v>
      </c>
    </row>
    <row r="74" spans="1:30" ht="11.25" hidden="1" customHeight="1">
      <c r="A74" s="29" t="s">
        <v>116</v>
      </c>
      <c r="B74" s="192"/>
      <c r="C74" s="166"/>
      <c r="D74" s="167"/>
      <c r="E74" s="168"/>
      <c r="F74" s="166"/>
      <c r="G74" s="167"/>
      <c r="H74" s="168"/>
      <c r="I74" s="9"/>
      <c r="J74" s="167"/>
      <c r="K74" s="38"/>
      <c r="L74" s="35">
        <f t="shared" si="16"/>
        <v>0</v>
      </c>
      <c r="M74" s="35">
        <f t="shared" si="12"/>
        <v>0</v>
      </c>
      <c r="N74" s="35">
        <f t="shared" si="14"/>
        <v>0</v>
      </c>
      <c r="O74" s="35">
        <f t="shared" si="9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15"/>
        <v>0</v>
      </c>
    </row>
    <row r="75" spans="1:30" ht="11.25" hidden="1" customHeight="1">
      <c r="A75" s="29" t="s">
        <v>117</v>
      </c>
      <c r="B75" s="192"/>
      <c r="C75" s="166"/>
      <c r="D75" s="167"/>
      <c r="E75" s="168"/>
      <c r="F75" s="166"/>
      <c r="G75" s="167"/>
      <c r="H75" s="168"/>
      <c r="I75" s="9"/>
      <c r="J75" s="167"/>
      <c r="K75" s="38"/>
      <c r="L75" s="35">
        <f t="shared" si="16"/>
        <v>0</v>
      </c>
      <c r="M75" s="35">
        <f t="shared" si="12"/>
        <v>0</v>
      </c>
      <c r="N75" s="35">
        <f t="shared" si="14"/>
        <v>0</v>
      </c>
      <c r="O75" s="35">
        <f t="shared" si="9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15"/>
        <v>0</v>
      </c>
    </row>
    <row r="76" spans="1:30" ht="11.25" hidden="1" customHeight="1">
      <c r="A76" s="29" t="s">
        <v>118</v>
      </c>
      <c r="B76" s="192"/>
      <c r="C76" s="166"/>
      <c r="D76" s="167"/>
      <c r="E76" s="168"/>
      <c r="F76" s="166"/>
      <c r="G76" s="167"/>
      <c r="H76" s="168"/>
      <c r="I76" s="9"/>
      <c r="J76" s="167"/>
      <c r="K76" s="38"/>
      <c r="L76" s="35">
        <f t="shared" si="16"/>
        <v>0</v>
      </c>
      <c r="M76" s="35">
        <f t="shared" si="12"/>
        <v>0</v>
      </c>
      <c r="N76" s="35">
        <f t="shared" si="14"/>
        <v>0</v>
      </c>
      <c r="O76" s="35">
        <f t="shared" si="9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15"/>
        <v>0</v>
      </c>
    </row>
    <row r="77" spans="1:30" ht="11.25" hidden="1" customHeight="1">
      <c r="A77" s="29" t="s">
        <v>119</v>
      </c>
      <c r="B77" s="192"/>
      <c r="C77" s="166"/>
      <c r="D77" s="167"/>
      <c r="E77" s="168"/>
      <c r="F77" s="166"/>
      <c r="G77" s="167"/>
      <c r="H77" s="168"/>
      <c r="I77" s="9"/>
      <c r="J77" s="167"/>
      <c r="K77" s="38"/>
      <c r="L77" s="35">
        <f t="shared" si="16"/>
        <v>0</v>
      </c>
      <c r="M77" s="35">
        <f t="shared" si="12"/>
        <v>0</v>
      </c>
      <c r="N77" s="35">
        <f t="shared" si="14"/>
        <v>0</v>
      </c>
      <c r="O77" s="35">
        <f t="shared" si="9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15"/>
        <v>0</v>
      </c>
    </row>
    <row r="78" spans="1:30" ht="11.25" hidden="1" customHeight="1">
      <c r="A78" s="29" t="s">
        <v>120</v>
      </c>
      <c r="B78" s="192"/>
      <c r="C78" s="166"/>
      <c r="D78" s="167"/>
      <c r="E78" s="168"/>
      <c r="F78" s="166"/>
      <c r="G78" s="167"/>
      <c r="H78" s="168"/>
      <c r="I78" s="9"/>
      <c r="J78" s="167"/>
      <c r="K78" s="38"/>
      <c r="L78" s="35">
        <f t="shared" si="16"/>
        <v>0</v>
      </c>
      <c r="M78" s="35">
        <f t="shared" si="12"/>
        <v>0</v>
      </c>
      <c r="N78" s="35">
        <f t="shared" si="14"/>
        <v>0</v>
      </c>
      <c r="O78" s="35">
        <f t="shared" si="9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15"/>
        <v>0</v>
      </c>
    </row>
    <row r="79" spans="1:30" ht="11.25" hidden="1" customHeight="1">
      <c r="A79" s="29" t="s">
        <v>121</v>
      </c>
      <c r="B79" s="192"/>
      <c r="C79" s="166"/>
      <c r="D79" s="167"/>
      <c r="E79" s="168"/>
      <c r="F79" s="166"/>
      <c r="G79" s="167"/>
      <c r="H79" s="168"/>
      <c r="I79" s="9"/>
      <c r="J79" s="167"/>
      <c r="K79" s="38"/>
      <c r="L79" s="35">
        <f t="shared" si="16"/>
        <v>0</v>
      </c>
      <c r="M79" s="35">
        <f t="shared" si="12"/>
        <v>0</v>
      </c>
      <c r="N79" s="35">
        <f t="shared" si="14"/>
        <v>0</v>
      </c>
      <c r="O79" s="35">
        <f t="shared" si="9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15"/>
        <v>0</v>
      </c>
    </row>
    <row r="80" spans="1:30" ht="11.25" hidden="1" customHeight="1">
      <c r="A80" s="29" t="s">
        <v>122</v>
      </c>
      <c r="B80" s="192"/>
      <c r="C80" s="166"/>
      <c r="D80" s="167"/>
      <c r="E80" s="168"/>
      <c r="F80" s="166"/>
      <c r="G80" s="167"/>
      <c r="H80" s="168"/>
      <c r="I80" s="9"/>
      <c r="J80" s="167"/>
      <c r="K80" s="38"/>
      <c r="L80" s="35">
        <f t="shared" si="16"/>
        <v>0</v>
      </c>
      <c r="M80" s="35">
        <f t="shared" si="12"/>
        <v>0</v>
      </c>
      <c r="N80" s="35">
        <f t="shared" si="14"/>
        <v>0</v>
      </c>
      <c r="O80" s="35">
        <f t="shared" si="9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15"/>
        <v>0</v>
      </c>
    </row>
    <row r="81" spans="1:52" ht="11.25" hidden="1" customHeight="1">
      <c r="A81" s="29" t="s">
        <v>123</v>
      </c>
      <c r="B81" s="192"/>
      <c r="C81" s="166"/>
      <c r="D81" s="167"/>
      <c r="E81" s="168"/>
      <c r="F81" s="166"/>
      <c r="G81" s="167"/>
      <c r="H81" s="168"/>
      <c r="I81" s="9"/>
      <c r="J81" s="167"/>
      <c r="K81" s="38"/>
      <c r="L81" s="35">
        <f t="shared" si="16"/>
        <v>0</v>
      </c>
      <c r="M81" s="35">
        <f t="shared" si="12"/>
        <v>0</v>
      </c>
      <c r="N81" s="35">
        <f t="shared" si="14"/>
        <v>0</v>
      </c>
      <c r="O81" s="35">
        <f t="shared" si="9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15"/>
        <v>0</v>
      </c>
    </row>
    <row r="82" spans="1:52" ht="11.25" hidden="1" customHeight="1">
      <c r="A82" s="29" t="s">
        <v>124</v>
      </c>
      <c r="B82" s="192"/>
      <c r="C82" s="166"/>
      <c r="D82" s="167"/>
      <c r="E82" s="168"/>
      <c r="F82" s="166"/>
      <c r="G82" s="167"/>
      <c r="H82" s="168"/>
      <c r="I82" s="9"/>
      <c r="J82" s="167"/>
      <c r="K82" s="38"/>
      <c r="L82" s="35">
        <f t="shared" si="16"/>
        <v>0</v>
      </c>
      <c r="M82" s="35">
        <f t="shared" si="12"/>
        <v>0</v>
      </c>
      <c r="N82" s="35">
        <f t="shared" si="14"/>
        <v>0</v>
      </c>
      <c r="O82" s="35">
        <f t="shared" si="9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15"/>
        <v>0</v>
      </c>
    </row>
    <row r="83" spans="1:52" ht="11.25" hidden="1" customHeight="1">
      <c r="A83" s="29" t="s">
        <v>125</v>
      </c>
      <c r="B83" s="192"/>
      <c r="C83" s="166"/>
      <c r="D83" s="167"/>
      <c r="E83" s="168"/>
      <c r="F83" s="166"/>
      <c r="G83" s="167"/>
      <c r="H83" s="168"/>
      <c r="I83" s="9"/>
      <c r="J83" s="167"/>
      <c r="K83" s="38"/>
      <c r="L83" s="35">
        <f t="shared" si="16"/>
        <v>0</v>
      </c>
      <c r="M83" s="35">
        <f t="shared" si="12"/>
        <v>0</v>
      </c>
      <c r="N83" s="35">
        <f t="shared" si="14"/>
        <v>0</v>
      </c>
      <c r="O83" s="35">
        <f t="shared" si="9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15"/>
        <v>0</v>
      </c>
    </row>
    <row r="84" spans="1:52" ht="11.25" hidden="1" customHeight="1">
      <c r="A84" s="29" t="s">
        <v>126</v>
      </c>
      <c r="B84" s="192"/>
      <c r="C84" s="166"/>
      <c r="D84" s="167"/>
      <c r="E84" s="168"/>
      <c r="F84" s="166"/>
      <c r="G84" s="167"/>
      <c r="H84" s="168"/>
      <c r="I84" s="9"/>
      <c r="J84" s="167"/>
      <c r="K84" s="38"/>
      <c r="L84" s="35">
        <f t="shared" si="16"/>
        <v>0</v>
      </c>
      <c r="M84" s="35">
        <f t="shared" si="12"/>
        <v>0</v>
      </c>
      <c r="N84" s="35">
        <f t="shared" si="14"/>
        <v>0</v>
      </c>
      <c r="O84" s="35">
        <f t="shared" si="9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15"/>
        <v>0</v>
      </c>
    </row>
    <row r="85" spans="1:52" ht="11.25" hidden="1" customHeight="1">
      <c r="A85" s="29" t="s">
        <v>127</v>
      </c>
      <c r="B85" s="192"/>
      <c r="C85" s="166"/>
      <c r="D85" s="167"/>
      <c r="E85" s="168"/>
      <c r="F85" s="166"/>
      <c r="G85" s="167"/>
      <c r="H85" s="168"/>
      <c r="I85" s="9"/>
      <c r="J85" s="167"/>
      <c r="K85" s="38"/>
      <c r="L85" s="35">
        <f t="shared" si="16"/>
        <v>0</v>
      </c>
      <c r="M85" s="35">
        <f t="shared" si="12"/>
        <v>0</v>
      </c>
      <c r="N85" s="35">
        <f t="shared" si="14"/>
        <v>0</v>
      </c>
      <c r="O85" s="35">
        <f t="shared" si="9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15"/>
        <v>0</v>
      </c>
    </row>
    <row r="86" spans="1:52" ht="11.25" hidden="1" customHeight="1">
      <c r="A86" s="29" t="s">
        <v>128</v>
      </c>
      <c r="B86" s="192"/>
      <c r="C86" s="166"/>
      <c r="D86" s="167"/>
      <c r="E86" s="168"/>
      <c r="F86" s="166"/>
      <c r="G86" s="167"/>
      <c r="H86" s="168"/>
      <c r="I86" s="9"/>
      <c r="J86" s="167"/>
      <c r="K86" s="38"/>
      <c r="L86" s="35">
        <f t="shared" si="16"/>
        <v>0</v>
      </c>
      <c r="M86" s="35">
        <f t="shared" ref="M86:M111" si="17">N86/2</f>
        <v>0</v>
      </c>
      <c r="N86" s="35">
        <f t="shared" si="14"/>
        <v>0</v>
      </c>
      <c r="O86" s="35">
        <f t="shared" si="9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15"/>
        <v>0</v>
      </c>
    </row>
    <row r="87" spans="1:52" s="111" customFormat="1" ht="24" customHeight="1">
      <c r="A87" s="141" t="s">
        <v>71</v>
      </c>
      <c r="B87" s="195" t="s">
        <v>458</v>
      </c>
      <c r="C87" s="389">
        <f>COUNTIF(C88:E112,1)+COUNTIF(C88:E112,2)+COUNTIF(C88:E112,3)+COUNTIF(C88:E112,4)+COUNTIF(C88:E112,5)+COUNTIF(C88:E112,6)+COUNTIF(C88:E112,7)+COUNTIF(C88:E112,8)</f>
        <v>0</v>
      </c>
      <c r="D87" s="390"/>
      <c r="E87" s="391"/>
      <c r="F87" s="389">
        <f>COUNTIF(F88:H112,1)+COUNTIF(F88:H112,2)+COUNTIF(F88:H112,3)+COUNTIF(F88:H112,4)+COUNTIF(F88:H112,5)+COUNTIF(F88:H112,6)+COUNTIF(F88:H112,7)+COUNTIF(F88:H112,8)</f>
        <v>1</v>
      </c>
      <c r="G87" s="390"/>
      <c r="H87" s="391"/>
      <c r="I87" s="389">
        <f>COUNTIF(I88:K112,1)+COUNTIF(I88:K112,2)+COUNTIF(I88:K112,3)+COUNTIF(I88:K112,4)+COUNTIF(I88:K112,5)+COUNTIF(I88:K112,6)+COUNTIF(I88:K112,7)+COUNTIF(I88:K112,8)</f>
        <v>0</v>
      </c>
      <c r="J87" s="390"/>
      <c r="K87" s="390"/>
      <c r="L87" s="107">
        <f>SUM(L88:L112)</f>
        <v>128</v>
      </c>
      <c r="M87" s="108">
        <f t="shared" ref="M87:AB87" si="18">SUM(M88:M112)</f>
        <v>43</v>
      </c>
      <c r="N87" s="107">
        <f t="shared" si="18"/>
        <v>85</v>
      </c>
      <c r="O87" s="107">
        <f t="shared" si="18"/>
        <v>15</v>
      </c>
      <c r="P87" s="107">
        <f t="shared" si="18"/>
        <v>70</v>
      </c>
      <c r="Q87" s="107">
        <f t="shared" si="18"/>
        <v>0</v>
      </c>
      <c r="R87" s="107">
        <f t="shared" si="18"/>
        <v>0</v>
      </c>
      <c r="S87" s="107">
        <f t="shared" si="18"/>
        <v>85</v>
      </c>
      <c r="T87" s="107">
        <f t="shared" si="18"/>
        <v>0</v>
      </c>
      <c r="U87" s="107">
        <f t="shared" si="18"/>
        <v>0</v>
      </c>
      <c r="V87" s="107">
        <f t="shared" si="18"/>
        <v>0</v>
      </c>
      <c r="W87" s="107">
        <f t="shared" si="18"/>
        <v>0</v>
      </c>
      <c r="X87" s="107">
        <f t="shared" si="18"/>
        <v>0</v>
      </c>
      <c r="Y87" s="107">
        <f t="shared" si="18"/>
        <v>0</v>
      </c>
      <c r="Z87" s="107">
        <f t="shared" si="18"/>
        <v>0</v>
      </c>
      <c r="AA87" s="107">
        <f t="shared" si="18"/>
        <v>0</v>
      </c>
      <c r="AB87" s="107">
        <f t="shared" si="18"/>
        <v>0</v>
      </c>
      <c r="AC87" s="107">
        <v>76</v>
      </c>
      <c r="AD87" s="109">
        <f t="shared" si="15"/>
        <v>9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6.5" hidden="1" customHeight="1">
      <c r="A88" s="142"/>
      <c r="B88" s="192"/>
      <c r="C88" s="166"/>
      <c r="D88" s="167"/>
      <c r="E88" s="168"/>
      <c r="F88" s="166"/>
      <c r="G88" s="167"/>
      <c r="H88" s="168"/>
      <c r="I88" s="9"/>
      <c r="J88" s="167"/>
      <c r="K88" s="38"/>
      <c r="L88" s="35">
        <f>M88+N88</f>
        <v>0</v>
      </c>
      <c r="M88" s="35">
        <f t="shared" si="17"/>
        <v>0</v>
      </c>
      <c r="N88" s="35">
        <f t="shared" ref="N88:N112" si="19">SUM(Q88:AB88)</f>
        <v>0</v>
      </c>
      <c r="O88" s="35">
        <f t="shared" ref="O88:O112" si="20">N88-P88</f>
        <v>0</v>
      </c>
      <c r="P88" s="50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50"/>
      <c r="AD88" s="37"/>
    </row>
    <row r="89" spans="1:52" ht="24" customHeight="1">
      <c r="A89" s="143" t="s">
        <v>479</v>
      </c>
      <c r="B89" s="192" t="s">
        <v>447</v>
      </c>
      <c r="C89" s="166"/>
      <c r="D89" s="167"/>
      <c r="E89" s="168"/>
      <c r="F89" s="166"/>
      <c r="G89" s="167">
        <v>3</v>
      </c>
      <c r="H89" s="168"/>
      <c r="I89" s="9"/>
      <c r="J89" s="167"/>
      <c r="K89" s="38"/>
      <c r="L89" s="35">
        <f t="shared" ref="L89:L112" si="21">M89+N89</f>
        <v>128</v>
      </c>
      <c r="M89" s="35">
        <v>43</v>
      </c>
      <c r="N89" s="35">
        <f t="shared" si="19"/>
        <v>85</v>
      </c>
      <c r="O89" s="35">
        <f t="shared" si="20"/>
        <v>15</v>
      </c>
      <c r="P89" s="50">
        <v>70</v>
      </c>
      <c r="Q89" s="3"/>
      <c r="R89" s="3"/>
      <c r="S89" s="3">
        <v>85</v>
      </c>
      <c r="T89" s="3"/>
      <c r="U89" s="3"/>
      <c r="V89" s="3"/>
      <c r="W89" s="3"/>
      <c r="X89" s="3"/>
      <c r="Y89" s="3"/>
      <c r="Z89" s="3"/>
      <c r="AA89" s="3"/>
      <c r="AB89" s="3"/>
      <c r="AC89" s="50"/>
      <c r="AD89" s="37"/>
    </row>
    <row r="90" spans="1:52" ht="11.25" hidden="1" customHeight="1">
      <c r="A90" s="143" t="s">
        <v>129</v>
      </c>
      <c r="B90" s="196"/>
      <c r="C90" s="166"/>
      <c r="D90" s="167"/>
      <c r="E90" s="168"/>
      <c r="F90" s="166"/>
      <c r="G90" s="167"/>
      <c r="H90" s="168"/>
      <c r="I90" s="9"/>
      <c r="J90" s="167"/>
      <c r="K90" s="38"/>
      <c r="L90" s="35">
        <f t="shared" si="21"/>
        <v>0</v>
      </c>
      <c r="M90" s="35">
        <f t="shared" si="17"/>
        <v>0</v>
      </c>
      <c r="N90" s="35">
        <f t="shared" si="19"/>
        <v>0</v>
      </c>
      <c r="O90" s="35">
        <f t="shared" si="20"/>
        <v>0</v>
      </c>
      <c r="P90" s="5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50"/>
      <c r="AD90" s="37">
        <f t="shared" si="15"/>
        <v>0</v>
      </c>
    </row>
    <row r="91" spans="1:52" ht="11.25" hidden="1" customHeight="1">
      <c r="A91" s="143" t="s">
        <v>130</v>
      </c>
      <c r="B91" s="196"/>
      <c r="C91" s="166"/>
      <c r="D91" s="167"/>
      <c r="E91" s="168"/>
      <c r="F91" s="166"/>
      <c r="G91" s="167"/>
      <c r="H91" s="168"/>
      <c r="I91" s="9"/>
      <c r="J91" s="167"/>
      <c r="K91" s="38"/>
      <c r="L91" s="35">
        <f t="shared" si="21"/>
        <v>0</v>
      </c>
      <c r="M91" s="35">
        <f t="shared" si="17"/>
        <v>0</v>
      </c>
      <c r="N91" s="35">
        <f t="shared" si="19"/>
        <v>0</v>
      </c>
      <c r="O91" s="35">
        <f t="shared" si="20"/>
        <v>0</v>
      </c>
      <c r="P91" s="50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50"/>
      <c r="AD91" s="37">
        <f t="shared" si="15"/>
        <v>0</v>
      </c>
    </row>
    <row r="92" spans="1:52" ht="11.25" hidden="1" customHeight="1">
      <c r="A92" s="143" t="s">
        <v>131</v>
      </c>
      <c r="B92" s="196"/>
      <c r="C92" s="166"/>
      <c r="D92" s="167"/>
      <c r="E92" s="168"/>
      <c r="F92" s="166"/>
      <c r="G92" s="167"/>
      <c r="H92" s="168"/>
      <c r="I92" s="9"/>
      <c r="J92" s="167"/>
      <c r="K92" s="38"/>
      <c r="L92" s="35">
        <f t="shared" si="21"/>
        <v>0</v>
      </c>
      <c r="M92" s="35">
        <f t="shared" si="17"/>
        <v>0</v>
      </c>
      <c r="N92" s="35">
        <f t="shared" si="19"/>
        <v>0</v>
      </c>
      <c r="O92" s="35">
        <f t="shared" si="20"/>
        <v>0</v>
      </c>
      <c r="P92" s="50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50"/>
      <c r="AD92" s="37">
        <f t="shared" si="15"/>
        <v>0</v>
      </c>
    </row>
    <row r="93" spans="1:52" ht="11.25" hidden="1" customHeight="1">
      <c r="A93" s="143" t="s">
        <v>132</v>
      </c>
      <c r="B93" s="196"/>
      <c r="C93" s="166"/>
      <c r="D93" s="167"/>
      <c r="E93" s="168"/>
      <c r="F93" s="166"/>
      <c r="G93" s="167"/>
      <c r="H93" s="168"/>
      <c r="I93" s="9"/>
      <c r="J93" s="167"/>
      <c r="K93" s="38"/>
      <c r="L93" s="35">
        <f t="shared" si="21"/>
        <v>0</v>
      </c>
      <c r="M93" s="35">
        <f t="shared" si="17"/>
        <v>0</v>
      </c>
      <c r="N93" s="35">
        <f t="shared" si="19"/>
        <v>0</v>
      </c>
      <c r="O93" s="35">
        <f t="shared" si="20"/>
        <v>0</v>
      </c>
      <c r="P93" s="50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50"/>
      <c r="AD93" s="37">
        <f t="shared" si="15"/>
        <v>0</v>
      </c>
    </row>
    <row r="94" spans="1:52" ht="11.25" hidden="1" customHeight="1">
      <c r="A94" s="143" t="s">
        <v>133</v>
      </c>
      <c r="B94" s="196"/>
      <c r="C94" s="166"/>
      <c r="D94" s="167"/>
      <c r="E94" s="168"/>
      <c r="F94" s="166"/>
      <c r="G94" s="167"/>
      <c r="H94" s="168"/>
      <c r="I94" s="9"/>
      <c r="J94" s="167"/>
      <c r="K94" s="38"/>
      <c r="L94" s="35">
        <f t="shared" si="21"/>
        <v>0</v>
      </c>
      <c r="M94" s="35">
        <f t="shared" si="17"/>
        <v>0</v>
      </c>
      <c r="N94" s="35">
        <f t="shared" si="19"/>
        <v>0</v>
      </c>
      <c r="O94" s="35">
        <f t="shared" si="20"/>
        <v>0</v>
      </c>
      <c r="P94" s="50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50"/>
      <c r="AD94" s="37">
        <f t="shared" si="15"/>
        <v>0</v>
      </c>
    </row>
    <row r="95" spans="1:52" ht="11.25" hidden="1" customHeight="1">
      <c r="A95" s="143" t="s">
        <v>134</v>
      </c>
      <c r="B95" s="196"/>
      <c r="C95" s="166"/>
      <c r="D95" s="167"/>
      <c r="E95" s="168"/>
      <c r="F95" s="166"/>
      <c r="G95" s="167"/>
      <c r="H95" s="168"/>
      <c r="I95" s="9"/>
      <c r="J95" s="167"/>
      <c r="K95" s="38"/>
      <c r="L95" s="35">
        <f t="shared" si="21"/>
        <v>0</v>
      </c>
      <c r="M95" s="35">
        <f t="shared" si="17"/>
        <v>0</v>
      </c>
      <c r="N95" s="35">
        <f t="shared" si="19"/>
        <v>0</v>
      </c>
      <c r="O95" s="35">
        <f t="shared" si="20"/>
        <v>0</v>
      </c>
      <c r="P95" s="50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50"/>
      <c r="AD95" s="37">
        <f t="shared" si="15"/>
        <v>0</v>
      </c>
    </row>
    <row r="96" spans="1:52" ht="11.25" hidden="1" customHeight="1">
      <c r="A96" s="143" t="s">
        <v>135</v>
      </c>
      <c r="B96" s="196"/>
      <c r="C96" s="166"/>
      <c r="D96" s="167"/>
      <c r="E96" s="168"/>
      <c r="F96" s="166"/>
      <c r="G96" s="167"/>
      <c r="H96" s="168"/>
      <c r="I96" s="9"/>
      <c r="J96" s="167"/>
      <c r="K96" s="38"/>
      <c r="L96" s="35">
        <f t="shared" si="21"/>
        <v>0</v>
      </c>
      <c r="M96" s="35">
        <f t="shared" si="17"/>
        <v>0</v>
      </c>
      <c r="N96" s="35">
        <f t="shared" si="19"/>
        <v>0</v>
      </c>
      <c r="O96" s="35">
        <f t="shared" si="20"/>
        <v>0</v>
      </c>
      <c r="P96" s="50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50"/>
      <c r="AD96" s="37">
        <f t="shared" si="15"/>
        <v>0</v>
      </c>
    </row>
    <row r="97" spans="1:30" ht="11.25" hidden="1" customHeight="1">
      <c r="A97" s="143" t="s">
        <v>136</v>
      </c>
      <c r="B97" s="196"/>
      <c r="C97" s="166"/>
      <c r="D97" s="167"/>
      <c r="E97" s="168"/>
      <c r="F97" s="166"/>
      <c r="G97" s="167"/>
      <c r="H97" s="168"/>
      <c r="I97" s="9"/>
      <c r="J97" s="167"/>
      <c r="K97" s="38"/>
      <c r="L97" s="35">
        <f t="shared" si="21"/>
        <v>0</v>
      </c>
      <c r="M97" s="35">
        <f t="shared" si="17"/>
        <v>0</v>
      </c>
      <c r="N97" s="35">
        <f t="shared" si="19"/>
        <v>0</v>
      </c>
      <c r="O97" s="35">
        <f t="shared" si="20"/>
        <v>0</v>
      </c>
      <c r="P97" s="50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50"/>
      <c r="AD97" s="37">
        <f t="shared" si="15"/>
        <v>0</v>
      </c>
    </row>
    <row r="98" spans="1:30" ht="11.25" hidden="1" customHeight="1">
      <c r="A98" s="143" t="s">
        <v>137</v>
      </c>
      <c r="B98" s="196"/>
      <c r="C98" s="166"/>
      <c r="D98" s="167"/>
      <c r="E98" s="168"/>
      <c r="F98" s="166"/>
      <c r="G98" s="167"/>
      <c r="H98" s="168"/>
      <c r="I98" s="9"/>
      <c r="J98" s="167"/>
      <c r="K98" s="38"/>
      <c r="L98" s="35">
        <f t="shared" si="21"/>
        <v>0</v>
      </c>
      <c r="M98" s="35">
        <f t="shared" si="17"/>
        <v>0</v>
      </c>
      <c r="N98" s="35">
        <f t="shared" si="19"/>
        <v>0</v>
      </c>
      <c r="O98" s="35">
        <f t="shared" si="20"/>
        <v>0</v>
      </c>
      <c r="P98" s="50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50"/>
      <c r="AD98" s="37">
        <f t="shared" si="15"/>
        <v>0</v>
      </c>
    </row>
    <row r="99" spans="1:30" ht="11.25" hidden="1" customHeight="1">
      <c r="A99" s="143" t="s">
        <v>138</v>
      </c>
      <c r="B99" s="196"/>
      <c r="C99" s="166"/>
      <c r="D99" s="167"/>
      <c r="E99" s="168"/>
      <c r="F99" s="166"/>
      <c r="G99" s="167"/>
      <c r="H99" s="168"/>
      <c r="I99" s="9"/>
      <c r="J99" s="167"/>
      <c r="K99" s="38"/>
      <c r="L99" s="35">
        <f t="shared" si="21"/>
        <v>0</v>
      </c>
      <c r="M99" s="35">
        <f t="shared" si="17"/>
        <v>0</v>
      </c>
      <c r="N99" s="35">
        <f t="shared" si="19"/>
        <v>0</v>
      </c>
      <c r="O99" s="35">
        <f t="shared" si="20"/>
        <v>0</v>
      </c>
      <c r="P99" s="50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50"/>
      <c r="AD99" s="37">
        <f t="shared" si="15"/>
        <v>0</v>
      </c>
    </row>
    <row r="100" spans="1:30" ht="11.25" hidden="1" customHeight="1">
      <c r="A100" s="143" t="s">
        <v>139</v>
      </c>
      <c r="B100" s="196"/>
      <c r="C100" s="166"/>
      <c r="D100" s="167"/>
      <c r="E100" s="168"/>
      <c r="F100" s="166"/>
      <c r="G100" s="167"/>
      <c r="H100" s="168"/>
      <c r="I100" s="9"/>
      <c r="J100" s="167"/>
      <c r="K100" s="38"/>
      <c r="L100" s="35">
        <f t="shared" si="21"/>
        <v>0</v>
      </c>
      <c r="M100" s="35">
        <f t="shared" si="17"/>
        <v>0</v>
      </c>
      <c r="N100" s="35">
        <f t="shared" si="19"/>
        <v>0</v>
      </c>
      <c r="O100" s="35">
        <f t="shared" si="20"/>
        <v>0</v>
      </c>
      <c r="P100" s="50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50"/>
      <c r="AD100" s="37">
        <f t="shared" si="15"/>
        <v>0</v>
      </c>
    </row>
    <row r="101" spans="1:30" ht="11.25" hidden="1" customHeight="1">
      <c r="A101" s="143" t="s">
        <v>140</v>
      </c>
      <c r="B101" s="196"/>
      <c r="C101" s="166"/>
      <c r="D101" s="167"/>
      <c r="E101" s="168"/>
      <c r="F101" s="166"/>
      <c r="G101" s="167"/>
      <c r="H101" s="168"/>
      <c r="I101" s="9"/>
      <c r="J101" s="167"/>
      <c r="K101" s="38"/>
      <c r="L101" s="35">
        <f t="shared" si="21"/>
        <v>0</v>
      </c>
      <c r="M101" s="35">
        <f t="shared" si="17"/>
        <v>0</v>
      </c>
      <c r="N101" s="35">
        <f t="shared" si="19"/>
        <v>0</v>
      </c>
      <c r="O101" s="35">
        <f t="shared" si="20"/>
        <v>0</v>
      </c>
      <c r="P101" s="50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50"/>
      <c r="AD101" s="37">
        <f t="shared" si="15"/>
        <v>0</v>
      </c>
    </row>
    <row r="102" spans="1:30" ht="11.25" hidden="1" customHeight="1">
      <c r="A102" s="143" t="s">
        <v>141</v>
      </c>
      <c r="B102" s="196"/>
      <c r="C102" s="166"/>
      <c r="D102" s="167"/>
      <c r="E102" s="168"/>
      <c r="F102" s="166"/>
      <c r="G102" s="167"/>
      <c r="H102" s="168"/>
      <c r="I102" s="9"/>
      <c r="J102" s="167"/>
      <c r="K102" s="38"/>
      <c r="L102" s="35">
        <f t="shared" si="21"/>
        <v>0</v>
      </c>
      <c r="M102" s="35">
        <f t="shared" si="17"/>
        <v>0</v>
      </c>
      <c r="N102" s="35">
        <f t="shared" si="19"/>
        <v>0</v>
      </c>
      <c r="O102" s="35">
        <f t="shared" si="20"/>
        <v>0</v>
      </c>
      <c r="P102" s="50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50"/>
      <c r="AD102" s="37">
        <f t="shared" si="15"/>
        <v>0</v>
      </c>
    </row>
    <row r="103" spans="1:30" ht="11.25" hidden="1" customHeight="1">
      <c r="A103" s="143" t="s">
        <v>142</v>
      </c>
      <c r="B103" s="196"/>
      <c r="C103" s="166"/>
      <c r="D103" s="167"/>
      <c r="E103" s="168"/>
      <c r="F103" s="166"/>
      <c r="G103" s="167"/>
      <c r="H103" s="168"/>
      <c r="I103" s="9"/>
      <c r="J103" s="167"/>
      <c r="K103" s="38"/>
      <c r="L103" s="35">
        <f t="shared" si="21"/>
        <v>0</v>
      </c>
      <c r="M103" s="35">
        <f t="shared" si="17"/>
        <v>0</v>
      </c>
      <c r="N103" s="35">
        <f t="shared" si="19"/>
        <v>0</v>
      </c>
      <c r="O103" s="35">
        <f t="shared" si="20"/>
        <v>0</v>
      </c>
      <c r="P103" s="50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50"/>
      <c r="AD103" s="37">
        <f t="shared" si="15"/>
        <v>0</v>
      </c>
    </row>
    <row r="104" spans="1:30" ht="11.25" hidden="1" customHeight="1">
      <c r="A104" s="143" t="s">
        <v>143</v>
      </c>
      <c r="B104" s="196"/>
      <c r="C104" s="166"/>
      <c r="D104" s="167"/>
      <c r="E104" s="168"/>
      <c r="F104" s="166"/>
      <c r="G104" s="167"/>
      <c r="H104" s="168"/>
      <c r="I104" s="9"/>
      <c r="J104" s="167"/>
      <c r="K104" s="38"/>
      <c r="L104" s="35">
        <f t="shared" si="21"/>
        <v>0</v>
      </c>
      <c r="M104" s="35">
        <f t="shared" si="17"/>
        <v>0</v>
      </c>
      <c r="N104" s="35">
        <f t="shared" si="19"/>
        <v>0</v>
      </c>
      <c r="O104" s="35">
        <f t="shared" si="20"/>
        <v>0</v>
      </c>
      <c r="P104" s="50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50"/>
      <c r="AD104" s="37">
        <f t="shared" si="15"/>
        <v>0</v>
      </c>
    </row>
    <row r="105" spans="1:30" ht="11.25" hidden="1" customHeight="1">
      <c r="A105" s="143" t="s">
        <v>144</v>
      </c>
      <c r="B105" s="196"/>
      <c r="C105" s="166"/>
      <c r="D105" s="167"/>
      <c r="E105" s="168"/>
      <c r="F105" s="166"/>
      <c r="G105" s="167"/>
      <c r="H105" s="168"/>
      <c r="I105" s="9"/>
      <c r="J105" s="167"/>
      <c r="K105" s="38"/>
      <c r="L105" s="35">
        <f t="shared" si="21"/>
        <v>0</v>
      </c>
      <c r="M105" s="35">
        <f t="shared" si="17"/>
        <v>0</v>
      </c>
      <c r="N105" s="35">
        <f t="shared" si="19"/>
        <v>0</v>
      </c>
      <c r="O105" s="35">
        <f t="shared" si="20"/>
        <v>0</v>
      </c>
      <c r="P105" s="50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50"/>
      <c r="AD105" s="37">
        <f t="shared" si="15"/>
        <v>0</v>
      </c>
    </row>
    <row r="106" spans="1:30" ht="11.25" hidden="1" customHeight="1">
      <c r="A106" s="143" t="s">
        <v>145</v>
      </c>
      <c r="B106" s="196"/>
      <c r="C106" s="166"/>
      <c r="D106" s="167"/>
      <c r="E106" s="168"/>
      <c r="F106" s="166"/>
      <c r="G106" s="167"/>
      <c r="H106" s="168"/>
      <c r="I106" s="9"/>
      <c r="J106" s="167"/>
      <c r="K106" s="38"/>
      <c r="L106" s="35">
        <f t="shared" si="21"/>
        <v>0</v>
      </c>
      <c r="M106" s="35">
        <f t="shared" si="17"/>
        <v>0</v>
      </c>
      <c r="N106" s="35">
        <f t="shared" si="19"/>
        <v>0</v>
      </c>
      <c r="O106" s="35">
        <f t="shared" si="20"/>
        <v>0</v>
      </c>
      <c r="P106" s="50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50"/>
      <c r="AD106" s="37">
        <f t="shared" si="15"/>
        <v>0</v>
      </c>
    </row>
    <row r="107" spans="1:30" ht="11.25" hidden="1" customHeight="1">
      <c r="A107" s="143" t="s">
        <v>146</v>
      </c>
      <c r="B107" s="196"/>
      <c r="C107" s="166"/>
      <c r="D107" s="167"/>
      <c r="E107" s="168"/>
      <c r="F107" s="166"/>
      <c r="G107" s="167"/>
      <c r="H107" s="168"/>
      <c r="I107" s="9"/>
      <c r="J107" s="167"/>
      <c r="K107" s="38"/>
      <c r="L107" s="35">
        <f t="shared" si="21"/>
        <v>0</v>
      </c>
      <c r="M107" s="35">
        <f t="shared" si="17"/>
        <v>0</v>
      </c>
      <c r="N107" s="35">
        <f t="shared" si="19"/>
        <v>0</v>
      </c>
      <c r="O107" s="35">
        <f t="shared" si="20"/>
        <v>0</v>
      </c>
      <c r="P107" s="50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50"/>
      <c r="AD107" s="37">
        <f t="shared" si="15"/>
        <v>0</v>
      </c>
    </row>
    <row r="108" spans="1:30" ht="11.25" hidden="1" customHeight="1">
      <c r="A108" s="143" t="s">
        <v>147</v>
      </c>
      <c r="B108" s="196"/>
      <c r="C108" s="166"/>
      <c r="D108" s="167"/>
      <c r="E108" s="168"/>
      <c r="F108" s="166"/>
      <c r="G108" s="167"/>
      <c r="H108" s="168"/>
      <c r="I108" s="9"/>
      <c r="J108" s="167"/>
      <c r="K108" s="38"/>
      <c r="L108" s="35">
        <f t="shared" si="21"/>
        <v>0</v>
      </c>
      <c r="M108" s="35">
        <f t="shared" si="17"/>
        <v>0</v>
      </c>
      <c r="N108" s="35">
        <f t="shared" si="19"/>
        <v>0</v>
      </c>
      <c r="O108" s="35">
        <f t="shared" si="20"/>
        <v>0</v>
      </c>
      <c r="P108" s="50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50"/>
      <c r="AD108" s="37">
        <f t="shared" si="15"/>
        <v>0</v>
      </c>
    </row>
    <row r="109" spans="1:30" ht="11.25" hidden="1" customHeight="1">
      <c r="A109" s="143" t="s">
        <v>148</v>
      </c>
      <c r="B109" s="196"/>
      <c r="C109" s="166"/>
      <c r="D109" s="167"/>
      <c r="E109" s="168"/>
      <c r="F109" s="166"/>
      <c r="G109" s="167"/>
      <c r="H109" s="168"/>
      <c r="I109" s="9"/>
      <c r="J109" s="167"/>
      <c r="K109" s="38"/>
      <c r="L109" s="35">
        <f t="shared" si="21"/>
        <v>0</v>
      </c>
      <c r="M109" s="35">
        <f t="shared" si="17"/>
        <v>0</v>
      </c>
      <c r="N109" s="35">
        <f t="shared" si="19"/>
        <v>0</v>
      </c>
      <c r="O109" s="35">
        <f t="shared" si="20"/>
        <v>0</v>
      </c>
      <c r="P109" s="50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50"/>
      <c r="AD109" s="37">
        <f t="shared" si="15"/>
        <v>0</v>
      </c>
    </row>
    <row r="110" spans="1:30" ht="11.25" hidden="1" customHeight="1">
      <c r="A110" s="143" t="s">
        <v>149</v>
      </c>
      <c r="B110" s="196"/>
      <c r="C110" s="166"/>
      <c r="D110" s="167"/>
      <c r="E110" s="168"/>
      <c r="F110" s="166"/>
      <c r="G110" s="167"/>
      <c r="H110" s="168"/>
      <c r="I110" s="9"/>
      <c r="J110" s="167"/>
      <c r="K110" s="38"/>
      <c r="L110" s="35">
        <f t="shared" si="21"/>
        <v>0</v>
      </c>
      <c r="M110" s="35">
        <f t="shared" si="17"/>
        <v>0</v>
      </c>
      <c r="N110" s="35">
        <f t="shared" si="19"/>
        <v>0</v>
      </c>
      <c r="O110" s="35">
        <f t="shared" si="20"/>
        <v>0</v>
      </c>
      <c r="P110" s="50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50"/>
      <c r="AD110" s="37">
        <f t="shared" si="15"/>
        <v>0</v>
      </c>
    </row>
    <row r="111" spans="1:30" ht="11.25" hidden="1" customHeight="1">
      <c r="A111" s="143" t="s">
        <v>150</v>
      </c>
      <c r="B111" s="196"/>
      <c r="C111" s="166"/>
      <c r="D111" s="167"/>
      <c r="E111" s="168"/>
      <c r="F111" s="166"/>
      <c r="G111" s="167"/>
      <c r="H111" s="168"/>
      <c r="I111" s="9"/>
      <c r="J111" s="167"/>
      <c r="K111" s="38"/>
      <c r="L111" s="35">
        <f t="shared" si="21"/>
        <v>0</v>
      </c>
      <c r="M111" s="35">
        <f t="shared" si="17"/>
        <v>0</v>
      </c>
      <c r="N111" s="35">
        <f t="shared" si="19"/>
        <v>0</v>
      </c>
      <c r="O111" s="35">
        <f t="shared" si="20"/>
        <v>0</v>
      </c>
      <c r="P111" s="50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50"/>
      <c r="AD111" s="37">
        <f t="shared" si="15"/>
        <v>0</v>
      </c>
    </row>
    <row r="112" spans="1:30" ht="11.25" hidden="1" customHeight="1">
      <c r="A112" s="144" t="s">
        <v>151</v>
      </c>
      <c r="B112" s="196"/>
      <c r="C112" s="5"/>
      <c r="D112" s="6"/>
      <c r="E112" s="7"/>
      <c r="F112" s="5"/>
      <c r="G112" s="6"/>
      <c r="H112" s="7"/>
      <c r="I112" s="157"/>
      <c r="J112" s="6"/>
      <c r="K112" s="209"/>
      <c r="L112" s="35">
        <f t="shared" si="21"/>
        <v>0</v>
      </c>
      <c r="M112" s="35">
        <f>N112/2</f>
        <v>0</v>
      </c>
      <c r="N112" s="35">
        <f t="shared" si="19"/>
        <v>0</v>
      </c>
      <c r="O112" s="35">
        <f t="shared" si="20"/>
        <v>0</v>
      </c>
      <c r="P112" s="50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50"/>
      <c r="AD112" s="37">
        <f t="shared" si="15"/>
        <v>0</v>
      </c>
    </row>
    <row r="113" spans="1:52" ht="15" customHeight="1">
      <c r="A113" s="145" t="s">
        <v>29</v>
      </c>
      <c r="B113" s="197" t="s">
        <v>459</v>
      </c>
      <c r="C113" s="385">
        <f>C114+C158</f>
        <v>0</v>
      </c>
      <c r="D113" s="392"/>
      <c r="E113" s="393"/>
      <c r="F113" s="385">
        <f>F114+F158</f>
        <v>22</v>
      </c>
      <c r="G113" s="392"/>
      <c r="H113" s="393"/>
      <c r="I113" s="394">
        <f>I114+I158</f>
        <v>7</v>
      </c>
      <c r="J113" s="367"/>
      <c r="K113" s="368"/>
      <c r="L113" s="26">
        <f>L114+L158</f>
        <v>4100.5</v>
      </c>
      <c r="M113" s="26">
        <f t="shared" ref="M113:AD113" si="22">M114+M158</f>
        <v>1366.5</v>
      </c>
      <c r="N113" s="26">
        <f t="shared" si="22"/>
        <v>2734</v>
      </c>
      <c r="O113" s="26">
        <f t="shared" si="22"/>
        <v>738</v>
      </c>
      <c r="P113" s="26">
        <f t="shared" si="22"/>
        <v>1996</v>
      </c>
      <c r="Q113" s="26">
        <f t="shared" si="22"/>
        <v>40</v>
      </c>
      <c r="R113" s="26">
        <f t="shared" si="22"/>
        <v>40</v>
      </c>
      <c r="S113" s="26">
        <f t="shared" si="22"/>
        <v>340</v>
      </c>
      <c r="T113" s="26">
        <f t="shared" si="22"/>
        <v>644</v>
      </c>
      <c r="U113" s="26">
        <f t="shared" si="22"/>
        <v>0</v>
      </c>
      <c r="V113" s="26">
        <f t="shared" si="22"/>
        <v>432</v>
      </c>
      <c r="W113" s="26">
        <f t="shared" si="22"/>
        <v>0</v>
      </c>
      <c r="X113" s="26">
        <f t="shared" si="22"/>
        <v>520</v>
      </c>
      <c r="Y113" s="26">
        <f t="shared" si="22"/>
        <v>144</v>
      </c>
      <c r="Z113" s="26">
        <f t="shared" si="22"/>
        <v>352</v>
      </c>
      <c r="AA113" s="26">
        <f t="shared" si="22"/>
        <v>0</v>
      </c>
      <c r="AB113" s="26">
        <f t="shared" si="22"/>
        <v>366</v>
      </c>
      <c r="AC113" s="26">
        <f t="shared" si="22"/>
        <v>1796</v>
      </c>
      <c r="AD113" s="26">
        <f t="shared" si="22"/>
        <v>938</v>
      </c>
    </row>
    <row r="114" spans="1:52" s="111" customFormat="1" ht="15" customHeight="1">
      <c r="A114" s="146" t="s">
        <v>30</v>
      </c>
      <c r="B114" s="198" t="s">
        <v>460</v>
      </c>
      <c r="C114" s="389">
        <f>COUNTIF(C115:E139,1)+COUNTIF(C115:E139,2)+COUNTIF(C115:E139,3)+COUNTIF(C115:E139,4)+COUNTIF(C115:E139,5)+COUNTIF(C115:E139,6)+COUNTIF(C115:E139,7)+COUNTIF(C115:E139,8)</f>
        <v>0</v>
      </c>
      <c r="D114" s="390"/>
      <c r="E114" s="391"/>
      <c r="F114" s="389">
        <f>COUNTIF(F115:H139,1)+COUNTIF(F115:H139,2)+COUNTIF(F115:H139,3)+COUNTIF(F115:H139,4)+COUNTIF(F115:H139,5)+COUNTIF(F115:H139,6)+COUNTIF(F115:H139,7)+COUNTIF(F115:H139,8)</f>
        <v>15</v>
      </c>
      <c r="G114" s="390"/>
      <c r="H114" s="391"/>
      <c r="I114" s="389">
        <f>COUNTIF(I115:K139,1)+COUNTIF(I115:K139,2)+COUNTIF(I115:K139,3)+COUNTIF(I115:K139,4)+COUNTIF(I115:K139,5)+COUNTIF(I115:K139,6)+COUNTIF(I115:K139,7)+COUNTIF(I115:K139,8)</f>
        <v>1</v>
      </c>
      <c r="J114" s="390"/>
      <c r="K114" s="390"/>
      <c r="L114" s="108">
        <f>SUM(L130:L156)</f>
        <v>2023.5</v>
      </c>
      <c r="M114" s="108">
        <f t="shared" ref="M114:AB114" si="23">SUM(M130:M156)</f>
        <v>674.5</v>
      </c>
      <c r="N114" s="108">
        <f t="shared" si="23"/>
        <v>1349</v>
      </c>
      <c r="O114" s="108">
        <f t="shared" si="23"/>
        <v>546</v>
      </c>
      <c r="P114" s="108">
        <f t="shared" si="23"/>
        <v>803</v>
      </c>
      <c r="Q114" s="108">
        <f t="shared" si="23"/>
        <v>0</v>
      </c>
      <c r="R114" s="108">
        <f t="shared" si="23"/>
        <v>0</v>
      </c>
      <c r="S114" s="108">
        <f t="shared" si="23"/>
        <v>204</v>
      </c>
      <c r="T114" s="108">
        <f t="shared" si="23"/>
        <v>345</v>
      </c>
      <c r="U114" s="108">
        <f t="shared" si="23"/>
        <v>0</v>
      </c>
      <c r="V114" s="108">
        <f t="shared" si="23"/>
        <v>224</v>
      </c>
      <c r="W114" s="108">
        <f t="shared" si="23"/>
        <v>0</v>
      </c>
      <c r="X114" s="108">
        <f t="shared" si="23"/>
        <v>240</v>
      </c>
      <c r="Y114" s="108">
        <f t="shared" si="23"/>
        <v>0</v>
      </c>
      <c r="Z114" s="108">
        <f t="shared" si="23"/>
        <v>128</v>
      </c>
      <c r="AA114" s="108">
        <f t="shared" si="23"/>
        <v>0</v>
      </c>
      <c r="AB114" s="108">
        <f t="shared" si="23"/>
        <v>208</v>
      </c>
      <c r="AC114" s="107">
        <v>780</v>
      </c>
      <c r="AD114" s="109">
        <f>N114-AC114</f>
        <v>569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147" t="s">
        <v>13</v>
      </c>
      <c r="B115" s="197" t="s">
        <v>14</v>
      </c>
      <c r="C115" s="170"/>
      <c r="D115" s="177"/>
      <c r="E115" s="171"/>
      <c r="F115" s="170"/>
      <c r="G115" s="177"/>
      <c r="H115" s="171"/>
      <c r="I115" s="177"/>
      <c r="J115" s="177"/>
      <c r="K115" s="177"/>
      <c r="L115" s="46" t="e">
        <f t="shared" ref="L115:L129" si="24">M115+N115</f>
        <v>#REF!</v>
      </c>
      <c r="M115" s="26" t="e">
        <f t="shared" ref="M115:M129" si="25">N115*0.5</f>
        <v>#REF!</v>
      </c>
      <c r="N115" s="46" t="e">
        <f>Q115*$Q$5+R115*$R$5+#REF!*#REF!+S115*$S$5+T115*$T$5+#REF!*#REF!+#REF!*#REF!+AB115*$AB$5+#REF!*#REF!+#REF!*#REF!</f>
        <v>#REF!</v>
      </c>
      <c r="O115" s="46"/>
      <c r="P115" s="46"/>
      <c r="Q115" s="46">
        <f>SUM(Q116:Q129)</f>
        <v>0</v>
      </c>
      <c r="R115" s="46">
        <f>SUM(R116:R129)</f>
        <v>0</v>
      </c>
      <c r="S115" s="46">
        <f>SUM(S116:S129)</f>
        <v>0</v>
      </c>
      <c r="T115" s="46"/>
      <c r="U115" s="46"/>
      <c r="V115" s="46"/>
      <c r="W115" s="46"/>
      <c r="X115" s="46"/>
      <c r="Y115" s="46"/>
      <c r="Z115" s="46"/>
      <c r="AA115" s="46"/>
      <c r="AB115" s="46"/>
      <c r="AD115" s="37" t="e">
        <f t="shared" si="15"/>
        <v>#REF!</v>
      </c>
    </row>
    <row r="116" spans="1:52" ht="12" hidden="1" customHeight="1" thickBot="1">
      <c r="A116" s="148" t="s">
        <v>15</v>
      </c>
      <c r="B116" s="192"/>
      <c r="C116" s="53"/>
      <c r="D116" s="51"/>
      <c r="E116" s="52"/>
      <c r="F116" s="53"/>
      <c r="G116" s="51"/>
      <c r="H116" s="52"/>
      <c r="I116" s="51"/>
      <c r="J116" s="51"/>
      <c r="K116" s="51"/>
      <c r="L116" s="46" t="e">
        <f t="shared" si="24"/>
        <v>#REF!</v>
      </c>
      <c r="M116" s="26" t="e">
        <f t="shared" si="25"/>
        <v>#REF!</v>
      </c>
      <c r="N116" s="46" t="e">
        <f>Q116*$Q$5+R116*$R$5+#REF!*#REF!+S116*$S$5+T116*$T$5+#REF!*#REF!+#REF!*#REF!+AB116*$AB$5+#REF!*#REF!+#REF!*#REF!</f>
        <v>#REF!</v>
      </c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7" t="e">
        <f t="shared" si="15"/>
        <v>#REF!</v>
      </c>
    </row>
    <row r="117" spans="1:52" ht="12" hidden="1" customHeight="1" thickBot="1">
      <c r="A117" s="148" t="s">
        <v>16</v>
      </c>
      <c r="B117" s="192"/>
      <c r="C117" s="53"/>
      <c r="D117" s="51"/>
      <c r="E117" s="52"/>
      <c r="F117" s="53"/>
      <c r="G117" s="51"/>
      <c r="H117" s="52"/>
      <c r="I117" s="51"/>
      <c r="J117" s="51"/>
      <c r="K117" s="51"/>
      <c r="L117" s="46" t="e">
        <f t="shared" si="24"/>
        <v>#REF!</v>
      </c>
      <c r="M117" s="26" t="e">
        <f t="shared" si="25"/>
        <v>#REF!</v>
      </c>
      <c r="N117" s="46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15"/>
        <v>#REF!</v>
      </c>
    </row>
    <row r="118" spans="1:52" ht="12" hidden="1" customHeight="1" thickBot="1">
      <c r="A118" s="148" t="s">
        <v>17</v>
      </c>
      <c r="B118" s="192"/>
      <c r="C118" s="53"/>
      <c r="D118" s="51"/>
      <c r="E118" s="52"/>
      <c r="F118" s="53"/>
      <c r="G118" s="51"/>
      <c r="H118" s="52"/>
      <c r="I118" s="51"/>
      <c r="J118" s="51"/>
      <c r="K118" s="51"/>
      <c r="L118" s="46" t="e">
        <f t="shared" si="24"/>
        <v>#REF!</v>
      </c>
      <c r="M118" s="26" t="e">
        <f t="shared" si="25"/>
        <v>#REF!</v>
      </c>
      <c r="N118" s="46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15"/>
        <v>#REF!</v>
      </c>
    </row>
    <row r="119" spans="1:52" ht="12" hidden="1" customHeight="1" thickBot="1">
      <c r="A119" s="148" t="s">
        <v>18</v>
      </c>
      <c r="B119" s="192"/>
      <c r="C119" s="53"/>
      <c r="D119" s="51"/>
      <c r="E119" s="52"/>
      <c r="F119" s="53"/>
      <c r="G119" s="51"/>
      <c r="H119" s="52"/>
      <c r="I119" s="51"/>
      <c r="J119" s="51"/>
      <c r="K119" s="51"/>
      <c r="L119" s="46" t="e">
        <f t="shared" si="24"/>
        <v>#REF!</v>
      </c>
      <c r="M119" s="26" t="e">
        <f t="shared" si="25"/>
        <v>#REF!</v>
      </c>
      <c r="N119" s="46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15"/>
        <v>#REF!</v>
      </c>
    </row>
    <row r="120" spans="1:52" ht="12" hidden="1" customHeight="1" thickBot="1">
      <c r="A120" s="148" t="s">
        <v>19</v>
      </c>
      <c r="B120" s="192"/>
      <c r="C120" s="53"/>
      <c r="D120" s="51"/>
      <c r="E120" s="52"/>
      <c r="F120" s="53"/>
      <c r="G120" s="51"/>
      <c r="H120" s="52"/>
      <c r="I120" s="51"/>
      <c r="J120" s="51"/>
      <c r="K120" s="51"/>
      <c r="L120" s="46" t="e">
        <f t="shared" si="24"/>
        <v>#REF!</v>
      </c>
      <c r="M120" s="26" t="e">
        <f t="shared" si="25"/>
        <v>#REF!</v>
      </c>
      <c r="N120" s="46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15"/>
        <v>#REF!</v>
      </c>
    </row>
    <row r="121" spans="1:52" ht="12" hidden="1" customHeight="1" thickBot="1">
      <c r="A121" s="148" t="s">
        <v>20</v>
      </c>
      <c r="B121" s="192"/>
      <c r="C121" s="53"/>
      <c r="D121" s="51"/>
      <c r="E121" s="52"/>
      <c r="F121" s="53"/>
      <c r="G121" s="51"/>
      <c r="H121" s="52"/>
      <c r="I121" s="51"/>
      <c r="J121" s="51"/>
      <c r="K121" s="51"/>
      <c r="L121" s="46" t="e">
        <f t="shared" si="24"/>
        <v>#REF!</v>
      </c>
      <c r="M121" s="26" t="e">
        <f t="shared" si="25"/>
        <v>#REF!</v>
      </c>
      <c r="N121" s="46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15"/>
        <v>#REF!</v>
      </c>
    </row>
    <row r="122" spans="1:52" ht="12" hidden="1" customHeight="1" thickBot="1">
      <c r="A122" s="148" t="s">
        <v>21</v>
      </c>
      <c r="B122" s="192"/>
      <c r="C122" s="53"/>
      <c r="D122" s="51"/>
      <c r="E122" s="52"/>
      <c r="F122" s="53"/>
      <c r="G122" s="51"/>
      <c r="H122" s="52"/>
      <c r="I122" s="51"/>
      <c r="J122" s="51"/>
      <c r="K122" s="51"/>
      <c r="L122" s="46" t="e">
        <f t="shared" si="24"/>
        <v>#REF!</v>
      </c>
      <c r="M122" s="26" t="e">
        <f t="shared" si="25"/>
        <v>#REF!</v>
      </c>
      <c r="N122" s="46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15"/>
        <v>#REF!</v>
      </c>
    </row>
    <row r="123" spans="1:52" ht="12" hidden="1" customHeight="1" thickBot="1">
      <c r="A123" s="148" t="s">
        <v>22</v>
      </c>
      <c r="B123" s="192"/>
      <c r="C123" s="53"/>
      <c r="D123" s="51"/>
      <c r="E123" s="52"/>
      <c r="F123" s="53"/>
      <c r="G123" s="51"/>
      <c r="H123" s="52"/>
      <c r="I123" s="51"/>
      <c r="J123" s="51"/>
      <c r="K123" s="51"/>
      <c r="L123" s="46" t="e">
        <f t="shared" si="24"/>
        <v>#REF!</v>
      </c>
      <c r="M123" s="26" t="e">
        <f t="shared" si="25"/>
        <v>#REF!</v>
      </c>
      <c r="N123" s="46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15"/>
        <v>#REF!</v>
      </c>
    </row>
    <row r="124" spans="1:52" ht="12" hidden="1" customHeight="1" thickBot="1">
      <c r="A124" s="148" t="s">
        <v>23</v>
      </c>
      <c r="B124" s="192"/>
      <c r="C124" s="53"/>
      <c r="D124" s="51"/>
      <c r="E124" s="52"/>
      <c r="F124" s="53"/>
      <c r="G124" s="51"/>
      <c r="H124" s="52"/>
      <c r="I124" s="51"/>
      <c r="J124" s="51"/>
      <c r="K124" s="51"/>
      <c r="L124" s="46" t="e">
        <f t="shared" si="24"/>
        <v>#REF!</v>
      </c>
      <c r="M124" s="26" t="e">
        <f t="shared" si="25"/>
        <v>#REF!</v>
      </c>
      <c r="N124" s="46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15"/>
        <v>#REF!</v>
      </c>
    </row>
    <row r="125" spans="1:52" ht="12" hidden="1" customHeight="1" thickBot="1">
      <c r="A125" s="148" t="s">
        <v>24</v>
      </c>
      <c r="B125" s="192"/>
      <c r="C125" s="53"/>
      <c r="D125" s="51"/>
      <c r="E125" s="52"/>
      <c r="F125" s="53"/>
      <c r="G125" s="51"/>
      <c r="H125" s="52"/>
      <c r="I125" s="51"/>
      <c r="J125" s="51"/>
      <c r="K125" s="51"/>
      <c r="L125" s="46" t="e">
        <f t="shared" si="24"/>
        <v>#REF!</v>
      </c>
      <c r="M125" s="26" t="e">
        <f t="shared" si="25"/>
        <v>#REF!</v>
      </c>
      <c r="N125" s="46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15"/>
        <v>#REF!</v>
      </c>
    </row>
    <row r="126" spans="1:52" ht="12" hidden="1" customHeight="1" thickBot="1">
      <c r="A126" s="148" t="s">
        <v>25</v>
      </c>
      <c r="B126" s="192"/>
      <c r="C126" s="53"/>
      <c r="D126" s="51"/>
      <c r="E126" s="52"/>
      <c r="F126" s="53"/>
      <c r="G126" s="51"/>
      <c r="H126" s="52"/>
      <c r="I126" s="51"/>
      <c r="J126" s="51"/>
      <c r="K126" s="51"/>
      <c r="L126" s="46" t="e">
        <f t="shared" si="24"/>
        <v>#REF!</v>
      </c>
      <c r="M126" s="26" t="e">
        <f t="shared" si="25"/>
        <v>#REF!</v>
      </c>
      <c r="N126" s="46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15"/>
        <v>#REF!</v>
      </c>
    </row>
    <row r="127" spans="1:52" ht="12" hidden="1" customHeight="1" thickBot="1">
      <c r="A127" s="148" t="s">
        <v>26</v>
      </c>
      <c r="B127" s="192"/>
      <c r="C127" s="53"/>
      <c r="D127" s="51"/>
      <c r="E127" s="52"/>
      <c r="F127" s="53"/>
      <c r="G127" s="51"/>
      <c r="H127" s="52"/>
      <c r="I127" s="51"/>
      <c r="J127" s="51"/>
      <c r="K127" s="51"/>
      <c r="L127" s="46" t="e">
        <f t="shared" si="24"/>
        <v>#REF!</v>
      </c>
      <c r="M127" s="26" t="e">
        <f t="shared" si="25"/>
        <v>#REF!</v>
      </c>
      <c r="N127" s="46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15"/>
        <v>#REF!</v>
      </c>
    </row>
    <row r="128" spans="1:52" ht="12" hidden="1" customHeight="1" thickBot="1">
      <c r="A128" s="148" t="s">
        <v>27</v>
      </c>
      <c r="B128" s="192"/>
      <c r="C128" s="53"/>
      <c r="D128" s="51"/>
      <c r="E128" s="52"/>
      <c r="F128" s="53"/>
      <c r="G128" s="51"/>
      <c r="H128" s="52"/>
      <c r="I128" s="51"/>
      <c r="J128" s="51"/>
      <c r="K128" s="51"/>
      <c r="L128" s="46" t="e">
        <f t="shared" si="24"/>
        <v>#REF!</v>
      </c>
      <c r="M128" s="26" t="e">
        <f t="shared" si="25"/>
        <v>#REF!</v>
      </c>
      <c r="N128" s="46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15"/>
        <v>#REF!</v>
      </c>
    </row>
    <row r="129" spans="1:30" ht="11.25" hidden="1" customHeight="1">
      <c r="A129" s="149" t="s">
        <v>28</v>
      </c>
      <c r="B129" s="192"/>
      <c r="C129" s="172"/>
      <c r="D129" s="173"/>
      <c r="E129" s="54"/>
      <c r="F129" s="172"/>
      <c r="G129" s="173"/>
      <c r="H129" s="54"/>
      <c r="I129" s="173"/>
      <c r="J129" s="173"/>
      <c r="K129" s="173"/>
      <c r="L129" s="46" t="e">
        <f t="shared" si="24"/>
        <v>#REF!</v>
      </c>
      <c r="M129" s="26" t="e">
        <f t="shared" si="25"/>
        <v>#REF!</v>
      </c>
      <c r="N129" s="46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15"/>
        <v>#REF!</v>
      </c>
    </row>
    <row r="130" spans="1:30" ht="12" customHeight="1">
      <c r="A130" s="326" t="s">
        <v>480</v>
      </c>
      <c r="B130" s="192" t="s">
        <v>327</v>
      </c>
      <c r="C130" s="5"/>
      <c r="D130" s="6"/>
      <c r="E130" s="7"/>
      <c r="F130" s="5"/>
      <c r="G130" s="6">
        <v>4</v>
      </c>
      <c r="H130" s="7"/>
      <c r="I130" s="5"/>
      <c r="J130" s="6">
        <v>5</v>
      </c>
      <c r="K130" s="7"/>
      <c r="L130" s="35">
        <f>M130+N130</f>
        <v>220</v>
      </c>
      <c r="M130" s="35">
        <v>74</v>
      </c>
      <c r="N130" s="35">
        <f>SUM(S130:AB130)</f>
        <v>146</v>
      </c>
      <c r="O130" s="35">
        <f>N130-P130</f>
        <v>108</v>
      </c>
      <c r="P130" s="115">
        <v>38</v>
      </c>
      <c r="Q130" s="36"/>
      <c r="R130" s="36"/>
      <c r="S130" s="36">
        <v>68</v>
      </c>
      <c r="T130" s="36">
        <v>46</v>
      </c>
      <c r="U130" s="36"/>
      <c r="V130" s="36">
        <v>32</v>
      </c>
      <c r="W130" s="36"/>
      <c r="X130" s="36"/>
      <c r="Y130" s="36"/>
      <c r="Z130" s="36"/>
      <c r="AA130" s="36"/>
      <c r="AB130" s="36"/>
      <c r="AC130" s="50"/>
      <c r="AD130" s="37"/>
    </row>
    <row r="131" spans="1:30" ht="12.75" customHeight="1">
      <c r="A131" s="326" t="s">
        <v>481</v>
      </c>
      <c r="B131" s="192" t="s">
        <v>328</v>
      </c>
      <c r="C131" s="166"/>
      <c r="D131" s="167"/>
      <c r="E131" s="168"/>
      <c r="F131" s="166"/>
      <c r="G131" s="167">
        <v>4</v>
      </c>
      <c r="H131" s="168">
        <v>5</v>
      </c>
      <c r="I131" s="166"/>
      <c r="J131" s="250"/>
      <c r="K131" s="168"/>
      <c r="L131" s="47">
        <f t="shared" ref="L131:L156" si="26">M131+N131</f>
        <v>216</v>
      </c>
      <c r="M131" s="35">
        <f t="shared" ref="M131:M156" si="27">N131/2</f>
        <v>72</v>
      </c>
      <c r="N131" s="35">
        <f t="shared" ref="N131:N156" si="28">SUM(Q131:AB131)</f>
        <v>144</v>
      </c>
      <c r="O131" s="35">
        <f t="shared" ref="O131:O156" si="29">N131-P131</f>
        <v>104</v>
      </c>
      <c r="P131" s="115">
        <v>40</v>
      </c>
      <c r="Q131" s="36"/>
      <c r="R131" s="36"/>
      <c r="S131" s="36">
        <v>34</v>
      </c>
      <c r="T131" s="36">
        <v>46</v>
      </c>
      <c r="U131" s="36"/>
      <c r="V131" s="36">
        <v>64</v>
      </c>
      <c r="W131" s="36"/>
      <c r="X131" s="36"/>
      <c r="Y131" s="36"/>
      <c r="Z131" s="36"/>
      <c r="AA131" s="36"/>
      <c r="AB131" s="36"/>
      <c r="AC131" s="50"/>
      <c r="AD131" s="37"/>
    </row>
    <row r="132" spans="1:30" ht="15" customHeight="1">
      <c r="A132" s="326" t="s">
        <v>482</v>
      </c>
      <c r="B132" s="194" t="s">
        <v>462</v>
      </c>
      <c r="C132" s="166"/>
      <c r="D132" s="167"/>
      <c r="E132" s="168"/>
      <c r="F132" s="166"/>
      <c r="G132" s="167">
        <v>4</v>
      </c>
      <c r="H132" s="168"/>
      <c r="I132" s="166"/>
      <c r="J132" s="167"/>
      <c r="K132" s="168"/>
      <c r="L132" s="47">
        <f t="shared" si="26"/>
        <v>119</v>
      </c>
      <c r="M132" s="35">
        <v>39</v>
      </c>
      <c r="N132" s="35">
        <f t="shared" si="28"/>
        <v>80</v>
      </c>
      <c r="O132" s="35">
        <v>45</v>
      </c>
      <c r="P132" s="115">
        <v>35</v>
      </c>
      <c r="Q132" s="36"/>
      <c r="R132" s="36"/>
      <c r="S132" s="36">
        <v>34</v>
      </c>
      <c r="T132" s="131">
        <v>46</v>
      </c>
      <c r="U132" s="36"/>
      <c r="V132" s="36"/>
      <c r="W132" s="36"/>
      <c r="X132" s="36"/>
      <c r="Y132" s="36"/>
      <c r="Z132" s="36"/>
      <c r="AA132" s="36"/>
      <c r="AB132" s="36"/>
      <c r="AC132" s="50"/>
      <c r="AD132" s="37"/>
    </row>
    <row r="133" spans="1:30" ht="24.75" customHeight="1">
      <c r="A133" s="326" t="s">
        <v>483</v>
      </c>
      <c r="B133" s="192" t="s">
        <v>429</v>
      </c>
      <c r="C133" s="166"/>
      <c r="D133" s="167"/>
      <c r="E133" s="168"/>
      <c r="F133" s="166"/>
      <c r="G133" s="268">
        <v>8</v>
      </c>
      <c r="H133" s="168"/>
      <c r="I133" s="166"/>
      <c r="J133" s="167"/>
      <c r="K133" s="168"/>
      <c r="L133" s="35">
        <f t="shared" si="26"/>
        <v>107</v>
      </c>
      <c r="M133" s="35">
        <v>36</v>
      </c>
      <c r="N133" s="35">
        <f t="shared" si="28"/>
        <v>71</v>
      </c>
      <c r="O133" s="35">
        <f t="shared" si="29"/>
        <v>59</v>
      </c>
      <c r="P133" s="115">
        <v>12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284">
        <v>32</v>
      </c>
      <c r="AA133" s="284"/>
      <c r="AB133" s="284">
        <v>39</v>
      </c>
      <c r="AC133" s="50"/>
      <c r="AD133" s="37"/>
    </row>
    <row r="134" spans="1:30" ht="14.25" customHeight="1">
      <c r="A134" s="326" t="s">
        <v>484</v>
      </c>
      <c r="B134" s="199" t="s">
        <v>403</v>
      </c>
      <c r="C134" s="166"/>
      <c r="D134" s="167"/>
      <c r="E134" s="168"/>
      <c r="F134" s="166">
        <v>4</v>
      </c>
      <c r="G134" s="167">
        <v>6</v>
      </c>
      <c r="H134" s="258">
        <v>8</v>
      </c>
      <c r="I134" s="166"/>
      <c r="J134" s="167"/>
      <c r="K134" s="168"/>
      <c r="L134" s="35">
        <f t="shared" si="26"/>
        <v>300</v>
      </c>
      <c r="M134" s="35">
        <v>100</v>
      </c>
      <c r="N134" s="35">
        <f t="shared" si="28"/>
        <v>200</v>
      </c>
      <c r="O134" s="35">
        <f t="shared" si="29"/>
        <v>100</v>
      </c>
      <c r="P134" s="115">
        <f>N134/2</f>
        <v>100</v>
      </c>
      <c r="Q134" s="36"/>
      <c r="R134" s="36"/>
      <c r="S134" s="36">
        <v>17</v>
      </c>
      <c r="T134" s="36">
        <v>69</v>
      </c>
      <c r="U134" s="36"/>
      <c r="V134" s="36">
        <v>16</v>
      </c>
      <c r="W134" s="36"/>
      <c r="X134" s="36">
        <v>40</v>
      </c>
      <c r="Y134" s="36"/>
      <c r="Z134" s="284">
        <v>32</v>
      </c>
      <c r="AA134" s="284"/>
      <c r="AB134" s="284">
        <v>26</v>
      </c>
      <c r="AD134" s="37"/>
    </row>
    <row r="135" spans="1:30" ht="12.75" customHeight="1">
      <c r="A135" s="326" t="s">
        <v>485</v>
      </c>
      <c r="B135" s="196" t="s">
        <v>404</v>
      </c>
      <c r="C135" s="58"/>
      <c r="D135" s="56"/>
      <c r="E135" s="57"/>
      <c r="F135" s="58">
        <v>4</v>
      </c>
      <c r="G135" s="56">
        <v>6</v>
      </c>
      <c r="H135" s="245">
        <v>8</v>
      </c>
      <c r="I135" s="158"/>
      <c r="J135" s="56"/>
      <c r="K135" s="41"/>
      <c r="L135" s="35">
        <f t="shared" si="26"/>
        <v>330</v>
      </c>
      <c r="M135" s="35">
        <v>111</v>
      </c>
      <c r="N135" s="35">
        <f t="shared" si="28"/>
        <v>219</v>
      </c>
      <c r="O135" s="35">
        <f t="shared" si="29"/>
        <v>11</v>
      </c>
      <c r="P135" s="115">
        <v>208</v>
      </c>
      <c r="Q135" s="36"/>
      <c r="R135" s="36"/>
      <c r="S135" s="309">
        <v>17</v>
      </c>
      <c r="T135" s="309">
        <v>46</v>
      </c>
      <c r="U135" s="309"/>
      <c r="V135" s="309">
        <v>16</v>
      </c>
      <c r="W135" s="309"/>
      <c r="X135" s="309">
        <v>40</v>
      </c>
      <c r="Y135" s="309"/>
      <c r="Z135" s="309">
        <v>48</v>
      </c>
      <c r="AA135" s="309"/>
      <c r="AB135" s="309">
        <v>52</v>
      </c>
      <c r="AC135" s="50"/>
      <c r="AD135" s="37"/>
    </row>
    <row r="136" spans="1:30" ht="14.25" customHeight="1">
      <c r="A136" s="326" t="s">
        <v>486</v>
      </c>
      <c r="B136" s="196" t="s">
        <v>405</v>
      </c>
      <c r="C136" s="5"/>
      <c r="D136" s="6"/>
      <c r="E136" s="7"/>
      <c r="F136" s="5"/>
      <c r="G136" s="257" t="s">
        <v>420</v>
      </c>
      <c r="H136" s="7"/>
      <c r="I136" s="157"/>
      <c r="J136" s="6"/>
      <c r="K136" s="209"/>
      <c r="L136" s="35">
        <f t="shared" si="26"/>
        <v>58.5</v>
      </c>
      <c r="M136" s="35">
        <f t="shared" si="27"/>
        <v>19.5</v>
      </c>
      <c r="N136" s="35">
        <f t="shared" si="28"/>
        <v>39</v>
      </c>
      <c r="O136" s="35">
        <f t="shared" si="29"/>
        <v>9</v>
      </c>
      <c r="P136" s="50">
        <v>30</v>
      </c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163">
        <v>39</v>
      </c>
      <c r="AC136" s="50"/>
      <c r="AD136" s="37"/>
    </row>
    <row r="137" spans="1:30" ht="15" customHeight="1">
      <c r="A137" s="326" t="s">
        <v>487</v>
      </c>
      <c r="B137" s="196" t="s">
        <v>406</v>
      </c>
      <c r="C137" s="5"/>
      <c r="D137" s="6"/>
      <c r="E137" s="7"/>
      <c r="F137" s="5"/>
      <c r="G137" s="6">
        <v>6</v>
      </c>
      <c r="H137" s="7">
        <v>8</v>
      </c>
      <c r="I137" s="157"/>
      <c r="J137" s="6"/>
      <c r="K137" s="209"/>
      <c r="L137" s="35">
        <f t="shared" si="26"/>
        <v>278</v>
      </c>
      <c r="M137" s="35">
        <v>93</v>
      </c>
      <c r="N137" s="35">
        <f t="shared" si="28"/>
        <v>185</v>
      </c>
      <c r="O137" s="35">
        <f t="shared" si="29"/>
        <v>11</v>
      </c>
      <c r="P137" s="50">
        <v>174</v>
      </c>
      <c r="Q137" s="36"/>
      <c r="R137" s="36"/>
      <c r="S137" s="36">
        <v>34</v>
      </c>
      <c r="T137" s="36">
        <v>46</v>
      </c>
      <c r="U137" s="36"/>
      <c r="V137" s="36">
        <v>16</v>
      </c>
      <c r="W137" s="36"/>
      <c r="X137" s="36">
        <v>60</v>
      </c>
      <c r="Y137" s="36"/>
      <c r="Z137" s="36">
        <v>16</v>
      </c>
      <c r="AA137" s="36"/>
      <c r="AB137" s="36">
        <v>13</v>
      </c>
      <c r="AC137" s="50"/>
      <c r="AD137" s="37"/>
    </row>
    <row r="138" spans="1:30" ht="12.75" customHeight="1">
      <c r="A138" s="326" t="s">
        <v>488</v>
      </c>
      <c r="B138" s="196" t="s">
        <v>407</v>
      </c>
      <c r="C138" s="5"/>
      <c r="D138" s="6"/>
      <c r="E138" s="7"/>
      <c r="F138" s="5"/>
      <c r="G138" s="6">
        <v>6</v>
      </c>
      <c r="H138" s="7"/>
      <c r="I138" s="157"/>
      <c r="J138" s="6"/>
      <c r="K138" s="209"/>
      <c r="L138" s="35">
        <f t="shared" si="26"/>
        <v>108</v>
      </c>
      <c r="M138" s="35">
        <f t="shared" si="27"/>
        <v>36</v>
      </c>
      <c r="N138" s="35">
        <f t="shared" si="28"/>
        <v>72</v>
      </c>
      <c r="O138" s="35">
        <f t="shared" si="29"/>
        <v>0</v>
      </c>
      <c r="P138" s="50">
        <v>72</v>
      </c>
      <c r="Q138" s="36"/>
      <c r="R138" s="36"/>
      <c r="S138" s="36"/>
      <c r="T138" s="36"/>
      <c r="U138" s="36"/>
      <c r="V138" s="36">
        <v>32</v>
      </c>
      <c r="W138" s="36"/>
      <c r="X138" s="36">
        <v>40</v>
      </c>
      <c r="Y138" s="36"/>
      <c r="Z138" s="36"/>
      <c r="AA138" s="36"/>
      <c r="AB138" s="36"/>
      <c r="AC138" s="50"/>
      <c r="AD138" s="37"/>
    </row>
    <row r="139" spans="1:30" ht="12" customHeight="1">
      <c r="A139" s="326" t="s">
        <v>489</v>
      </c>
      <c r="B139" s="196" t="s">
        <v>329</v>
      </c>
      <c r="C139" s="5"/>
      <c r="D139" s="6"/>
      <c r="E139" s="7"/>
      <c r="F139" s="5"/>
      <c r="G139" s="6">
        <v>6</v>
      </c>
      <c r="H139" s="7"/>
      <c r="I139" s="157"/>
      <c r="J139" s="6"/>
      <c r="K139" s="209"/>
      <c r="L139" s="35">
        <f t="shared" si="26"/>
        <v>106</v>
      </c>
      <c r="M139" s="35">
        <v>34</v>
      </c>
      <c r="N139" s="35">
        <f t="shared" si="28"/>
        <v>72</v>
      </c>
      <c r="O139" s="35">
        <f t="shared" si="29"/>
        <v>43</v>
      </c>
      <c r="P139" s="50">
        <v>29</v>
      </c>
      <c r="Q139" s="36"/>
      <c r="R139" s="36"/>
      <c r="S139" s="36"/>
      <c r="T139" s="36"/>
      <c r="U139" s="36"/>
      <c r="V139" s="36">
        <v>32</v>
      </c>
      <c r="W139" s="36"/>
      <c r="X139" s="36">
        <v>40</v>
      </c>
      <c r="Y139" s="36"/>
      <c r="Z139" s="36"/>
      <c r="AA139" s="36"/>
      <c r="AB139" s="36"/>
      <c r="AC139" s="50">
        <v>68</v>
      </c>
      <c r="AD139" s="37">
        <f t="shared" ref="AD139" si="30">N139-AC139</f>
        <v>4</v>
      </c>
    </row>
    <row r="140" spans="1:30" ht="12.75" customHeight="1">
      <c r="A140" s="328" t="s">
        <v>490</v>
      </c>
      <c r="B140" s="329" t="s">
        <v>426</v>
      </c>
      <c r="C140" s="316"/>
      <c r="D140" s="317"/>
      <c r="E140" s="318"/>
      <c r="F140" s="316"/>
      <c r="G140" s="317" t="s">
        <v>420</v>
      </c>
      <c r="H140" s="318"/>
      <c r="I140" s="319"/>
      <c r="J140" s="317"/>
      <c r="K140" s="320"/>
      <c r="L140" s="321">
        <f t="shared" si="26"/>
        <v>58</v>
      </c>
      <c r="M140" s="321">
        <v>19</v>
      </c>
      <c r="N140" s="321">
        <f t="shared" si="28"/>
        <v>39</v>
      </c>
      <c r="O140" s="321">
        <f t="shared" si="29"/>
        <v>20</v>
      </c>
      <c r="P140" s="322">
        <v>19</v>
      </c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>
        <v>39</v>
      </c>
      <c r="AC140" s="322">
        <v>32</v>
      </c>
      <c r="AD140" s="325">
        <f t="shared" ref="AD140:AD156" si="31">N140-AC140</f>
        <v>7</v>
      </c>
    </row>
    <row r="141" spans="1:30" ht="11.25" customHeight="1">
      <c r="A141" s="328" t="s">
        <v>491</v>
      </c>
      <c r="B141" s="329" t="s">
        <v>416</v>
      </c>
      <c r="C141" s="316"/>
      <c r="D141" s="317"/>
      <c r="E141" s="318"/>
      <c r="F141" s="316"/>
      <c r="G141" s="330">
        <v>4</v>
      </c>
      <c r="H141" s="318"/>
      <c r="I141" s="319"/>
      <c r="J141" s="317"/>
      <c r="K141" s="320"/>
      <c r="L141" s="321">
        <f t="shared" si="26"/>
        <v>69</v>
      </c>
      <c r="M141" s="321">
        <v>23</v>
      </c>
      <c r="N141" s="321">
        <f t="shared" si="28"/>
        <v>46</v>
      </c>
      <c r="O141" s="321">
        <f t="shared" si="29"/>
        <v>36</v>
      </c>
      <c r="P141" s="322">
        <v>10</v>
      </c>
      <c r="Q141" s="323"/>
      <c r="R141" s="323"/>
      <c r="S141" s="323"/>
      <c r="T141" s="323">
        <v>46</v>
      </c>
      <c r="U141" s="323"/>
      <c r="V141" s="323"/>
      <c r="W141" s="323"/>
      <c r="X141" s="323"/>
      <c r="Y141" s="323"/>
      <c r="Z141" s="323"/>
      <c r="AA141" s="323"/>
      <c r="AB141" s="323"/>
      <c r="AC141" s="322"/>
      <c r="AD141" s="325"/>
    </row>
    <row r="142" spans="1:30" ht="25.5" customHeight="1">
      <c r="A142" s="328" t="s">
        <v>492</v>
      </c>
      <c r="B142" s="329" t="s">
        <v>418</v>
      </c>
      <c r="C142" s="316"/>
      <c r="D142" s="317"/>
      <c r="E142" s="318"/>
      <c r="F142" s="316"/>
      <c r="G142" s="317">
        <v>6</v>
      </c>
      <c r="H142" s="318"/>
      <c r="I142" s="319"/>
      <c r="J142" s="317"/>
      <c r="K142" s="320"/>
      <c r="L142" s="321">
        <f t="shared" si="26"/>
        <v>54</v>
      </c>
      <c r="M142" s="321">
        <v>18</v>
      </c>
      <c r="N142" s="321">
        <f t="shared" si="28"/>
        <v>36</v>
      </c>
      <c r="O142" s="321">
        <f>N142-P142</f>
        <v>0</v>
      </c>
      <c r="P142" s="322">
        <v>36</v>
      </c>
      <c r="Q142" s="323"/>
      <c r="R142" s="323"/>
      <c r="S142" s="323"/>
      <c r="T142" s="323"/>
      <c r="U142" s="323"/>
      <c r="V142" s="323">
        <v>16</v>
      </c>
      <c r="W142" s="323"/>
      <c r="X142" s="323">
        <v>20</v>
      </c>
      <c r="Y142" s="323"/>
      <c r="Z142" s="323"/>
      <c r="AA142" s="323"/>
      <c r="AB142" s="323"/>
      <c r="AC142" s="322"/>
      <c r="AD142" s="325"/>
    </row>
    <row r="143" spans="1:30" ht="23.25" hidden="1" customHeight="1">
      <c r="A143" s="270" t="s">
        <v>152</v>
      </c>
      <c r="B143" s="271"/>
      <c r="C143" s="272"/>
      <c r="D143" s="273"/>
      <c r="E143" s="274"/>
      <c r="F143" s="272"/>
      <c r="G143" s="311"/>
      <c r="H143" s="274"/>
      <c r="I143" s="275"/>
      <c r="J143" s="273"/>
      <c r="K143" s="276"/>
      <c r="L143" s="277">
        <f t="shared" si="26"/>
        <v>0</v>
      </c>
      <c r="M143" s="277"/>
      <c r="N143" s="277">
        <f t="shared" si="28"/>
        <v>0</v>
      </c>
      <c r="O143" s="277">
        <v>0</v>
      </c>
      <c r="P143" s="278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78"/>
      <c r="AD143" s="279"/>
    </row>
    <row r="144" spans="1:30" ht="24.75" hidden="1" customHeight="1">
      <c r="A144" s="270" t="s">
        <v>153</v>
      </c>
      <c r="B144" s="271"/>
      <c r="C144" s="272"/>
      <c r="D144" s="273"/>
      <c r="E144" s="274"/>
      <c r="F144" s="272"/>
      <c r="G144" s="273"/>
      <c r="H144" s="274"/>
      <c r="I144" s="275"/>
      <c r="J144" s="273"/>
      <c r="K144" s="276"/>
      <c r="L144" s="277">
        <f t="shared" si="26"/>
        <v>0</v>
      </c>
      <c r="M144" s="277"/>
      <c r="N144" s="277">
        <f t="shared" si="28"/>
        <v>0</v>
      </c>
      <c r="O144" s="277">
        <v>0</v>
      </c>
      <c r="P144" s="278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78"/>
      <c r="AD144" s="279"/>
    </row>
    <row r="145" spans="1:52" ht="11.25" hidden="1" customHeight="1">
      <c r="A145" s="137" t="s">
        <v>152</v>
      </c>
      <c r="B145" s="196"/>
      <c r="C145" s="5"/>
      <c r="D145" s="6"/>
      <c r="E145" s="7"/>
      <c r="F145" s="5"/>
      <c r="G145" s="6"/>
      <c r="H145" s="7"/>
      <c r="I145" s="157"/>
      <c r="J145" s="6"/>
      <c r="K145" s="209"/>
      <c r="L145" s="35">
        <f t="shared" si="26"/>
        <v>0</v>
      </c>
      <c r="M145" s="35">
        <f t="shared" si="27"/>
        <v>0</v>
      </c>
      <c r="N145" s="35">
        <f t="shared" si="28"/>
        <v>0</v>
      </c>
      <c r="O145" s="35">
        <f t="shared" si="29"/>
        <v>0</v>
      </c>
      <c r="P145" s="50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50"/>
      <c r="AD145" s="37">
        <f t="shared" si="31"/>
        <v>0</v>
      </c>
    </row>
    <row r="146" spans="1:52" ht="11.25" hidden="1" customHeight="1">
      <c r="A146" s="137" t="s">
        <v>153</v>
      </c>
      <c r="B146" s="196"/>
      <c r="C146" s="5"/>
      <c r="D146" s="6"/>
      <c r="E146" s="7"/>
      <c r="F146" s="5"/>
      <c r="G146" s="6"/>
      <c r="H146" s="7"/>
      <c r="I146" s="157"/>
      <c r="J146" s="6"/>
      <c r="K146" s="209"/>
      <c r="L146" s="35">
        <f t="shared" si="26"/>
        <v>0</v>
      </c>
      <c r="M146" s="35">
        <f t="shared" si="27"/>
        <v>0</v>
      </c>
      <c r="N146" s="35">
        <f t="shared" si="28"/>
        <v>0</v>
      </c>
      <c r="O146" s="35">
        <f t="shared" si="29"/>
        <v>0</v>
      </c>
      <c r="P146" s="50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50"/>
      <c r="AD146" s="37">
        <f t="shared" si="31"/>
        <v>0</v>
      </c>
    </row>
    <row r="147" spans="1:52" ht="11.25" hidden="1" customHeight="1">
      <c r="A147" s="137" t="s">
        <v>154</v>
      </c>
      <c r="B147" s="196"/>
      <c r="C147" s="5"/>
      <c r="D147" s="6"/>
      <c r="E147" s="7"/>
      <c r="F147" s="5"/>
      <c r="G147" s="6"/>
      <c r="H147" s="7"/>
      <c r="I147" s="157"/>
      <c r="J147" s="6"/>
      <c r="K147" s="209"/>
      <c r="L147" s="35">
        <f t="shared" si="26"/>
        <v>0</v>
      </c>
      <c r="M147" s="35">
        <f t="shared" si="27"/>
        <v>0</v>
      </c>
      <c r="N147" s="35">
        <f t="shared" si="28"/>
        <v>0</v>
      </c>
      <c r="O147" s="35">
        <f t="shared" si="29"/>
        <v>0</v>
      </c>
      <c r="P147" s="50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50"/>
      <c r="AD147" s="37">
        <f t="shared" si="31"/>
        <v>0</v>
      </c>
    </row>
    <row r="148" spans="1:52" ht="11.25" hidden="1" customHeight="1">
      <c r="A148" s="137" t="s">
        <v>155</v>
      </c>
      <c r="B148" s="196"/>
      <c r="C148" s="5"/>
      <c r="D148" s="6"/>
      <c r="E148" s="7"/>
      <c r="F148" s="5"/>
      <c r="G148" s="6"/>
      <c r="H148" s="7"/>
      <c r="I148" s="157"/>
      <c r="J148" s="6"/>
      <c r="K148" s="209"/>
      <c r="L148" s="35">
        <f t="shared" si="26"/>
        <v>0</v>
      </c>
      <c r="M148" s="35">
        <f t="shared" si="27"/>
        <v>0</v>
      </c>
      <c r="N148" s="35">
        <f t="shared" si="28"/>
        <v>0</v>
      </c>
      <c r="O148" s="35">
        <f t="shared" si="29"/>
        <v>0</v>
      </c>
      <c r="P148" s="50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50"/>
      <c r="AD148" s="37">
        <f t="shared" si="31"/>
        <v>0</v>
      </c>
    </row>
    <row r="149" spans="1:52" ht="11.25" hidden="1" customHeight="1">
      <c r="A149" s="137" t="s">
        <v>156</v>
      </c>
      <c r="B149" s="196"/>
      <c r="C149" s="5"/>
      <c r="D149" s="6"/>
      <c r="E149" s="7"/>
      <c r="F149" s="5"/>
      <c r="G149" s="6"/>
      <c r="H149" s="7"/>
      <c r="I149" s="157"/>
      <c r="J149" s="6"/>
      <c r="K149" s="209"/>
      <c r="L149" s="35">
        <f t="shared" si="26"/>
        <v>0</v>
      </c>
      <c r="M149" s="35">
        <f t="shared" si="27"/>
        <v>0</v>
      </c>
      <c r="N149" s="35">
        <f t="shared" si="28"/>
        <v>0</v>
      </c>
      <c r="O149" s="35">
        <f t="shared" si="29"/>
        <v>0</v>
      </c>
      <c r="P149" s="50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50"/>
      <c r="AD149" s="37">
        <f t="shared" si="31"/>
        <v>0</v>
      </c>
    </row>
    <row r="150" spans="1:52" ht="11.25" hidden="1" customHeight="1">
      <c r="A150" s="137" t="s">
        <v>157</v>
      </c>
      <c r="B150" s="196"/>
      <c r="C150" s="5"/>
      <c r="D150" s="6"/>
      <c r="E150" s="7"/>
      <c r="F150" s="5"/>
      <c r="G150" s="6"/>
      <c r="H150" s="7"/>
      <c r="I150" s="157"/>
      <c r="J150" s="6"/>
      <c r="K150" s="209"/>
      <c r="L150" s="35">
        <f t="shared" si="26"/>
        <v>0</v>
      </c>
      <c r="M150" s="35">
        <f t="shared" si="27"/>
        <v>0</v>
      </c>
      <c r="N150" s="35">
        <f t="shared" si="28"/>
        <v>0</v>
      </c>
      <c r="O150" s="35">
        <f t="shared" si="29"/>
        <v>0</v>
      </c>
      <c r="P150" s="50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50"/>
      <c r="AD150" s="37">
        <f t="shared" si="31"/>
        <v>0</v>
      </c>
    </row>
    <row r="151" spans="1:52" ht="11.25" hidden="1" customHeight="1">
      <c r="A151" s="137" t="s">
        <v>158</v>
      </c>
      <c r="B151" s="196"/>
      <c r="C151" s="5"/>
      <c r="D151" s="6"/>
      <c r="E151" s="7"/>
      <c r="F151" s="5"/>
      <c r="G151" s="6"/>
      <c r="H151" s="7"/>
      <c r="I151" s="157"/>
      <c r="J151" s="6"/>
      <c r="K151" s="209"/>
      <c r="L151" s="35">
        <f t="shared" si="26"/>
        <v>0</v>
      </c>
      <c r="M151" s="35">
        <f t="shared" si="27"/>
        <v>0</v>
      </c>
      <c r="N151" s="35">
        <f t="shared" si="28"/>
        <v>0</v>
      </c>
      <c r="O151" s="35">
        <f t="shared" si="29"/>
        <v>0</v>
      </c>
      <c r="P151" s="50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50"/>
      <c r="AD151" s="37">
        <f t="shared" si="31"/>
        <v>0</v>
      </c>
    </row>
    <row r="152" spans="1:52" ht="11.25" hidden="1" customHeight="1">
      <c r="A152" s="137" t="s">
        <v>159</v>
      </c>
      <c r="B152" s="196"/>
      <c r="C152" s="5"/>
      <c r="D152" s="6"/>
      <c r="E152" s="7"/>
      <c r="F152" s="5"/>
      <c r="G152" s="6"/>
      <c r="H152" s="7"/>
      <c r="I152" s="157"/>
      <c r="J152" s="6"/>
      <c r="K152" s="209"/>
      <c r="L152" s="35">
        <f t="shared" si="26"/>
        <v>0</v>
      </c>
      <c r="M152" s="35">
        <f t="shared" si="27"/>
        <v>0</v>
      </c>
      <c r="N152" s="35">
        <f t="shared" si="28"/>
        <v>0</v>
      </c>
      <c r="O152" s="35">
        <f t="shared" si="29"/>
        <v>0</v>
      </c>
      <c r="P152" s="50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50"/>
      <c r="AD152" s="37">
        <f t="shared" si="31"/>
        <v>0</v>
      </c>
    </row>
    <row r="153" spans="1:52" ht="11.25" hidden="1" customHeight="1">
      <c r="A153" s="137" t="s">
        <v>160</v>
      </c>
      <c r="B153" s="196"/>
      <c r="C153" s="5"/>
      <c r="D153" s="6"/>
      <c r="E153" s="7"/>
      <c r="F153" s="5"/>
      <c r="G153" s="6"/>
      <c r="H153" s="7"/>
      <c r="I153" s="157"/>
      <c r="J153" s="6"/>
      <c r="K153" s="209"/>
      <c r="L153" s="35">
        <f t="shared" si="26"/>
        <v>0</v>
      </c>
      <c r="M153" s="35">
        <f t="shared" si="27"/>
        <v>0</v>
      </c>
      <c r="N153" s="35">
        <f t="shared" si="28"/>
        <v>0</v>
      </c>
      <c r="O153" s="35">
        <f t="shared" si="29"/>
        <v>0</v>
      </c>
      <c r="P153" s="50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50"/>
      <c r="AD153" s="37">
        <f t="shared" si="31"/>
        <v>0</v>
      </c>
    </row>
    <row r="154" spans="1:52" ht="11.25" hidden="1" customHeight="1">
      <c r="A154" s="137" t="s">
        <v>161</v>
      </c>
      <c r="B154" s="196"/>
      <c r="C154" s="5"/>
      <c r="D154" s="6"/>
      <c r="E154" s="7"/>
      <c r="F154" s="5"/>
      <c r="G154" s="6"/>
      <c r="H154" s="7"/>
      <c r="I154" s="157"/>
      <c r="J154" s="6"/>
      <c r="K154" s="209"/>
      <c r="L154" s="35">
        <f t="shared" si="26"/>
        <v>0</v>
      </c>
      <c r="M154" s="35">
        <f t="shared" si="27"/>
        <v>0</v>
      </c>
      <c r="N154" s="35">
        <f t="shared" si="28"/>
        <v>0</v>
      </c>
      <c r="O154" s="35">
        <f t="shared" si="29"/>
        <v>0</v>
      </c>
      <c r="P154" s="50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50"/>
      <c r="AD154" s="37">
        <f t="shared" si="31"/>
        <v>0</v>
      </c>
    </row>
    <row r="155" spans="1:52" ht="11.25" hidden="1" customHeight="1">
      <c r="A155" s="137" t="s">
        <v>162</v>
      </c>
      <c r="B155" s="196"/>
      <c r="C155" s="5"/>
      <c r="D155" s="6"/>
      <c r="E155" s="7"/>
      <c r="F155" s="5"/>
      <c r="G155" s="6"/>
      <c r="H155" s="7"/>
      <c r="I155" s="157"/>
      <c r="J155" s="6"/>
      <c r="K155" s="209"/>
      <c r="L155" s="35">
        <f t="shared" si="26"/>
        <v>0</v>
      </c>
      <c r="M155" s="35">
        <f t="shared" si="27"/>
        <v>0</v>
      </c>
      <c r="N155" s="35">
        <f t="shared" si="28"/>
        <v>0</v>
      </c>
      <c r="O155" s="35">
        <f t="shared" si="29"/>
        <v>0</v>
      </c>
      <c r="P155" s="50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50"/>
      <c r="AD155" s="37">
        <f t="shared" si="31"/>
        <v>0</v>
      </c>
    </row>
    <row r="156" spans="1:52" ht="11.25" hidden="1" customHeight="1">
      <c r="A156" s="150" t="s">
        <v>163</v>
      </c>
      <c r="B156" s="196"/>
      <c r="C156" s="5"/>
      <c r="D156" s="6"/>
      <c r="E156" s="7"/>
      <c r="F156" s="5"/>
      <c r="G156" s="6"/>
      <c r="H156" s="7"/>
      <c r="I156" s="157"/>
      <c r="J156" s="6"/>
      <c r="K156" s="209"/>
      <c r="L156" s="35">
        <f t="shared" si="26"/>
        <v>0</v>
      </c>
      <c r="M156" s="35">
        <f t="shared" si="27"/>
        <v>0</v>
      </c>
      <c r="N156" s="35">
        <f t="shared" si="28"/>
        <v>0</v>
      </c>
      <c r="O156" s="35">
        <f t="shared" si="29"/>
        <v>0</v>
      </c>
      <c r="P156" s="50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50"/>
      <c r="AD156" s="37">
        <f t="shared" si="31"/>
        <v>0</v>
      </c>
    </row>
    <row r="157" spans="1:52" ht="27.75" hidden="1" customHeight="1">
      <c r="A157" s="145"/>
      <c r="B157" s="197"/>
      <c r="C157" s="384"/>
      <c r="D157" s="384"/>
      <c r="E157" s="384"/>
      <c r="F157" s="384"/>
      <c r="G157" s="384"/>
      <c r="H157" s="384"/>
      <c r="I157" s="384"/>
      <c r="J157" s="384"/>
      <c r="K157" s="385"/>
      <c r="L157" s="46"/>
      <c r="M157" s="2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117"/>
      <c r="AD157" s="28"/>
    </row>
    <row r="158" spans="1:52" s="183" customFormat="1" ht="15.75" customHeight="1">
      <c r="A158" s="179" t="s">
        <v>31</v>
      </c>
      <c r="B158" s="200" t="s">
        <v>32</v>
      </c>
      <c r="C158" s="439">
        <f>C159+C188+C217+C246</f>
        <v>0</v>
      </c>
      <c r="D158" s="440"/>
      <c r="E158" s="440"/>
      <c r="F158" s="439">
        <f>F159+F188+F217+F246</f>
        <v>7</v>
      </c>
      <c r="G158" s="440"/>
      <c r="H158" s="440"/>
      <c r="I158" s="439">
        <f>I159+I188+I217+I246</f>
        <v>6</v>
      </c>
      <c r="J158" s="440"/>
      <c r="K158" s="440"/>
      <c r="L158" s="180">
        <f>L159+L188+L217+L246+L274+L302+L330</f>
        <v>2077</v>
      </c>
      <c r="M158" s="181">
        <f>M159+M188+M217+M246+M274+M302+M330</f>
        <v>692</v>
      </c>
      <c r="N158" s="180">
        <f>N159+N188+N217+N246+N274+N302+N330</f>
        <v>1385</v>
      </c>
      <c r="O158" s="180">
        <f>O159+O188+O217+O246+O274+O302+O330</f>
        <v>192</v>
      </c>
      <c r="P158" s="181">
        <f>P159+P188+P217+P246</f>
        <v>1193</v>
      </c>
      <c r="Q158" s="180">
        <f t="shared" ref="Q158:X158" si="32">Q159+Q188+Q217+Q246+Q274+Q302+Q330</f>
        <v>40</v>
      </c>
      <c r="R158" s="180">
        <f t="shared" si="32"/>
        <v>40</v>
      </c>
      <c r="S158" s="180">
        <f t="shared" si="32"/>
        <v>136</v>
      </c>
      <c r="T158" s="180">
        <f t="shared" si="32"/>
        <v>299</v>
      </c>
      <c r="U158" s="180">
        <f t="shared" si="32"/>
        <v>0</v>
      </c>
      <c r="V158" s="180">
        <f t="shared" si="32"/>
        <v>208</v>
      </c>
      <c r="W158" s="180">
        <f t="shared" si="32"/>
        <v>0</v>
      </c>
      <c r="X158" s="180">
        <f t="shared" si="32"/>
        <v>280</v>
      </c>
      <c r="Y158" s="181">
        <f>SUM(Y159,Y188,Y217,Y246)</f>
        <v>144</v>
      </c>
      <c r="Z158" s="180">
        <f>Z159+Z188+Z217+Z246+Z274+Z302+Z330</f>
        <v>224</v>
      </c>
      <c r="AA158" s="180">
        <f>AA159+AA188+AA217+AA246+AA274+AA302+AA330</f>
        <v>0</v>
      </c>
      <c r="AB158" s="180">
        <f>AB159+AB188+AB217+AB246+AB274+AB302+AB330</f>
        <v>158</v>
      </c>
      <c r="AC158" s="180">
        <v>1016</v>
      </c>
      <c r="AD158" s="180">
        <f>N158-AC158</f>
        <v>369</v>
      </c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</row>
    <row r="159" spans="1:52" s="191" customFormat="1" ht="36" customHeight="1">
      <c r="A159" s="184" t="s">
        <v>33</v>
      </c>
      <c r="B159" s="201" t="s">
        <v>465</v>
      </c>
      <c r="C159" s="373">
        <f>COUNTIF(C160:E186,1)+COUNTIF(C160:E186,2)+COUNTIF(C160:E186,3)+COUNTIF(C160:E186,4)+COUNTIF(C160:E186,5)+COUNTIF(C160:E186,6)+COUNTIF(C160:E186,7)+COUNTIF(C160:E186,8)</f>
        <v>0</v>
      </c>
      <c r="D159" s="374"/>
      <c r="E159" s="375"/>
      <c r="F159" s="373">
        <f>COUNTIF(F160:H186,1)+COUNTIF(F160:H186,2)+COUNTIF(F160:H186,3)+COUNTIF(F160:H186,4)+COUNTIF(F160:H186,5)+COUNTIF(F160:H186,6)+COUNTIF(F160:H186,7)+COUNTIF(F160:H186,8)</f>
        <v>1</v>
      </c>
      <c r="G159" s="374"/>
      <c r="H159" s="375"/>
      <c r="I159" s="373">
        <f>COUNTIF(I160:K187,1)+COUNTIF(I160:K187,2)+COUNTIF(I160:K187,3)+COUNTIF(I160:K187,4)+COUNTIF(I160:K187,5)+COUNTIF(I160:K187,6)+COUNTIF(I160:K187,7)+COUNTIF(I160:K187,8)</f>
        <v>1</v>
      </c>
      <c r="J159" s="374"/>
      <c r="K159" s="374"/>
      <c r="L159" s="185">
        <f>SUM(L160:L184)</f>
        <v>179</v>
      </c>
      <c r="M159" s="185">
        <f>SUM(M160:M184)</f>
        <v>60</v>
      </c>
      <c r="N159" s="185">
        <f>SUM(N160:N184)</f>
        <v>119</v>
      </c>
      <c r="O159" s="185">
        <f>SUM(O160:O184)</f>
        <v>59</v>
      </c>
      <c r="P159" s="185">
        <f>SUM(P160:P184)</f>
        <v>60</v>
      </c>
      <c r="Q159" s="186">
        <f t="shared" ref="Q159:AA159" si="33">SUM(Q160:Q186)</f>
        <v>0</v>
      </c>
      <c r="R159" s="186">
        <f t="shared" si="33"/>
        <v>0</v>
      </c>
      <c r="S159" s="185">
        <f>SUM(S160:S184)</f>
        <v>34</v>
      </c>
      <c r="T159" s="185">
        <f>SUM(T160:T184)</f>
        <v>69</v>
      </c>
      <c r="U159" s="186">
        <f>SUM(U185:U186)</f>
        <v>0</v>
      </c>
      <c r="V159" s="185">
        <f>SUM(V160:V184)</f>
        <v>16</v>
      </c>
      <c r="W159" s="186">
        <f t="shared" si="33"/>
        <v>0</v>
      </c>
      <c r="X159" s="185">
        <f>SUM(X160:X184)</f>
        <v>0</v>
      </c>
      <c r="Y159" s="186">
        <f t="shared" si="33"/>
        <v>0</v>
      </c>
      <c r="Z159" s="185">
        <f>SUM(Z160:Z184)</f>
        <v>0</v>
      </c>
      <c r="AA159" s="186">
        <f t="shared" si="33"/>
        <v>0</v>
      </c>
      <c r="AB159" s="185">
        <f>SUM(AB160:AB184)</f>
        <v>0</v>
      </c>
      <c r="AC159" s="186"/>
      <c r="AD159" s="187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</row>
    <row r="160" spans="1:52" ht="37.5" customHeight="1">
      <c r="A160" s="151" t="s">
        <v>493</v>
      </c>
      <c r="B160" s="202" t="s">
        <v>466</v>
      </c>
      <c r="C160" s="166"/>
      <c r="D160" s="167"/>
      <c r="E160" s="168"/>
      <c r="F160" s="166"/>
      <c r="G160" s="167">
        <v>5</v>
      </c>
      <c r="H160" s="168"/>
      <c r="I160" s="166"/>
      <c r="J160" s="167"/>
      <c r="K160" s="168"/>
      <c r="L160" s="47">
        <f t="shared" ref="L160:L186" si="34">M160+N160</f>
        <v>179</v>
      </c>
      <c r="M160" s="35">
        <v>60</v>
      </c>
      <c r="N160" s="36">
        <f t="shared" ref="N160:N184" si="35">SUM(Q160:AB160)</f>
        <v>119</v>
      </c>
      <c r="O160" s="35">
        <f>N160-P160</f>
        <v>59</v>
      </c>
      <c r="P160" s="115">
        <v>60</v>
      </c>
      <c r="Q160" s="36"/>
      <c r="R160" s="36"/>
      <c r="S160" s="36">
        <v>34</v>
      </c>
      <c r="T160" s="36">
        <v>69</v>
      </c>
      <c r="U160" s="36"/>
      <c r="V160" s="36">
        <v>16</v>
      </c>
      <c r="W160" s="36"/>
      <c r="X160" s="36"/>
      <c r="Y160" s="36"/>
      <c r="Z160" s="132"/>
      <c r="AA160" s="36"/>
      <c r="AB160" s="36"/>
      <c r="AC160" s="50"/>
      <c r="AD160" s="28"/>
    </row>
    <row r="161" spans="1:30" ht="24.75" hidden="1" customHeight="1">
      <c r="A161" s="151" t="s">
        <v>34</v>
      </c>
      <c r="B161" s="199"/>
      <c r="C161" s="124"/>
      <c r="D161" s="122"/>
      <c r="E161" s="123"/>
      <c r="F161" s="124"/>
      <c r="G161" s="122"/>
      <c r="H161" s="123"/>
      <c r="I161" s="124"/>
      <c r="J161" s="122"/>
      <c r="K161" s="123"/>
      <c r="L161" s="47">
        <f t="shared" si="34"/>
        <v>0</v>
      </c>
      <c r="M161" s="35"/>
      <c r="N161" s="36">
        <f t="shared" si="35"/>
        <v>0</v>
      </c>
      <c r="O161" s="36"/>
      <c r="P161" s="50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50"/>
      <c r="AD161" s="37"/>
    </row>
    <row r="162" spans="1:30" ht="35.25" hidden="1" customHeight="1">
      <c r="A162" s="151" t="s">
        <v>42</v>
      </c>
      <c r="B162" s="202"/>
      <c r="C162" s="166"/>
      <c r="D162" s="167"/>
      <c r="E162" s="168"/>
      <c r="F162" s="166"/>
      <c r="G162" s="167"/>
      <c r="H162" s="168"/>
      <c r="I162" s="166"/>
      <c r="J162" s="167"/>
      <c r="K162" s="168"/>
      <c r="L162" s="47">
        <f t="shared" si="34"/>
        <v>0</v>
      </c>
      <c r="M162" s="35">
        <f t="shared" ref="M162:M184" si="36">N162/2</f>
        <v>0</v>
      </c>
      <c r="N162" s="36">
        <f t="shared" si="35"/>
        <v>0</v>
      </c>
      <c r="O162" s="36">
        <f t="shared" ref="O162:O184" si="37">N162-P162</f>
        <v>0</v>
      </c>
      <c r="P162" s="50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50"/>
      <c r="AD162" s="37"/>
    </row>
    <row r="163" spans="1:30" ht="38.25" hidden="1" customHeight="1">
      <c r="A163" s="151" t="s">
        <v>65</v>
      </c>
      <c r="B163" s="199"/>
      <c r="C163" s="124"/>
      <c r="D163" s="122"/>
      <c r="E163" s="123"/>
      <c r="F163" s="124"/>
      <c r="G163" s="122"/>
      <c r="H163" s="123"/>
      <c r="I163" s="124"/>
      <c r="J163" s="122"/>
      <c r="K163" s="123"/>
      <c r="L163" s="47">
        <f t="shared" si="34"/>
        <v>0</v>
      </c>
      <c r="M163" s="35">
        <f t="shared" si="36"/>
        <v>0</v>
      </c>
      <c r="N163" s="36">
        <f t="shared" si="35"/>
        <v>0</v>
      </c>
      <c r="O163" s="36">
        <f t="shared" si="37"/>
        <v>0</v>
      </c>
      <c r="P163" s="50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50"/>
      <c r="AD163" s="37"/>
    </row>
    <row r="164" spans="1:30" ht="23.25" hidden="1" customHeight="1">
      <c r="A164" s="151" t="s">
        <v>66</v>
      </c>
      <c r="B164" s="192"/>
      <c r="C164" s="166"/>
      <c r="D164" s="167"/>
      <c r="E164" s="168"/>
      <c r="F164" s="166"/>
      <c r="G164" s="167"/>
      <c r="H164" s="168"/>
      <c r="I164" s="166"/>
      <c r="J164" s="167"/>
      <c r="K164" s="168"/>
      <c r="L164" s="36">
        <f t="shared" si="34"/>
        <v>0</v>
      </c>
      <c r="M164" s="35">
        <f t="shared" si="36"/>
        <v>0</v>
      </c>
      <c r="N164" s="36">
        <f t="shared" si="35"/>
        <v>0</v>
      </c>
      <c r="O164" s="36">
        <f t="shared" si="37"/>
        <v>0</v>
      </c>
      <c r="P164" s="50"/>
      <c r="Q164" s="36"/>
      <c r="R164" s="36"/>
      <c r="S164" s="36" t="s">
        <v>326</v>
      </c>
      <c r="T164" s="36" t="s">
        <v>326</v>
      </c>
      <c r="U164" s="36"/>
      <c r="V164" s="36"/>
      <c r="W164" s="36"/>
      <c r="X164" s="36"/>
      <c r="Y164" s="36"/>
      <c r="Z164" s="36"/>
      <c r="AA164" s="36"/>
      <c r="AB164" s="36"/>
      <c r="AC164" s="50"/>
      <c r="AD164" s="37"/>
    </row>
    <row r="165" spans="1:30" ht="35.25" hidden="1" customHeight="1">
      <c r="A165" s="151" t="s">
        <v>67</v>
      </c>
      <c r="B165" s="192"/>
      <c r="C165" s="166"/>
      <c r="D165" s="167"/>
      <c r="E165" s="168"/>
      <c r="F165" s="166"/>
      <c r="G165" s="167"/>
      <c r="H165" s="168"/>
      <c r="I165" s="166"/>
      <c r="J165" s="167"/>
      <c r="K165" s="168"/>
      <c r="L165" s="36">
        <f t="shared" si="34"/>
        <v>0</v>
      </c>
      <c r="M165" s="35">
        <f t="shared" si="36"/>
        <v>0</v>
      </c>
      <c r="N165" s="36">
        <f t="shared" si="35"/>
        <v>0</v>
      </c>
      <c r="O165" s="36">
        <f t="shared" si="37"/>
        <v>0</v>
      </c>
      <c r="P165" s="50"/>
      <c r="Q165" s="36"/>
      <c r="R165" s="36"/>
      <c r="S165" s="36"/>
      <c r="T165" s="36" t="s">
        <v>326</v>
      </c>
      <c r="U165" s="36"/>
      <c r="V165" s="36"/>
      <c r="W165" s="36"/>
      <c r="X165" s="36"/>
      <c r="Y165" s="36"/>
      <c r="Z165" s="36"/>
      <c r="AA165" s="36"/>
      <c r="AB165" s="36"/>
      <c r="AC165" s="50"/>
      <c r="AD165" s="37"/>
    </row>
    <row r="166" spans="1:30" ht="40.5" hidden="1" customHeight="1">
      <c r="A166" s="151" t="s">
        <v>68</v>
      </c>
      <c r="B166" s="194"/>
      <c r="C166" s="166"/>
      <c r="D166" s="167"/>
      <c r="E166" s="168"/>
      <c r="F166" s="166"/>
      <c r="G166" s="167"/>
      <c r="H166" s="168"/>
      <c r="I166" s="166"/>
      <c r="J166" s="167"/>
      <c r="K166" s="168"/>
      <c r="L166" s="4">
        <f t="shared" si="34"/>
        <v>0</v>
      </c>
      <c r="M166" s="35">
        <f t="shared" si="36"/>
        <v>0</v>
      </c>
      <c r="N166" s="36">
        <f t="shared" si="35"/>
        <v>0</v>
      </c>
      <c r="O166" s="36">
        <f t="shared" si="37"/>
        <v>0</v>
      </c>
      <c r="P166" s="50"/>
      <c r="Q166" s="36"/>
      <c r="R166" s="36"/>
      <c r="S166" s="36"/>
      <c r="T166" s="36"/>
      <c r="U166" s="36"/>
      <c r="V166" s="36" t="s">
        <v>326</v>
      </c>
      <c r="W166" s="36"/>
      <c r="X166" s="36"/>
      <c r="Y166" s="36"/>
      <c r="Z166" s="36"/>
      <c r="AA166" s="36"/>
      <c r="AB166" s="36"/>
      <c r="AC166" s="50"/>
      <c r="AD166" s="37"/>
    </row>
    <row r="167" spans="1:30" ht="33" hidden="1" customHeight="1">
      <c r="A167" s="151" t="s">
        <v>69</v>
      </c>
      <c r="B167" s="202"/>
      <c r="C167" s="166"/>
      <c r="D167" s="167"/>
      <c r="E167" s="168"/>
      <c r="F167" s="166"/>
      <c r="G167" s="167"/>
      <c r="H167" s="168"/>
      <c r="I167" s="166"/>
      <c r="J167" s="167"/>
      <c r="K167" s="168"/>
      <c r="L167" s="4">
        <f t="shared" si="34"/>
        <v>0</v>
      </c>
      <c r="M167" s="35">
        <f t="shared" si="36"/>
        <v>0</v>
      </c>
      <c r="N167" s="36">
        <f t="shared" si="35"/>
        <v>0</v>
      </c>
      <c r="O167" s="36">
        <f t="shared" si="37"/>
        <v>0</v>
      </c>
      <c r="P167" s="50"/>
      <c r="Q167" s="36"/>
      <c r="R167" s="36"/>
      <c r="S167" s="36" t="s">
        <v>326</v>
      </c>
      <c r="T167" s="36"/>
      <c r="U167" s="36"/>
      <c r="V167" s="36" t="s">
        <v>326</v>
      </c>
      <c r="W167" s="36"/>
      <c r="X167" s="36"/>
      <c r="Y167" s="36"/>
      <c r="Z167" s="36"/>
      <c r="AA167" s="36"/>
      <c r="AB167" s="36"/>
      <c r="AC167" s="50"/>
      <c r="AD167" s="37"/>
    </row>
    <row r="168" spans="1:30" ht="18" hidden="1" customHeight="1" thickBot="1">
      <c r="A168" s="151" t="s">
        <v>164</v>
      </c>
      <c r="B168" s="199"/>
      <c r="C168" s="174"/>
      <c r="D168" s="175"/>
      <c r="E168" s="8"/>
      <c r="F168" s="174"/>
      <c r="G168" s="175"/>
      <c r="H168" s="8"/>
      <c r="I168" s="175"/>
      <c r="J168" s="175"/>
      <c r="K168" s="175"/>
      <c r="L168" s="36">
        <f t="shared" si="34"/>
        <v>0</v>
      </c>
      <c r="M168" s="35">
        <f t="shared" si="36"/>
        <v>0</v>
      </c>
      <c r="N168" s="36">
        <f t="shared" si="35"/>
        <v>0</v>
      </c>
      <c r="O168" s="36">
        <v>0</v>
      </c>
      <c r="P168" s="50">
        <v>0</v>
      </c>
      <c r="Q168" s="36"/>
      <c r="R168" s="36"/>
      <c r="S168" s="36"/>
      <c r="T168" s="36" t="s">
        <v>326</v>
      </c>
      <c r="U168" s="36"/>
      <c r="V168" s="36"/>
      <c r="W168" s="36"/>
      <c r="X168" s="36"/>
      <c r="Y168" s="36"/>
      <c r="Z168" s="36" t="s">
        <v>326</v>
      </c>
      <c r="AA168" s="36"/>
      <c r="AB168" s="36" t="s">
        <v>326</v>
      </c>
      <c r="AC168" s="50">
        <v>0</v>
      </c>
      <c r="AD168" s="37">
        <f t="shared" si="15"/>
        <v>0</v>
      </c>
    </row>
    <row r="169" spans="1:30" ht="11.25" hidden="1" customHeight="1">
      <c r="A169" s="151" t="s">
        <v>165</v>
      </c>
      <c r="B169" s="199"/>
      <c r="C169" s="5"/>
      <c r="D169" s="6"/>
      <c r="E169" s="7"/>
      <c r="F169" s="5"/>
      <c r="G169" s="6"/>
      <c r="H169" s="7"/>
      <c r="I169" s="157"/>
      <c r="J169" s="6"/>
      <c r="K169" s="209"/>
      <c r="L169" s="36">
        <f t="shared" si="34"/>
        <v>0</v>
      </c>
      <c r="M169" s="35">
        <f t="shared" si="36"/>
        <v>0</v>
      </c>
      <c r="N169" s="36">
        <f t="shared" si="35"/>
        <v>0</v>
      </c>
      <c r="O169" s="36">
        <f t="shared" si="37"/>
        <v>0</v>
      </c>
      <c r="P169" s="50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50"/>
      <c r="AD169" s="37">
        <f t="shared" si="15"/>
        <v>0</v>
      </c>
    </row>
    <row r="170" spans="1:30" ht="11.25" hidden="1" customHeight="1">
      <c r="A170" s="151" t="s">
        <v>166</v>
      </c>
      <c r="B170" s="199"/>
      <c r="C170" s="5"/>
      <c r="D170" s="6"/>
      <c r="E170" s="7"/>
      <c r="F170" s="5"/>
      <c r="G170" s="6"/>
      <c r="H170" s="7"/>
      <c r="I170" s="157"/>
      <c r="J170" s="6"/>
      <c r="K170" s="209"/>
      <c r="L170" s="36">
        <f t="shared" si="34"/>
        <v>0</v>
      </c>
      <c r="M170" s="35">
        <f t="shared" si="36"/>
        <v>0</v>
      </c>
      <c r="N170" s="36">
        <f t="shared" si="35"/>
        <v>0</v>
      </c>
      <c r="O170" s="36">
        <f t="shared" si="37"/>
        <v>0</v>
      </c>
      <c r="P170" s="50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50"/>
      <c r="AD170" s="37">
        <f t="shared" si="15"/>
        <v>0</v>
      </c>
    </row>
    <row r="171" spans="1:30" ht="11.25" hidden="1" customHeight="1">
      <c r="A171" s="151" t="s">
        <v>167</v>
      </c>
      <c r="B171" s="199"/>
      <c r="C171" s="5"/>
      <c r="D171" s="6"/>
      <c r="E171" s="7"/>
      <c r="F171" s="5"/>
      <c r="G171" s="6"/>
      <c r="H171" s="7"/>
      <c r="I171" s="157"/>
      <c r="J171" s="6"/>
      <c r="K171" s="209"/>
      <c r="L171" s="36">
        <f t="shared" si="34"/>
        <v>0</v>
      </c>
      <c r="M171" s="35">
        <f t="shared" si="36"/>
        <v>0</v>
      </c>
      <c r="N171" s="36">
        <f t="shared" si="35"/>
        <v>0</v>
      </c>
      <c r="O171" s="36">
        <f t="shared" si="37"/>
        <v>0</v>
      </c>
      <c r="P171" s="50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50"/>
      <c r="AD171" s="37">
        <f t="shared" si="15"/>
        <v>0</v>
      </c>
    </row>
    <row r="172" spans="1:30" ht="11.25" hidden="1" customHeight="1">
      <c r="A172" s="151" t="s">
        <v>168</v>
      </c>
      <c r="B172" s="199"/>
      <c r="C172" s="5"/>
      <c r="D172" s="6"/>
      <c r="E172" s="7"/>
      <c r="F172" s="5"/>
      <c r="G172" s="6"/>
      <c r="H172" s="7"/>
      <c r="I172" s="157"/>
      <c r="J172" s="6"/>
      <c r="K172" s="209"/>
      <c r="L172" s="36">
        <f t="shared" si="34"/>
        <v>0</v>
      </c>
      <c r="M172" s="35">
        <f t="shared" si="36"/>
        <v>0</v>
      </c>
      <c r="N172" s="36">
        <f t="shared" si="35"/>
        <v>0</v>
      </c>
      <c r="O172" s="36">
        <f t="shared" si="37"/>
        <v>0</v>
      </c>
      <c r="P172" s="50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50"/>
      <c r="AD172" s="37">
        <f t="shared" si="15"/>
        <v>0</v>
      </c>
    </row>
    <row r="173" spans="1:30" ht="11.25" hidden="1" customHeight="1">
      <c r="A173" s="151" t="s">
        <v>169</v>
      </c>
      <c r="B173" s="199"/>
      <c r="C173" s="5"/>
      <c r="D173" s="6"/>
      <c r="E173" s="7"/>
      <c r="F173" s="5"/>
      <c r="G173" s="6"/>
      <c r="H173" s="7"/>
      <c r="I173" s="157"/>
      <c r="J173" s="6"/>
      <c r="K173" s="209"/>
      <c r="L173" s="36">
        <f t="shared" si="34"/>
        <v>0</v>
      </c>
      <c r="M173" s="35">
        <f t="shared" si="36"/>
        <v>0</v>
      </c>
      <c r="N173" s="36">
        <f t="shared" si="35"/>
        <v>0</v>
      </c>
      <c r="O173" s="36">
        <f t="shared" si="37"/>
        <v>0</v>
      </c>
      <c r="P173" s="50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50"/>
      <c r="AD173" s="37">
        <f t="shared" si="15"/>
        <v>0</v>
      </c>
    </row>
    <row r="174" spans="1:30" ht="11.25" hidden="1" customHeight="1">
      <c r="A174" s="151" t="s">
        <v>170</v>
      </c>
      <c r="B174" s="199"/>
      <c r="C174" s="5"/>
      <c r="D174" s="6"/>
      <c r="E174" s="7"/>
      <c r="F174" s="5"/>
      <c r="G174" s="6"/>
      <c r="H174" s="7"/>
      <c r="I174" s="157"/>
      <c r="J174" s="6"/>
      <c r="K174" s="209"/>
      <c r="L174" s="36">
        <f t="shared" si="34"/>
        <v>0</v>
      </c>
      <c r="M174" s="35">
        <f t="shared" si="36"/>
        <v>0</v>
      </c>
      <c r="N174" s="36">
        <f t="shared" si="35"/>
        <v>0</v>
      </c>
      <c r="O174" s="36">
        <f t="shared" si="37"/>
        <v>0</v>
      </c>
      <c r="P174" s="50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50"/>
      <c r="AD174" s="37">
        <f t="shared" si="15"/>
        <v>0</v>
      </c>
    </row>
    <row r="175" spans="1:30" ht="11.25" hidden="1" customHeight="1">
      <c r="A175" s="151" t="s">
        <v>171</v>
      </c>
      <c r="B175" s="199"/>
      <c r="C175" s="5"/>
      <c r="D175" s="6"/>
      <c r="E175" s="7"/>
      <c r="F175" s="5"/>
      <c r="G175" s="6"/>
      <c r="H175" s="7"/>
      <c r="I175" s="157"/>
      <c r="J175" s="6"/>
      <c r="K175" s="209"/>
      <c r="L175" s="36">
        <f t="shared" si="34"/>
        <v>0</v>
      </c>
      <c r="M175" s="35">
        <f t="shared" si="36"/>
        <v>0</v>
      </c>
      <c r="N175" s="36">
        <f t="shared" si="35"/>
        <v>0</v>
      </c>
      <c r="O175" s="36">
        <f t="shared" si="37"/>
        <v>0</v>
      </c>
      <c r="P175" s="50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50"/>
      <c r="AD175" s="37">
        <f t="shared" si="15"/>
        <v>0</v>
      </c>
    </row>
    <row r="176" spans="1:30" ht="11.25" hidden="1" customHeight="1">
      <c r="A176" s="151" t="s">
        <v>172</v>
      </c>
      <c r="B176" s="199"/>
      <c r="C176" s="5"/>
      <c r="D176" s="6"/>
      <c r="E176" s="7"/>
      <c r="F176" s="5"/>
      <c r="G176" s="6"/>
      <c r="H176" s="7"/>
      <c r="I176" s="157"/>
      <c r="J176" s="6"/>
      <c r="K176" s="209"/>
      <c r="L176" s="36">
        <f t="shared" si="34"/>
        <v>0</v>
      </c>
      <c r="M176" s="35">
        <f t="shared" si="36"/>
        <v>0</v>
      </c>
      <c r="N176" s="36">
        <f t="shared" si="35"/>
        <v>0</v>
      </c>
      <c r="O176" s="36">
        <f t="shared" si="37"/>
        <v>0</v>
      </c>
      <c r="P176" s="50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50"/>
      <c r="AD176" s="37">
        <f t="shared" si="15"/>
        <v>0</v>
      </c>
    </row>
    <row r="177" spans="1:52" ht="11.25" hidden="1" customHeight="1">
      <c r="A177" s="151" t="s">
        <v>173</v>
      </c>
      <c r="B177" s="199"/>
      <c r="C177" s="5"/>
      <c r="D177" s="6"/>
      <c r="E177" s="7"/>
      <c r="F177" s="5"/>
      <c r="G177" s="6"/>
      <c r="H177" s="7"/>
      <c r="I177" s="157"/>
      <c r="J177" s="6"/>
      <c r="K177" s="209"/>
      <c r="L177" s="36">
        <f t="shared" si="34"/>
        <v>0</v>
      </c>
      <c r="M177" s="35">
        <f t="shared" si="36"/>
        <v>0</v>
      </c>
      <c r="N177" s="36">
        <f t="shared" si="35"/>
        <v>0</v>
      </c>
      <c r="O177" s="36">
        <f t="shared" si="37"/>
        <v>0</v>
      </c>
      <c r="P177" s="50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50"/>
      <c r="AD177" s="37">
        <f t="shared" si="15"/>
        <v>0</v>
      </c>
    </row>
    <row r="178" spans="1:52" ht="11.25" hidden="1" customHeight="1">
      <c r="A178" s="151" t="s">
        <v>174</v>
      </c>
      <c r="B178" s="199"/>
      <c r="C178" s="5"/>
      <c r="D178" s="6"/>
      <c r="E178" s="7"/>
      <c r="F178" s="5"/>
      <c r="G178" s="6"/>
      <c r="H178" s="7"/>
      <c r="I178" s="157"/>
      <c r="J178" s="6"/>
      <c r="K178" s="209"/>
      <c r="L178" s="36">
        <f t="shared" si="34"/>
        <v>0</v>
      </c>
      <c r="M178" s="35">
        <f t="shared" si="36"/>
        <v>0</v>
      </c>
      <c r="N178" s="36">
        <f t="shared" si="35"/>
        <v>0</v>
      </c>
      <c r="O178" s="36">
        <f t="shared" si="37"/>
        <v>0</v>
      </c>
      <c r="P178" s="50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50"/>
      <c r="AD178" s="37">
        <f t="shared" si="15"/>
        <v>0</v>
      </c>
    </row>
    <row r="179" spans="1:52" ht="11.25" hidden="1" customHeight="1">
      <c r="A179" s="151" t="s">
        <v>175</v>
      </c>
      <c r="B179" s="199"/>
      <c r="C179" s="5"/>
      <c r="D179" s="6"/>
      <c r="E179" s="7"/>
      <c r="F179" s="5"/>
      <c r="G179" s="6"/>
      <c r="H179" s="7"/>
      <c r="I179" s="157"/>
      <c r="J179" s="6"/>
      <c r="K179" s="209"/>
      <c r="L179" s="36">
        <f t="shared" si="34"/>
        <v>0</v>
      </c>
      <c r="M179" s="35">
        <f t="shared" si="36"/>
        <v>0</v>
      </c>
      <c r="N179" s="36">
        <f t="shared" si="35"/>
        <v>0</v>
      </c>
      <c r="O179" s="36">
        <f t="shared" si="37"/>
        <v>0</v>
      </c>
      <c r="P179" s="50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50"/>
      <c r="AD179" s="37">
        <f t="shared" si="15"/>
        <v>0</v>
      </c>
    </row>
    <row r="180" spans="1:52" ht="11.25" hidden="1" customHeight="1">
      <c r="A180" s="151" t="s">
        <v>176</v>
      </c>
      <c r="B180" s="199"/>
      <c r="C180" s="5"/>
      <c r="D180" s="6"/>
      <c r="E180" s="7"/>
      <c r="F180" s="5"/>
      <c r="G180" s="6"/>
      <c r="H180" s="7"/>
      <c r="I180" s="157"/>
      <c r="J180" s="6"/>
      <c r="K180" s="209"/>
      <c r="L180" s="36">
        <f t="shared" si="34"/>
        <v>0</v>
      </c>
      <c r="M180" s="35">
        <f t="shared" si="36"/>
        <v>0</v>
      </c>
      <c r="N180" s="36">
        <f t="shared" si="35"/>
        <v>0</v>
      </c>
      <c r="O180" s="36">
        <f t="shared" si="37"/>
        <v>0</v>
      </c>
      <c r="P180" s="50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50"/>
      <c r="AD180" s="37">
        <f t="shared" si="15"/>
        <v>0</v>
      </c>
    </row>
    <row r="181" spans="1:52" ht="11.25" hidden="1" customHeight="1">
      <c r="A181" s="151" t="s">
        <v>177</v>
      </c>
      <c r="B181" s="199"/>
      <c r="C181" s="5"/>
      <c r="D181" s="6"/>
      <c r="E181" s="7"/>
      <c r="F181" s="5"/>
      <c r="G181" s="6"/>
      <c r="H181" s="7"/>
      <c r="I181" s="157"/>
      <c r="J181" s="6"/>
      <c r="K181" s="209"/>
      <c r="L181" s="36">
        <f t="shared" si="34"/>
        <v>0</v>
      </c>
      <c r="M181" s="35">
        <f t="shared" si="36"/>
        <v>0</v>
      </c>
      <c r="N181" s="36">
        <f t="shared" si="35"/>
        <v>0</v>
      </c>
      <c r="O181" s="36">
        <f t="shared" si="37"/>
        <v>0</v>
      </c>
      <c r="P181" s="50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50"/>
      <c r="AD181" s="37">
        <f t="shared" si="15"/>
        <v>0</v>
      </c>
    </row>
    <row r="182" spans="1:52" ht="11.25" hidden="1" customHeight="1">
      <c r="A182" s="151" t="s">
        <v>178</v>
      </c>
      <c r="B182" s="199"/>
      <c r="C182" s="5"/>
      <c r="D182" s="6"/>
      <c r="E182" s="7"/>
      <c r="F182" s="5"/>
      <c r="G182" s="6"/>
      <c r="H182" s="7"/>
      <c r="I182" s="157"/>
      <c r="J182" s="6"/>
      <c r="K182" s="209"/>
      <c r="L182" s="36">
        <f t="shared" si="34"/>
        <v>0</v>
      </c>
      <c r="M182" s="35">
        <f t="shared" si="36"/>
        <v>0</v>
      </c>
      <c r="N182" s="36">
        <f t="shared" si="35"/>
        <v>0</v>
      </c>
      <c r="O182" s="36">
        <f t="shared" si="37"/>
        <v>0</v>
      </c>
      <c r="P182" s="50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50"/>
      <c r="AD182" s="37">
        <f t="shared" si="15"/>
        <v>0</v>
      </c>
    </row>
    <row r="183" spans="1:52" ht="11.25" hidden="1" customHeight="1">
      <c r="A183" s="151" t="s">
        <v>179</v>
      </c>
      <c r="B183" s="199"/>
      <c r="C183" s="5"/>
      <c r="D183" s="6"/>
      <c r="E183" s="7"/>
      <c r="F183" s="5"/>
      <c r="G183" s="6"/>
      <c r="H183" s="7"/>
      <c r="I183" s="157"/>
      <c r="J183" s="6"/>
      <c r="K183" s="209"/>
      <c r="L183" s="36">
        <f t="shared" si="34"/>
        <v>0</v>
      </c>
      <c r="M183" s="35">
        <f t="shared" si="36"/>
        <v>0</v>
      </c>
      <c r="N183" s="36">
        <f t="shared" si="35"/>
        <v>0</v>
      </c>
      <c r="O183" s="36">
        <f t="shared" si="37"/>
        <v>0</v>
      </c>
      <c r="P183" s="50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50"/>
      <c r="AD183" s="37">
        <f t="shared" si="15"/>
        <v>0</v>
      </c>
    </row>
    <row r="184" spans="1:52" ht="11.25" hidden="1" customHeight="1">
      <c r="A184" s="151" t="s">
        <v>180</v>
      </c>
      <c r="B184" s="199"/>
      <c r="C184" s="5"/>
      <c r="D184" s="6"/>
      <c r="E184" s="7"/>
      <c r="F184" s="5"/>
      <c r="G184" s="6"/>
      <c r="H184" s="7"/>
      <c r="I184" s="157"/>
      <c r="J184" s="6"/>
      <c r="K184" s="209"/>
      <c r="L184" s="36">
        <f t="shared" si="34"/>
        <v>0</v>
      </c>
      <c r="M184" s="35">
        <f t="shared" si="36"/>
        <v>0</v>
      </c>
      <c r="N184" s="36">
        <f t="shared" si="35"/>
        <v>0</v>
      </c>
      <c r="O184" s="36">
        <f t="shared" si="37"/>
        <v>0</v>
      </c>
      <c r="P184" s="50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50"/>
      <c r="AD184" s="37">
        <f t="shared" si="15"/>
        <v>0</v>
      </c>
    </row>
    <row r="185" spans="1:52" ht="12.75" customHeight="1">
      <c r="A185" s="137" t="s">
        <v>35</v>
      </c>
      <c r="B185" s="192" t="s">
        <v>395</v>
      </c>
      <c r="C185" s="5"/>
      <c r="D185" s="6" t="s">
        <v>472</v>
      </c>
      <c r="E185" s="7"/>
      <c r="F185" s="5"/>
      <c r="G185" s="6"/>
      <c r="H185" s="7"/>
      <c r="I185" s="5"/>
      <c r="J185" s="6"/>
      <c r="K185" s="6"/>
      <c r="L185" s="36">
        <f t="shared" si="34"/>
        <v>34</v>
      </c>
      <c r="M185" s="35"/>
      <c r="N185" s="36">
        <f>SUM(Q185:AB185)</f>
        <v>34</v>
      </c>
      <c r="O185" s="36"/>
      <c r="P185" s="138">
        <v>40</v>
      </c>
      <c r="Q185" s="36"/>
      <c r="R185" s="36"/>
      <c r="S185" s="36">
        <v>34</v>
      </c>
      <c r="T185" s="36"/>
      <c r="U185" s="36"/>
      <c r="V185" s="36"/>
      <c r="W185" s="36"/>
      <c r="X185" s="36"/>
      <c r="Y185" s="36"/>
      <c r="Z185" s="36"/>
      <c r="AA185" s="36" t="s">
        <v>326</v>
      </c>
      <c r="AB185" s="36"/>
      <c r="AD185" s="37"/>
    </row>
    <row r="186" spans="1:52" ht="13.5" customHeight="1">
      <c r="A186" s="137" t="s">
        <v>36</v>
      </c>
      <c r="B186" s="192" t="s">
        <v>396</v>
      </c>
      <c r="C186" s="105"/>
      <c r="D186" s="106"/>
      <c r="E186" s="119"/>
      <c r="F186" s="105"/>
      <c r="G186" s="254" t="s">
        <v>424</v>
      </c>
      <c r="H186" s="255"/>
      <c r="I186" s="166"/>
      <c r="J186" s="167"/>
      <c r="K186" s="167"/>
      <c r="L186" s="36">
        <f t="shared" si="34"/>
        <v>94</v>
      </c>
      <c r="M186" s="35"/>
      <c r="N186" s="36">
        <f>SUM(Q186:AB186)</f>
        <v>94</v>
      </c>
      <c r="O186" s="36"/>
      <c r="P186" s="138">
        <v>94</v>
      </c>
      <c r="Q186" s="36"/>
      <c r="R186" s="36"/>
      <c r="S186" s="36"/>
      <c r="T186" s="163">
        <v>46</v>
      </c>
      <c r="U186" s="163"/>
      <c r="V186" s="163">
        <v>48</v>
      </c>
      <c r="W186" s="36"/>
      <c r="X186" s="36"/>
      <c r="Y186" s="36"/>
      <c r="Z186" s="36"/>
      <c r="AA186" s="36"/>
      <c r="AB186" s="36" t="s">
        <v>326</v>
      </c>
      <c r="AD186" s="37"/>
    </row>
    <row r="187" spans="1:52" ht="12" customHeight="1">
      <c r="A187" s="234"/>
      <c r="B187" s="192" t="s">
        <v>505</v>
      </c>
      <c r="C187" s="238"/>
      <c r="D187" s="239"/>
      <c r="E187" s="240"/>
      <c r="F187" s="238"/>
      <c r="G187" s="239"/>
      <c r="H187" s="240"/>
      <c r="I187" s="5"/>
      <c r="J187" s="6">
        <v>5</v>
      </c>
      <c r="K187" s="6"/>
      <c r="L187" s="235"/>
      <c r="M187" s="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D187" s="37"/>
    </row>
    <row r="188" spans="1:52" s="189" customFormat="1" ht="36.75" customHeight="1">
      <c r="A188" s="184" t="s">
        <v>37</v>
      </c>
      <c r="B188" s="201" t="s">
        <v>463</v>
      </c>
      <c r="C188" s="373">
        <f>COUNTIF(C189:E215,1)+COUNTIF(C189:E215,2)+COUNTIF(C189:E215,3)+COUNTIF(C189:E215,4)+COUNTIF(C189:E215,5)+COUNTIF(C189:E215,6)+COUNTIF(C189:E215,7)+COUNTIF(C189:E215,8)</f>
        <v>0</v>
      </c>
      <c r="D188" s="374"/>
      <c r="E188" s="375"/>
      <c r="F188" s="373">
        <f>COUNTIF(F189:H215,1)+COUNTIF(F189:H215,2)+COUNTIF(F189:H215,3)+COUNTIF(F189:H215,4)+COUNTIF(F189:H215,5)+COUNTIF(F189:H215,6)+COUNTIF(F189:H215,7)+COUNTIF(F189:H215,8)</f>
        <v>1</v>
      </c>
      <c r="G188" s="374"/>
      <c r="H188" s="375"/>
      <c r="I188" s="373">
        <f>COUNTIF(I189:K215,1)+COUNTIF(I189:K215,2)+COUNTIF(I189:K215,3)+COUNTIF(I189:K215,4)+COUNTIF(I189:K215,5)+COUNTIF(I189:K215,6)+COUNTIF(I189:K215,7)+COUNTIF(I189:K215,8)</f>
        <v>0</v>
      </c>
      <c r="J188" s="374"/>
      <c r="K188" s="374"/>
      <c r="L188" s="185">
        <f>SUM(L189:L213)</f>
        <v>216</v>
      </c>
      <c r="M188" s="185">
        <f>SUM(M189:M213)</f>
        <v>72</v>
      </c>
      <c r="N188" s="185">
        <f>SUM(N189:N213)</f>
        <v>144</v>
      </c>
      <c r="O188" s="185">
        <f>SUM(O189:O213)</f>
        <v>72</v>
      </c>
      <c r="P188" s="185">
        <f>SUM(P189:P213)</f>
        <v>72</v>
      </c>
      <c r="Q188" s="186">
        <f t="shared" ref="Q188:W188" si="38">SUM(Q189:Q215)</f>
        <v>0</v>
      </c>
      <c r="R188" s="186">
        <f t="shared" si="38"/>
        <v>0</v>
      </c>
      <c r="S188" s="185">
        <f>SUM(S189:S213)</f>
        <v>0</v>
      </c>
      <c r="T188" s="185">
        <f>SUM(T189:T213)</f>
        <v>0</v>
      </c>
      <c r="U188" s="186">
        <f t="shared" si="38"/>
        <v>0</v>
      </c>
      <c r="V188" s="185">
        <f>SUM(V189:V213)</f>
        <v>32</v>
      </c>
      <c r="W188" s="186">
        <f t="shared" si="38"/>
        <v>0</v>
      </c>
      <c r="X188" s="185">
        <f>SUM(X189:X213)</f>
        <v>80</v>
      </c>
      <c r="Y188" s="186">
        <f>SUM(Y214:Y215)</f>
        <v>144</v>
      </c>
      <c r="Z188" s="185">
        <f>SUM(Z189:Z213)</f>
        <v>32</v>
      </c>
      <c r="AA188" s="185">
        <f>SUM(AA189:AA213)</f>
        <v>0</v>
      </c>
      <c r="AB188" s="185">
        <f>SUM(AB189:AB213)</f>
        <v>0</v>
      </c>
      <c r="AC188" s="186"/>
      <c r="AD188" s="187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</row>
    <row r="189" spans="1:52" ht="36.75" customHeight="1">
      <c r="A189" s="151" t="s">
        <v>494</v>
      </c>
      <c r="B189" s="202" t="s">
        <v>464</v>
      </c>
      <c r="C189" s="166"/>
      <c r="D189" s="122"/>
      <c r="E189" s="123"/>
      <c r="F189" s="166"/>
      <c r="G189" s="122">
        <v>7</v>
      </c>
      <c r="H189" s="123"/>
      <c r="I189" s="124"/>
      <c r="J189" s="122"/>
      <c r="K189" s="210"/>
      <c r="L189" s="125">
        <f t="shared" ref="L189:L215" si="39">M189+N189</f>
        <v>216</v>
      </c>
      <c r="M189" s="126">
        <f t="shared" ref="M189:M213" si="40">N189/2</f>
        <v>72</v>
      </c>
      <c r="N189" s="126">
        <f t="shared" ref="N189:N215" si="41">SUM(Q189:AB189)</f>
        <v>144</v>
      </c>
      <c r="O189" s="127">
        <f t="shared" ref="O189:O213" si="42">N189-P189</f>
        <v>72</v>
      </c>
      <c r="P189" s="128">
        <v>72</v>
      </c>
      <c r="Q189" s="127"/>
      <c r="R189" s="127"/>
      <c r="S189" s="127"/>
      <c r="T189" s="36"/>
      <c r="U189" s="36"/>
      <c r="V189" s="36">
        <v>32</v>
      </c>
      <c r="W189" s="36"/>
      <c r="X189" s="36">
        <v>80</v>
      </c>
      <c r="Y189" s="36"/>
      <c r="Z189" s="163">
        <v>32</v>
      </c>
      <c r="AA189" s="36"/>
      <c r="AB189" s="36"/>
      <c r="AD189" s="28"/>
    </row>
    <row r="190" spans="1:52" ht="42.75" hidden="1" customHeight="1">
      <c r="A190" s="151" t="s">
        <v>181</v>
      </c>
      <c r="B190" s="199" t="s">
        <v>397</v>
      </c>
      <c r="C190" s="58"/>
      <c r="D190" s="56"/>
      <c r="E190" s="57"/>
      <c r="F190" s="58"/>
      <c r="G190" s="56"/>
      <c r="H190" s="57"/>
      <c r="I190" s="158"/>
      <c r="J190" s="56"/>
      <c r="K190" s="41"/>
      <c r="L190" s="35">
        <f t="shared" si="39"/>
        <v>0</v>
      </c>
      <c r="M190" s="35">
        <f t="shared" si="40"/>
        <v>0</v>
      </c>
      <c r="N190" s="35">
        <f t="shared" si="41"/>
        <v>0</v>
      </c>
      <c r="O190" s="36">
        <f t="shared" si="42"/>
        <v>0</v>
      </c>
      <c r="P190" s="50">
        <f t="shared" ref="P190:P193" si="43">N190/2</f>
        <v>0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163"/>
      <c r="AA190" s="36"/>
      <c r="AB190" s="36"/>
      <c r="AC190" s="50"/>
      <c r="AD190" s="37"/>
    </row>
    <row r="191" spans="1:52" ht="54" hidden="1" customHeight="1">
      <c r="A191" s="151" t="s">
        <v>182</v>
      </c>
      <c r="B191" s="199" t="s">
        <v>398</v>
      </c>
      <c r="C191" s="5"/>
      <c r="D191" s="6"/>
      <c r="E191" s="7"/>
      <c r="F191" s="5"/>
      <c r="G191" s="6"/>
      <c r="H191" s="7"/>
      <c r="I191" s="157"/>
      <c r="J191" s="6"/>
      <c r="K191" s="209"/>
      <c r="L191" s="35">
        <f t="shared" si="39"/>
        <v>0</v>
      </c>
      <c r="M191" s="35">
        <f t="shared" si="40"/>
        <v>0</v>
      </c>
      <c r="N191" s="35">
        <f t="shared" si="41"/>
        <v>0</v>
      </c>
      <c r="O191" s="36">
        <f t="shared" si="42"/>
        <v>0</v>
      </c>
      <c r="P191" s="50">
        <f t="shared" si="43"/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63"/>
      <c r="AA191" s="36"/>
      <c r="AB191" s="36"/>
      <c r="AC191" s="50"/>
      <c r="AD191" s="37"/>
    </row>
    <row r="192" spans="1:52" ht="54.75" hidden="1" customHeight="1">
      <c r="A192" s="151" t="s">
        <v>183</v>
      </c>
      <c r="B192" s="199" t="s">
        <v>400</v>
      </c>
      <c r="C192" s="5"/>
      <c r="D192" s="6"/>
      <c r="E192" s="7"/>
      <c r="F192" s="5"/>
      <c r="G192" s="6"/>
      <c r="H192" s="7"/>
      <c r="I192" s="157"/>
      <c r="J192" s="6"/>
      <c r="K192" s="209"/>
      <c r="L192" s="35">
        <f t="shared" si="39"/>
        <v>0</v>
      </c>
      <c r="M192" s="35">
        <f t="shared" si="40"/>
        <v>0</v>
      </c>
      <c r="N192" s="35">
        <f t="shared" si="41"/>
        <v>0</v>
      </c>
      <c r="O192" s="36">
        <f t="shared" si="42"/>
        <v>0</v>
      </c>
      <c r="P192" s="50">
        <f t="shared" si="43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63"/>
      <c r="AA192" s="36"/>
      <c r="AB192" s="36"/>
      <c r="AC192" s="50"/>
      <c r="AD192" s="37"/>
    </row>
    <row r="193" spans="1:30" ht="43.5" hidden="1" customHeight="1">
      <c r="A193" s="151" t="s">
        <v>184</v>
      </c>
      <c r="B193" s="199" t="s">
        <v>399</v>
      </c>
      <c r="C193" s="5"/>
      <c r="D193" s="6"/>
      <c r="E193" s="7"/>
      <c r="F193" s="5"/>
      <c r="G193" s="6"/>
      <c r="H193" s="7"/>
      <c r="I193" s="157"/>
      <c r="J193" s="6"/>
      <c r="K193" s="209"/>
      <c r="L193" s="35">
        <f t="shared" si="39"/>
        <v>0</v>
      </c>
      <c r="M193" s="35">
        <f t="shared" si="40"/>
        <v>0</v>
      </c>
      <c r="N193" s="35">
        <f t="shared" si="41"/>
        <v>0</v>
      </c>
      <c r="O193" s="36">
        <f t="shared" si="42"/>
        <v>0</v>
      </c>
      <c r="P193" s="50">
        <f t="shared" si="43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63"/>
      <c r="AA193" s="36"/>
      <c r="AB193" s="36"/>
      <c r="AC193" s="50"/>
      <c r="AD193" s="37"/>
    </row>
    <row r="194" spans="1:30" ht="11.25" hidden="1" customHeight="1">
      <c r="A194" s="151" t="s">
        <v>185</v>
      </c>
      <c r="B194" s="199"/>
      <c r="C194" s="5"/>
      <c r="D194" s="6"/>
      <c r="E194" s="7"/>
      <c r="F194" s="5"/>
      <c r="G194" s="6"/>
      <c r="H194" s="7"/>
      <c r="I194" s="157"/>
      <c r="J194" s="6"/>
      <c r="K194" s="209"/>
      <c r="L194" s="35">
        <f t="shared" si="39"/>
        <v>0</v>
      </c>
      <c r="M194" s="35">
        <f t="shared" si="40"/>
        <v>0</v>
      </c>
      <c r="N194" s="35">
        <f t="shared" si="41"/>
        <v>0</v>
      </c>
      <c r="O194" s="36">
        <f t="shared" si="42"/>
        <v>0</v>
      </c>
      <c r="P194" s="50"/>
      <c r="Q194" s="36"/>
      <c r="R194" s="36"/>
      <c r="S194" s="36"/>
      <c r="T194" s="36"/>
      <c r="U194" s="36"/>
      <c r="V194" s="36"/>
      <c r="W194" s="36"/>
      <c r="X194" s="36"/>
      <c r="Y194" s="36"/>
      <c r="Z194" s="163"/>
      <c r="AA194" s="36"/>
      <c r="AB194" s="36"/>
      <c r="AC194" s="50"/>
      <c r="AD194" s="37"/>
    </row>
    <row r="195" spans="1:30" ht="11.25" hidden="1" customHeight="1">
      <c r="A195" s="151" t="s">
        <v>186</v>
      </c>
      <c r="B195" s="199"/>
      <c r="C195" s="5"/>
      <c r="D195" s="6"/>
      <c r="E195" s="7"/>
      <c r="F195" s="5"/>
      <c r="G195" s="6"/>
      <c r="H195" s="7"/>
      <c r="I195" s="157"/>
      <c r="J195" s="6"/>
      <c r="K195" s="209"/>
      <c r="L195" s="35">
        <f t="shared" si="39"/>
        <v>0</v>
      </c>
      <c r="M195" s="35">
        <f t="shared" si="40"/>
        <v>0</v>
      </c>
      <c r="N195" s="35">
        <f t="shared" si="41"/>
        <v>0</v>
      </c>
      <c r="O195" s="36">
        <f t="shared" si="42"/>
        <v>0</v>
      </c>
      <c r="P195" s="50"/>
      <c r="Q195" s="36"/>
      <c r="R195" s="36"/>
      <c r="S195" s="36"/>
      <c r="T195" s="36"/>
      <c r="U195" s="36"/>
      <c r="V195" s="36"/>
      <c r="W195" s="36"/>
      <c r="X195" s="36"/>
      <c r="Y195" s="36"/>
      <c r="Z195" s="163"/>
      <c r="AA195" s="36"/>
      <c r="AB195" s="36"/>
      <c r="AC195" s="50"/>
      <c r="AD195" s="37"/>
    </row>
    <row r="196" spans="1:30" ht="11.25" hidden="1" customHeight="1">
      <c r="A196" s="151" t="s">
        <v>187</v>
      </c>
      <c r="B196" s="199"/>
      <c r="C196" s="5"/>
      <c r="D196" s="6"/>
      <c r="E196" s="7"/>
      <c r="F196" s="5"/>
      <c r="G196" s="6"/>
      <c r="H196" s="7"/>
      <c r="I196" s="157"/>
      <c r="J196" s="6"/>
      <c r="K196" s="209"/>
      <c r="L196" s="35">
        <f t="shared" si="39"/>
        <v>0</v>
      </c>
      <c r="M196" s="35">
        <f t="shared" si="40"/>
        <v>0</v>
      </c>
      <c r="N196" s="35">
        <f t="shared" si="41"/>
        <v>0</v>
      </c>
      <c r="O196" s="36">
        <f t="shared" si="42"/>
        <v>0</v>
      </c>
      <c r="P196" s="50"/>
      <c r="Q196" s="36"/>
      <c r="R196" s="36"/>
      <c r="S196" s="36"/>
      <c r="T196" s="36"/>
      <c r="U196" s="36"/>
      <c r="V196" s="36"/>
      <c r="W196" s="36"/>
      <c r="X196" s="36"/>
      <c r="Y196" s="36"/>
      <c r="Z196" s="163"/>
      <c r="AA196" s="36"/>
      <c r="AB196" s="36"/>
      <c r="AC196" s="50"/>
      <c r="AD196" s="37"/>
    </row>
    <row r="197" spans="1:30" ht="11.25" hidden="1" customHeight="1">
      <c r="A197" s="151" t="s">
        <v>188</v>
      </c>
      <c r="B197" s="199"/>
      <c r="C197" s="5"/>
      <c r="D197" s="6"/>
      <c r="E197" s="7"/>
      <c r="F197" s="5"/>
      <c r="G197" s="6"/>
      <c r="H197" s="7"/>
      <c r="I197" s="157"/>
      <c r="J197" s="6"/>
      <c r="K197" s="209"/>
      <c r="L197" s="35">
        <f t="shared" si="39"/>
        <v>0</v>
      </c>
      <c r="M197" s="35">
        <f t="shared" si="40"/>
        <v>0</v>
      </c>
      <c r="N197" s="35">
        <f t="shared" si="41"/>
        <v>0</v>
      </c>
      <c r="O197" s="36">
        <f t="shared" si="42"/>
        <v>0</v>
      </c>
      <c r="P197" s="50"/>
      <c r="Q197" s="36"/>
      <c r="R197" s="36"/>
      <c r="S197" s="36"/>
      <c r="T197" s="36"/>
      <c r="U197" s="36"/>
      <c r="V197" s="36"/>
      <c r="W197" s="36"/>
      <c r="X197" s="36"/>
      <c r="Y197" s="36"/>
      <c r="Z197" s="163"/>
      <c r="AA197" s="36"/>
      <c r="AB197" s="36"/>
      <c r="AC197" s="50"/>
      <c r="AD197" s="37"/>
    </row>
    <row r="198" spans="1:30" ht="11.25" hidden="1" customHeight="1">
      <c r="A198" s="151" t="s">
        <v>189</v>
      </c>
      <c r="B198" s="199"/>
      <c r="C198" s="5"/>
      <c r="D198" s="6"/>
      <c r="E198" s="7"/>
      <c r="F198" s="5"/>
      <c r="G198" s="6"/>
      <c r="H198" s="7"/>
      <c r="I198" s="157"/>
      <c r="J198" s="6"/>
      <c r="K198" s="209"/>
      <c r="L198" s="35">
        <f t="shared" si="39"/>
        <v>0</v>
      </c>
      <c r="M198" s="35">
        <f t="shared" si="40"/>
        <v>0</v>
      </c>
      <c r="N198" s="35">
        <f t="shared" si="41"/>
        <v>0</v>
      </c>
      <c r="O198" s="36">
        <f t="shared" si="42"/>
        <v>0</v>
      </c>
      <c r="P198" s="50"/>
      <c r="Q198" s="36"/>
      <c r="R198" s="36"/>
      <c r="S198" s="36"/>
      <c r="T198" s="36"/>
      <c r="U198" s="36"/>
      <c r="V198" s="36"/>
      <c r="W198" s="36"/>
      <c r="X198" s="36"/>
      <c r="Y198" s="36"/>
      <c r="Z198" s="163"/>
      <c r="AA198" s="36"/>
      <c r="AB198" s="36"/>
      <c r="AC198" s="50"/>
      <c r="AD198" s="37"/>
    </row>
    <row r="199" spans="1:30" ht="11.25" hidden="1" customHeight="1">
      <c r="A199" s="151" t="s">
        <v>190</v>
      </c>
      <c r="B199" s="199"/>
      <c r="C199" s="5"/>
      <c r="D199" s="6"/>
      <c r="E199" s="7"/>
      <c r="F199" s="5"/>
      <c r="G199" s="6"/>
      <c r="H199" s="7"/>
      <c r="I199" s="157"/>
      <c r="J199" s="6"/>
      <c r="K199" s="209"/>
      <c r="L199" s="35">
        <f t="shared" si="39"/>
        <v>0</v>
      </c>
      <c r="M199" s="35">
        <f t="shared" si="40"/>
        <v>0</v>
      </c>
      <c r="N199" s="35">
        <f t="shared" si="41"/>
        <v>0</v>
      </c>
      <c r="O199" s="36">
        <f t="shared" si="42"/>
        <v>0</v>
      </c>
      <c r="P199" s="50"/>
      <c r="Q199" s="36"/>
      <c r="R199" s="36"/>
      <c r="S199" s="36"/>
      <c r="T199" s="36"/>
      <c r="U199" s="36"/>
      <c r="V199" s="36"/>
      <c r="W199" s="36"/>
      <c r="X199" s="36"/>
      <c r="Y199" s="36"/>
      <c r="Z199" s="163"/>
      <c r="AA199" s="36"/>
      <c r="AB199" s="36"/>
      <c r="AC199" s="50"/>
      <c r="AD199" s="37"/>
    </row>
    <row r="200" spans="1:30" ht="11.25" hidden="1" customHeight="1">
      <c r="A200" s="151" t="s">
        <v>191</v>
      </c>
      <c r="B200" s="199"/>
      <c r="C200" s="5"/>
      <c r="D200" s="6"/>
      <c r="E200" s="7"/>
      <c r="F200" s="5"/>
      <c r="G200" s="6"/>
      <c r="H200" s="7"/>
      <c r="I200" s="157"/>
      <c r="J200" s="6"/>
      <c r="K200" s="209"/>
      <c r="L200" s="35">
        <f t="shared" si="39"/>
        <v>0</v>
      </c>
      <c r="M200" s="35">
        <f t="shared" si="40"/>
        <v>0</v>
      </c>
      <c r="N200" s="35">
        <f t="shared" si="41"/>
        <v>0</v>
      </c>
      <c r="O200" s="36">
        <f t="shared" si="42"/>
        <v>0</v>
      </c>
      <c r="P200" s="50"/>
      <c r="Q200" s="36"/>
      <c r="R200" s="36"/>
      <c r="S200" s="36"/>
      <c r="T200" s="36"/>
      <c r="U200" s="36"/>
      <c r="V200" s="36"/>
      <c r="W200" s="36"/>
      <c r="X200" s="36"/>
      <c r="Y200" s="36"/>
      <c r="Z200" s="163"/>
      <c r="AA200" s="36"/>
      <c r="AB200" s="36"/>
      <c r="AC200" s="50"/>
      <c r="AD200" s="37"/>
    </row>
    <row r="201" spans="1:30" ht="11.25" hidden="1" customHeight="1">
      <c r="A201" s="151" t="s">
        <v>192</v>
      </c>
      <c r="B201" s="199"/>
      <c r="C201" s="5"/>
      <c r="D201" s="6"/>
      <c r="E201" s="7"/>
      <c r="F201" s="5"/>
      <c r="G201" s="6"/>
      <c r="H201" s="7"/>
      <c r="I201" s="157"/>
      <c r="J201" s="6"/>
      <c r="K201" s="209"/>
      <c r="L201" s="35">
        <f t="shared" si="39"/>
        <v>0</v>
      </c>
      <c r="M201" s="35">
        <f t="shared" si="40"/>
        <v>0</v>
      </c>
      <c r="N201" s="35">
        <f t="shared" si="41"/>
        <v>0</v>
      </c>
      <c r="O201" s="36">
        <f t="shared" si="42"/>
        <v>0</v>
      </c>
      <c r="P201" s="50"/>
      <c r="Q201" s="36"/>
      <c r="R201" s="36"/>
      <c r="S201" s="36"/>
      <c r="T201" s="36"/>
      <c r="U201" s="36"/>
      <c r="V201" s="36"/>
      <c r="W201" s="36"/>
      <c r="X201" s="36"/>
      <c r="Y201" s="36"/>
      <c r="Z201" s="163"/>
      <c r="AA201" s="36"/>
      <c r="AB201" s="36"/>
      <c r="AC201" s="50"/>
      <c r="AD201" s="37"/>
    </row>
    <row r="202" spans="1:30" ht="11.25" hidden="1" customHeight="1">
      <c r="A202" s="151" t="s">
        <v>193</v>
      </c>
      <c r="B202" s="199"/>
      <c r="C202" s="5"/>
      <c r="D202" s="6"/>
      <c r="E202" s="7"/>
      <c r="F202" s="5"/>
      <c r="G202" s="6"/>
      <c r="H202" s="7"/>
      <c r="I202" s="157"/>
      <c r="J202" s="6"/>
      <c r="K202" s="209"/>
      <c r="L202" s="35">
        <f t="shared" si="39"/>
        <v>0</v>
      </c>
      <c r="M202" s="35">
        <f t="shared" si="40"/>
        <v>0</v>
      </c>
      <c r="N202" s="35">
        <f t="shared" si="41"/>
        <v>0</v>
      </c>
      <c r="O202" s="36">
        <f t="shared" si="42"/>
        <v>0</v>
      </c>
      <c r="P202" s="50"/>
      <c r="Q202" s="36"/>
      <c r="R202" s="36"/>
      <c r="S202" s="36"/>
      <c r="T202" s="36"/>
      <c r="U202" s="36"/>
      <c r="V202" s="36"/>
      <c r="W202" s="36"/>
      <c r="X202" s="36"/>
      <c r="Y202" s="36"/>
      <c r="Z202" s="163"/>
      <c r="AA202" s="36"/>
      <c r="AB202" s="36"/>
      <c r="AC202" s="50"/>
      <c r="AD202" s="37"/>
    </row>
    <row r="203" spans="1:30" ht="11.25" hidden="1" customHeight="1">
      <c r="A203" s="151" t="s">
        <v>194</v>
      </c>
      <c r="B203" s="199"/>
      <c r="C203" s="5"/>
      <c r="D203" s="6"/>
      <c r="E203" s="7"/>
      <c r="F203" s="5"/>
      <c r="G203" s="6"/>
      <c r="H203" s="7"/>
      <c r="I203" s="157"/>
      <c r="J203" s="6"/>
      <c r="K203" s="209"/>
      <c r="L203" s="35">
        <f t="shared" si="39"/>
        <v>0</v>
      </c>
      <c r="M203" s="35">
        <f t="shared" si="40"/>
        <v>0</v>
      </c>
      <c r="N203" s="35">
        <f t="shared" si="41"/>
        <v>0</v>
      </c>
      <c r="O203" s="36">
        <f t="shared" si="42"/>
        <v>0</v>
      </c>
      <c r="P203" s="50"/>
      <c r="Q203" s="36"/>
      <c r="R203" s="36"/>
      <c r="S203" s="36"/>
      <c r="T203" s="36"/>
      <c r="U203" s="36"/>
      <c r="V203" s="36"/>
      <c r="W203" s="36"/>
      <c r="X203" s="36"/>
      <c r="Y203" s="36"/>
      <c r="Z203" s="163"/>
      <c r="AA203" s="36"/>
      <c r="AB203" s="36"/>
      <c r="AC203" s="50"/>
      <c r="AD203" s="37"/>
    </row>
    <row r="204" spans="1:30" ht="11.25" hidden="1" customHeight="1">
      <c r="A204" s="151" t="s">
        <v>195</v>
      </c>
      <c r="B204" s="199"/>
      <c r="C204" s="5"/>
      <c r="D204" s="6"/>
      <c r="E204" s="7"/>
      <c r="F204" s="5"/>
      <c r="G204" s="6"/>
      <c r="H204" s="7"/>
      <c r="I204" s="157"/>
      <c r="J204" s="6"/>
      <c r="K204" s="209"/>
      <c r="L204" s="35">
        <f t="shared" si="39"/>
        <v>0</v>
      </c>
      <c r="M204" s="35">
        <f t="shared" si="40"/>
        <v>0</v>
      </c>
      <c r="N204" s="35">
        <f t="shared" si="41"/>
        <v>0</v>
      </c>
      <c r="O204" s="36">
        <f t="shared" si="42"/>
        <v>0</v>
      </c>
      <c r="P204" s="50"/>
      <c r="Q204" s="36"/>
      <c r="R204" s="36"/>
      <c r="S204" s="36"/>
      <c r="T204" s="36"/>
      <c r="U204" s="36"/>
      <c r="V204" s="36"/>
      <c r="W204" s="36"/>
      <c r="X204" s="36"/>
      <c r="Y204" s="36"/>
      <c r="Z204" s="163"/>
      <c r="AA204" s="36"/>
      <c r="AB204" s="36"/>
      <c r="AC204" s="50"/>
      <c r="AD204" s="37"/>
    </row>
    <row r="205" spans="1:30" ht="11.25" hidden="1" customHeight="1">
      <c r="A205" s="151" t="s">
        <v>196</v>
      </c>
      <c r="B205" s="199"/>
      <c r="C205" s="5"/>
      <c r="D205" s="6"/>
      <c r="E205" s="7"/>
      <c r="F205" s="5"/>
      <c r="G205" s="6"/>
      <c r="H205" s="7"/>
      <c r="I205" s="157"/>
      <c r="J205" s="6"/>
      <c r="K205" s="209"/>
      <c r="L205" s="35">
        <f t="shared" si="39"/>
        <v>0</v>
      </c>
      <c r="M205" s="35">
        <f t="shared" si="40"/>
        <v>0</v>
      </c>
      <c r="N205" s="35">
        <f t="shared" si="41"/>
        <v>0</v>
      </c>
      <c r="O205" s="36">
        <f t="shared" si="42"/>
        <v>0</v>
      </c>
      <c r="P205" s="50"/>
      <c r="Q205" s="36"/>
      <c r="R205" s="36"/>
      <c r="S205" s="36"/>
      <c r="T205" s="36"/>
      <c r="U205" s="36"/>
      <c r="V205" s="36"/>
      <c r="W205" s="36"/>
      <c r="X205" s="36"/>
      <c r="Y205" s="36"/>
      <c r="Z205" s="163"/>
      <c r="AA205" s="36"/>
      <c r="AB205" s="36"/>
      <c r="AC205" s="50"/>
      <c r="AD205" s="37"/>
    </row>
    <row r="206" spans="1:30" ht="11.25" hidden="1" customHeight="1">
      <c r="A206" s="151" t="s">
        <v>197</v>
      </c>
      <c r="B206" s="199"/>
      <c r="C206" s="5"/>
      <c r="D206" s="6"/>
      <c r="E206" s="7"/>
      <c r="F206" s="5"/>
      <c r="G206" s="6"/>
      <c r="H206" s="7"/>
      <c r="I206" s="157"/>
      <c r="J206" s="6"/>
      <c r="K206" s="209"/>
      <c r="L206" s="35">
        <f t="shared" si="39"/>
        <v>0</v>
      </c>
      <c r="M206" s="35">
        <f t="shared" si="40"/>
        <v>0</v>
      </c>
      <c r="N206" s="35">
        <f t="shared" si="41"/>
        <v>0</v>
      </c>
      <c r="O206" s="36">
        <f t="shared" si="42"/>
        <v>0</v>
      </c>
      <c r="P206" s="50"/>
      <c r="Q206" s="36"/>
      <c r="R206" s="36"/>
      <c r="S206" s="36"/>
      <c r="T206" s="36"/>
      <c r="U206" s="36"/>
      <c r="V206" s="36"/>
      <c r="W206" s="36"/>
      <c r="X206" s="36"/>
      <c r="Y206" s="36"/>
      <c r="Z206" s="163"/>
      <c r="AA206" s="36"/>
      <c r="AB206" s="36"/>
      <c r="AC206" s="50"/>
      <c r="AD206" s="37"/>
    </row>
    <row r="207" spans="1:30" ht="11.25" hidden="1" customHeight="1">
      <c r="A207" s="151" t="s">
        <v>198</v>
      </c>
      <c r="B207" s="199"/>
      <c r="C207" s="5"/>
      <c r="D207" s="6"/>
      <c r="E207" s="7"/>
      <c r="F207" s="5"/>
      <c r="G207" s="6"/>
      <c r="H207" s="7"/>
      <c r="I207" s="157"/>
      <c r="J207" s="6"/>
      <c r="K207" s="209"/>
      <c r="L207" s="35">
        <f t="shared" si="39"/>
        <v>0</v>
      </c>
      <c r="M207" s="35">
        <f t="shared" si="40"/>
        <v>0</v>
      </c>
      <c r="N207" s="35">
        <f t="shared" si="41"/>
        <v>0</v>
      </c>
      <c r="O207" s="36">
        <f t="shared" si="42"/>
        <v>0</v>
      </c>
      <c r="P207" s="50"/>
      <c r="Q207" s="36"/>
      <c r="R207" s="36"/>
      <c r="S207" s="36"/>
      <c r="T207" s="36"/>
      <c r="U207" s="36"/>
      <c r="V207" s="36"/>
      <c r="W207" s="36"/>
      <c r="X207" s="36"/>
      <c r="Y207" s="36"/>
      <c r="Z207" s="163"/>
      <c r="AA207" s="36"/>
      <c r="AB207" s="36"/>
      <c r="AC207" s="50"/>
      <c r="AD207" s="37"/>
    </row>
    <row r="208" spans="1:30" ht="11.25" hidden="1" customHeight="1">
      <c r="A208" s="151" t="s">
        <v>199</v>
      </c>
      <c r="B208" s="199"/>
      <c r="C208" s="5"/>
      <c r="D208" s="6"/>
      <c r="E208" s="7"/>
      <c r="F208" s="5"/>
      <c r="G208" s="6"/>
      <c r="H208" s="7"/>
      <c r="I208" s="157"/>
      <c r="J208" s="6"/>
      <c r="K208" s="209"/>
      <c r="L208" s="35">
        <f t="shared" si="39"/>
        <v>0</v>
      </c>
      <c r="M208" s="35">
        <f t="shared" si="40"/>
        <v>0</v>
      </c>
      <c r="N208" s="35">
        <f t="shared" si="41"/>
        <v>0</v>
      </c>
      <c r="O208" s="36">
        <f t="shared" si="42"/>
        <v>0</v>
      </c>
      <c r="P208" s="50"/>
      <c r="Q208" s="36"/>
      <c r="R208" s="36"/>
      <c r="S208" s="36"/>
      <c r="T208" s="36"/>
      <c r="U208" s="36"/>
      <c r="V208" s="36"/>
      <c r="W208" s="36"/>
      <c r="X208" s="36"/>
      <c r="Y208" s="36"/>
      <c r="Z208" s="163"/>
      <c r="AA208" s="36"/>
      <c r="AB208" s="36"/>
      <c r="AC208" s="50"/>
      <c r="AD208" s="37"/>
    </row>
    <row r="209" spans="1:52" ht="11.25" hidden="1" customHeight="1">
      <c r="A209" s="151" t="s">
        <v>200</v>
      </c>
      <c r="B209" s="199"/>
      <c r="C209" s="5"/>
      <c r="D209" s="6"/>
      <c r="E209" s="7"/>
      <c r="F209" s="5"/>
      <c r="G209" s="6"/>
      <c r="H209" s="7"/>
      <c r="I209" s="157"/>
      <c r="J209" s="6"/>
      <c r="K209" s="209"/>
      <c r="L209" s="35">
        <f t="shared" si="39"/>
        <v>0</v>
      </c>
      <c r="M209" s="35">
        <f t="shared" si="40"/>
        <v>0</v>
      </c>
      <c r="N209" s="35">
        <f t="shared" si="41"/>
        <v>0</v>
      </c>
      <c r="O209" s="36">
        <f t="shared" si="42"/>
        <v>0</v>
      </c>
      <c r="P209" s="50"/>
      <c r="Q209" s="36"/>
      <c r="R209" s="36"/>
      <c r="S209" s="36"/>
      <c r="T209" s="36"/>
      <c r="U209" s="36"/>
      <c r="V209" s="36"/>
      <c r="W209" s="36"/>
      <c r="X209" s="36"/>
      <c r="Y209" s="36"/>
      <c r="Z209" s="163"/>
      <c r="AA209" s="36"/>
      <c r="AB209" s="36"/>
      <c r="AC209" s="50"/>
      <c r="AD209" s="37"/>
    </row>
    <row r="210" spans="1:52" ht="11.25" hidden="1" customHeight="1">
      <c r="A210" s="151" t="s">
        <v>201</v>
      </c>
      <c r="B210" s="199"/>
      <c r="C210" s="5"/>
      <c r="D210" s="6"/>
      <c r="E210" s="7"/>
      <c r="F210" s="5"/>
      <c r="G210" s="6"/>
      <c r="H210" s="7"/>
      <c r="I210" s="157"/>
      <c r="J210" s="6"/>
      <c r="K210" s="209"/>
      <c r="L210" s="35">
        <f t="shared" si="39"/>
        <v>0</v>
      </c>
      <c r="M210" s="35">
        <f t="shared" si="40"/>
        <v>0</v>
      </c>
      <c r="N210" s="35">
        <f t="shared" si="41"/>
        <v>0</v>
      </c>
      <c r="O210" s="36">
        <f t="shared" si="42"/>
        <v>0</v>
      </c>
      <c r="P210" s="50"/>
      <c r="Q210" s="36"/>
      <c r="R210" s="36"/>
      <c r="S210" s="36"/>
      <c r="T210" s="36"/>
      <c r="U210" s="36"/>
      <c r="V210" s="36"/>
      <c r="W210" s="36"/>
      <c r="X210" s="36"/>
      <c r="Y210" s="36"/>
      <c r="Z210" s="163"/>
      <c r="AA210" s="36"/>
      <c r="AB210" s="36"/>
      <c r="AC210" s="50"/>
      <c r="AD210" s="37"/>
    </row>
    <row r="211" spans="1:52" ht="11.25" hidden="1" customHeight="1">
      <c r="A211" s="151" t="s">
        <v>202</v>
      </c>
      <c r="B211" s="199"/>
      <c r="C211" s="5"/>
      <c r="D211" s="6"/>
      <c r="E211" s="7"/>
      <c r="F211" s="5"/>
      <c r="G211" s="6"/>
      <c r="H211" s="7"/>
      <c r="I211" s="157"/>
      <c r="J211" s="6"/>
      <c r="K211" s="209"/>
      <c r="L211" s="35">
        <f t="shared" si="39"/>
        <v>0</v>
      </c>
      <c r="M211" s="35">
        <f t="shared" si="40"/>
        <v>0</v>
      </c>
      <c r="N211" s="35">
        <f t="shared" si="41"/>
        <v>0</v>
      </c>
      <c r="O211" s="36">
        <f t="shared" si="42"/>
        <v>0</v>
      </c>
      <c r="P211" s="50"/>
      <c r="Q211" s="36"/>
      <c r="R211" s="36"/>
      <c r="S211" s="36"/>
      <c r="T211" s="36"/>
      <c r="U211" s="36"/>
      <c r="V211" s="36"/>
      <c r="W211" s="36"/>
      <c r="X211" s="36"/>
      <c r="Y211" s="36"/>
      <c r="Z211" s="163"/>
      <c r="AA211" s="36"/>
      <c r="AB211" s="36"/>
      <c r="AC211" s="50"/>
      <c r="AD211" s="37"/>
    </row>
    <row r="212" spans="1:52" ht="11.25" hidden="1" customHeight="1">
      <c r="A212" s="151" t="s">
        <v>203</v>
      </c>
      <c r="B212" s="199"/>
      <c r="C212" s="5"/>
      <c r="D212" s="6"/>
      <c r="E212" s="7"/>
      <c r="F212" s="5"/>
      <c r="G212" s="6"/>
      <c r="H212" s="7"/>
      <c r="I212" s="157"/>
      <c r="J212" s="6"/>
      <c r="K212" s="209"/>
      <c r="L212" s="35">
        <f t="shared" si="39"/>
        <v>0</v>
      </c>
      <c r="M212" s="35">
        <f t="shared" si="40"/>
        <v>0</v>
      </c>
      <c r="N212" s="35">
        <f t="shared" si="41"/>
        <v>0</v>
      </c>
      <c r="O212" s="36">
        <f t="shared" si="42"/>
        <v>0</v>
      </c>
      <c r="P212" s="50"/>
      <c r="Q212" s="36"/>
      <c r="R212" s="36"/>
      <c r="S212" s="36"/>
      <c r="T212" s="36"/>
      <c r="U212" s="36"/>
      <c r="V212" s="36"/>
      <c r="W212" s="36"/>
      <c r="X212" s="36"/>
      <c r="Y212" s="36"/>
      <c r="Z212" s="163"/>
      <c r="AA212" s="36"/>
      <c r="AB212" s="36"/>
      <c r="AC212" s="50"/>
      <c r="AD212" s="37"/>
    </row>
    <row r="213" spans="1:52" ht="11.25" hidden="1" customHeight="1">
      <c r="A213" s="151" t="s">
        <v>204</v>
      </c>
      <c r="B213" s="199"/>
      <c r="C213" s="5"/>
      <c r="D213" s="6"/>
      <c r="E213" s="7"/>
      <c r="F213" s="5"/>
      <c r="G213" s="6"/>
      <c r="H213" s="7"/>
      <c r="I213" s="157"/>
      <c r="J213" s="6"/>
      <c r="K213" s="209"/>
      <c r="L213" s="35">
        <f t="shared" si="39"/>
        <v>0</v>
      </c>
      <c r="M213" s="35">
        <f t="shared" si="40"/>
        <v>0</v>
      </c>
      <c r="N213" s="35">
        <f t="shared" si="41"/>
        <v>0</v>
      </c>
      <c r="O213" s="36">
        <f t="shared" si="42"/>
        <v>0</v>
      </c>
      <c r="P213" s="50"/>
      <c r="Q213" s="36"/>
      <c r="R213" s="36"/>
      <c r="S213" s="36"/>
      <c r="T213" s="36"/>
      <c r="U213" s="36"/>
      <c r="V213" s="36"/>
      <c r="W213" s="36"/>
      <c r="X213" s="36"/>
      <c r="Y213" s="36"/>
      <c r="Z213" s="163"/>
      <c r="AA213" s="36"/>
      <c r="AB213" s="36"/>
      <c r="AC213" s="50"/>
      <c r="AD213" s="37"/>
    </row>
    <row r="214" spans="1:52" ht="12" customHeight="1">
      <c r="A214" s="137" t="s">
        <v>38</v>
      </c>
      <c r="B214" s="192" t="s">
        <v>395</v>
      </c>
      <c r="C214" s="5"/>
      <c r="D214" s="6" t="s">
        <v>424</v>
      </c>
      <c r="E214" s="7" t="s">
        <v>422</v>
      </c>
      <c r="F214" s="5"/>
      <c r="G214" s="6"/>
      <c r="H214" s="7"/>
      <c r="I214" s="5"/>
      <c r="J214" s="6"/>
      <c r="K214" s="6"/>
      <c r="L214" s="35">
        <f t="shared" si="39"/>
        <v>68</v>
      </c>
      <c r="M214" s="35"/>
      <c r="N214" s="35">
        <f t="shared" si="41"/>
        <v>68</v>
      </c>
      <c r="O214" s="36"/>
      <c r="P214" s="138">
        <f t="shared" ref="P214" si="44">SUM(S214:AD214)</f>
        <v>68</v>
      </c>
      <c r="Q214" s="36"/>
      <c r="R214" s="36"/>
      <c r="S214" s="36"/>
      <c r="T214" s="36"/>
      <c r="U214" s="36"/>
      <c r="V214" s="36">
        <v>32</v>
      </c>
      <c r="W214" s="36"/>
      <c r="X214" s="230"/>
      <c r="Y214" s="230">
        <v>36</v>
      </c>
      <c r="Z214" s="163"/>
      <c r="AA214" s="36"/>
      <c r="AB214" s="36"/>
      <c r="AD214" s="37"/>
    </row>
    <row r="215" spans="1:52" ht="12" customHeight="1">
      <c r="A215" s="137" t="s">
        <v>39</v>
      </c>
      <c r="B215" s="192" t="s">
        <v>396</v>
      </c>
      <c r="C215" s="166"/>
      <c r="D215" s="167"/>
      <c r="E215" s="168"/>
      <c r="F215" s="285" t="s">
        <v>422</v>
      </c>
      <c r="G215" s="286" t="s">
        <v>421</v>
      </c>
      <c r="H215" s="168"/>
      <c r="I215" s="166"/>
      <c r="J215" s="167"/>
      <c r="K215" s="167"/>
      <c r="L215" s="35">
        <f t="shared" si="39"/>
        <v>212</v>
      </c>
      <c r="M215" s="35"/>
      <c r="N215" s="35">
        <f t="shared" si="41"/>
        <v>212</v>
      </c>
      <c r="O215" s="36"/>
      <c r="P215" s="35">
        <f>N215</f>
        <v>212</v>
      </c>
      <c r="Q215" s="36"/>
      <c r="R215" s="36"/>
      <c r="S215" s="36"/>
      <c r="T215" s="36"/>
      <c r="U215" s="36"/>
      <c r="V215" s="36"/>
      <c r="W215" s="36"/>
      <c r="X215" s="36">
        <v>40</v>
      </c>
      <c r="Y215" s="230">
        <v>108</v>
      </c>
      <c r="Z215" s="165">
        <v>64</v>
      </c>
      <c r="AA215" s="165"/>
      <c r="AB215" s="165"/>
      <c r="AD215" s="37"/>
    </row>
    <row r="216" spans="1:52" ht="12.75" customHeight="1">
      <c r="A216" s="234"/>
      <c r="B216" s="192" t="s">
        <v>505</v>
      </c>
      <c r="C216" s="231"/>
      <c r="D216" s="232"/>
      <c r="E216" s="232"/>
      <c r="F216" s="231"/>
      <c r="G216" s="232"/>
      <c r="H216" s="232"/>
      <c r="I216" s="231"/>
      <c r="J216" s="232">
        <v>7</v>
      </c>
      <c r="K216" s="232"/>
      <c r="L216" s="35"/>
      <c r="M216" s="35"/>
      <c r="N216" s="35"/>
      <c r="O216" s="235"/>
      <c r="P216" s="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D216" s="37"/>
    </row>
    <row r="217" spans="1:52" s="227" customFormat="1" ht="22.5" customHeight="1">
      <c r="A217" s="221" t="s">
        <v>43</v>
      </c>
      <c r="B217" s="222" t="s">
        <v>408</v>
      </c>
      <c r="C217" s="376">
        <f>COUNTIF(C218:E219,1)+COUNTIF(C218:E219,2)+COUNTIF(C218:E219,3)+COUNTIF(C218:E219,4)+COUNTIF(C218:E219,5)+COUNTIF(C218:E219,6)+COUNTIF(C218:E219,7)+COUNTIF(C218:E219,8)+COUNTIF(C225:E225,1)+COUNTIF(C225:E225,2)+COUNTIF(C225:E225,3)+COUNTIF(C225:E225,4)+COUNTIF(C225:E225,5)+COUNTIF(C225:E225,6)+COUNTIF(C225:E225,7)+COUNTIF(C225:E225,8)</f>
        <v>0</v>
      </c>
      <c r="D217" s="377"/>
      <c r="E217" s="377"/>
      <c r="F217" s="376">
        <f>COUNTIF(F218:H219,1)+COUNTIF(F218:H219,2)+COUNTIF(F218:H219,3)+COUNTIF(F218:H219,4)+COUNTIF(F218:H219,5)+COUNTIF(F218:H219,6)+COUNTIF(F218:H219,7)+COUNTIF(F218:H219,8)+COUNTIF(F225:H225,1)+COUNTIF(F225:H225,2)+COUNTIF(F225:H225,3)+COUNTIF(F225:H225,4)+COUNTIF(F225:H225,5)+COUNTIF(F225:H225,6)+COUNTIF(F225:H225,7)+COUNTIF(F225:H225,8)</f>
        <v>4</v>
      </c>
      <c r="G217" s="377"/>
      <c r="H217" s="377"/>
      <c r="I217" s="376">
        <f>COUNTIF(I218:K245,1)+COUNTIF(I218:K245,2)+COUNTIF(I218:K245,3)+COUNTIF(I218:K245,4)+COUNTIF(I218:K245,5)+COUNTIF(I218:K245,6)+COUNTIF(I218:K245,7)+COUNTIF(I218:K245,8)</f>
        <v>5</v>
      </c>
      <c r="J217" s="377"/>
      <c r="K217" s="377"/>
      <c r="L217" s="223">
        <f t="shared" ref="L217:X217" si="45">SUM(L218:L232)</f>
        <v>1526</v>
      </c>
      <c r="M217" s="223">
        <f t="shared" si="45"/>
        <v>508</v>
      </c>
      <c r="N217" s="223">
        <f t="shared" si="45"/>
        <v>1018</v>
      </c>
      <c r="O217" s="223">
        <f t="shared" si="45"/>
        <v>9</v>
      </c>
      <c r="P217" s="223">
        <f t="shared" si="45"/>
        <v>1009</v>
      </c>
      <c r="Q217" s="223">
        <f t="shared" si="45"/>
        <v>40</v>
      </c>
      <c r="R217" s="223">
        <f t="shared" si="45"/>
        <v>40</v>
      </c>
      <c r="S217" s="223">
        <f t="shared" si="45"/>
        <v>102</v>
      </c>
      <c r="T217" s="223">
        <f t="shared" si="45"/>
        <v>230</v>
      </c>
      <c r="U217" s="223">
        <f t="shared" si="45"/>
        <v>0</v>
      </c>
      <c r="V217" s="223">
        <f t="shared" si="45"/>
        <v>144</v>
      </c>
      <c r="W217" s="223">
        <f t="shared" si="45"/>
        <v>0</v>
      </c>
      <c r="X217" s="223">
        <f t="shared" si="45"/>
        <v>160</v>
      </c>
      <c r="Y217" s="223">
        <f>SUM(Y243:Y244)</f>
        <v>0</v>
      </c>
      <c r="Z217" s="223">
        <f>SUM(Z218:Z232)</f>
        <v>144</v>
      </c>
      <c r="AA217" s="223">
        <f>SUM(AA218:AA232)</f>
        <v>0</v>
      </c>
      <c r="AB217" s="223">
        <f>SUM(AB218:AB232)</f>
        <v>158</v>
      </c>
      <c r="AC217" s="224"/>
      <c r="AD217" s="225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  <c r="AO217" s="226"/>
      <c r="AP217" s="226"/>
      <c r="AQ217" s="226"/>
      <c r="AR217" s="226"/>
      <c r="AS217" s="226"/>
      <c r="AT217" s="226"/>
      <c r="AU217" s="226"/>
      <c r="AV217" s="226"/>
      <c r="AW217" s="226"/>
      <c r="AX217" s="226"/>
      <c r="AY217" s="226"/>
      <c r="AZ217" s="226"/>
    </row>
    <row r="218" spans="1:52" s="229" customFormat="1" ht="13.5" customHeight="1">
      <c r="A218" s="151" t="s">
        <v>495</v>
      </c>
      <c r="B218" s="199" t="s">
        <v>409</v>
      </c>
      <c r="C218" s="58"/>
      <c r="D218" s="56"/>
      <c r="E218" s="57"/>
      <c r="F218" s="58"/>
      <c r="G218" s="56">
        <v>4</v>
      </c>
      <c r="H218" s="57"/>
      <c r="I218" s="158"/>
      <c r="J218" s="56">
        <v>6</v>
      </c>
      <c r="K218" s="41">
        <v>8</v>
      </c>
      <c r="L218" s="35">
        <f t="shared" ref="L218:L244" si="46">M218+N218</f>
        <v>187</v>
      </c>
      <c r="M218" s="35">
        <v>62</v>
      </c>
      <c r="N218" s="35">
        <f t="shared" ref="N218:N242" si="47">SUM(Q218:AB218)</f>
        <v>125</v>
      </c>
      <c r="O218" s="35">
        <f>N218-P218</f>
        <v>0</v>
      </c>
      <c r="P218" s="115">
        <f>N218</f>
        <v>125</v>
      </c>
      <c r="Q218" s="252"/>
      <c r="R218" s="252"/>
      <c r="S218" s="252">
        <v>17</v>
      </c>
      <c r="T218" s="252">
        <v>23</v>
      </c>
      <c r="U218" s="252"/>
      <c r="V218" s="252">
        <v>16</v>
      </c>
      <c r="W218" s="252"/>
      <c r="X218" s="252">
        <v>40</v>
      </c>
      <c r="Y218" s="252"/>
      <c r="Z218" s="252">
        <v>16</v>
      </c>
      <c r="AA218" s="252"/>
      <c r="AB218" s="252">
        <v>13</v>
      </c>
      <c r="AC218" s="55"/>
      <c r="AD218" s="37"/>
      <c r="AE218" s="228"/>
      <c r="AF218" s="228"/>
      <c r="AG218" s="228"/>
      <c r="AH218" s="228"/>
      <c r="AI218" s="228"/>
      <c r="AJ218" s="228"/>
      <c r="AK218" s="228"/>
      <c r="AL218" s="228"/>
      <c r="AM218" s="228"/>
      <c r="AN218" s="228"/>
      <c r="AO218" s="228"/>
      <c r="AP218" s="228"/>
      <c r="AQ218" s="228"/>
      <c r="AR218" s="228"/>
      <c r="AS218" s="228"/>
      <c r="AT218" s="228"/>
      <c r="AU218" s="228"/>
      <c r="AV218" s="228"/>
      <c r="AW218" s="228"/>
      <c r="AX218" s="228"/>
      <c r="AY218" s="228"/>
      <c r="AZ218" s="228"/>
    </row>
    <row r="219" spans="1:52" s="229" customFormat="1" ht="11.25" customHeight="1">
      <c r="A219" s="151" t="s">
        <v>496</v>
      </c>
      <c r="B219" s="199" t="s">
        <v>474</v>
      </c>
      <c r="C219" s="5"/>
      <c r="D219" s="6"/>
      <c r="E219" s="7"/>
      <c r="F219" s="5"/>
      <c r="G219" s="253"/>
      <c r="H219" s="310">
        <v>8</v>
      </c>
      <c r="I219" s="157"/>
      <c r="J219" s="6"/>
      <c r="K219" s="209"/>
      <c r="L219" s="35">
        <f t="shared" si="46"/>
        <v>582</v>
      </c>
      <c r="M219" s="35">
        <v>193</v>
      </c>
      <c r="N219" s="35">
        <f t="shared" si="47"/>
        <v>389</v>
      </c>
      <c r="O219" s="35">
        <f>N219-P219</f>
        <v>0</v>
      </c>
      <c r="P219" s="35">
        <v>389</v>
      </c>
      <c r="Q219" s="35">
        <v>20</v>
      </c>
      <c r="R219" s="35">
        <v>21</v>
      </c>
      <c r="S219" s="35">
        <v>34</v>
      </c>
      <c r="T219" s="35">
        <v>92</v>
      </c>
      <c r="U219" s="35">
        <f t="shared" ref="U219:AA219" si="48">SUM(U220:U223)</f>
        <v>0</v>
      </c>
      <c r="V219" s="35">
        <v>64</v>
      </c>
      <c r="W219" s="35">
        <f t="shared" si="48"/>
        <v>0</v>
      </c>
      <c r="X219" s="35">
        <v>40</v>
      </c>
      <c r="Y219" s="35">
        <f t="shared" si="48"/>
        <v>0</v>
      </c>
      <c r="Z219" s="115">
        <v>64</v>
      </c>
      <c r="AA219" s="115">
        <f t="shared" si="48"/>
        <v>0</v>
      </c>
      <c r="AB219" s="115">
        <v>54</v>
      </c>
      <c r="AC219" s="50"/>
      <c r="AD219" s="313"/>
      <c r="AE219" s="228"/>
      <c r="AF219" s="228"/>
      <c r="AG219" s="228"/>
      <c r="AH219" s="228"/>
      <c r="AI219" s="228"/>
      <c r="AJ219" s="228"/>
      <c r="AK219" s="228"/>
      <c r="AL219" s="228"/>
      <c r="AM219" s="228"/>
      <c r="AN219" s="228"/>
      <c r="AO219" s="228"/>
      <c r="AP219" s="228"/>
      <c r="AQ219" s="228"/>
      <c r="AR219" s="228"/>
      <c r="AS219" s="228"/>
      <c r="AT219" s="228"/>
      <c r="AU219" s="228"/>
      <c r="AV219" s="228"/>
      <c r="AW219" s="228"/>
      <c r="AX219" s="228"/>
      <c r="AY219" s="228"/>
      <c r="AZ219" s="228"/>
    </row>
    <row r="220" spans="1:52" s="308" customFormat="1" ht="14.25" hidden="1" customHeight="1">
      <c r="A220" s="299"/>
      <c r="B220" s="300"/>
      <c r="C220" s="301"/>
      <c r="D220" s="253"/>
      <c r="E220" s="302"/>
      <c r="F220" s="301"/>
      <c r="G220" s="253"/>
      <c r="H220" s="302"/>
      <c r="I220" s="303"/>
      <c r="J220" s="304"/>
      <c r="K220" s="304"/>
      <c r="L220" s="126">
        <f t="shared" si="46"/>
        <v>0</v>
      </c>
      <c r="M220" s="126"/>
      <c r="N220" s="126"/>
      <c r="O220" s="126"/>
      <c r="P220" s="305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8"/>
      <c r="AD220" s="306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07"/>
      <c r="AS220" s="307"/>
      <c r="AT220" s="307"/>
      <c r="AU220" s="307"/>
      <c r="AV220" s="307"/>
      <c r="AW220" s="307"/>
      <c r="AX220" s="307"/>
      <c r="AY220" s="307"/>
      <c r="AZ220" s="307"/>
    </row>
    <row r="221" spans="1:52" ht="15" hidden="1" customHeight="1">
      <c r="A221" s="241"/>
      <c r="B221" s="199"/>
      <c r="C221" s="5"/>
      <c r="D221" s="6"/>
      <c r="E221" s="7"/>
      <c r="F221" s="5"/>
      <c r="G221" s="6"/>
      <c r="H221" s="7"/>
      <c r="I221" s="157"/>
      <c r="J221" s="209"/>
      <c r="K221" s="209"/>
      <c r="L221" s="35">
        <f t="shared" si="46"/>
        <v>0</v>
      </c>
      <c r="M221" s="35"/>
      <c r="N221" s="35">
        <f t="shared" si="47"/>
        <v>0</v>
      </c>
      <c r="O221" s="35">
        <f t="shared" ref="O221:O225" si="49">N221-P221</f>
        <v>0</v>
      </c>
      <c r="P221" s="50"/>
      <c r="Q221" s="252"/>
      <c r="R221" s="252"/>
      <c r="S221" s="252"/>
      <c r="T221" s="252"/>
      <c r="U221" s="252"/>
      <c r="V221" s="284"/>
      <c r="W221" s="284"/>
      <c r="X221" s="284"/>
      <c r="Y221" s="284"/>
      <c r="Z221" s="284"/>
      <c r="AA221" s="284"/>
      <c r="AB221" s="284"/>
      <c r="AC221" s="50"/>
      <c r="AD221" s="37"/>
    </row>
    <row r="222" spans="1:52" ht="14.25" hidden="1" customHeight="1">
      <c r="A222" s="241"/>
      <c r="B222" s="199"/>
      <c r="C222" s="5"/>
      <c r="D222" s="6"/>
      <c r="E222" s="7"/>
      <c r="F222" s="5"/>
      <c r="G222" s="6"/>
      <c r="H222" s="7"/>
      <c r="I222" s="9"/>
      <c r="J222" s="38"/>
      <c r="K222" s="69"/>
      <c r="L222" s="35">
        <f t="shared" si="46"/>
        <v>0</v>
      </c>
      <c r="M222" s="35">
        <f t="shared" ref="M222:M242" si="50">N222/2</f>
        <v>0</v>
      </c>
      <c r="N222" s="35">
        <f t="shared" si="47"/>
        <v>0</v>
      </c>
      <c r="O222" s="35">
        <f t="shared" si="49"/>
        <v>0</v>
      </c>
      <c r="P222" s="50"/>
      <c r="Q222" s="252"/>
      <c r="R222" s="252"/>
      <c r="S222" s="252"/>
      <c r="T222" s="252"/>
      <c r="U222" s="252"/>
      <c r="V222" s="284"/>
      <c r="W222" s="284"/>
      <c r="X222" s="284"/>
      <c r="Y222" s="284"/>
      <c r="Z222" s="284"/>
      <c r="AA222" s="284"/>
      <c r="AB222" s="284"/>
      <c r="AC222" s="50"/>
      <c r="AD222" s="37"/>
    </row>
    <row r="223" spans="1:52" ht="15.75" hidden="1" customHeight="1">
      <c r="A223" s="241"/>
      <c r="B223" s="199"/>
      <c r="C223" s="5"/>
      <c r="D223" s="6"/>
      <c r="E223" s="7"/>
      <c r="F223" s="5"/>
      <c r="G223" s="6"/>
      <c r="H223" s="7"/>
      <c r="I223" s="34"/>
      <c r="J223" s="38"/>
      <c r="K223" s="209"/>
      <c r="L223" s="35">
        <f t="shared" si="46"/>
        <v>0</v>
      </c>
      <c r="M223" s="35">
        <f t="shared" si="50"/>
        <v>0</v>
      </c>
      <c r="N223" s="35">
        <f t="shared" si="47"/>
        <v>0</v>
      </c>
      <c r="O223" s="35">
        <f t="shared" si="49"/>
        <v>0</v>
      </c>
      <c r="P223" s="50"/>
      <c r="Q223" s="252"/>
      <c r="R223" s="252"/>
      <c r="S223" s="252"/>
      <c r="T223" s="252"/>
      <c r="U223" s="252"/>
      <c r="V223" s="284"/>
      <c r="W223" s="284"/>
      <c r="X223" s="284"/>
      <c r="Y223" s="284"/>
      <c r="Z223" s="284"/>
      <c r="AA223" s="284"/>
      <c r="AB223" s="284"/>
      <c r="AC223" s="50"/>
      <c r="AD223" s="37"/>
    </row>
    <row r="224" spans="1:52" ht="11.25" hidden="1" customHeight="1">
      <c r="B224" s="199"/>
      <c r="C224" s="5"/>
      <c r="D224" s="6"/>
      <c r="E224" s="7"/>
      <c r="F224" s="5"/>
      <c r="G224" s="6"/>
      <c r="H224" s="7"/>
      <c r="I224" s="157"/>
      <c r="J224" s="6"/>
      <c r="K224" s="209"/>
      <c r="L224" s="35">
        <f t="shared" si="46"/>
        <v>0</v>
      </c>
      <c r="M224" s="35">
        <f t="shared" si="50"/>
        <v>0</v>
      </c>
      <c r="N224" s="35">
        <f t="shared" si="47"/>
        <v>0</v>
      </c>
      <c r="O224" s="35">
        <f t="shared" si="49"/>
        <v>0</v>
      </c>
      <c r="P224" s="50"/>
      <c r="Q224" s="252"/>
      <c r="R224" s="252"/>
      <c r="S224" s="252"/>
      <c r="T224" s="252"/>
      <c r="U224" s="252"/>
      <c r="V224" s="284"/>
      <c r="W224" s="284"/>
      <c r="X224" s="284"/>
      <c r="Y224" s="284"/>
      <c r="Z224" s="284"/>
      <c r="AA224" s="284"/>
      <c r="AB224" s="284"/>
      <c r="AC224" s="50"/>
      <c r="AD224" s="37"/>
    </row>
    <row r="225" spans="1:52" s="229" customFormat="1" ht="24.75" customHeight="1">
      <c r="A225" s="151" t="s">
        <v>497</v>
      </c>
      <c r="B225" s="199" t="s">
        <v>456</v>
      </c>
      <c r="C225" s="5"/>
      <c r="D225" s="6"/>
      <c r="E225" s="7"/>
      <c r="F225" s="5"/>
      <c r="G225" s="6">
        <v>6</v>
      </c>
      <c r="H225" s="7">
        <v>8</v>
      </c>
      <c r="I225" s="157"/>
      <c r="J225" s="6">
        <v>4</v>
      </c>
      <c r="K225" s="209"/>
      <c r="L225" s="35">
        <f t="shared" si="46"/>
        <v>486</v>
      </c>
      <c r="M225" s="35">
        <v>162</v>
      </c>
      <c r="N225" s="35">
        <f t="shared" si="47"/>
        <v>324</v>
      </c>
      <c r="O225" s="35">
        <f t="shared" si="49"/>
        <v>0</v>
      </c>
      <c r="P225" s="35">
        <v>324</v>
      </c>
      <c r="Q225" s="35">
        <v>20</v>
      </c>
      <c r="R225" s="35">
        <v>19</v>
      </c>
      <c r="S225" s="35">
        <v>34</v>
      </c>
      <c r="T225" s="35">
        <v>92</v>
      </c>
      <c r="U225" s="35">
        <f t="shared" ref="U225:AA225" si="51">SUM(U226:U229)</f>
        <v>0</v>
      </c>
      <c r="V225" s="35">
        <v>32</v>
      </c>
      <c r="W225" s="35">
        <f t="shared" si="51"/>
        <v>0</v>
      </c>
      <c r="X225" s="35">
        <v>40</v>
      </c>
      <c r="Y225" s="35">
        <f t="shared" si="51"/>
        <v>0</v>
      </c>
      <c r="Z225" s="35">
        <v>48</v>
      </c>
      <c r="AA225" s="35">
        <f t="shared" si="51"/>
        <v>0</v>
      </c>
      <c r="AB225" s="35">
        <v>39</v>
      </c>
      <c r="AC225" s="50"/>
      <c r="AD225" s="37"/>
      <c r="AE225" s="228"/>
      <c r="AF225" s="228"/>
      <c r="AG225" s="228"/>
      <c r="AH225" s="228"/>
      <c r="AI225" s="228"/>
      <c r="AJ225" s="228"/>
      <c r="AK225" s="228"/>
      <c r="AL225" s="228"/>
      <c r="AM225" s="228"/>
      <c r="AN225" s="228"/>
      <c r="AO225" s="228"/>
      <c r="AP225" s="228"/>
      <c r="AQ225" s="228"/>
      <c r="AR225" s="228"/>
      <c r="AS225" s="228"/>
      <c r="AT225" s="228"/>
      <c r="AU225" s="228"/>
      <c r="AV225" s="228"/>
      <c r="AW225" s="228"/>
      <c r="AX225" s="228"/>
      <c r="AY225" s="228"/>
      <c r="AZ225" s="228"/>
    </row>
    <row r="226" spans="1:52" ht="12.75" customHeight="1">
      <c r="A226" s="288" t="s">
        <v>498</v>
      </c>
      <c r="B226" s="289" t="s">
        <v>473</v>
      </c>
      <c r="C226" s="290"/>
      <c r="D226" s="291"/>
      <c r="E226" s="292"/>
      <c r="F226" s="290"/>
      <c r="G226" s="291">
        <v>6</v>
      </c>
      <c r="H226" s="292" t="s">
        <v>420</v>
      </c>
      <c r="I226" s="293"/>
      <c r="J226" s="294">
        <v>4</v>
      </c>
      <c r="K226" s="294"/>
      <c r="L226" s="295">
        <f t="shared" ref="L226" si="52">M226+N226</f>
        <v>212</v>
      </c>
      <c r="M226" s="295">
        <v>71</v>
      </c>
      <c r="N226" s="295">
        <f>SUM(Q226:AB226)</f>
        <v>141</v>
      </c>
      <c r="O226" s="295">
        <f t="shared" ref="O226:O227" si="53">N226-P226</f>
        <v>0</v>
      </c>
      <c r="P226" s="296">
        <v>141</v>
      </c>
      <c r="Q226" s="297"/>
      <c r="R226" s="297"/>
      <c r="S226" s="297">
        <v>17</v>
      </c>
      <c r="T226" s="297">
        <v>23</v>
      </c>
      <c r="U226" s="297"/>
      <c r="V226" s="297">
        <v>32</v>
      </c>
      <c r="W226" s="297"/>
      <c r="X226" s="297">
        <v>40</v>
      </c>
      <c r="Y226" s="297"/>
      <c r="Z226" s="297">
        <v>16</v>
      </c>
      <c r="AA226" s="297"/>
      <c r="AB226" s="297">
        <v>13</v>
      </c>
      <c r="AC226" s="50"/>
      <c r="AD226" s="37"/>
    </row>
    <row r="227" spans="1:52" ht="12" customHeight="1">
      <c r="A227" s="288" t="s">
        <v>499</v>
      </c>
      <c r="B227" s="289" t="s">
        <v>417</v>
      </c>
      <c r="C227" s="290"/>
      <c r="D227" s="291"/>
      <c r="E227" s="292"/>
      <c r="F227" s="290"/>
      <c r="G227" s="291" t="s">
        <v>420</v>
      </c>
      <c r="H227" s="292"/>
      <c r="I227" s="293"/>
      <c r="J227" s="291"/>
      <c r="K227" s="294"/>
      <c r="L227" s="295">
        <f t="shared" si="46"/>
        <v>59</v>
      </c>
      <c r="M227" s="295">
        <v>20</v>
      </c>
      <c r="N227" s="295">
        <f t="shared" si="47"/>
        <v>39</v>
      </c>
      <c r="O227" s="295">
        <f t="shared" si="53"/>
        <v>9</v>
      </c>
      <c r="P227" s="298">
        <v>30</v>
      </c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  <c r="AA227" s="297"/>
      <c r="AB227" s="297">
        <v>39</v>
      </c>
      <c r="AC227" s="50"/>
      <c r="AD227" s="37"/>
    </row>
    <row r="228" spans="1:52" ht="23.25" hidden="1" customHeight="1">
      <c r="A228" s="288"/>
      <c r="B228" s="312"/>
      <c r="C228" s="290"/>
      <c r="D228" s="291"/>
      <c r="E228" s="292"/>
      <c r="F228" s="290"/>
      <c r="G228" s="291"/>
      <c r="H228" s="292"/>
      <c r="I228" s="293"/>
      <c r="J228" s="291"/>
      <c r="K228" s="294"/>
      <c r="L228" s="295">
        <f t="shared" si="46"/>
        <v>0</v>
      </c>
      <c r="M228" s="295"/>
      <c r="N228" s="295">
        <f t="shared" si="47"/>
        <v>0</v>
      </c>
      <c r="O228" s="297">
        <f t="shared" ref="O228:O242" si="54">N228-P228</f>
        <v>0</v>
      </c>
      <c r="P228" s="298"/>
      <c r="Q228" s="297"/>
      <c r="R228" s="297"/>
      <c r="S228" s="297"/>
      <c r="T228" s="297"/>
      <c r="U228" s="297"/>
      <c r="V228" s="297"/>
      <c r="W228" s="297"/>
      <c r="X228" s="297"/>
      <c r="Y228" s="297"/>
      <c r="Z228" s="297"/>
      <c r="AA228" s="297"/>
      <c r="AB228" s="297"/>
      <c r="AC228" s="50"/>
      <c r="AD228" s="37"/>
    </row>
    <row r="229" spans="1:52" ht="29.25" hidden="1" customHeight="1">
      <c r="A229" s="241"/>
      <c r="B229" s="199"/>
      <c r="C229" s="5"/>
      <c r="D229" s="6"/>
      <c r="E229" s="7"/>
      <c r="F229" s="5"/>
      <c r="G229" s="6"/>
      <c r="H229" s="7"/>
      <c r="I229" s="157"/>
      <c r="J229" s="6"/>
      <c r="K229" s="209"/>
      <c r="L229" s="35">
        <f t="shared" si="46"/>
        <v>0</v>
      </c>
      <c r="M229" s="35">
        <f t="shared" si="50"/>
        <v>0</v>
      </c>
      <c r="N229" s="35">
        <f t="shared" si="47"/>
        <v>0</v>
      </c>
      <c r="O229" s="36">
        <f t="shared" si="54"/>
        <v>0</v>
      </c>
      <c r="P229" s="50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165"/>
      <c r="AC229" s="50"/>
      <c r="AD229" s="37"/>
    </row>
    <row r="230" spans="1:52" ht="13.5" hidden="1" customHeight="1">
      <c r="A230" s="151" t="s">
        <v>454</v>
      </c>
      <c r="B230" s="199"/>
      <c r="C230" s="5"/>
      <c r="D230" s="6"/>
      <c r="E230" s="7"/>
      <c r="F230" s="5"/>
      <c r="G230" s="6"/>
      <c r="H230" s="7"/>
      <c r="I230" s="157"/>
      <c r="J230" s="6"/>
      <c r="K230" s="209"/>
      <c r="L230" s="35">
        <f t="shared" si="46"/>
        <v>0</v>
      </c>
      <c r="M230" s="35"/>
      <c r="N230" s="35">
        <f t="shared" si="47"/>
        <v>0</v>
      </c>
      <c r="O230" s="256">
        <f t="shared" si="54"/>
        <v>0</v>
      </c>
      <c r="P230" s="50"/>
      <c r="Q230" s="256"/>
      <c r="R230" s="256"/>
      <c r="S230" s="256"/>
      <c r="T230" s="256"/>
      <c r="U230" s="256"/>
      <c r="V230" s="256"/>
      <c r="W230" s="256"/>
      <c r="X230" s="256"/>
      <c r="Y230" s="256"/>
      <c r="Z230" s="256"/>
      <c r="AA230" s="256"/>
      <c r="AB230" s="256"/>
      <c r="AC230" s="50"/>
      <c r="AD230" s="37"/>
    </row>
    <row r="231" spans="1:52" ht="24.75" hidden="1" customHeight="1">
      <c r="A231" s="151" t="s">
        <v>455</v>
      </c>
      <c r="B231" s="199"/>
      <c r="C231" s="5"/>
      <c r="D231" s="6"/>
      <c r="E231" s="7"/>
      <c r="F231" s="5"/>
      <c r="G231" s="6"/>
      <c r="H231" s="7"/>
      <c r="I231" s="157"/>
      <c r="J231" s="6"/>
      <c r="K231" s="209"/>
      <c r="L231" s="35">
        <f t="shared" si="46"/>
        <v>0</v>
      </c>
      <c r="M231" s="35">
        <f t="shared" si="50"/>
        <v>0</v>
      </c>
      <c r="N231" s="35">
        <f t="shared" si="47"/>
        <v>0</v>
      </c>
      <c r="O231" s="256">
        <f t="shared" si="54"/>
        <v>0</v>
      </c>
      <c r="P231" s="50"/>
      <c r="Q231" s="256"/>
      <c r="R231" s="256"/>
      <c r="S231" s="256"/>
      <c r="T231" s="256"/>
      <c r="U231" s="256"/>
      <c r="V231" s="256"/>
      <c r="W231" s="256"/>
      <c r="X231" s="256"/>
      <c r="Y231" s="256"/>
      <c r="Z231" s="256"/>
      <c r="AA231" s="256"/>
      <c r="AB231" s="256"/>
      <c r="AC231" s="50"/>
      <c r="AD231" s="37"/>
    </row>
    <row r="232" spans="1:52" ht="26.25" hidden="1" customHeight="1">
      <c r="A232" s="151" t="s">
        <v>448</v>
      </c>
      <c r="B232" s="199"/>
      <c r="C232" s="5"/>
      <c r="D232" s="6"/>
      <c r="E232" s="7"/>
      <c r="F232" s="5"/>
      <c r="G232" s="6"/>
      <c r="H232" s="7"/>
      <c r="I232" s="157"/>
      <c r="J232" s="6"/>
      <c r="K232" s="209"/>
      <c r="L232" s="35">
        <f t="shared" si="46"/>
        <v>0</v>
      </c>
      <c r="M232" s="35">
        <f t="shared" si="50"/>
        <v>0</v>
      </c>
      <c r="N232" s="35">
        <f t="shared" si="47"/>
        <v>0</v>
      </c>
      <c r="O232" s="256">
        <f t="shared" si="54"/>
        <v>0</v>
      </c>
      <c r="P232" s="50"/>
      <c r="Q232" s="256"/>
      <c r="R232" s="256"/>
      <c r="S232" s="256"/>
      <c r="T232" s="256"/>
      <c r="U232" s="256"/>
      <c r="V232" s="256"/>
      <c r="W232" s="256"/>
      <c r="X232" s="256"/>
      <c r="Y232" s="256"/>
      <c r="Z232" s="256"/>
      <c r="AA232" s="256"/>
      <c r="AB232" s="256"/>
      <c r="AC232" s="50"/>
      <c r="AD232" s="37"/>
    </row>
    <row r="233" spans="1:52" ht="11.25" hidden="1" customHeight="1">
      <c r="A233" s="151" t="s">
        <v>449</v>
      </c>
      <c r="B233" s="199"/>
      <c r="C233" s="5"/>
      <c r="D233" s="6"/>
      <c r="E233" s="7"/>
      <c r="F233" s="5"/>
      <c r="G233" s="6"/>
      <c r="H233" s="7"/>
      <c r="I233" s="157"/>
      <c r="J233" s="6"/>
      <c r="K233" s="209"/>
      <c r="L233" s="35">
        <f t="shared" si="46"/>
        <v>0</v>
      </c>
      <c r="M233" s="35">
        <f t="shared" si="50"/>
        <v>0</v>
      </c>
      <c r="N233" s="35">
        <f t="shared" si="47"/>
        <v>0</v>
      </c>
      <c r="O233" s="36">
        <f t="shared" si="54"/>
        <v>0</v>
      </c>
      <c r="P233" s="50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50"/>
      <c r="AD233" s="37"/>
    </row>
    <row r="234" spans="1:52" ht="11.25" hidden="1" customHeight="1">
      <c r="A234" s="151" t="s">
        <v>450</v>
      </c>
      <c r="B234" s="199"/>
      <c r="C234" s="5"/>
      <c r="D234" s="6"/>
      <c r="E234" s="7"/>
      <c r="F234" s="5"/>
      <c r="G234" s="6"/>
      <c r="H234" s="7"/>
      <c r="I234" s="157"/>
      <c r="J234" s="6"/>
      <c r="K234" s="209"/>
      <c r="L234" s="35">
        <f t="shared" si="46"/>
        <v>0</v>
      </c>
      <c r="M234" s="35">
        <f t="shared" si="50"/>
        <v>0</v>
      </c>
      <c r="N234" s="35">
        <f t="shared" si="47"/>
        <v>0</v>
      </c>
      <c r="O234" s="36">
        <f t="shared" si="54"/>
        <v>0</v>
      </c>
      <c r="P234" s="50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50"/>
      <c r="AD234" s="37"/>
    </row>
    <row r="235" spans="1:52" ht="11.25" hidden="1" customHeight="1">
      <c r="A235" s="151" t="s">
        <v>451</v>
      </c>
      <c r="B235" s="199"/>
      <c r="C235" s="5"/>
      <c r="D235" s="6"/>
      <c r="E235" s="7"/>
      <c r="F235" s="5"/>
      <c r="G235" s="6"/>
      <c r="H235" s="7"/>
      <c r="I235" s="157"/>
      <c r="J235" s="6"/>
      <c r="K235" s="209"/>
      <c r="L235" s="35">
        <f t="shared" si="46"/>
        <v>0</v>
      </c>
      <c r="M235" s="35">
        <f t="shared" si="50"/>
        <v>0</v>
      </c>
      <c r="N235" s="35">
        <f t="shared" si="47"/>
        <v>0</v>
      </c>
      <c r="O235" s="36">
        <f t="shared" si="54"/>
        <v>0</v>
      </c>
      <c r="P235" s="50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50"/>
      <c r="AD235" s="37"/>
    </row>
    <row r="236" spans="1:52" ht="11.25" hidden="1" customHeight="1">
      <c r="A236" s="151" t="s">
        <v>452</v>
      </c>
      <c r="B236" s="199"/>
      <c r="C236" s="5"/>
      <c r="D236" s="6"/>
      <c r="E236" s="7"/>
      <c r="F236" s="5"/>
      <c r="G236" s="6"/>
      <c r="H236" s="7"/>
      <c r="I236" s="157"/>
      <c r="J236" s="6"/>
      <c r="K236" s="209"/>
      <c r="L236" s="35">
        <f t="shared" si="46"/>
        <v>0</v>
      </c>
      <c r="M236" s="35">
        <f t="shared" si="50"/>
        <v>0</v>
      </c>
      <c r="N236" s="35">
        <f t="shared" si="47"/>
        <v>0</v>
      </c>
      <c r="O236" s="36">
        <f t="shared" si="54"/>
        <v>0</v>
      </c>
      <c r="P236" s="50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50"/>
      <c r="AD236" s="37"/>
    </row>
    <row r="237" spans="1:52" ht="11.25" hidden="1" customHeight="1">
      <c r="A237" s="151" t="s">
        <v>453</v>
      </c>
      <c r="B237" s="199"/>
      <c r="C237" s="5"/>
      <c r="D237" s="6"/>
      <c r="E237" s="7"/>
      <c r="F237" s="5"/>
      <c r="G237" s="6"/>
      <c r="H237" s="7"/>
      <c r="I237" s="157"/>
      <c r="J237" s="6"/>
      <c r="K237" s="209"/>
      <c r="L237" s="35">
        <f t="shared" si="46"/>
        <v>0</v>
      </c>
      <c r="M237" s="35">
        <f t="shared" si="50"/>
        <v>0</v>
      </c>
      <c r="N237" s="35">
        <f t="shared" si="47"/>
        <v>0</v>
      </c>
      <c r="O237" s="36">
        <f t="shared" si="54"/>
        <v>0</v>
      </c>
      <c r="P237" s="50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50"/>
      <c r="AD237" s="37"/>
    </row>
    <row r="238" spans="1:52" ht="11.25" hidden="1" customHeight="1">
      <c r="A238" s="151" t="s">
        <v>205</v>
      </c>
      <c r="B238" s="199"/>
      <c r="C238" s="5"/>
      <c r="D238" s="6"/>
      <c r="E238" s="7"/>
      <c r="F238" s="5"/>
      <c r="G238" s="6"/>
      <c r="H238" s="7"/>
      <c r="I238" s="157"/>
      <c r="J238" s="6"/>
      <c r="K238" s="209"/>
      <c r="L238" s="35">
        <f t="shared" si="46"/>
        <v>0</v>
      </c>
      <c r="M238" s="35">
        <f t="shared" si="50"/>
        <v>0</v>
      </c>
      <c r="N238" s="35">
        <f t="shared" si="47"/>
        <v>0</v>
      </c>
      <c r="O238" s="36">
        <f t="shared" si="54"/>
        <v>0</v>
      </c>
      <c r="P238" s="50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50"/>
      <c r="AD238" s="37"/>
    </row>
    <row r="239" spans="1:52" ht="11.25" hidden="1" customHeight="1">
      <c r="A239" s="151" t="s">
        <v>206</v>
      </c>
      <c r="B239" s="199"/>
      <c r="C239" s="5"/>
      <c r="D239" s="6"/>
      <c r="E239" s="7"/>
      <c r="F239" s="5"/>
      <c r="G239" s="6"/>
      <c r="H239" s="7"/>
      <c r="I239" s="157"/>
      <c r="J239" s="6"/>
      <c r="K239" s="209"/>
      <c r="L239" s="35">
        <f t="shared" si="46"/>
        <v>0</v>
      </c>
      <c r="M239" s="35">
        <f t="shared" si="50"/>
        <v>0</v>
      </c>
      <c r="N239" s="35">
        <f t="shared" si="47"/>
        <v>0</v>
      </c>
      <c r="O239" s="36">
        <f t="shared" si="54"/>
        <v>0</v>
      </c>
      <c r="P239" s="50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50"/>
      <c r="AD239" s="37"/>
    </row>
    <row r="240" spans="1:52" ht="11.25" hidden="1" customHeight="1">
      <c r="A240" s="151" t="s">
        <v>207</v>
      </c>
      <c r="B240" s="199"/>
      <c r="C240" s="5"/>
      <c r="D240" s="6"/>
      <c r="E240" s="7"/>
      <c r="F240" s="5"/>
      <c r="G240" s="6"/>
      <c r="H240" s="7"/>
      <c r="I240" s="157"/>
      <c r="J240" s="6"/>
      <c r="K240" s="209"/>
      <c r="L240" s="35">
        <f t="shared" si="46"/>
        <v>0</v>
      </c>
      <c r="M240" s="35">
        <f t="shared" si="50"/>
        <v>0</v>
      </c>
      <c r="N240" s="35">
        <f t="shared" si="47"/>
        <v>0</v>
      </c>
      <c r="O240" s="36">
        <f t="shared" si="54"/>
        <v>0</v>
      </c>
      <c r="P240" s="50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50"/>
      <c r="AD240" s="37"/>
    </row>
    <row r="241" spans="1:52" ht="11.25" hidden="1" customHeight="1">
      <c r="A241" s="151" t="s">
        <v>208</v>
      </c>
      <c r="B241" s="199"/>
      <c r="C241" s="5"/>
      <c r="D241" s="6"/>
      <c r="E241" s="7"/>
      <c r="F241" s="5"/>
      <c r="G241" s="6"/>
      <c r="H241" s="7"/>
      <c r="I241" s="157"/>
      <c r="J241" s="6"/>
      <c r="K241" s="209"/>
      <c r="L241" s="35">
        <f t="shared" si="46"/>
        <v>0</v>
      </c>
      <c r="M241" s="35">
        <f t="shared" si="50"/>
        <v>0</v>
      </c>
      <c r="N241" s="35">
        <f t="shared" si="47"/>
        <v>0</v>
      </c>
      <c r="O241" s="36">
        <f t="shared" si="54"/>
        <v>0</v>
      </c>
      <c r="P241" s="50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50"/>
      <c r="AD241" s="37"/>
    </row>
    <row r="242" spans="1:52" ht="11.25" hidden="1" customHeight="1">
      <c r="A242" s="151" t="s">
        <v>209</v>
      </c>
      <c r="B242" s="199"/>
      <c r="C242" s="5"/>
      <c r="D242" s="6"/>
      <c r="E242" s="7"/>
      <c r="F242" s="5"/>
      <c r="G242" s="6"/>
      <c r="H242" s="7"/>
      <c r="I242" s="157"/>
      <c r="J242" s="6"/>
      <c r="K242" s="209"/>
      <c r="L242" s="35">
        <f t="shared" si="46"/>
        <v>0</v>
      </c>
      <c r="M242" s="35">
        <f t="shared" si="50"/>
        <v>0</v>
      </c>
      <c r="N242" s="35">
        <f t="shared" si="47"/>
        <v>0</v>
      </c>
      <c r="O242" s="36">
        <f t="shared" si="54"/>
        <v>0</v>
      </c>
      <c r="P242" s="50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50"/>
      <c r="AD242" s="37"/>
    </row>
    <row r="243" spans="1:52" ht="12.75" customHeight="1">
      <c r="A243" s="137" t="s">
        <v>58</v>
      </c>
      <c r="B243" s="192" t="s">
        <v>395</v>
      </c>
      <c r="C243" s="5"/>
      <c r="D243" s="6" t="s">
        <v>422</v>
      </c>
      <c r="E243" s="7"/>
      <c r="F243" s="5"/>
      <c r="G243" s="6"/>
      <c r="H243" s="7"/>
      <c r="I243" s="5"/>
      <c r="J243" s="6"/>
      <c r="K243" s="6"/>
      <c r="L243" s="35">
        <f t="shared" si="46"/>
        <v>40</v>
      </c>
      <c r="M243" s="35"/>
      <c r="N243" s="35">
        <f>SUM(Q243:AA243)</f>
        <v>40</v>
      </c>
      <c r="O243" s="35"/>
      <c r="P243" s="35">
        <f>N243</f>
        <v>40</v>
      </c>
      <c r="Q243" s="36"/>
      <c r="R243" s="36"/>
      <c r="S243" s="36"/>
      <c r="T243" s="36"/>
      <c r="U243" s="36"/>
      <c r="V243" s="36"/>
      <c r="W243" s="36"/>
      <c r="X243" s="36">
        <v>40</v>
      </c>
      <c r="Y243" s="36"/>
      <c r="Z243" s="36"/>
      <c r="AA243" s="50"/>
      <c r="AB243" s="62"/>
      <c r="AC243" s="164"/>
      <c r="AD243" s="37"/>
    </row>
    <row r="244" spans="1:52" ht="13.5" customHeight="1">
      <c r="A244" s="137" t="s">
        <v>210</v>
      </c>
      <c r="B244" s="192" t="s">
        <v>396</v>
      </c>
      <c r="C244" s="166"/>
      <c r="D244" s="167"/>
      <c r="E244" s="168"/>
      <c r="F244" s="166"/>
      <c r="G244" s="286" t="s">
        <v>420</v>
      </c>
      <c r="H244" s="251"/>
      <c r="I244" s="166"/>
      <c r="J244" s="167"/>
      <c r="K244" s="167"/>
      <c r="L244" s="35">
        <f t="shared" si="46"/>
        <v>56</v>
      </c>
      <c r="M244" s="35"/>
      <c r="N244" s="35">
        <f>SUM(Q244:AB244)</f>
        <v>56</v>
      </c>
      <c r="O244" s="35"/>
      <c r="P244" s="35">
        <v>56</v>
      </c>
      <c r="Q244" s="36"/>
      <c r="R244" s="36"/>
      <c r="S244" s="36"/>
      <c r="T244" s="36"/>
      <c r="U244" s="36"/>
      <c r="V244" s="36"/>
      <c r="W244" s="36"/>
      <c r="X244" s="36"/>
      <c r="Y244" s="36"/>
      <c r="Z244" s="165">
        <v>32</v>
      </c>
      <c r="AA244" s="165"/>
      <c r="AB244" s="164">
        <v>24</v>
      </c>
      <c r="AC244" s="164"/>
      <c r="AD244" s="37"/>
    </row>
    <row r="245" spans="1:52" ht="12.75" customHeight="1">
      <c r="A245" s="234"/>
      <c r="B245" s="192" t="s">
        <v>505</v>
      </c>
      <c r="C245" s="231"/>
      <c r="D245" s="232"/>
      <c r="E245" s="233"/>
      <c r="F245" s="231"/>
      <c r="G245" s="232"/>
      <c r="H245" s="233"/>
      <c r="I245" s="231"/>
      <c r="J245" s="232">
        <v>8</v>
      </c>
      <c r="K245" s="232"/>
      <c r="L245" s="35"/>
      <c r="M245" s="35"/>
      <c r="N245" s="35"/>
      <c r="O245" s="35"/>
      <c r="P245" s="35"/>
      <c r="Q245" s="235"/>
      <c r="R245" s="235"/>
      <c r="S245" s="235"/>
      <c r="T245" s="235"/>
      <c r="U245" s="235"/>
      <c r="V245" s="235"/>
      <c r="W245" s="235"/>
      <c r="X245" s="235"/>
      <c r="Y245" s="235"/>
      <c r="Z245" s="235"/>
      <c r="AA245" s="235"/>
      <c r="AB245" s="55"/>
      <c r="AC245" s="164"/>
      <c r="AD245" s="37"/>
    </row>
    <row r="246" spans="1:52" s="219" customFormat="1" ht="23.25" customHeight="1">
      <c r="A246" s="213" t="s">
        <v>44</v>
      </c>
      <c r="B246" s="214" t="s">
        <v>410</v>
      </c>
      <c r="C246" s="363">
        <f>COUNTIF(C247:E273,1)+COUNTIF(C247:E273,2)+COUNTIF(C247:E273,3)+COUNTIF(C247:E273,4)+COUNTIF(C247:E273,5)+COUNTIF(C247:E273,6)+COUNTIF(C247:E273,7)+COUNTIF(C247:E273,8)</f>
        <v>0</v>
      </c>
      <c r="D246" s="364"/>
      <c r="E246" s="365"/>
      <c r="F246" s="363">
        <f>COUNTIF(F247:H273,1)+COUNTIF(F247:H273,2)+COUNTIF(F247:H273,3)+COUNTIF(F247:H273,4)+COUNTIF(F247:H273,5)+COUNTIF(F247:H273,6)+COUNTIF(F247:H273,7)+COUNTIF(F247:H273,8)</f>
        <v>1</v>
      </c>
      <c r="G246" s="364"/>
      <c r="H246" s="365"/>
      <c r="I246" s="363">
        <f>COUNTIF(I247:K273,1)+COUNTIF(I247:K273,2)+COUNTIF(I247:K273,3)+COUNTIF(I247:K273,4)+COUNTIF(I247:K273,5)+COUNTIF(I247:K273,6)+COUNTIF(I247:K273,7)+COUNTIF(I247:K273,8)</f>
        <v>0</v>
      </c>
      <c r="J246" s="364"/>
      <c r="K246" s="364"/>
      <c r="L246" s="215">
        <f>SUM(L247:L271)</f>
        <v>156</v>
      </c>
      <c r="M246" s="215">
        <f>SUM(M247:M271)</f>
        <v>52</v>
      </c>
      <c r="N246" s="215">
        <f>SUM(N247:N271)</f>
        <v>104</v>
      </c>
      <c r="O246" s="215">
        <f>SUM(O247:O271)</f>
        <v>52</v>
      </c>
      <c r="P246" s="215">
        <f>SUM(P247:P271)</f>
        <v>52</v>
      </c>
      <c r="Q246" s="216">
        <f t="shared" ref="Q246:AA246" si="55">SUM(Q247:Q273)</f>
        <v>0</v>
      </c>
      <c r="R246" s="216">
        <f t="shared" si="55"/>
        <v>0</v>
      </c>
      <c r="S246" s="215">
        <f>SUM(S247:S271)</f>
        <v>0</v>
      </c>
      <c r="T246" s="215">
        <f>SUM(T247:T271)</f>
        <v>0</v>
      </c>
      <c r="U246" s="216">
        <f t="shared" si="55"/>
        <v>0</v>
      </c>
      <c r="V246" s="215">
        <f>SUM(V247:V271)</f>
        <v>16</v>
      </c>
      <c r="W246" s="216">
        <f t="shared" si="55"/>
        <v>0</v>
      </c>
      <c r="X246" s="215">
        <f>SUM(X247:X271)</f>
        <v>40</v>
      </c>
      <c r="Y246" s="216">
        <f>SUM(Y272:Y273)</f>
        <v>0</v>
      </c>
      <c r="Z246" s="215">
        <f>SUM(Z247:Z271)</f>
        <v>48</v>
      </c>
      <c r="AA246" s="216">
        <f t="shared" si="55"/>
        <v>0</v>
      </c>
      <c r="AB246" s="215">
        <f>SUM(AB247:AB271)</f>
        <v>0</v>
      </c>
      <c r="AC246" s="216"/>
      <c r="AD246" s="217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</row>
    <row r="247" spans="1:52" ht="23.25" customHeight="1">
      <c r="A247" s="151" t="s">
        <v>500</v>
      </c>
      <c r="B247" s="199" t="s">
        <v>411</v>
      </c>
      <c r="C247" s="58"/>
      <c r="D247" s="56"/>
      <c r="E247" s="57"/>
      <c r="F247" s="58"/>
      <c r="G247" s="287">
        <v>7</v>
      </c>
      <c r="H247" s="57"/>
      <c r="I247" s="158"/>
      <c r="J247" s="56"/>
      <c r="K247" s="41"/>
      <c r="L247" s="35">
        <f t="shared" ref="L247:L273" si="56">M247+N247</f>
        <v>78</v>
      </c>
      <c r="M247" s="35">
        <v>26</v>
      </c>
      <c r="N247" s="35">
        <f t="shared" ref="N247:N273" si="57">SUM(Q247:AB247)</f>
        <v>52</v>
      </c>
      <c r="O247" s="35">
        <f>N247-P247</f>
        <v>26</v>
      </c>
      <c r="P247" s="50">
        <v>26</v>
      </c>
      <c r="Q247" s="36"/>
      <c r="R247" s="36"/>
      <c r="S247" s="36"/>
      <c r="T247" s="36"/>
      <c r="U247" s="36"/>
      <c r="V247" s="284">
        <v>16</v>
      </c>
      <c r="W247" s="284"/>
      <c r="X247" s="284">
        <v>20</v>
      </c>
      <c r="Y247" s="284"/>
      <c r="Z247" s="284">
        <v>16</v>
      </c>
      <c r="AA247" s="36"/>
      <c r="AB247" s="36"/>
      <c r="AD247" s="37"/>
    </row>
    <row r="248" spans="1:52" s="281" customFormat="1" ht="24" customHeight="1">
      <c r="A248" s="314" t="s">
        <v>501</v>
      </c>
      <c r="B248" s="315" t="s">
        <v>419</v>
      </c>
      <c r="C248" s="316"/>
      <c r="D248" s="317"/>
      <c r="E248" s="318"/>
      <c r="F248" s="316"/>
      <c r="G248" s="317" t="s">
        <v>421</v>
      </c>
      <c r="H248" s="318"/>
      <c r="I248" s="319"/>
      <c r="J248" s="317"/>
      <c r="K248" s="320"/>
      <c r="L248" s="321">
        <f t="shared" si="56"/>
        <v>78</v>
      </c>
      <c r="M248" s="321">
        <v>26</v>
      </c>
      <c r="N248" s="321">
        <f t="shared" si="57"/>
        <v>52</v>
      </c>
      <c r="O248" s="321">
        <f>N248-P248</f>
        <v>26</v>
      </c>
      <c r="P248" s="322">
        <v>26</v>
      </c>
      <c r="Q248" s="323"/>
      <c r="R248" s="323"/>
      <c r="S248" s="323"/>
      <c r="T248" s="323"/>
      <c r="U248" s="323"/>
      <c r="V248" s="323"/>
      <c r="W248" s="323"/>
      <c r="X248" s="323">
        <v>20</v>
      </c>
      <c r="Y248" s="323"/>
      <c r="Z248" s="322">
        <v>32</v>
      </c>
      <c r="AA248" s="324"/>
      <c r="AB248" s="324"/>
      <c r="AC248" s="322"/>
      <c r="AD248" s="325"/>
      <c r="AE248" s="280"/>
      <c r="AF248" s="280"/>
      <c r="AG248" s="280"/>
      <c r="AH248" s="280"/>
      <c r="AI248" s="280"/>
      <c r="AJ248" s="280"/>
      <c r="AK248" s="280"/>
      <c r="AL248" s="280"/>
      <c r="AM248" s="280"/>
      <c r="AN248" s="280"/>
      <c r="AO248" s="280"/>
      <c r="AP248" s="280"/>
      <c r="AQ248" s="280"/>
      <c r="AR248" s="280"/>
      <c r="AS248" s="280"/>
      <c r="AT248" s="280"/>
      <c r="AU248" s="280"/>
      <c r="AV248" s="280"/>
      <c r="AW248" s="280"/>
      <c r="AX248" s="280"/>
      <c r="AY248" s="280"/>
      <c r="AZ248" s="280"/>
    </row>
    <row r="249" spans="1:52" ht="11.25" hidden="1" customHeight="1">
      <c r="A249" s="151" t="s">
        <v>211</v>
      </c>
      <c r="B249" s="199"/>
      <c r="C249" s="5"/>
      <c r="D249" s="6"/>
      <c r="E249" s="7"/>
      <c r="F249" s="5"/>
      <c r="G249" s="6"/>
      <c r="H249" s="7"/>
      <c r="I249" s="157"/>
      <c r="J249" s="6"/>
      <c r="K249" s="209"/>
      <c r="L249" s="35">
        <f t="shared" si="56"/>
        <v>0</v>
      </c>
      <c r="M249" s="35">
        <f t="shared" ref="M249:M271" si="58">N249/2</f>
        <v>0</v>
      </c>
      <c r="N249" s="35">
        <f t="shared" si="57"/>
        <v>0</v>
      </c>
      <c r="O249" s="36">
        <f t="shared" ref="O249:O271" si="59">N249-P249</f>
        <v>0</v>
      </c>
      <c r="P249" s="50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50"/>
      <c r="AD249" s="37">
        <f t="shared" ref="AD249:AD281" si="60">N249-AC249</f>
        <v>0</v>
      </c>
    </row>
    <row r="250" spans="1:52" ht="11.25" hidden="1" customHeight="1">
      <c r="A250" s="151" t="s">
        <v>212</v>
      </c>
      <c r="B250" s="199"/>
      <c r="C250" s="5"/>
      <c r="D250" s="6"/>
      <c r="E250" s="7"/>
      <c r="F250" s="5"/>
      <c r="G250" s="6"/>
      <c r="H250" s="7"/>
      <c r="I250" s="157"/>
      <c r="J250" s="6"/>
      <c r="K250" s="209"/>
      <c r="L250" s="35">
        <f t="shared" si="56"/>
        <v>0</v>
      </c>
      <c r="M250" s="35">
        <f t="shared" si="58"/>
        <v>0</v>
      </c>
      <c r="N250" s="35">
        <f t="shared" si="57"/>
        <v>0</v>
      </c>
      <c r="O250" s="36">
        <f t="shared" si="59"/>
        <v>0</v>
      </c>
      <c r="P250" s="50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50"/>
      <c r="AD250" s="37">
        <f t="shared" si="60"/>
        <v>0</v>
      </c>
    </row>
    <row r="251" spans="1:52" ht="11.25" hidden="1" customHeight="1">
      <c r="A251" s="151" t="s">
        <v>213</v>
      </c>
      <c r="B251" s="199"/>
      <c r="C251" s="5"/>
      <c r="D251" s="6"/>
      <c r="E251" s="7"/>
      <c r="F251" s="5"/>
      <c r="G251" s="6"/>
      <c r="H251" s="7"/>
      <c r="I251" s="157"/>
      <c r="J251" s="6"/>
      <c r="K251" s="209"/>
      <c r="L251" s="35">
        <f t="shared" si="56"/>
        <v>0</v>
      </c>
      <c r="M251" s="35">
        <f t="shared" si="58"/>
        <v>0</v>
      </c>
      <c r="N251" s="35">
        <f t="shared" si="57"/>
        <v>0</v>
      </c>
      <c r="O251" s="36">
        <f t="shared" si="59"/>
        <v>0</v>
      </c>
      <c r="P251" s="50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50"/>
      <c r="AD251" s="37">
        <f t="shared" si="60"/>
        <v>0</v>
      </c>
    </row>
    <row r="252" spans="1:52" ht="11.25" hidden="1" customHeight="1">
      <c r="A252" s="151" t="s">
        <v>214</v>
      </c>
      <c r="B252" s="199"/>
      <c r="C252" s="5"/>
      <c r="D252" s="6"/>
      <c r="E252" s="7"/>
      <c r="F252" s="5"/>
      <c r="G252" s="6"/>
      <c r="H252" s="7"/>
      <c r="I252" s="157"/>
      <c r="J252" s="6"/>
      <c r="K252" s="209"/>
      <c r="L252" s="35">
        <f t="shared" si="56"/>
        <v>0</v>
      </c>
      <c r="M252" s="35">
        <f t="shared" si="58"/>
        <v>0</v>
      </c>
      <c r="N252" s="35">
        <f t="shared" si="57"/>
        <v>0</v>
      </c>
      <c r="O252" s="36">
        <f t="shared" si="59"/>
        <v>0</v>
      </c>
      <c r="P252" s="50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50"/>
      <c r="AD252" s="37">
        <f t="shared" si="60"/>
        <v>0</v>
      </c>
    </row>
    <row r="253" spans="1:52" ht="11.25" hidden="1" customHeight="1">
      <c r="A253" s="151" t="s">
        <v>215</v>
      </c>
      <c r="B253" s="199"/>
      <c r="C253" s="5"/>
      <c r="D253" s="6"/>
      <c r="E253" s="7"/>
      <c r="F253" s="5"/>
      <c r="G253" s="6"/>
      <c r="H253" s="7"/>
      <c r="I253" s="157"/>
      <c r="J253" s="6"/>
      <c r="K253" s="209"/>
      <c r="L253" s="35">
        <f t="shared" si="56"/>
        <v>0</v>
      </c>
      <c r="M253" s="35">
        <f t="shared" si="58"/>
        <v>0</v>
      </c>
      <c r="N253" s="35">
        <f t="shared" si="57"/>
        <v>0</v>
      </c>
      <c r="O253" s="36">
        <f t="shared" si="59"/>
        <v>0</v>
      </c>
      <c r="P253" s="50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50"/>
      <c r="AD253" s="37">
        <f t="shared" si="60"/>
        <v>0</v>
      </c>
    </row>
    <row r="254" spans="1:52" ht="11.25" hidden="1" customHeight="1">
      <c r="A254" s="151" t="s">
        <v>216</v>
      </c>
      <c r="B254" s="199"/>
      <c r="C254" s="5"/>
      <c r="D254" s="6"/>
      <c r="E254" s="7"/>
      <c r="F254" s="5"/>
      <c r="G254" s="6"/>
      <c r="H254" s="7"/>
      <c r="I254" s="157"/>
      <c r="J254" s="6"/>
      <c r="K254" s="209"/>
      <c r="L254" s="35">
        <f t="shared" si="56"/>
        <v>0</v>
      </c>
      <c r="M254" s="35">
        <f t="shared" si="58"/>
        <v>0</v>
      </c>
      <c r="N254" s="35">
        <f t="shared" si="57"/>
        <v>0</v>
      </c>
      <c r="O254" s="36">
        <f t="shared" si="59"/>
        <v>0</v>
      </c>
      <c r="P254" s="50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50"/>
      <c r="AD254" s="37">
        <f t="shared" si="60"/>
        <v>0</v>
      </c>
    </row>
    <row r="255" spans="1:52" ht="11.25" hidden="1" customHeight="1">
      <c r="A255" s="151" t="s">
        <v>217</v>
      </c>
      <c r="B255" s="199"/>
      <c r="C255" s="5"/>
      <c r="D255" s="6"/>
      <c r="E255" s="7"/>
      <c r="F255" s="5"/>
      <c r="G255" s="6"/>
      <c r="H255" s="7"/>
      <c r="I255" s="157"/>
      <c r="J255" s="6"/>
      <c r="K255" s="209"/>
      <c r="L255" s="35">
        <f t="shared" si="56"/>
        <v>0</v>
      </c>
      <c r="M255" s="35">
        <f t="shared" si="58"/>
        <v>0</v>
      </c>
      <c r="N255" s="35">
        <f t="shared" si="57"/>
        <v>0</v>
      </c>
      <c r="O255" s="36">
        <f t="shared" si="59"/>
        <v>0</v>
      </c>
      <c r="P255" s="50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50"/>
      <c r="AD255" s="37">
        <f t="shared" si="60"/>
        <v>0</v>
      </c>
    </row>
    <row r="256" spans="1:52" ht="11.25" hidden="1" customHeight="1">
      <c r="A256" s="151" t="s">
        <v>218</v>
      </c>
      <c r="B256" s="199"/>
      <c r="C256" s="5"/>
      <c r="D256" s="6"/>
      <c r="E256" s="7"/>
      <c r="F256" s="5"/>
      <c r="G256" s="6"/>
      <c r="H256" s="7"/>
      <c r="I256" s="157"/>
      <c r="J256" s="6"/>
      <c r="K256" s="209"/>
      <c r="L256" s="35">
        <f t="shared" si="56"/>
        <v>0</v>
      </c>
      <c r="M256" s="35">
        <f t="shared" si="58"/>
        <v>0</v>
      </c>
      <c r="N256" s="35">
        <f t="shared" si="57"/>
        <v>0</v>
      </c>
      <c r="O256" s="36">
        <f t="shared" si="59"/>
        <v>0</v>
      </c>
      <c r="P256" s="50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50"/>
      <c r="AD256" s="37">
        <f t="shared" si="60"/>
        <v>0</v>
      </c>
    </row>
    <row r="257" spans="1:30" ht="11.25" hidden="1" customHeight="1">
      <c r="A257" s="151" t="s">
        <v>219</v>
      </c>
      <c r="B257" s="199"/>
      <c r="C257" s="5"/>
      <c r="D257" s="6"/>
      <c r="E257" s="7"/>
      <c r="F257" s="5"/>
      <c r="G257" s="6"/>
      <c r="H257" s="7"/>
      <c r="I257" s="157"/>
      <c r="J257" s="6"/>
      <c r="K257" s="209"/>
      <c r="L257" s="35">
        <f t="shared" si="56"/>
        <v>0</v>
      </c>
      <c r="M257" s="35">
        <f t="shared" si="58"/>
        <v>0</v>
      </c>
      <c r="N257" s="35">
        <f t="shared" si="57"/>
        <v>0</v>
      </c>
      <c r="O257" s="36">
        <f t="shared" si="59"/>
        <v>0</v>
      </c>
      <c r="P257" s="50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50"/>
      <c r="AD257" s="37">
        <f t="shared" si="60"/>
        <v>0</v>
      </c>
    </row>
    <row r="258" spans="1:30" ht="11.25" hidden="1" customHeight="1">
      <c r="A258" s="151" t="s">
        <v>220</v>
      </c>
      <c r="B258" s="199"/>
      <c r="C258" s="5"/>
      <c r="D258" s="6"/>
      <c r="E258" s="7"/>
      <c r="F258" s="5"/>
      <c r="G258" s="6"/>
      <c r="H258" s="7"/>
      <c r="I258" s="157"/>
      <c r="J258" s="6"/>
      <c r="K258" s="209"/>
      <c r="L258" s="35">
        <f t="shared" si="56"/>
        <v>0</v>
      </c>
      <c r="M258" s="35">
        <f t="shared" si="58"/>
        <v>0</v>
      </c>
      <c r="N258" s="35">
        <f t="shared" si="57"/>
        <v>0</v>
      </c>
      <c r="O258" s="36">
        <f t="shared" si="59"/>
        <v>0</v>
      </c>
      <c r="P258" s="50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50"/>
      <c r="AD258" s="37">
        <f t="shared" si="60"/>
        <v>0</v>
      </c>
    </row>
    <row r="259" spans="1:30" ht="11.25" hidden="1" customHeight="1">
      <c r="A259" s="151" t="s">
        <v>221</v>
      </c>
      <c r="B259" s="199"/>
      <c r="C259" s="5"/>
      <c r="D259" s="6"/>
      <c r="E259" s="7"/>
      <c r="F259" s="5"/>
      <c r="G259" s="6"/>
      <c r="H259" s="7"/>
      <c r="I259" s="157"/>
      <c r="J259" s="6"/>
      <c r="K259" s="209"/>
      <c r="L259" s="35">
        <f t="shared" si="56"/>
        <v>0</v>
      </c>
      <c r="M259" s="35">
        <f t="shared" si="58"/>
        <v>0</v>
      </c>
      <c r="N259" s="35">
        <f t="shared" si="57"/>
        <v>0</v>
      </c>
      <c r="O259" s="36">
        <f t="shared" si="59"/>
        <v>0</v>
      </c>
      <c r="P259" s="50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50"/>
      <c r="AD259" s="37">
        <f t="shared" si="60"/>
        <v>0</v>
      </c>
    </row>
    <row r="260" spans="1:30" ht="11.25" hidden="1" customHeight="1">
      <c r="A260" s="151" t="s">
        <v>222</v>
      </c>
      <c r="B260" s="199"/>
      <c r="C260" s="5"/>
      <c r="D260" s="6"/>
      <c r="E260" s="7"/>
      <c r="F260" s="5"/>
      <c r="G260" s="6"/>
      <c r="H260" s="7"/>
      <c r="I260" s="157"/>
      <c r="J260" s="6"/>
      <c r="K260" s="209"/>
      <c r="L260" s="35">
        <f t="shared" si="56"/>
        <v>0</v>
      </c>
      <c r="M260" s="35">
        <f t="shared" si="58"/>
        <v>0</v>
      </c>
      <c r="N260" s="35">
        <f t="shared" si="57"/>
        <v>0</v>
      </c>
      <c r="O260" s="36">
        <f t="shared" si="59"/>
        <v>0</v>
      </c>
      <c r="P260" s="50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50"/>
      <c r="AD260" s="37">
        <f t="shared" si="60"/>
        <v>0</v>
      </c>
    </row>
    <row r="261" spans="1:30" ht="11.25" hidden="1" customHeight="1">
      <c r="A261" s="151" t="s">
        <v>223</v>
      </c>
      <c r="B261" s="199"/>
      <c r="C261" s="5"/>
      <c r="D261" s="6"/>
      <c r="E261" s="7"/>
      <c r="F261" s="5"/>
      <c r="G261" s="6"/>
      <c r="H261" s="7"/>
      <c r="I261" s="157"/>
      <c r="J261" s="6"/>
      <c r="K261" s="209"/>
      <c r="L261" s="35">
        <f t="shared" si="56"/>
        <v>0</v>
      </c>
      <c r="M261" s="35">
        <f t="shared" si="58"/>
        <v>0</v>
      </c>
      <c r="N261" s="35">
        <f t="shared" si="57"/>
        <v>0</v>
      </c>
      <c r="O261" s="36">
        <f t="shared" si="59"/>
        <v>0</v>
      </c>
      <c r="P261" s="50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50"/>
      <c r="AD261" s="37">
        <f t="shared" si="60"/>
        <v>0</v>
      </c>
    </row>
    <row r="262" spans="1:30" ht="11.25" hidden="1" customHeight="1">
      <c r="A262" s="151" t="s">
        <v>224</v>
      </c>
      <c r="B262" s="199"/>
      <c r="C262" s="5"/>
      <c r="D262" s="6"/>
      <c r="E262" s="7"/>
      <c r="F262" s="5"/>
      <c r="G262" s="6"/>
      <c r="H262" s="7"/>
      <c r="I262" s="157"/>
      <c r="J262" s="6"/>
      <c r="K262" s="209"/>
      <c r="L262" s="35">
        <f t="shared" si="56"/>
        <v>0</v>
      </c>
      <c r="M262" s="35">
        <f t="shared" si="58"/>
        <v>0</v>
      </c>
      <c r="N262" s="35">
        <f t="shared" si="57"/>
        <v>0</v>
      </c>
      <c r="O262" s="36">
        <f t="shared" si="59"/>
        <v>0</v>
      </c>
      <c r="P262" s="50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50"/>
      <c r="AD262" s="37">
        <f t="shared" si="60"/>
        <v>0</v>
      </c>
    </row>
    <row r="263" spans="1:30" ht="11.25" hidden="1" customHeight="1">
      <c r="A263" s="151" t="s">
        <v>225</v>
      </c>
      <c r="B263" s="199"/>
      <c r="C263" s="5"/>
      <c r="D263" s="6"/>
      <c r="E263" s="7"/>
      <c r="F263" s="5"/>
      <c r="G263" s="6"/>
      <c r="H263" s="7"/>
      <c r="I263" s="157"/>
      <c r="J263" s="6"/>
      <c r="K263" s="209"/>
      <c r="L263" s="35">
        <f t="shared" si="56"/>
        <v>0</v>
      </c>
      <c r="M263" s="35">
        <f t="shared" si="58"/>
        <v>0</v>
      </c>
      <c r="N263" s="35">
        <f t="shared" si="57"/>
        <v>0</v>
      </c>
      <c r="O263" s="36">
        <f t="shared" si="59"/>
        <v>0</v>
      </c>
      <c r="P263" s="50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50"/>
      <c r="AD263" s="37">
        <f t="shared" si="60"/>
        <v>0</v>
      </c>
    </row>
    <row r="264" spans="1:30" ht="11.25" hidden="1" customHeight="1">
      <c r="A264" s="151" t="s">
        <v>226</v>
      </c>
      <c r="B264" s="199"/>
      <c r="C264" s="5"/>
      <c r="D264" s="6"/>
      <c r="E264" s="7"/>
      <c r="F264" s="5"/>
      <c r="G264" s="6"/>
      <c r="H264" s="7"/>
      <c r="I264" s="157"/>
      <c r="J264" s="6"/>
      <c r="K264" s="209"/>
      <c r="L264" s="35">
        <f t="shared" si="56"/>
        <v>0</v>
      </c>
      <c r="M264" s="35">
        <f t="shared" si="58"/>
        <v>0</v>
      </c>
      <c r="N264" s="35">
        <f t="shared" si="57"/>
        <v>0</v>
      </c>
      <c r="O264" s="36">
        <f t="shared" si="59"/>
        <v>0</v>
      </c>
      <c r="P264" s="50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50"/>
      <c r="AD264" s="37">
        <f t="shared" si="60"/>
        <v>0</v>
      </c>
    </row>
    <row r="265" spans="1:30" ht="11.25" hidden="1" customHeight="1">
      <c r="A265" s="151" t="s">
        <v>227</v>
      </c>
      <c r="B265" s="199"/>
      <c r="C265" s="5"/>
      <c r="D265" s="6"/>
      <c r="E265" s="7"/>
      <c r="F265" s="5"/>
      <c r="G265" s="6"/>
      <c r="H265" s="7"/>
      <c r="I265" s="157"/>
      <c r="J265" s="6"/>
      <c r="K265" s="209"/>
      <c r="L265" s="35">
        <f t="shared" si="56"/>
        <v>0</v>
      </c>
      <c r="M265" s="35">
        <f t="shared" si="58"/>
        <v>0</v>
      </c>
      <c r="N265" s="35">
        <f t="shared" si="57"/>
        <v>0</v>
      </c>
      <c r="O265" s="36">
        <f t="shared" si="59"/>
        <v>0</v>
      </c>
      <c r="P265" s="50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50"/>
      <c r="AD265" s="37">
        <f t="shared" si="60"/>
        <v>0</v>
      </c>
    </row>
    <row r="266" spans="1:30" ht="11.25" hidden="1" customHeight="1">
      <c r="A266" s="151" t="s">
        <v>228</v>
      </c>
      <c r="B266" s="199"/>
      <c r="C266" s="5"/>
      <c r="D266" s="6"/>
      <c r="E266" s="7"/>
      <c r="F266" s="5"/>
      <c r="G266" s="6"/>
      <c r="H266" s="7"/>
      <c r="I266" s="157"/>
      <c r="J266" s="6"/>
      <c r="K266" s="209"/>
      <c r="L266" s="35">
        <f t="shared" si="56"/>
        <v>0</v>
      </c>
      <c r="M266" s="35">
        <f t="shared" si="58"/>
        <v>0</v>
      </c>
      <c r="N266" s="35">
        <f t="shared" si="57"/>
        <v>0</v>
      </c>
      <c r="O266" s="36">
        <f t="shared" si="59"/>
        <v>0</v>
      </c>
      <c r="P266" s="50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50"/>
      <c r="AD266" s="37">
        <f t="shared" si="60"/>
        <v>0</v>
      </c>
    </row>
    <row r="267" spans="1:30" ht="11.25" hidden="1" customHeight="1">
      <c r="A267" s="151" t="s">
        <v>229</v>
      </c>
      <c r="B267" s="199"/>
      <c r="C267" s="5"/>
      <c r="D267" s="6"/>
      <c r="E267" s="7"/>
      <c r="F267" s="5"/>
      <c r="G267" s="6"/>
      <c r="H267" s="7"/>
      <c r="I267" s="157"/>
      <c r="J267" s="6"/>
      <c r="K267" s="209"/>
      <c r="L267" s="35">
        <f t="shared" si="56"/>
        <v>0</v>
      </c>
      <c r="M267" s="35">
        <f t="shared" si="58"/>
        <v>0</v>
      </c>
      <c r="N267" s="35">
        <f t="shared" si="57"/>
        <v>0</v>
      </c>
      <c r="O267" s="36">
        <f t="shared" si="59"/>
        <v>0</v>
      </c>
      <c r="P267" s="50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50"/>
      <c r="AD267" s="37">
        <f t="shared" si="60"/>
        <v>0</v>
      </c>
    </row>
    <row r="268" spans="1:30" ht="11.25" hidden="1" customHeight="1">
      <c r="A268" s="151" t="s">
        <v>230</v>
      </c>
      <c r="B268" s="199"/>
      <c r="C268" s="5"/>
      <c r="D268" s="6"/>
      <c r="E268" s="7"/>
      <c r="F268" s="5"/>
      <c r="G268" s="6"/>
      <c r="H268" s="7"/>
      <c r="I268" s="157"/>
      <c r="J268" s="6"/>
      <c r="K268" s="209"/>
      <c r="L268" s="35">
        <f t="shared" si="56"/>
        <v>0</v>
      </c>
      <c r="M268" s="35">
        <f t="shared" si="58"/>
        <v>0</v>
      </c>
      <c r="N268" s="35">
        <f t="shared" si="57"/>
        <v>0</v>
      </c>
      <c r="O268" s="36">
        <f t="shared" si="59"/>
        <v>0</v>
      </c>
      <c r="P268" s="50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50"/>
      <c r="AD268" s="37">
        <f t="shared" si="60"/>
        <v>0</v>
      </c>
    </row>
    <row r="269" spans="1:30" ht="11.25" hidden="1" customHeight="1">
      <c r="A269" s="151" t="s">
        <v>231</v>
      </c>
      <c r="B269" s="199"/>
      <c r="C269" s="5"/>
      <c r="D269" s="6"/>
      <c r="E269" s="7"/>
      <c r="F269" s="5"/>
      <c r="G269" s="6"/>
      <c r="H269" s="7"/>
      <c r="I269" s="157"/>
      <c r="J269" s="6"/>
      <c r="K269" s="209"/>
      <c r="L269" s="35">
        <f t="shared" si="56"/>
        <v>0</v>
      </c>
      <c r="M269" s="35">
        <f t="shared" si="58"/>
        <v>0</v>
      </c>
      <c r="N269" s="35">
        <f t="shared" si="57"/>
        <v>0</v>
      </c>
      <c r="O269" s="36">
        <f t="shared" si="59"/>
        <v>0</v>
      </c>
      <c r="P269" s="50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50"/>
      <c r="AD269" s="37">
        <f t="shared" si="60"/>
        <v>0</v>
      </c>
    </row>
    <row r="270" spans="1:30" ht="11.25" hidden="1" customHeight="1">
      <c r="A270" s="151" t="s">
        <v>232</v>
      </c>
      <c r="B270" s="199"/>
      <c r="C270" s="5"/>
      <c r="D270" s="6"/>
      <c r="E270" s="7"/>
      <c r="F270" s="5"/>
      <c r="G270" s="6"/>
      <c r="H270" s="7"/>
      <c r="I270" s="157"/>
      <c r="J270" s="6"/>
      <c r="K270" s="209"/>
      <c r="L270" s="35">
        <f t="shared" si="56"/>
        <v>0</v>
      </c>
      <c r="M270" s="35">
        <f t="shared" si="58"/>
        <v>0</v>
      </c>
      <c r="N270" s="35">
        <f t="shared" si="57"/>
        <v>0</v>
      </c>
      <c r="O270" s="36">
        <f t="shared" si="59"/>
        <v>0</v>
      </c>
      <c r="P270" s="50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50"/>
      <c r="AD270" s="37">
        <f t="shared" si="60"/>
        <v>0</v>
      </c>
    </row>
    <row r="271" spans="1:30" ht="11.25" hidden="1" customHeight="1">
      <c r="A271" s="151" t="s">
        <v>233</v>
      </c>
      <c r="B271" s="199"/>
      <c r="C271" s="5"/>
      <c r="D271" s="6"/>
      <c r="E271" s="7"/>
      <c r="F271" s="5"/>
      <c r="G271" s="6"/>
      <c r="H271" s="7"/>
      <c r="I271" s="157"/>
      <c r="J271" s="6"/>
      <c r="K271" s="209"/>
      <c r="L271" s="35">
        <f t="shared" si="56"/>
        <v>0</v>
      </c>
      <c r="M271" s="35">
        <f t="shared" si="58"/>
        <v>0</v>
      </c>
      <c r="N271" s="35">
        <f t="shared" si="57"/>
        <v>0</v>
      </c>
      <c r="O271" s="36">
        <f t="shared" si="59"/>
        <v>0</v>
      </c>
      <c r="P271" s="50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50"/>
      <c r="AD271" s="37">
        <f t="shared" si="60"/>
        <v>0</v>
      </c>
    </row>
    <row r="272" spans="1:30" ht="11.25" customHeight="1">
      <c r="A272" s="137" t="s">
        <v>234</v>
      </c>
      <c r="B272" s="192" t="s">
        <v>395</v>
      </c>
      <c r="C272" s="5"/>
      <c r="D272" s="6" t="s">
        <v>422</v>
      </c>
      <c r="E272" s="7"/>
      <c r="F272" s="5"/>
      <c r="G272" s="6"/>
      <c r="H272" s="7"/>
      <c r="I272" s="5"/>
      <c r="J272" s="6"/>
      <c r="K272" s="6"/>
      <c r="L272" s="35">
        <f t="shared" si="56"/>
        <v>40</v>
      </c>
      <c r="M272" s="35"/>
      <c r="N272" s="35">
        <f t="shared" si="57"/>
        <v>40</v>
      </c>
      <c r="O272" s="35"/>
      <c r="P272" s="35">
        <f>N272</f>
        <v>40</v>
      </c>
      <c r="Q272" s="36"/>
      <c r="R272" s="36"/>
      <c r="S272" s="36"/>
      <c r="T272" s="36"/>
      <c r="U272" s="36"/>
      <c r="V272" s="36"/>
      <c r="W272" s="36"/>
      <c r="X272" s="36">
        <v>40</v>
      </c>
      <c r="Y272" s="36"/>
      <c r="Z272" s="36"/>
      <c r="AA272" s="36"/>
      <c r="AB272" s="165"/>
      <c r="AD272" s="37"/>
    </row>
    <row r="273" spans="1:30" ht="14.25" customHeight="1">
      <c r="A273" s="137" t="s">
        <v>235</v>
      </c>
      <c r="B273" s="192" t="s">
        <v>396</v>
      </c>
      <c r="C273" s="166"/>
      <c r="D273" s="120"/>
      <c r="E273" s="121"/>
      <c r="F273" s="166"/>
      <c r="G273" s="286" t="s">
        <v>421</v>
      </c>
      <c r="H273" s="121"/>
      <c r="I273" s="166"/>
      <c r="J273" s="167"/>
      <c r="K273" s="167"/>
      <c r="L273" s="35">
        <f t="shared" si="56"/>
        <v>32</v>
      </c>
      <c r="M273" s="35"/>
      <c r="N273" s="35">
        <f t="shared" si="57"/>
        <v>32</v>
      </c>
      <c r="O273" s="35"/>
      <c r="P273" s="35">
        <f>N273</f>
        <v>32</v>
      </c>
      <c r="Q273" s="36"/>
      <c r="R273" s="36"/>
      <c r="S273" s="36"/>
      <c r="T273" s="36"/>
      <c r="U273" s="36"/>
      <c r="V273" s="36"/>
      <c r="W273" s="36"/>
      <c r="X273" s="36"/>
      <c r="Y273" s="36"/>
      <c r="Z273" s="36">
        <v>32</v>
      </c>
      <c r="AA273" s="36"/>
      <c r="AB273" s="36"/>
      <c r="AC273" s="55">
        <f>SUM(S273:AB273)</f>
        <v>32</v>
      </c>
      <c r="AD273" s="37" t="s">
        <v>326</v>
      </c>
    </row>
    <row r="274" spans="1:30" ht="11.25" hidden="1" customHeight="1">
      <c r="A274" s="145" t="s">
        <v>236</v>
      </c>
      <c r="B274" s="203"/>
      <c r="C274" s="366">
        <f>COUNTIF(C275:E301,1)+COUNTIF(C275:E301,2)+COUNTIF(C275:E301,3)+COUNTIF(C275:E301,4)+COUNTIF(C275:E301,5)+COUNTIF(C275:E301,6)+COUNTIF(C275:E301,7)+COUNTIF(C275:E301,8)</f>
        <v>0</v>
      </c>
      <c r="D274" s="367"/>
      <c r="E274" s="368"/>
      <c r="F274" s="366">
        <f>COUNTIF(F275:H301,1)+COUNTIF(F275:H301,2)+COUNTIF(F275:H301,3)+COUNTIF(F275:H301,4)+COUNTIF(F275:H301,5)+COUNTIF(F275:H301,6)+COUNTIF(F275:H301,7)+COUNTIF(F275:H301,8)</f>
        <v>0</v>
      </c>
      <c r="G274" s="367"/>
      <c r="H274" s="368"/>
      <c r="I274" s="366">
        <f>COUNTIF(I275:K301,1)+COUNTIF(I275:K301,2)+COUNTIF(I275:K301,3)+COUNTIF(I275:K301,4)+COUNTIF(I275:K301,5)+COUNTIF(I275:K301,6)+COUNTIF(I275:K301,7)+COUNTIF(I275:K301,8)</f>
        <v>0</v>
      </c>
      <c r="J274" s="367"/>
      <c r="K274" s="367"/>
      <c r="L274" s="46">
        <f t="shared" ref="L274:AC274" si="61">SUM(L275:L301)</f>
        <v>0</v>
      </c>
      <c r="M274" s="26">
        <f t="shared" si="61"/>
        <v>0</v>
      </c>
      <c r="N274" s="46">
        <f t="shared" si="61"/>
        <v>0</v>
      </c>
      <c r="O274" s="46">
        <f t="shared" si="61"/>
        <v>0</v>
      </c>
      <c r="P274" s="46">
        <f t="shared" si="61"/>
        <v>0</v>
      </c>
      <c r="Q274" s="46">
        <f t="shared" si="61"/>
        <v>0</v>
      </c>
      <c r="R274" s="46">
        <f t="shared" si="61"/>
        <v>0</v>
      </c>
      <c r="S274" s="46">
        <f t="shared" si="61"/>
        <v>0</v>
      </c>
      <c r="T274" s="46">
        <f t="shared" si="61"/>
        <v>0</v>
      </c>
      <c r="U274" s="46">
        <f t="shared" si="61"/>
        <v>0</v>
      </c>
      <c r="V274" s="46">
        <f t="shared" si="61"/>
        <v>0</v>
      </c>
      <c r="W274" s="46">
        <f t="shared" si="61"/>
        <v>0</v>
      </c>
      <c r="X274" s="46">
        <f t="shared" si="61"/>
        <v>0</v>
      </c>
      <c r="Y274" s="46">
        <f t="shared" si="61"/>
        <v>0</v>
      </c>
      <c r="Z274" s="46">
        <f t="shared" si="61"/>
        <v>0</v>
      </c>
      <c r="AA274" s="46">
        <f t="shared" si="61"/>
        <v>0</v>
      </c>
      <c r="AB274" s="46">
        <f t="shared" si="61"/>
        <v>0</v>
      </c>
      <c r="AC274" s="46">
        <f t="shared" si="61"/>
        <v>0</v>
      </c>
      <c r="AD274" s="28">
        <f t="shared" si="60"/>
        <v>0</v>
      </c>
    </row>
    <row r="275" spans="1:30" ht="11.25" hidden="1" customHeight="1">
      <c r="A275" s="151" t="s">
        <v>237</v>
      </c>
      <c r="B275" s="199"/>
      <c r="C275" s="58"/>
      <c r="D275" s="56"/>
      <c r="E275" s="57"/>
      <c r="F275" s="58"/>
      <c r="G275" s="56"/>
      <c r="H275" s="57"/>
      <c r="I275" s="158"/>
      <c r="J275" s="56"/>
      <c r="K275" s="41"/>
      <c r="L275" s="36">
        <f t="shared" ref="L275:L301" si="62">M275+N275</f>
        <v>0</v>
      </c>
      <c r="M275" s="35">
        <f t="shared" ref="M275:M299" si="63">N275/2</f>
        <v>0</v>
      </c>
      <c r="N275" s="36">
        <f t="shared" ref="N275:N301" si="64">SUM(Q275:AB275)</f>
        <v>0</v>
      </c>
      <c r="O275" s="36">
        <f t="shared" ref="O275:O301" si="65">N275-P275</f>
        <v>0</v>
      </c>
      <c r="P275" s="50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50"/>
      <c r="AD275" s="37">
        <f t="shared" si="60"/>
        <v>0</v>
      </c>
    </row>
    <row r="276" spans="1:30" ht="11.25" hidden="1" customHeight="1">
      <c r="A276" s="151" t="s">
        <v>238</v>
      </c>
      <c r="B276" s="199"/>
      <c r="C276" s="5"/>
      <c r="D276" s="6"/>
      <c r="E276" s="7"/>
      <c r="F276" s="5"/>
      <c r="G276" s="6"/>
      <c r="H276" s="7"/>
      <c r="I276" s="157"/>
      <c r="J276" s="6"/>
      <c r="K276" s="209"/>
      <c r="L276" s="36">
        <f t="shared" si="62"/>
        <v>0</v>
      </c>
      <c r="M276" s="35">
        <f t="shared" si="63"/>
        <v>0</v>
      </c>
      <c r="N276" s="36">
        <f t="shared" si="64"/>
        <v>0</v>
      </c>
      <c r="O276" s="36">
        <f t="shared" si="65"/>
        <v>0</v>
      </c>
      <c r="P276" s="50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50"/>
      <c r="AD276" s="37">
        <f t="shared" si="60"/>
        <v>0</v>
      </c>
    </row>
    <row r="277" spans="1:30" ht="11.25" hidden="1" customHeight="1">
      <c r="A277" s="151" t="s">
        <v>239</v>
      </c>
      <c r="B277" s="199"/>
      <c r="C277" s="5"/>
      <c r="D277" s="6"/>
      <c r="E277" s="7"/>
      <c r="F277" s="5"/>
      <c r="G277" s="6"/>
      <c r="H277" s="7"/>
      <c r="I277" s="157"/>
      <c r="J277" s="6"/>
      <c r="K277" s="209"/>
      <c r="L277" s="36">
        <f t="shared" si="62"/>
        <v>0</v>
      </c>
      <c r="M277" s="35">
        <f t="shared" si="63"/>
        <v>0</v>
      </c>
      <c r="N277" s="36">
        <f t="shared" si="64"/>
        <v>0</v>
      </c>
      <c r="O277" s="36">
        <f t="shared" si="65"/>
        <v>0</v>
      </c>
      <c r="P277" s="50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50"/>
      <c r="AD277" s="37">
        <f t="shared" si="60"/>
        <v>0</v>
      </c>
    </row>
    <row r="278" spans="1:30" ht="11.25" hidden="1" customHeight="1">
      <c r="A278" s="151" t="s">
        <v>240</v>
      </c>
      <c r="B278" s="199"/>
      <c r="C278" s="5"/>
      <c r="D278" s="6"/>
      <c r="E278" s="7"/>
      <c r="F278" s="5"/>
      <c r="G278" s="6"/>
      <c r="H278" s="7"/>
      <c r="I278" s="157"/>
      <c r="J278" s="6"/>
      <c r="K278" s="209"/>
      <c r="L278" s="36">
        <f t="shared" si="62"/>
        <v>0</v>
      </c>
      <c r="M278" s="35">
        <f t="shared" si="63"/>
        <v>0</v>
      </c>
      <c r="N278" s="36">
        <f t="shared" si="64"/>
        <v>0</v>
      </c>
      <c r="O278" s="36">
        <f t="shared" si="65"/>
        <v>0</v>
      </c>
      <c r="P278" s="50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50"/>
      <c r="AD278" s="37">
        <f t="shared" si="60"/>
        <v>0</v>
      </c>
    </row>
    <row r="279" spans="1:30" ht="11.25" hidden="1" customHeight="1">
      <c r="A279" s="151" t="s">
        <v>241</v>
      </c>
      <c r="B279" s="199"/>
      <c r="C279" s="5"/>
      <c r="D279" s="6"/>
      <c r="E279" s="7"/>
      <c r="F279" s="5"/>
      <c r="G279" s="6"/>
      <c r="H279" s="7"/>
      <c r="I279" s="157"/>
      <c r="J279" s="6"/>
      <c r="K279" s="209"/>
      <c r="L279" s="36">
        <f t="shared" si="62"/>
        <v>0</v>
      </c>
      <c r="M279" s="35">
        <f t="shared" si="63"/>
        <v>0</v>
      </c>
      <c r="N279" s="36">
        <f t="shared" si="64"/>
        <v>0</v>
      </c>
      <c r="O279" s="36">
        <f t="shared" si="65"/>
        <v>0</v>
      </c>
      <c r="P279" s="50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50"/>
      <c r="AD279" s="37">
        <f t="shared" si="60"/>
        <v>0</v>
      </c>
    </row>
    <row r="280" spans="1:30" ht="11.25" hidden="1" customHeight="1">
      <c r="A280" s="151" t="s">
        <v>242</v>
      </c>
      <c r="B280" s="199"/>
      <c r="C280" s="5"/>
      <c r="D280" s="6"/>
      <c r="E280" s="7"/>
      <c r="F280" s="5"/>
      <c r="G280" s="6"/>
      <c r="H280" s="7"/>
      <c r="I280" s="157"/>
      <c r="J280" s="6"/>
      <c r="K280" s="209"/>
      <c r="L280" s="36">
        <f t="shared" si="62"/>
        <v>0</v>
      </c>
      <c r="M280" s="35">
        <f t="shared" si="63"/>
        <v>0</v>
      </c>
      <c r="N280" s="36">
        <f t="shared" si="64"/>
        <v>0</v>
      </c>
      <c r="O280" s="36">
        <f t="shared" si="65"/>
        <v>0</v>
      </c>
      <c r="P280" s="50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50"/>
      <c r="AD280" s="37">
        <f t="shared" si="60"/>
        <v>0</v>
      </c>
    </row>
    <row r="281" spans="1:30" ht="11.25" hidden="1" customHeight="1">
      <c r="A281" s="151" t="s">
        <v>243</v>
      </c>
      <c r="B281" s="199"/>
      <c r="C281" s="5"/>
      <c r="D281" s="6"/>
      <c r="E281" s="7"/>
      <c r="F281" s="5"/>
      <c r="G281" s="6"/>
      <c r="H281" s="7"/>
      <c r="I281" s="157"/>
      <c r="J281" s="6"/>
      <c r="K281" s="209"/>
      <c r="L281" s="36">
        <f t="shared" si="62"/>
        <v>0</v>
      </c>
      <c r="M281" s="35">
        <f t="shared" si="63"/>
        <v>0</v>
      </c>
      <c r="N281" s="36">
        <f t="shared" si="64"/>
        <v>0</v>
      </c>
      <c r="O281" s="36">
        <f t="shared" si="65"/>
        <v>0</v>
      </c>
      <c r="P281" s="50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50"/>
      <c r="AD281" s="37">
        <f t="shared" si="60"/>
        <v>0</v>
      </c>
    </row>
    <row r="282" spans="1:30" ht="11.25" hidden="1" customHeight="1">
      <c r="A282" s="151" t="s">
        <v>244</v>
      </c>
      <c r="B282" s="199"/>
      <c r="C282" s="5"/>
      <c r="D282" s="6"/>
      <c r="E282" s="7"/>
      <c r="F282" s="5"/>
      <c r="G282" s="6"/>
      <c r="H282" s="7"/>
      <c r="I282" s="157"/>
      <c r="J282" s="6"/>
      <c r="K282" s="209"/>
      <c r="L282" s="36">
        <f t="shared" si="62"/>
        <v>0</v>
      </c>
      <c r="M282" s="35">
        <f t="shared" si="63"/>
        <v>0</v>
      </c>
      <c r="N282" s="36">
        <f t="shared" si="64"/>
        <v>0</v>
      </c>
      <c r="O282" s="36">
        <f t="shared" si="65"/>
        <v>0</v>
      </c>
      <c r="P282" s="50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50"/>
      <c r="AD282" s="37">
        <f t="shared" ref="AD282:AD309" si="66">N282-AC282</f>
        <v>0</v>
      </c>
    </row>
    <row r="283" spans="1:30" ht="11.25" hidden="1" customHeight="1">
      <c r="A283" s="151" t="s">
        <v>245</v>
      </c>
      <c r="B283" s="199"/>
      <c r="C283" s="5"/>
      <c r="D283" s="6"/>
      <c r="E283" s="7"/>
      <c r="F283" s="5"/>
      <c r="G283" s="6"/>
      <c r="H283" s="7"/>
      <c r="I283" s="157"/>
      <c r="J283" s="6"/>
      <c r="K283" s="209"/>
      <c r="L283" s="36">
        <f t="shared" si="62"/>
        <v>0</v>
      </c>
      <c r="M283" s="35">
        <f t="shared" si="63"/>
        <v>0</v>
      </c>
      <c r="N283" s="36">
        <f t="shared" si="64"/>
        <v>0</v>
      </c>
      <c r="O283" s="36">
        <f t="shared" si="65"/>
        <v>0</v>
      </c>
      <c r="P283" s="50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50"/>
      <c r="AD283" s="37">
        <f t="shared" si="66"/>
        <v>0</v>
      </c>
    </row>
    <row r="284" spans="1:30" ht="11.25" hidden="1" customHeight="1">
      <c r="A284" s="151" t="s">
        <v>246</v>
      </c>
      <c r="B284" s="199"/>
      <c r="C284" s="5"/>
      <c r="D284" s="6"/>
      <c r="E284" s="7"/>
      <c r="F284" s="5"/>
      <c r="G284" s="6"/>
      <c r="H284" s="7"/>
      <c r="I284" s="157"/>
      <c r="J284" s="6"/>
      <c r="K284" s="209"/>
      <c r="L284" s="36">
        <f t="shared" si="62"/>
        <v>0</v>
      </c>
      <c r="M284" s="35">
        <f t="shared" si="63"/>
        <v>0</v>
      </c>
      <c r="N284" s="36">
        <f t="shared" si="64"/>
        <v>0</v>
      </c>
      <c r="O284" s="36">
        <f t="shared" si="65"/>
        <v>0</v>
      </c>
      <c r="P284" s="50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50"/>
      <c r="AD284" s="37">
        <f t="shared" si="66"/>
        <v>0</v>
      </c>
    </row>
    <row r="285" spans="1:30" ht="11.25" hidden="1" customHeight="1">
      <c r="A285" s="151" t="s">
        <v>247</v>
      </c>
      <c r="B285" s="199"/>
      <c r="C285" s="5"/>
      <c r="D285" s="6"/>
      <c r="E285" s="7"/>
      <c r="F285" s="5"/>
      <c r="G285" s="6"/>
      <c r="H285" s="7"/>
      <c r="I285" s="157"/>
      <c r="J285" s="6"/>
      <c r="K285" s="209"/>
      <c r="L285" s="36">
        <f t="shared" si="62"/>
        <v>0</v>
      </c>
      <c r="M285" s="35">
        <f t="shared" si="63"/>
        <v>0</v>
      </c>
      <c r="N285" s="36">
        <f t="shared" si="64"/>
        <v>0</v>
      </c>
      <c r="O285" s="36">
        <f t="shared" si="65"/>
        <v>0</v>
      </c>
      <c r="P285" s="50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50"/>
      <c r="AD285" s="37">
        <f t="shared" si="66"/>
        <v>0</v>
      </c>
    </row>
    <row r="286" spans="1:30" ht="11.25" hidden="1" customHeight="1">
      <c r="A286" s="151" t="s">
        <v>248</v>
      </c>
      <c r="B286" s="199"/>
      <c r="C286" s="5"/>
      <c r="D286" s="6"/>
      <c r="E286" s="7"/>
      <c r="F286" s="5"/>
      <c r="G286" s="6"/>
      <c r="H286" s="7"/>
      <c r="I286" s="157"/>
      <c r="J286" s="6"/>
      <c r="K286" s="209"/>
      <c r="L286" s="36">
        <f t="shared" si="62"/>
        <v>0</v>
      </c>
      <c r="M286" s="35">
        <f t="shared" si="63"/>
        <v>0</v>
      </c>
      <c r="N286" s="36">
        <f t="shared" si="64"/>
        <v>0</v>
      </c>
      <c r="O286" s="36">
        <f t="shared" si="65"/>
        <v>0</v>
      </c>
      <c r="P286" s="50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50"/>
      <c r="AD286" s="37">
        <f t="shared" si="66"/>
        <v>0</v>
      </c>
    </row>
    <row r="287" spans="1:30" ht="11.25" hidden="1" customHeight="1">
      <c r="A287" s="151" t="s">
        <v>249</v>
      </c>
      <c r="B287" s="199"/>
      <c r="C287" s="5"/>
      <c r="D287" s="6"/>
      <c r="E287" s="7"/>
      <c r="F287" s="5"/>
      <c r="G287" s="6"/>
      <c r="H287" s="7"/>
      <c r="I287" s="157"/>
      <c r="J287" s="6"/>
      <c r="K287" s="209"/>
      <c r="L287" s="36">
        <f t="shared" si="62"/>
        <v>0</v>
      </c>
      <c r="M287" s="35">
        <f t="shared" si="63"/>
        <v>0</v>
      </c>
      <c r="N287" s="36">
        <f t="shared" si="64"/>
        <v>0</v>
      </c>
      <c r="O287" s="36">
        <f t="shared" si="65"/>
        <v>0</v>
      </c>
      <c r="P287" s="50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50"/>
      <c r="AD287" s="37">
        <f t="shared" si="66"/>
        <v>0</v>
      </c>
    </row>
    <row r="288" spans="1:30" ht="11.25" hidden="1" customHeight="1">
      <c r="A288" s="151" t="s">
        <v>250</v>
      </c>
      <c r="B288" s="199"/>
      <c r="C288" s="5"/>
      <c r="D288" s="6"/>
      <c r="E288" s="7"/>
      <c r="F288" s="5"/>
      <c r="G288" s="6"/>
      <c r="H288" s="7"/>
      <c r="I288" s="157"/>
      <c r="J288" s="6"/>
      <c r="K288" s="209"/>
      <c r="L288" s="36">
        <f t="shared" si="62"/>
        <v>0</v>
      </c>
      <c r="M288" s="35">
        <f t="shared" si="63"/>
        <v>0</v>
      </c>
      <c r="N288" s="36">
        <f t="shared" si="64"/>
        <v>0</v>
      </c>
      <c r="O288" s="36">
        <f t="shared" si="65"/>
        <v>0</v>
      </c>
      <c r="P288" s="50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50"/>
      <c r="AD288" s="37">
        <f t="shared" si="66"/>
        <v>0</v>
      </c>
    </row>
    <row r="289" spans="1:30" ht="11.25" hidden="1" customHeight="1">
      <c r="A289" s="151" t="s">
        <v>251</v>
      </c>
      <c r="B289" s="199"/>
      <c r="C289" s="5"/>
      <c r="D289" s="6"/>
      <c r="E289" s="7"/>
      <c r="F289" s="5"/>
      <c r="G289" s="6"/>
      <c r="H289" s="7"/>
      <c r="I289" s="157"/>
      <c r="J289" s="6"/>
      <c r="K289" s="209"/>
      <c r="L289" s="36">
        <f t="shared" si="62"/>
        <v>0</v>
      </c>
      <c r="M289" s="35">
        <f t="shared" si="63"/>
        <v>0</v>
      </c>
      <c r="N289" s="36">
        <f t="shared" si="64"/>
        <v>0</v>
      </c>
      <c r="O289" s="36">
        <f t="shared" si="65"/>
        <v>0</v>
      </c>
      <c r="P289" s="50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50"/>
      <c r="AD289" s="37">
        <f t="shared" si="66"/>
        <v>0</v>
      </c>
    </row>
    <row r="290" spans="1:30" ht="11.25" hidden="1" customHeight="1">
      <c r="A290" s="151" t="s">
        <v>252</v>
      </c>
      <c r="B290" s="199"/>
      <c r="C290" s="5"/>
      <c r="D290" s="6"/>
      <c r="E290" s="7"/>
      <c r="F290" s="5"/>
      <c r="G290" s="6"/>
      <c r="H290" s="7"/>
      <c r="I290" s="157"/>
      <c r="J290" s="6"/>
      <c r="K290" s="209"/>
      <c r="L290" s="36">
        <f t="shared" si="62"/>
        <v>0</v>
      </c>
      <c r="M290" s="35">
        <f t="shared" si="63"/>
        <v>0</v>
      </c>
      <c r="N290" s="36">
        <f t="shared" si="64"/>
        <v>0</v>
      </c>
      <c r="O290" s="36">
        <f t="shared" si="65"/>
        <v>0</v>
      </c>
      <c r="P290" s="50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50"/>
      <c r="AD290" s="37">
        <f t="shared" si="66"/>
        <v>0</v>
      </c>
    </row>
    <row r="291" spans="1:30" ht="11.25" hidden="1" customHeight="1">
      <c r="A291" s="151" t="s">
        <v>253</v>
      </c>
      <c r="B291" s="199"/>
      <c r="C291" s="5"/>
      <c r="D291" s="6"/>
      <c r="E291" s="7"/>
      <c r="F291" s="5"/>
      <c r="G291" s="6"/>
      <c r="H291" s="7"/>
      <c r="I291" s="157"/>
      <c r="J291" s="6"/>
      <c r="K291" s="209"/>
      <c r="L291" s="36">
        <f t="shared" si="62"/>
        <v>0</v>
      </c>
      <c r="M291" s="35">
        <f t="shared" si="63"/>
        <v>0</v>
      </c>
      <c r="N291" s="36">
        <f t="shared" si="64"/>
        <v>0</v>
      </c>
      <c r="O291" s="36">
        <f t="shared" si="65"/>
        <v>0</v>
      </c>
      <c r="P291" s="50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50"/>
      <c r="AD291" s="37">
        <f t="shared" si="66"/>
        <v>0</v>
      </c>
    </row>
    <row r="292" spans="1:30" ht="11.25" hidden="1" customHeight="1">
      <c r="A292" s="151" t="s">
        <v>254</v>
      </c>
      <c r="B292" s="199"/>
      <c r="C292" s="5"/>
      <c r="D292" s="6"/>
      <c r="E292" s="7"/>
      <c r="F292" s="5"/>
      <c r="G292" s="6"/>
      <c r="H292" s="7"/>
      <c r="I292" s="157"/>
      <c r="J292" s="6"/>
      <c r="K292" s="209"/>
      <c r="L292" s="36">
        <f t="shared" si="62"/>
        <v>0</v>
      </c>
      <c r="M292" s="35">
        <f t="shared" si="63"/>
        <v>0</v>
      </c>
      <c r="N292" s="36">
        <f t="shared" si="64"/>
        <v>0</v>
      </c>
      <c r="O292" s="36">
        <f t="shared" si="65"/>
        <v>0</v>
      </c>
      <c r="P292" s="50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50"/>
      <c r="AD292" s="37">
        <f t="shared" si="66"/>
        <v>0</v>
      </c>
    </row>
    <row r="293" spans="1:30" ht="11.25" hidden="1" customHeight="1">
      <c r="A293" s="151" t="s">
        <v>255</v>
      </c>
      <c r="B293" s="199"/>
      <c r="C293" s="5"/>
      <c r="D293" s="6"/>
      <c r="E293" s="7"/>
      <c r="F293" s="5"/>
      <c r="G293" s="6"/>
      <c r="H293" s="7"/>
      <c r="I293" s="157"/>
      <c r="J293" s="6"/>
      <c r="K293" s="209"/>
      <c r="L293" s="36">
        <f t="shared" si="62"/>
        <v>0</v>
      </c>
      <c r="M293" s="35">
        <f t="shared" si="63"/>
        <v>0</v>
      </c>
      <c r="N293" s="36">
        <f t="shared" si="64"/>
        <v>0</v>
      </c>
      <c r="O293" s="36">
        <f t="shared" si="65"/>
        <v>0</v>
      </c>
      <c r="P293" s="50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50"/>
      <c r="AD293" s="37">
        <f t="shared" si="66"/>
        <v>0</v>
      </c>
    </row>
    <row r="294" spans="1:30" ht="11.25" hidden="1" customHeight="1">
      <c r="A294" s="151" t="s">
        <v>256</v>
      </c>
      <c r="B294" s="199"/>
      <c r="C294" s="5"/>
      <c r="D294" s="6"/>
      <c r="E294" s="7"/>
      <c r="F294" s="5"/>
      <c r="G294" s="6"/>
      <c r="H294" s="7"/>
      <c r="I294" s="157"/>
      <c r="J294" s="6"/>
      <c r="K294" s="209"/>
      <c r="L294" s="36">
        <f t="shared" si="62"/>
        <v>0</v>
      </c>
      <c r="M294" s="35">
        <f t="shared" si="63"/>
        <v>0</v>
      </c>
      <c r="N294" s="36">
        <f t="shared" si="64"/>
        <v>0</v>
      </c>
      <c r="O294" s="36">
        <f t="shared" si="65"/>
        <v>0</v>
      </c>
      <c r="P294" s="50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50"/>
      <c r="AD294" s="37">
        <f t="shared" si="66"/>
        <v>0</v>
      </c>
    </row>
    <row r="295" spans="1:30" ht="11.25" hidden="1" customHeight="1">
      <c r="A295" s="151" t="s">
        <v>257</v>
      </c>
      <c r="B295" s="199"/>
      <c r="C295" s="5"/>
      <c r="D295" s="6"/>
      <c r="E295" s="7"/>
      <c r="F295" s="5"/>
      <c r="G295" s="6"/>
      <c r="H295" s="7"/>
      <c r="I295" s="157"/>
      <c r="J295" s="6"/>
      <c r="K295" s="209"/>
      <c r="L295" s="36">
        <f t="shared" si="62"/>
        <v>0</v>
      </c>
      <c r="M295" s="35">
        <f t="shared" si="63"/>
        <v>0</v>
      </c>
      <c r="N295" s="36">
        <f t="shared" si="64"/>
        <v>0</v>
      </c>
      <c r="O295" s="36">
        <f t="shared" si="65"/>
        <v>0</v>
      </c>
      <c r="P295" s="50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50"/>
      <c r="AD295" s="37">
        <f t="shared" si="66"/>
        <v>0</v>
      </c>
    </row>
    <row r="296" spans="1:30" ht="11.25" hidden="1" customHeight="1">
      <c r="A296" s="151" t="s">
        <v>258</v>
      </c>
      <c r="B296" s="199"/>
      <c r="C296" s="5"/>
      <c r="D296" s="6"/>
      <c r="E296" s="7"/>
      <c r="F296" s="5"/>
      <c r="G296" s="6"/>
      <c r="H296" s="7"/>
      <c r="I296" s="157"/>
      <c r="J296" s="6"/>
      <c r="K296" s="209"/>
      <c r="L296" s="36">
        <f t="shared" si="62"/>
        <v>0</v>
      </c>
      <c r="M296" s="35">
        <f t="shared" si="63"/>
        <v>0</v>
      </c>
      <c r="N296" s="36">
        <f t="shared" si="64"/>
        <v>0</v>
      </c>
      <c r="O296" s="36">
        <f t="shared" si="65"/>
        <v>0</v>
      </c>
      <c r="P296" s="50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50"/>
      <c r="AD296" s="37">
        <f t="shared" si="66"/>
        <v>0</v>
      </c>
    </row>
    <row r="297" spans="1:30" ht="11.25" hidden="1" customHeight="1">
      <c r="A297" s="151" t="s">
        <v>259</v>
      </c>
      <c r="B297" s="199"/>
      <c r="C297" s="5"/>
      <c r="D297" s="6"/>
      <c r="E297" s="7"/>
      <c r="F297" s="5"/>
      <c r="G297" s="6"/>
      <c r="H297" s="7"/>
      <c r="I297" s="157"/>
      <c r="J297" s="6"/>
      <c r="K297" s="209"/>
      <c r="L297" s="36">
        <f t="shared" si="62"/>
        <v>0</v>
      </c>
      <c r="M297" s="35">
        <f t="shared" si="63"/>
        <v>0</v>
      </c>
      <c r="N297" s="36">
        <f t="shared" si="64"/>
        <v>0</v>
      </c>
      <c r="O297" s="36">
        <f t="shared" si="65"/>
        <v>0</v>
      </c>
      <c r="P297" s="50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50"/>
      <c r="AD297" s="37">
        <f t="shared" si="66"/>
        <v>0</v>
      </c>
    </row>
    <row r="298" spans="1:30" ht="11.25" hidden="1" customHeight="1">
      <c r="A298" s="151" t="s">
        <v>260</v>
      </c>
      <c r="B298" s="199"/>
      <c r="C298" s="5"/>
      <c r="D298" s="6"/>
      <c r="E298" s="7"/>
      <c r="F298" s="5"/>
      <c r="G298" s="6"/>
      <c r="H298" s="7"/>
      <c r="I298" s="157"/>
      <c r="J298" s="6"/>
      <c r="K298" s="209"/>
      <c r="L298" s="36">
        <f t="shared" si="62"/>
        <v>0</v>
      </c>
      <c r="M298" s="35">
        <f t="shared" si="63"/>
        <v>0</v>
      </c>
      <c r="N298" s="36">
        <f t="shared" si="64"/>
        <v>0</v>
      </c>
      <c r="O298" s="36">
        <f t="shared" si="65"/>
        <v>0</v>
      </c>
      <c r="P298" s="50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50"/>
      <c r="AD298" s="37">
        <f t="shared" si="66"/>
        <v>0</v>
      </c>
    </row>
    <row r="299" spans="1:30" ht="11.25" hidden="1" customHeight="1">
      <c r="A299" s="151" t="s">
        <v>261</v>
      </c>
      <c r="B299" s="199"/>
      <c r="C299" s="5"/>
      <c r="D299" s="6"/>
      <c r="E299" s="7"/>
      <c r="F299" s="5"/>
      <c r="G299" s="6"/>
      <c r="H299" s="7"/>
      <c r="I299" s="157"/>
      <c r="J299" s="6"/>
      <c r="K299" s="209"/>
      <c r="L299" s="36">
        <f t="shared" si="62"/>
        <v>0</v>
      </c>
      <c r="M299" s="35">
        <f t="shared" si="63"/>
        <v>0</v>
      </c>
      <c r="N299" s="36">
        <f t="shared" si="64"/>
        <v>0</v>
      </c>
      <c r="O299" s="36">
        <f t="shared" si="65"/>
        <v>0</v>
      </c>
      <c r="P299" s="50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50"/>
      <c r="AD299" s="37">
        <f t="shared" si="66"/>
        <v>0</v>
      </c>
    </row>
    <row r="300" spans="1:30" ht="11.25" hidden="1" customHeight="1">
      <c r="A300" s="137" t="s">
        <v>262</v>
      </c>
      <c r="B300" s="192"/>
      <c r="C300" s="5"/>
      <c r="D300" s="6"/>
      <c r="E300" s="7"/>
      <c r="F300" s="5"/>
      <c r="G300" s="6"/>
      <c r="H300" s="7"/>
      <c r="I300" s="5"/>
      <c r="J300" s="6"/>
      <c r="K300" s="6"/>
      <c r="L300" s="36">
        <f t="shared" si="62"/>
        <v>0</v>
      </c>
      <c r="M300" s="35"/>
      <c r="N300" s="36">
        <f t="shared" si="64"/>
        <v>0</v>
      </c>
      <c r="O300" s="36">
        <f t="shared" si="65"/>
        <v>0</v>
      </c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7">
        <f t="shared" si="66"/>
        <v>0</v>
      </c>
    </row>
    <row r="301" spans="1:30" ht="11.25" hidden="1" customHeight="1">
      <c r="A301" s="137" t="s">
        <v>263</v>
      </c>
      <c r="B301" s="204"/>
      <c r="C301" s="166"/>
      <c r="D301" s="167"/>
      <c r="E301" s="168"/>
      <c r="F301" s="166"/>
      <c r="G301" s="167"/>
      <c r="H301" s="168"/>
      <c r="I301" s="166"/>
      <c r="J301" s="167"/>
      <c r="K301" s="167"/>
      <c r="L301" s="36">
        <f t="shared" si="62"/>
        <v>0</v>
      </c>
      <c r="M301" s="35"/>
      <c r="N301" s="36">
        <f t="shared" si="64"/>
        <v>0</v>
      </c>
      <c r="O301" s="36">
        <f t="shared" si="65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66"/>
        <v>0</v>
      </c>
    </row>
    <row r="302" spans="1:30" ht="11.25" hidden="1" customHeight="1">
      <c r="A302" s="145" t="s">
        <v>264</v>
      </c>
      <c r="B302" s="203"/>
      <c r="C302" s="366">
        <f>COUNTIF(C303:E329,1)+COUNTIF(C303:E329,2)+COUNTIF(C303:E329,3)+COUNTIF(C303:E329,4)+COUNTIF(C303:E329,5)+COUNTIF(C303:E329,6)+COUNTIF(C303:E329,7)+COUNTIF(C303:E329,8)</f>
        <v>0</v>
      </c>
      <c r="D302" s="367"/>
      <c r="E302" s="368"/>
      <c r="F302" s="366">
        <f>COUNTIF(F303:H329,1)+COUNTIF(F303:H329,2)+COUNTIF(F303:H329,3)+COUNTIF(F303:H329,4)+COUNTIF(F303:H329,5)+COUNTIF(F303:H329,6)+COUNTIF(F303:H329,7)+COUNTIF(F303:H329,8)</f>
        <v>0</v>
      </c>
      <c r="G302" s="367"/>
      <c r="H302" s="368"/>
      <c r="I302" s="366">
        <f>COUNTIF(I303:K329,1)+COUNTIF(I303:K329,2)+COUNTIF(I303:K329,3)+COUNTIF(I303:K329,4)+COUNTIF(I303:K329,5)+COUNTIF(I303:K329,6)+COUNTIF(I303:K329,7)+COUNTIF(I303:K329,8)</f>
        <v>0</v>
      </c>
      <c r="J302" s="367"/>
      <c r="K302" s="367"/>
      <c r="L302" s="46">
        <f t="shared" ref="L302:AC302" si="67">SUM(L303:L329)</f>
        <v>0</v>
      </c>
      <c r="M302" s="26">
        <f t="shared" si="67"/>
        <v>0</v>
      </c>
      <c r="N302" s="46">
        <f t="shared" si="67"/>
        <v>0</v>
      </c>
      <c r="O302" s="46">
        <f t="shared" si="67"/>
        <v>0</v>
      </c>
      <c r="P302" s="46">
        <f t="shared" si="67"/>
        <v>0</v>
      </c>
      <c r="Q302" s="46">
        <f t="shared" si="67"/>
        <v>0</v>
      </c>
      <c r="R302" s="46">
        <f t="shared" si="67"/>
        <v>0</v>
      </c>
      <c r="S302" s="46">
        <f t="shared" si="67"/>
        <v>0</v>
      </c>
      <c r="T302" s="46">
        <f t="shared" si="67"/>
        <v>0</v>
      </c>
      <c r="U302" s="46">
        <f t="shared" si="67"/>
        <v>0</v>
      </c>
      <c r="V302" s="46">
        <f t="shared" si="67"/>
        <v>0</v>
      </c>
      <c r="W302" s="46">
        <f t="shared" si="67"/>
        <v>0</v>
      </c>
      <c r="X302" s="46">
        <f t="shared" si="67"/>
        <v>0</v>
      </c>
      <c r="Y302" s="46">
        <f t="shared" si="67"/>
        <v>0</v>
      </c>
      <c r="Z302" s="46">
        <f t="shared" si="67"/>
        <v>0</v>
      </c>
      <c r="AA302" s="46">
        <f t="shared" si="67"/>
        <v>0</v>
      </c>
      <c r="AB302" s="46">
        <f t="shared" si="67"/>
        <v>0</v>
      </c>
      <c r="AC302" s="46">
        <f t="shared" si="67"/>
        <v>0</v>
      </c>
      <c r="AD302" s="28">
        <f t="shared" si="66"/>
        <v>0</v>
      </c>
    </row>
    <row r="303" spans="1:30" ht="11.25" hidden="1" customHeight="1">
      <c r="A303" s="151" t="s">
        <v>265</v>
      </c>
      <c r="B303" s="199"/>
      <c r="C303" s="58"/>
      <c r="D303" s="56"/>
      <c r="E303" s="57"/>
      <c r="F303" s="58"/>
      <c r="G303" s="56"/>
      <c r="H303" s="57"/>
      <c r="I303" s="158"/>
      <c r="J303" s="56"/>
      <c r="K303" s="41"/>
      <c r="L303" s="36">
        <f t="shared" ref="L303:L329" si="68">M303+N303</f>
        <v>0</v>
      </c>
      <c r="M303" s="35">
        <f t="shared" ref="M303:M327" si="69">N303/2</f>
        <v>0</v>
      </c>
      <c r="N303" s="36">
        <f t="shared" ref="N303:N329" si="70">SUM(Q303:AB303)</f>
        <v>0</v>
      </c>
      <c r="O303" s="36">
        <f t="shared" ref="O303:O329" si="71">N303-P303</f>
        <v>0</v>
      </c>
      <c r="P303" s="50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50"/>
      <c r="AD303" s="37">
        <f t="shared" si="66"/>
        <v>0</v>
      </c>
    </row>
    <row r="304" spans="1:30" ht="11.25" hidden="1" customHeight="1">
      <c r="A304" s="151" t="s">
        <v>266</v>
      </c>
      <c r="B304" s="199"/>
      <c r="C304" s="5"/>
      <c r="D304" s="6"/>
      <c r="E304" s="7"/>
      <c r="F304" s="5"/>
      <c r="G304" s="6"/>
      <c r="H304" s="7"/>
      <c r="I304" s="157"/>
      <c r="J304" s="6"/>
      <c r="K304" s="209"/>
      <c r="L304" s="36">
        <f t="shared" si="68"/>
        <v>0</v>
      </c>
      <c r="M304" s="35">
        <f t="shared" si="69"/>
        <v>0</v>
      </c>
      <c r="N304" s="36">
        <f t="shared" si="70"/>
        <v>0</v>
      </c>
      <c r="O304" s="36">
        <f t="shared" si="71"/>
        <v>0</v>
      </c>
      <c r="P304" s="50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50"/>
      <c r="AD304" s="37">
        <f t="shared" si="66"/>
        <v>0</v>
      </c>
    </row>
    <row r="305" spans="1:30" ht="11.25" hidden="1" customHeight="1">
      <c r="A305" s="151" t="s">
        <v>267</v>
      </c>
      <c r="B305" s="199"/>
      <c r="C305" s="5"/>
      <c r="D305" s="6"/>
      <c r="E305" s="7"/>
      <c r="F305" s="5"/>
      <c r="G305" s="6"/>
      <c r="H305" s="7"/>
      <c r="I305" s="157"/>
      <c r="J305" s="6"/>
      <c r="K305" s="209"/>
      <c r="L305" s="36">
        <f t="shared" si="68"/>
        <v>0</v>
      </c>
      <c r="M305" s="35">
        <f t="shared" si="69"/>
        <v>0</v>
      </c>
      <c r="N305" s="36">
        <f t="shared" si="70"/>
        <v>0</v>
      </c>
      <c r="O305" s="36">
        <f t="shared" si="71"/>
        <v>0</v>
      </c>
      <c r="P305" s="50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50"/>
      <c r="AD305" s="37">
        <f t="shared" si="66"/>
        <v>0</v>
      </c>
    </row>
    <row r="306" spans="1:30" ht="11.25" hidden="1" customHeight="1">
      <c r="A306" s="151" t="s">
        <v>268</v>
      </c>
      <c r="B306" s="199"/>
      <c r="C306" s="5"/>
      <c r="D306" s="6"/>
      <c r="E306" s="7"/>
      <c r="F306" s="5"/>
      <c r="G306" s="6"/>
      <c r="H306" s="7"/>
      <c r="I306" s="157"/>
      <c r="J306" s="6"/>
      <c r="K306" s="209"/>
      <c r="L306" s="36">
        <f t="shared" si="68"/>
        <v>0</v>
      </c>
      <c r="M306" s="35">
        <f t="shared" si="69"/>
        <v>0</v>
      </c>
      <c r="N306" s="36">
        <f t="shared" si="70"/>
        <v>0</v>
      </c>
      <c r="O306" s="36">
        <f t="shared" si="71"/>
        <v>0</v>
      </c>
      <c r="P306" s="50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50"/>
      <c r="AD306" s="37">
        <f t="shared" si="66"/>
        <v>0</v>
      </c>
    </row>
    <row r="307" spans="1:30" ht="11.25" hidden="1" customHeight="1">
      <c r="A307" s="151" t="s">
        <v>269</v>
      </c>
      <c r="B307" s="199"/>
      <c r="C307" s="5"/>
      <c r="D307" s="6"/>
      <c r="E307" s="7"/>
      <c r="F307" s="5"/>
      <c r="G307" s="6"/>
      <c r="H307" s="7"/>
      <c r="I307" s="157"/>
      <c r="J307" s="6"/>
      <c r="K307" s="209"/>
      <c r="L307" s="36">
        <f t="shared" si="68"/>
        <v>0</v>
      </c>
      <c r="M307" s="35">
        <f t="shared" si="69"/>
        <v>0</v>
      </c>
      <c r="N307" s="36">
        <f t="shared" si="70"/>
        <v>0</v>
      </c>
      <c r="O307" s="36">
        <f t="shared" si="71"/>
        <v>0</v>
      </c>
      <c r="P307" s="50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50"/>
      <c r="AD307" s="37">
        <f t="shared" si="66"/>
        <v>0</v>
      </c>
    </row>
    <row r="308" spans="1:30" ht="11.25" hidden="1" customHeight="1">
      <c r="A308" s="151" t="s">
        <v>270</v>
      </c>
      <c r="B308" s="199"/>
      <c r="C308" s="5"/>
      <c r="D308" s="6"/>
      <c r="E308" s="7"/>
      <c r="F308" s="5"/>
      <c r="G308" s="6"/>
      <c r="H308" s="7"/>
      <c r="I308" s="157"/>
      <c r="J308" s="6"/>
      <c r="K308" s="209"/>
      <c r="L308" s="36">
        <f t="shared" si="68"/>
        <v>0</v>
      </c>
      <c r="M308" s="35">
        <f t="shared" si="69"/>
        <v>0</v>
      </c>
      <c r="N308" s="36">
        <f t="shared" si="70"/>
        <v>0</v>
      </c>
      <c r="O308" s="36">
        <f t="shared" si="71"/>
        <v>0</v>
      </c>
      <c r="P308" s="50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50"/>
      <c r="AD308" s="37">
        <f t="shared" si="66"/>
        <v>0</v>
      </c>
    </row>
    <row r="309" spans="1:30" ht="11.25" hidden="1" customHeight="1">
      <c r="A309" s="151" t="s">
        <v>271</v>
      </c>
      <c r="B309" s="199"/>
      <c r="C309" s="5"/>
      <c r="D309" s="6"/>
      <c r="E309" s="7"/>
      <c r="F309" s="5"/>
      <c r="G309" s="6"/>
      <c r="H309" s="7"/>
      <c r="I309" s="157"/>
      <c r="J309" s="6"/>
      <c r="K309" s="209"/>
      <c r="L309" s="36">
        <f t="shared" si="68"/>
        <v>0</v>
      </c>
      <c r="M309" s="35">
        <f t="shared" si="69"/>
        <v>0</v>
      </c>
      <c r="N309" s="36">
        <f t="shared" si="70"/>
        <v>0</v>
      </c>
      <c r="O309" s="36">
        <f t="shared" si="71"/>
        <v>0</v>
      </c>
      <c r="P309" s="50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50"/>
      <c r="AD309" s="37">
        <f t="shared" si="66"/>
        <v>0</v>
      </c>
    </row>
    <row r="310" spans="1:30" ht="11.25" hidden="1" customHeight="1">
      <c r="A310" s="151" t="s">
        <v>272</v>
      </c>
      <c r="B310" s="199"/>
      <c r="C310" s="5"/>
      <c r="D310" s="6"/>
      <c r="E310" s="7"/>
      <c r="F310" s="5"/>
      <c r="G310" s="6"/>
      <c r="H310" s="7"/>
      <c r="I310" s="157"/>
      <c r="J310" s="6"/>
      <c r="K310" s="209"/>
      <c r="L310" s="36">
        <f t="shared" si="68"/>
        <v>0</v>
      </c>
      <c r="M310" s="35">
        <f t="shared" si="69"/>
        <v>0</v>
      </c>
      <c r="N310" s="36">
        <f t="shared" si="70"/>
        <v>0</v>
      </c>
      <c r="O310" s="36">
        <f t="shared" si="71"/>
        <v>0</v>
      </c>
      <c r="P310" s="50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50"/>
      <c r="AD310" s="37">
        <f t="shared" ref="AD310:AD357" si="72">N310-AC310</f>
        <v>0</v>
      </c>
    </row>
    <row r="311" spans="1:30" ht="11.25" hidden="1" customHeight="1">
      <c r="A311" s="151" t="s">
        <v>273</v>
      </c>
      <c r="B311" s="199"/>
      <c r="C311" s="5"/>
      <c r="D311" s="6"/>
      <c r="E311" s="7"/>
      <c r="F311" s="5"/>
      <c r="G311" s="6"/>
      <c r="H311" s="7"/>
      <c r="I311" s="157"/>
      <c r="J311" s="6"/>
      <c r="K311" s="209"/>
      <c r="L311" s="36">
        <f t="shared" si="68"/>
        <v>0</v>
      </c>
      <c r="M311" s="35">
        <f t="shared" si="69"/>
        <v>0</v>
      </c>
      <c r="N311" s="36">
        <f t="shared" si="70"/>
        <v>0</v>
      </c>
      <c r="O311" s="36">
        <f t="shared" si="71"/>
        <v>0</v>
      </c>
      <c r="P311" s="50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50"/>
      <c r="AD311" s="37">
        <f t="shared" si="72"/>
        <v>0</v>
      </c>
    </row>
    <row r="312" spans="1:30" ht="11.25" hidden="1" customHeight="1">
      <c r="A312" s="151" t="s">
        <v>274</v>
      </c>
      <c r="B312" s="199"/>
      <c r="C312" s="5"/>
      <c r="D312" s="6"/>
      <c r="E312" s="7"/>
      <c r="F312" s="5"/>
      <c r="G312" s="6"/>
      <c r="H312" s="7"/>
      <c r="I312" s="157"/>
      <c r="J312" s="6"/>
      <c r="K312" s="209"/>
      <c r="L312" s="36">
        <f t="shared" si="68"/>
        <v>0</v>
      </c>
      <c r="M312" s="35">
        <f t="shared" si="69"/>
        <v>0</v>
      </c>
      <c r="N312" s="36">
        <f t="shared" si="70"/>
        <v>0</v>
      </c>
      <c r="O312" s="36">
        <f t="shared" si="71"/>
        <v>0</v>
      </c>
      <c r="P312" s="50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50"/>
      <c r="AD312" s="37">
        <f t="shared" si="72"/>
        <v>0</v>
      </c>
    </row>
    <row r="313" spans="1:30" ht="11.25" hidden="1" customHeight="1">
      <c r="A313" s="151" t="s">
        <v>275</v>
      </c>
      <c r="B313" s="199"/>
      <c r="C313" s="5"/>
      <c r="D313" s="6"/>
      <c r="E313" s="7"/>
      <c r="F313" s="5"/>
      <c r="G313" s="6"/>
      <c r="H313" s="7"/>
      <c r="I313" s="157"/>
      <c r="J313" s="6"/>
      <c r="K313" s="209"/>
      <c r="L313" s="36">
        <f t="shared" si="68"/>
        <v>0</v>
      </c>
      <c r="M313" s="35">
        <f t="shared" si="69"/>
        <v>0</v>
      </c>
      <c r="N313" s="36">
        <f t="shared" si="70"/>
        <v>0</v>
      </c>
      <c r="O313" s="36">
        <f t="shared" si="71"/>
        <v>0</v>
      </c>
      <c r="P313" s="50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50"/>
      <c r="AD313" s="37">
        <f t="shared" si="72"/>
        <v>0</v>
      </c>
    </row>
    <row r="314" spans="1:30" ht="11.25" hidden="1" customHeight="1">
      <c r="A314" s="151" t="s">
        <v>276</v>
      </c>
      <c r="B314" s="199"/>
      <c r="C314" s="5"/>
      <c r="D314" s="6"/>
      <c r="E314" s="7"/>
      <c r="F314" s="5"/>
      <c r="G314" s="6"/>
      <c r="H314" s="7"/>
      <c r="I314" s="157"/>
      <c r="J314" s="6"/>
      <c r="K314" s="209"/>
      <c r="L314" s="36">
        <f t="shared" si="68"/>
        <v>0</v>
      </c>
      <c r="M314" s="35">
        <f t="shared" si="69"/>
        <v>0</v>
      </c>
      <c r="N314" s="36">
        <f t="shared" si="70"/>
        <v>0</v>
      </c>
      <c r="O314" s="36">
        <f t="shared" si="71"/>
        <v>0</v>
      </c>
      <c r="P314" s="50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50"/>
      <c r="AD314" s="37">
        <f t="shared" si="72"/>
        <v>0</v>
      </c>
    </row>
    <row r="315" spans="1:30" ht="11.25" hidden="1" customHeight="1">
      <c r="A315" s="151" t="s">
        <v>277</v>
      </c>
      <c r="B315" s="199"/>
      <c r="C315" s="5"/>
      <c r="D315" s="6"/>
      <c r="E315" s="7"/>
      <c r="F315" s="5"/>
      <c r="G315" s="6"/>
      <c r="H315" s="7"/>
      <c r="I315" s="157"/>
      <c r="J315" s="6"/>
      <c r="K315" s="209"/>
      <c r="L315" s="36">
        <f t="shared" si="68"/>
        <v>0</v>
      </c>
      <c r="M315" s="35">
        <f t="shared" si="69"/>
        <v>0</v>
      </c>
      <c r="N315" s="36">
        <f t="shared" si="70"/>
        <v>0</v>
      </c>
      <c r="O315" s="36">
        <f t="shared" si="71"/>
        <v>0</v>
      </c>
      <c r="P315" s="50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50"/>
      <c r="AD315" s="37">
        <f t="shared" si="72"/>
        <v>0</v>
      </c>
    </row>
    <row r="316" spans="1:30" ht="11.25" hidden="1" customHeight="1">
      <c r="A316" s="151" t="s">
        <v>278</v>
      </c>
      <c r="B316" s="199"/>
      <c r="C316" s="5"/>
      <c r="D316" s="6"/>
      <c r="E316" s="7"/>
      <c r="F316" s="5"/>
      <c r="G316" s="6"/>
      <c r="H316" s="7"/>
      <c r="I316" s="157"/>
      <c r="J316" s="6"/>
      <c r="K316" s="209"/>
      <c r="L316" s="36">
        <f t="shared" si="68"/>
        <v>0</v>
      </c>
      <c r="M316" s="35">
        <f t="shared" si="69"/>
        <v>0</v>
      </c>
      <c r="N316" s="36">
        <f t="shared" si="70"/>
        <v>0</v>
      </c>
      <c r="O316" s="36">
        <f t="shared" si="71"/>
        <v>0</v>
      </c>
      <c r="P316" s="50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50"/>
      <c r="AD316" s="37">
        <f t="shared" si="72"/>
        <v>0</v>
      </c>
    </row>
    <row r="317" spans="1:30" ht="11.25" hidden="1" customHeight="1">
      <c r="A317" s="151" t="s">
        <v>279</v>
      </c>
      <c r="B317" s="199"/>
      <c r="C317" s="5"/>
      <c r="D317" s="6"/>
      <c r="E317" s="7"/>
      <c r="F317" s="5"/>
      <c r="G317" s="6"/>
      <c r="H317" s="7"/>
      <c r="I317" s="157"/>
      <c r="J317" s="6"/>
      <c r="K317" s="209"/>
      <c r="L317" s="36">
        <f t="shared" si="68"/>
        <v>0</v>
      </c>
      <c r="M317" s="35">
        <f t="shared" si="69"/>
        <v>0</v>
      </c>
      <c r="N317" s="36">
        <f t="shared" si="70"/>
        <v>0</v>
      </c>
      <c r="O317" s="36">
        <f t="shared" si="71"/>
        <v>0</v>
      </c>
      <c r="P317" s="50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50"/>
      <c r="AD317" s="37">
        <f t="shared" si="72"/>
        <v>0</v>
      </c>
    </row>
    <row r="318" spans="1:30" ht="11.25" hidden="1" customHeight="1">
      <c r="A318" s="151" t="s">
        <v>280</v>
      </c>
      <c r="B318" s="199"/>
      <c r="C318" s="5"/>
      <c r="D318" s="6"/>
      <c r="E318" s="7"/>
      <c r="F318" s="5"/>
      <c r="G318" s="6"/>
      <c r="H318" s="7"/>
      <c r="I318" s="157"/>
      <c r="J318" s="6"/>
      <c r="K318" s="209"/>
      <c r="L318" s="36">
        <f t="shared" si="68"/>
        <v>0</v>
      </c>
      <c r="M318" s="35">
        <f t="shared" si="69"/>
        <v>0</v>
      </c>
      <c r="N318" s="36">
        <f t="shared" si="70"/>
        <v>0</v>
      </c>
      <c r="O318" s="36">
        <f t="shared" si="71"/>
        <v>0</v>
      </c>
      <c r="P318" s="50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50"/>
      <c r="AD318" s="37">
        <f t="shared" si="72"/>
        <v>0</v>
      </c>
    </row>
    <row r="319" spans="1:30" ht="11.25" hidden="1" customHeight="1">
      <c r="A319" s="151" t="s">
        <v>281</v>
      </c>
      <c r="B319" s="199"/>
      <c r="C319" s="5"/>
      <c r="D319" s="6"/>
      <c r="E319" s="7"/>
      <c r="F319" s="5"/>
      <c r="G319" s="6"/>
      <c r="H319" s="7"/>
      <c r="I319" s="157"/>
      <c r="J319" s="6"/>
      <c r="K319" s="209"/>
      <c r="L319" s="36">
        <f t="shared" si="68"/>
        <v>0</v>
      </c>
      <c r="M319" s="35">
        <f t="shared" si="69"/>
        <v>0</v>
      </c>
      <c r="N319" s="36">
        <f t="shared" si="70"/>
        <v>0</v>
      </c>
      <c r="O319" s="36">
        <f t="shared" si="71"/>
        <v>0</v>
      </c>
      <c r="P319" s="50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50"/>
      <c r="AD319" s="37">
        <f t="shared" si="72"/>
        <v>0</v>
      </c>
    </row>
    <row r="320" spans="1:30" ht="11.25" hidden="1" customHeight="1">
      <c r="A320" s="151" t="s">
        <v>282</v>
      </c>
      <c r="B320" s="199"/>
      <c r="C320" s="5"/>
      <c r="D320" s="6"/>
      <c r="E320" s="7"/>
      <c r="F320" s="5"/>
      <c r="G320" s="6"/>
      <c r="H320" s="7"/>
      <c r="I320" s="157"/>
      <c r="J320" s="6"/>
      <c r="K320" s="209"/>
      <c r="L320" s="36">
        <f t="shared" si="68"/>
        <v>0</v>
      </c>
      <c r="M320" s="35">
        <f t="shared" si="69"/>
        <v>0</v>
      </c>
      <c r="N320" s="36">
        <f t="shared" si="70"/>
        <v>0</v>
      </c>
      <c r="O320" s="36">
        <f t="shared" si="71"/>
        <v>0</v>
      </c>
      <c r="P320" s="50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50"/>
      <c r="AD320" s="37">
        <f t="shared" si="72"/>
        <v>0</v>
      </c>
    </row>
    <row r="321" spans="1:30" ht="11.25" hidden="1" customHeight="1">
      <c r="A321" s="151" t="s">
        <v>283</v>
      </c>
      <c r="B321" s="199"/>
      <c r="C321" s="5"/>
      <c r="D321" s="6"/>
      <c r="E321" s="7"/>
      <c r="F321" s="5"/>
      <c r="G321" s="6"/>
      <c r="H321" s="7"/>
      <c r="I321" s="157"/>
      <c r="J321" s="6"/>
      <c r="K321" s="209"/>
      <c r="L321" s="36">
        <f t="shared" si="68"/>
        <v>0</v>
      </c>
      <c r="M321" s="35">
        <f t="shared" si="69"/>
        <v>0</v>
      </c>
      <c r="N321" s="36">
        <f t="shared" si="70"/>
        <v>0</v>
      </c>
      <c r="O321" s="36">
        <f t="shared" si="71"/>
        <v>0</v>
      </c>
      <c r="P321" s="50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50"/>
      <c r="AD321" s="37">
        <f t="shared" si="72"/>
        <v>0</v>
      </c>
    </row>
    <row r="322" spans="1:30" ht="11.25" hidden="1" customHeight="1">
      <c r="A322" s="151" t="s">
        <v>284</v>
      </c>
      <c r="B322" s="199"/>
      <c r="C322" s="5"/>
      <c r="D322" s="6"/>
      <c r="E322" s="7"/>
      <c r="F322" s="5"/>
      <c r="G322" s="6"/>
      <c r="H322" s="7"/>
      <c r="I322" s="157"/>
      <c r="J322" s="6"/>
      <c r="K322" s="209"/>
      <c r="L322" s="36">
        <f t="shared" si="68"/>
        <v>0</v>
      </c>
      <c r="M322" s="35">
        <f t="shared" si="69"/>
        <v>0</v>
      </c>
      <c r="N322" s="36">
        <f t="shared" si="70"/>
        <v>0</v>
      </c>
      <c r="O322" s="36">
        <f t="shared" si="71"/>
        <v>0</v>
      </c>
      <c r="P322" s="50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50"/>
      <c r="AD322" s="37">
        <f t="shared" si="72"/>
        <v>0</v>
      </c>
    </row>
    <row r="323" spans="1:30" ht="11.25" hidden="1" customHeight="1">
      <c r="A323" s="151" t="s">
        <v>285</v>
      </c>
      <c r="B323" s="199"/>
      <c r="C323" s="5"/>
      <c r="D323" s="6"/>
      <c r="E323" s="7"/>
      <c r="F323" s="5"/>
      <c r="G323" s="6"/>
      <c r="H323" s="7"/>
      <c r="I323" s="157"/>
      <c r="J323" s="6"/>
      <c r="K323" s="209"/>
      <c r="L323" s="36">
        <f t="shared" si="68"/>
        <v>0</v>
      </c>
      <c r="M323" s="35">
        <f t="shared" si="69"/>
        <v>0</v>
      </c>
      <c r="N323" s="36">
        <f t="shared" si="70"/>
        <v>0</v>
      </c>
      <c r="O323" s="36">
        <f t="shared" si="71"/>
        <v>0</v>
      </c>
      <c r="P323" s="50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50"/>
      <c r="AD323" s="37">
        <f t="shared" si="72"/>
        <v>0</v>
      </c>
    </row>
    <row r="324" spans="1:30" ht="11.25" hidden="1" customHeight="1">
      <c r="A324" s="151" t="s">
        <v>286</v>
      </c>
      <c r="B324" s="199"/>
      <c r="C324" s="5"/>
      <c r="D324" s="6"/>
      <c r="E324" s="7"/>
      <c r="F324" s="5"/>
      <c r="G324" s="6"/>
      <c r="H324" s="7"/>
      <c r="I324" s="157"/>
      <c r="J324" s="6"/>
      <c r="K324" s="209"/>
      <c r="L324" s="36">
        <f t="shared" si="68"/>
        <v>0</v>
      </c>
      <c r="M324" s="35">
        <f t="shared" si="69"/>
        <v>0</v>
      </c>
      <c r="N324" s="36">
        <f t="shared" si="70"/>
        <v>0</v>
      </c>
      <c r="O324" s="36">
        <f t="shared" si="71"/>
        <v>0</v>
      </c>
      <c r="P324" s="50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50"/>
      <c r="AD324" s="37">
        <f t="shared" si="72"/>
        <v>0</v>
      </c>
    </row>
    <row r="325" spans="1:30" ht="11.25" hidden="1" customHeight="1">
      <c r="A325" s="151" t="s">
        <v>287</v>
      </c>
      <c r="B325" s="199"/>
      <c r="C325" s="5"/>
      <c r="D325" s="6"/>
      <c r="E325" s="7"/>
      <c r="F325" s="5"/>
      <c r="G325" s="6"/>
      <c r="H325" s="7"/>
      <c r="I325" s="157"/>
      <c r="J325" s="6"/>
      <c r="K325" s="209"/>
      <c r="L325" s="36">
        <f t="shared" si="68"/>
        <v>0</v>
      </c>
      <c r="M325" s="35">
        <f t="shared" si="69"/>
        <v>0</v>
      </c>
      <c r="N325" s="36">
        <f t="shared" si="70"/>
        <v>0</v>
      </c>
      <c r="O325" s="36">
        <f t="shared" si="71"/>
        <v>0</v>
      </c>
      <c r="P325" s="50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50"/>
      <c r="AD325" s="37">
        <f t="shared" si="72"/>
        <v>0</v>
      </c>
    </row>
    <row r="326" spans="1:30" ht="11.25" hidden="1" customHeight="1">
      <c r="A326" s="151" t="s">
        <v>288</v>
      </c>
      <c r="B326" s="199"/>
      <c r="C326" s="5"/>
      <c r="D326" s="6"/>
      <c r="E326" s="7"/>
      <c r="F326" s="5"/>
      <c r="G326" s="6"/>
      <c r="H326" s="7"/>
      <c r="I326" s="157"/>
      <c r="J326" s="6"/>
      <c r="K326" s="209"/>
      <c r="L326" s="36">
        <f t="shared" si="68"/>
        <v>0</v>
      </c>
      <c r="M326" s="35">
        <f t="shared" si="69"/>
        <v>0</v>
      </c>
      <c r="N326" s="36">
        <f t="shared" si="70"/>
        <v>0</v>
      </c>
      <c r="O326" s="36">
        <f t="shared" si="71"/>
        <v>0</v>
      </c>
      <c r="P326" s="50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50"/>
      <c r="AD326" s="37">
        <f t="shared" si="72"/>
        <v>0</v>
      </c>
    </row>
    <row r="327" spans="1:30" ht="11.25" hidden="1" customHeight="1">
      <c r="A327" s="151" t="s">
        <v>289</v>
      </c>
      <c r="B327" s="199"/>
      <c r="C327" s="5"/>
      <c r="D327" s="6"/>
      <c r="E327" s="7"/>
      <c r="F327" s="5"/>
      <c r="G327" s="6"/>
      <c r="H327" s="7"/>
      <c r="I327" s="157"/>
      <c r="J327" s="6"/>
      <c r="K327" s="209"/>
      <c r="L327" s="36">
        <f t="shared" si="68"/>
        <v>0</v>
      </c>
      <c r="M327" s="35">
        <f t="shared" si="69"/>
        <v>0</v>
      </c>
      <c r="N327" s="36">
        <f t="shared" si="70"/>
        <v>0</v>
      </c>
      <c r="O327" s="36">
        <f t="shared" si="71"/>
        <v>0</v>
      </c>
      <c r="P327" s="50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50"/>
      <c r="AD327" s="37">
        <f t="shared" si="72"/>
        <v>0</v>
      </c>
    </row>
    <row r="328" spans="1:30" ht="11.25" hidden="1" customHeight="1">
      <c r="A328" s="137" t="s">
        <v>53</v>
      </c>
      <c r="B328" s="192"/>
      <c r="C328" s="5"/>
      <c r="D328" s="6"/>
      <c r="E328" s="7"/>
      <c r="F328" s="5"/>
      <c r="G328" s="6"/>
      <c r="H328" s="7"/>
      <c r="I328" s="5"/>
      <c r="J328" s="6"/>
      <c r="K328" s="6"/>
      <c r="L328" s="36">
        <f t="shared" si="68"/>
        <v>0</v>
      </c>
      <c r="M328" s="35"/>
      <c r="N328" s="36">
        <f t="shared" si="70"/>
        <v>0</v>
      </c>
      <c r="O328" s="36">
        <f t="shared" si="71"/>
        <v>0</v>
      </c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7">
        <f t="shared" si="72"/>
        <v>0</v>
      </c>
    </row>
    <row r="329" spans="1:30" ht="11.25" hidden="1" customHeight="1">
      <c r="A329" s="137" t="s">
        <v>54</v>
      </c>
      <c r="B329" s="204"/>
      <c r="C329" s="166"/>
      <c r="D329" s="167"/>
      <c r="E329" s="168"/>
      <c r="F329" s="166"/>
      <c r="G329" s="167"/>
      <c r="H329" s="168"/>
      <c r="I329" s="166"/>
      <c r="J329" s="167"/>
      <c r="K329" s="167"/>
      <c r="L329" s="36">
        <f t="shared" si="68"/>
        <v>0</v>
      </c>
      <c r="M329" s="35"/>
      <c r="N329" s="36">
        <f t="shared" si="70"/>
        <v>0</v>
      </c>
      <c r="O329" s="36">
        <f t="shared" si="71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72"/>
        <v>0</v>
      </c>
    </row>
    <row r="330" spans="1:30" ht="11.25" hidden="1" customHeight="1">
      <c r="A330" s="145" t="s">
        <v>290</v>
      </c>
      <c r="B330" s="203"/>
      <c r="C330" s="366">
        <f>COUNTIF(C331:E357,1)+COUNTIF(C331:E357,2)+COUNTIF(C331:E357,3)+COUNTIF(C331:E357,4)+COUNTIF(C331:E357,5)+COUNTIF(C331:E357,6)+COUNTIF(C331:E357,7)+COUNTIF(C331:E357,8)</f>
        <v>0</v>
      </c>
      <c r="D330" s="367"/>
      <c r="E330" s="368"/>
      <c r="F330" s="366">
        <f>COUNTIF(F331:H357,1)+COUNTIF(F331:H357,2)+COUNTIF(F331:H357,3)+COUNTIF(F331:H357,4)+COUNTIF(F331:H357,5)+COUNTIF(F331:H357,6)+COUNTIF(F331:H357,7)+COUNTIF(F331:H357,8)</f>
        <v>0</v>
      </c>
      <c r="G330" s="367"/>
      <c r="H330" s="368"/>
      <c r="I330" s="366">
        <f>COUNTIF(I331:K357,1)+COUNTIF(I331:K357,2)+COUNTIF(I331:K357,3)+COUNTIF(I331:K357,4)+COUNTIF(I331:K357,5)+COUNTIF(I331:K357,6)+COUNTIF(I331:K357,7)+COUNTIF(I331:K357,8)</f>
        <v>0</v>
      </c>
      <c r="J330" s="367"/>
      <c r="K330" s="367"/>
      <c r="L330" s="46">
        <f t="shared" ref="L330:AC330" si="73">SUM(L331:L357)</f>
        <v>0</v>
      </c>
      <c r="M330" s="26">
        <f t="shared" si="73"/>
        <v>0</v>
      </c>
      <c r="N330" s="46">
        <f t="shared" si="73"/>
        <v>0</v>
      </c>
      <c r="O330" s="46">
        <f t="shared" si="73"/>
        <v>0</v>
      </c>
      <c r="P330" s="46">
        <f t="shared" si="73"/>
        <v>0</v>
      </c>
      <c r="Q330" s="46">
        <f t="shared" si="73"/>
        <v>0</v>
      </c>
      <c r="R330" s="46">
        <f t="shared" si="73"/>
        <v>0</v>
      </c>
      <c r="S330" s="46">
        <f t="shared" si="73"/>
        <v>0</v>
      </c>
      <c r="T330" s="46">
        <f t="shared" si="73"/>
        <v>0</v>
      </c>
      <c r="U330" s="46">
        <f t="shared" si="73"/>
        <v>0</v>
      </c>
      <c r="V330" s="46">
        <f t="shared" si="73"/>
        <v>0</v>
      </c>
      <c r="W330" s="46">
        <f t="shared" si="73"/>
        <v>0</v>
      </c>
      <c r="X330" s="46">
        <f t="shared" si="73"/>
        <v>0</v>
      </c>
      <c r="Y330" s="46">
        <f t="shared" si="73"/>
        <v>0</v>
      </c>
      <c r="Z330" s="46">
        <f t="shared" si="73"/>
        <v>0</v>
      </c>
      <c r="AA330" s="46">
        <f t="shared" si="73"/>
        <v>0</v>
      </c>
      <c r="AB330" s="46">
        <f t="shared" si="73"/>
        <v>0</v>
      </c>
      <c r="AC330" s="46">
        <f t="shared" si="73"/>
        <v>0</v>
      </c>
      <c r="AD330" s="28">
        <f t="shared" si="72"/>
        <v>0</v>
      </c>
    </row>
    <row r="331" spans="1:30" ht="11.25" hidden="1" customHeight="1">
      <c r="A331" s="151" t="s">
        <v>291</v>
      </c>
      <c r="B331" s="199"/>
      <c r="C331" s="58"/>
      <c r="D331" s="56"/>
      <c r="E331" s="57"/>
      <c r="F331" s="58"/>
      <c r="G331" s="56"/>
      <c r="H331" s="57"/>
      <c r="I331" s="158"/>
      <c r="J331" s="56"/>
      <c r="K331" s="41"/>
      <c r="L331" s="36">
        <f t="shared" ref="L331:L357" si="74">M331+N331</f>
        <v>0</v>
      </c>
      <c r="M331" s="35">
        <f t="shared" ref="M331:M355" si="75">N331/2</f>
        <v>0</v>
      </c>
      <c r="N331" s="36">
        <f t="shared" ref="N331:N357" si="76">SUM(Q331:AB331)</f>
        <v>0</v>
      </c>
      <c r="O331" s="36">
        <f t="shared" ref="O331:O357" si="77">N331-P331</f>
        <v>0</v>
      </c>
      <c r="P331" s="50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50"/>
      <c r="AD331" s="37">
        <f t="shared" si="72"/>
        <v>0</v>
      </c>
    </row>
    <row r="332" spans="1:30" ht="11.25" hidden="1" customHeight="1">
      <c r="A332" s="151" t="s">
        <v>292</v>
      </c>
      <c r="B332" s="199"/>
      <c r="C332" s="5"/>
      <c r="D332" s="6"/>
      <c r="E332" s="7"/>
      <c r="F332" s="5"/>
      <c r="G332" s="6"/>
      <c r="H332" s="7"/>
      <c r="I332" s="157"/>
      <c r="J332" s="6"/>
      <c r="K332" s="209"/>
      <c r="L332" s="36">
        <f t="shared" si="74"/>
        <v>0</v>
      </c>
      <c r="M332" s="35">
        <f t="shared" si="75"/>
        <v>0</v>
      </c>
      <c r="N332" s="36">
        <f t="shared" si="76"/>
        <v>0</v>
      </c>
      <c r="O332" s="36">
        <f t="shared" si="77"/>
        <v>0</v>
      </c>
      <c r="P332" s="50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50"/>
      <c r="AD332" s="37">
        <f t="shared" si="72"/>
        <v>0</v>
      </c>
    </row>
    <row r="333" spans="1:30" ht="11.25" hidden="1" customHeight="1">
      <c r="A333" s="151" t="s">
        <v>293</v>
      </c>
      <c r="B333" s="199"/>
      <c r="C333" s="5"/>
      <c r="D333" s="6"/>
      <c r="E333" s="7"/>
      <c r="F333" s="5"/>
      <c r="G333" s="6"/>
      <c r="H333" s="7"/>
      <c r="I333" s="157"/>
      <c r="J333" s="6"/>
      <c r="K333" s="209"/>
      <c r="L333" s="36">
        <f t="shared" si="74"/>
        <v>0</v>
      </c>
      <c r="M333" s="35">
        <f t="shared" si="75"/>
        <v>0</v>
      </c>
      <c r="N333" s="36">
        <f t="shared" si="76"/>
        <v>0</v>
      </c>
      <c r="O333" s="36">
        <f t="shared" si="77"/>
        <v>0</v>
      </c>
      <c r="P333" s="50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50"/>
      <c r="AD333" s="37">
        <f t="shared" si="72"/>
        <v>0</v>
      </c>
    </row>
    <row r="334" spans="1:30" ht="11.25" hidden="1" customHeight="1">
      <c r="A334" s="151" t="s">
        <v>294</v>
      </c>
      <c r="B334" s="199"/>
      <c r="C334" s="5"/>
      <c r="D334" s="6"/>
      <c r="E334" s="7"/>
      <c r="F334" s="5"/>
      <c r="G334" s="6"/>
      <c r="H334" s="7"/>
      <c r="I334" s="157"/>
      <c r="J334" s="6"/>
      <c r="K334" s="209"/>
      <c r="L334" s="36">
        <f t="shared" si="74"/>
        <v>0</v>
      </c>
      <c r="M334" s="35">
        <f t="shared" si="75"/>
        <v>0</v>
      </c>
      <c r="N334" s="36">
        <f t="shared" si="76"/>
        <v>0</v>
      </c>
      <c r="O334" s="36">
        <f t="shared" si="77"/>
        <v>0</v>
      </c>
      <c r="P334" s="50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50"/>
      <c r="AD334" s="37">
        <f t="shared" si="72"/>
        <v>0</v>
      </c>
    </row>
    <row r="335" spans="1:30" ht="11.25" hidden="1" customHeight="1">
      <c r="A335" s="151" t="s">
        <v>295</v>
      </c>
      <c r="B335" s="199"/>
      <c r="C335" s="5"/>
      <c r="D335" s="6"/>
      <c r="E335" s="7"/>
      <c r="F335" s="5"/>
      <c r="G335" s="6"/>
      <c r="H335" s="7"/>
      <c r="I335" s="157"/>
      <c r="J335" s="6"/>
      <c r="K335" s="209"/>
      <c r="L335" s="36">
        <f t="shared" si="74"/>
        <v>0</v>
      </c>
      <c r="M335" s="35">
        <f t="shared" si="75"/>
        <v>0</v>
      </c>
      <c r="N335" s="36">
        <f t="shared" si="76"/>
        <v>0</v>
      </c>
      <c r="O335" s="36">
        <f t="shared" si="77"/>
        <v>0</v>
      </c>
      <c r="P335" s="50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50"/>
      <c r="AD335" s="37">
        <f t="shared" si="72"/>
        <v>0</v>
      </c>
    </row>
    <row r="336" spans="1:30" ht="11.25" hidden="1" customHeight="1">
      <c r="A336" s="151" t="s">
        <v>296</v>
      </c>
      <c r="B336" s="199"/>
      <c r="C336" s="5"/>
      <c r="D336" s="6"/>
      <c r="E336" s="7"/>
      <c r="F336" s="5"/>
      <c r="G336" s="6"/>
      <c r="H336" s="7"/>
      <c r="I336" s="157"/>
      <c r="J336" s="6"/>
      <c r="K336" s="209"/>
      <c r="L336" s="36">
        <f t="shared" si="74"/>
        <v>0</v>
      </c>
      <c r="M336" s="35">
        <f t="shared" si="75"/>
        <v>0</v>
      </c>
      <c r="N336" s="36">
        <f t="shared" si="76"/>
        <v>0</v>
      </c>
      <c r="O336" s="36">
        <f t="shared" si="77"/>
        <v>0</v>
      </c>
      <c r="P336" s="50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50"/>
      <c r="AD336" s="37">
        <f t="shared" si="72"/>
        <v>0</v>
      </c>
    </row>
    <row r="337" spans="1:30" ht="11.25" hidden="1" customHeight="1">
      <c r="A337" s="151" t="s">
        <v>297</v>
      </c>
      <c r="B337" s="199"/>
      <c r="C337" s="5"/>
      <c r="D337" s="6"/>
      <c r="E337" s="7"/>
      <c r="F337" s="5"/>
      <c r="G337" s="6"/>
      <c r="H337" s="7"/>
      <c r="I337" s="157"/>
      <c r="J337" s="6"/>
      <c r="K337" s="209"/>
      <c r="L337" s="36">
        <f t="shared" si="74"/>
        <v>0</v>
      </c>
      <c r="M337" s="35">
        <f t="shared" si="75"/>
        <v>0</v>
      </c>
      <c r="N337" s="36">
        <f t="shared" si="76"/>
        <v>0</v>
      </c>
      <c r="O337" s="36">
        <f t="shared" si="77"/>
        <v>0</v>
      </c>
      <c r="P337" s="50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50"/>
      <c r="AD337" s="37">
        <f t="shared" si="72"/>
        <v>0</v>
      </c>
    </row>
    <row r="338" spans="1:30" ht="11.25" hidden="1" customHeight="1">
      <c r="A338" s="151" t="s">
        <v>298</v>
      </c>
      <c r="B338" s="199"/>
      <c r="C338" s="5"/>
      <c r="D338" s="6"/>
      <c r="E338" s="7"/>
      <c r="F338" s="5"/>
      <c r="G338" s="6"/>
      <c r="H338" s="7"/>
      <c r="I338" s="157"/>
      <c r="J338" s="6"/>
      <c r="K338" s="209"/>
      <c r="L338" s="36">
        <f t="shared" si="74"/>
        <v>0</v>
      </c>
      <c r="M338" s="35">
        <f t="shared" si="75"/>
        <v>0</v>
      </c>
      <c r="N338" s="36">
        <f t="shared" si="76"/>
        <v>0</v>
      </c>
      <c r="O338" s="36">
        <f t="shared" si="77"/>
        <v>0</v>
      </c>
      <c r="P338" s="50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50"/>
      <c r="AD338" s="37">
        <f t="shared" si="72"/>
        <v>0</v>
      </c>
    </row>
    <row r="339" spans="1:30" ht="11.25" hidden="1" customHeight="1">
      <c r="A339" s="151" t="s">
        <v>299</v>
      </c>
      <c r="B339" s="199"/>
      <c r="C339" s="5"/>
      <c r="D339" s="6"/>
      <c r="E339" s="7"/>
      <c r="F339" s="5"/>
      <c r="G339" s="6"/>
      <c r="H339" s="7"/>
      <c r="I339" s="157"/>
      <c r="J339" s="6"/>
      <c r="K339" s="209"/>
      <c r="L339" s="36">
        <f t="shared" si="74"/>
        <v>0</v>
      </c>
      <c r="M339" s="35">
        <f t="shared" si="75"/>
        <v>0</v>
      </c>
      <c r="N339" s="36">
        <f t="shared" si="76"/>
        <v>0</v>
      </c>
      <c r="O339" s="36">
        <f t="shared" si="77"/>
        <v>0</v>
      </c>
      <c r="P339" s="50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50"/>
      <c r="AD339" s="37">
        <f t="shared" si="72"/>
        <v>0</v>
      </c>
    </row>
    <row r="340" spans="1:30" ht="11.25" hidden="1" customHeight="1">
      <c r="A340" s="151" t="s">
        <v>300</v>
      </c>
      <c r="B340" s="199"/>
      <c r="C340" s="5"/>
      <c r="D340" s="6"/>
      <c r="E340" s="7"/>
      <c r="F340" s="5"/>
      <c r="G340" s="6"/>
      <c r="H340" s="7"/>
      <c r="I340" s="157"/>
      <c r="J340" s="6"/>
      <c r="K340" s="209"/>
      <c r="L340" s="36">
        <f t="shared" si="74"/>
        <v>0</v>
      </c>
      <c r="M340" s="35">
        <f t="shared" si="75"/>
        <v>0</v>
      </c>
      <c r="N340" s="36">
        <f t="shared" si="76"/>
        <v>0</v>
      </c>
      <c r="O340" s="36">
        <f t="shared" si="77"/>
        <v>0</v>
      </c>
      <c r="P340" s="50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50"/>
      <c r="AD340" s="37">
        <f t="shared" si="72"/>
        <v>0</v>
      </c>
    </row>
    <row r="341" spans="1:30" ht="11.25" hidden="1" customHeight="1">
      <c r="A341" s="151" t="s">
        <v>301</v>
      </c>
      <c r="B341" s="199"/>
      <c r="C341" s="5"/>
      <c r="D341" s="6"/>
      <c r="E341" s="7"/>
      <c r="F341" s="5"/>
      <c r="G341" s="6"/>
      <c r="H341" s="7"/>
      <c r="I341" s="157"/>
      <c r="J341" s="6"/>
      <c r="K341" s="209"/>
      <c r="L341" s="36">
        <f t="shared" si="74"/>
        <v>0</v>
      </c>
      <c r="M341" s="35">
        <f t="shared" si="75"/>
        <v>0</v>
      </c>
      <c r="N341" s="36">
        <f t="shared" si="76"/>
        <v>0</v>
      </c>
      <c r="O341" s="36">
        <f t="shared" si="77"/>
        <v>0</v>
      </c>
      <c r="P341" s="50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50"/>
      <c r="AD341" s="37">
        <f t="shared" si="72"/>
        <v>0</v>
      </c>
    </row>
    <row r="342" spans="1:30" ht="11.25" hidden="1" customHeight="1">
      <c r="A342" s="151" t="s">
        <v>302</v>
      </c>
      <c r="B342" s="199"/>
      <c r="C342" s="5"/>
      <c r="D342" s="6"/>
      <c r="E342" s="7"/>
      <c r="F342" s="5"/>
      <c r="G342" s="6"/>
      <c r="H342" s="7"/>
      <c r="I342" s="157"/>
      <c r="J342" s="6"/>
      <c r="K342" s="209"/>
      <c r="L342" s="36">
        <f t="shared" si="74"/>
        <v>0</v>
      </c>
      <c r="M342" s="35">
        <f t="shared" si="75"/>
        <v>0</v>
      </c>
      <c r="N342" s="36">
        <f t="shared" si="76"/>
        <v>0</v>
      </c>
      <c r="O342" s="36">
        <f t="shared" si="77"/>
        <v>0</v>
      </c>
      <c r="P342" s="50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50"/>
      <c r="AD342" s="37">
        <f t="shared" si="72"/>
        <v>0</v>
      </c>
    </row>
    <row r="343" spans="1:30" ht="11.25" hidden="1" customHeight="1">
      <c r="A343" s="151" t="s">
        <v>303</v>
      </c>
      <c r="B343" s="199"/>
      <c r="C343" s="5"/>
      <c r="D343" s="6"/>
      <c r="E343" s="7"/>
      <c r="F343" s="5"/>
      <c r="G343" s="6"/>
      <c r="H343" s="7"/>
      <c r="I343" s="157"/>
      <c r="J343" s="6"/>
      <c r="K343" s="209"/>
      <c r="L343" s="36">
        <f t="shared" si="74"/>
        <v>0</v>
      </c>
      <c r="M343" s="35">
        <f t="shared" si="75"/>
        <v>0</v>
      </c>
      <c r="N343" s="36">
        <f t="shared" si="76"/>
        <v>0</v>
      </c>
      <c r="O343" s="36">
        <f t="shared" si="77"/>
        <v>0</v>
      </c>
      <c r="P343" s="50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50"/>
      <c r="AD343" s="37">
        <f t="shared" si="72"/>
        <v>0</v>
      </c>
    </row>
    <row r="344" spans="1:30" ht="11.25" hidden="1" customHeight="1">
      <c r="A344" s="151" t="s">
        <v>304</v>
      </c>
      <c r="B344" s="199"/>
      <c r="C344" s="5"/>
      <c r="D344" s="6"/>
      <c r="E344" s="7"/>
      <c r="F344" s="5"/>
      <c r="G344" s="6"/>
      <c r="H344" s="7"/>
      <c r="I344" s="157"/>
      <c r="J344" s="6"/>
      <c r="K344" s="209"/>
      <c r="L344" s="36">
        <f t="shared" si="74"/>
        <v>0</v>
      </c>
      <c r="M344" s="35">
        <f t="shared" si="75"/>
        <v>0</v>
      </c>
      <c r="N344" s="36">
        <f t="shared" si="76"/>
        <v>0</v>
      </c>
      <c r="O344" s="36">
        <f t="shared" si="77"/>
        <v>0</v>
      </c>
      <c r="P344" s="50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50"/>
      <c r="AD344" s="37">
        <f t="shared" si="72"/>
        <v>0</v>
      </c>
    </row>
    <row r="345" spans="1:30" ht="11.25" hidden="1" customHeight="1">
      <c r="A345" s="151" t="s">
        <v>305</v>
      </c>
      <c r="B345" s="199"/>
      <c r="C345" s="5"/>
      <c r="D345" s="6"/>
      <c r="E345" s="7"/>
      <c r="F345" s="5"/>
      <c r="G345" s="6"/>
      <c r="H345" s="7"/>
      <c r="I345" s="157"/>
      <c r="J345" s="6"/>
      <c r="K345" s="209"/>
      <c r="L345" s="36">
        <f t="shared" si="74"/>
        <v>0</v>
      </c>
      <c r="M345" s="35">
        <f t="shared" si="75"/>
        <v>0</v>
      </c>
      <c r="N345" s="36">
        <f t="shared" si="76"/>
        <v>0</v>
      </c>
      <c r="O345" s="36">
        <f t="shared" si="77"/>
        <v>0</v>
      </c>
      <c r="P345" s="50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50"/>
      <c r="AD345" s="37">
        <f t="shared" si="72"/>
        <v>0</v>
      </c>
    </row>
    <row r="346" spans="1:30" ht="11.25" hidden="1" customHeight="1">
      <c r="A346" s="151" t="s">
        <v>306</v>
      </c>
      <c r="B346" s="199"/>
      <c r="C346" s="5"/>
      <c r="D346" s="6"/>
      <c r="E346" s="7"/>
      <c r="F346" s="5"/>
      <c r="G346" s="6"/>
      <c r="H346" s="7"/>
      <c r="I346" s="157"/>
      <c r="J346" s="6"/>
      <c r="K346" s="209"/>
      <c r="L346" s="36">
        <f t="shared" si="74"/>
        <v>0</v>
      </c>
      <c r="M346" s="35">
        <f t="shared" si="75"/>
        <v>0</v>
      </c>
      <c r="N346" s="36">
        <f t="shared" si="76"/>
        <v>0</v>
      </c>
      <c r="O346" s="36">
        <f t="shared" si="77"/>
        <v>0</v>
      </c>
      <c r="P346" s="50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50"/>
      <c r="AD346" s="37">
        <f t="shared" si="72"/>
        <v>0</v>
      </c>
    </row>
    <row r="347" spans="1:30" ht="11.25" hidden="1" customHeight="1">
      <c r="A347" s="151" t="s">
        <v>307</v>
      </c>
      <c r="B347" s="199"/>
      <c r="C347" s="5"/>
      <c r="D347" s="6"/>
      <c r="E347" s="7"/>
      <c r="F347" s="5"/>
      <c r="G347" s="6"/>
      <c r="H347" s="7"/>
      <c r="I347" s="157"/>
      <c r="J347" s="6"/>
      <c r="K347" s="209"/>
      <c r="L347" s="36">
        <f t="shared" si="74"/>
        <v>0</v>
      </c>
      <c r="M347" s="35">
        <f t="shared" si="75"/>
        <v>0</v>
      </c>
      <c r="N347" s="36">
        <f t="shared" si="76"/>
        <v>0</v>
      </c>
      <c r="O347" s="36">
        <f t="shared" si="77"/>
        <v>0</v>
      </c>
      <c r="P347" s="50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50"/>
      <c r="AD347" s="37">
        <f t="shared" si="72"/>
        <v>0</v>
      </c>
    </row>
    <row r="348" spans="1:30" ht="11.25" hidden="1" customHeight="1">
      <c r="A348" s="151" t="s">
        <v>308</v>
      </c>
      <c r="B348" s="199"/>
      <c r="C348" s="5"/>
      <c r="D348" s="6"/>
      <c r="E348" s="7"/>
      <c r="F348" s="5"/>
      <c r="G348" s="6"/>
      <c r="H348" s="7"/>
      <c r="I348" s="157"/>
      <c r="J348" s="6"/>
      <c r="K348" s="209"/>
      <c r="L348" s="36">
        <f t="shared" si="74"/>
        <v>0</v>
      </c>
      <c r="M348" s="35">
        <f t="shared" si="75"/>
        <v>0</v>
      </c>
      <c r="N348" s="36">
        <f t="shared" si="76"/>
        <v>0</v>
      </c>
      <c r="O348" s="36">
        <f t="shared" si="77"/>
        <v>0</v>
      </c>
      <c r="P348" s="50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50"/>
      <c r="AD348" s="37">
        <f t="shared" si="72"/>
        <v>0</v>
      </c>
    </row>
    <row r="349" spans="1:30" ht="11.25" hidden="1" customHeight="1">
      <c r="A349" s="151" t="s">
        <v>309</v>
      </c>
      <c r="B349" s="199"/>
      <c r="C349" s="5"/>
      <c r="D349" s="6"/>
      <c r="E349" s="7"/>
      <c r="F349" s="5"/>
      <c r="G349" s="6"/>
      <c r="H349" s="7"/>
      <c r="I349" s="157"/>
      <c r="J349" s="6"/>
      <c r="K349" s="209"/>
      <c r="L349" s="36">
        <f t="shared" si="74"/>
        <v>0</v>
      </c>
      <c r="M349" s="35">
        <f t="shared" si="75"/>
        <v>0</v>
      </c>
      <c r="N349" s="36">
        <f t="shared" si="76"/>
        <v>0</v>
      </c>
      <c r="O349" s="36">
        <f t="shared" si="77"/>
        <v>0</v>
      </c>
      <c r="P349" s="50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50"/>
      <c r="AD349" s="37">
        <f t="shared" si="72"/>
        <v>0</v>
      </c>
    </row>
    <row r="350" spans="1:30" ht="11.25" hidden="1" customHeight="1">
      <c r="A350" s="151" t="s">
        <v>310</v>
      </c>
      <c r="B350" s="199"/>
      <c r="C350" s="5"/>
      <c r="D350" s="6"/>
      <c r="E350" s="7"/>
      <c r="F350" s="5"/>
      <c r="G350" s="6"/>
      <c r="H350" s="7"/>
      <c r="I350" s="157"/>
      <c r="J350" s="6"/>
      <c r="K350" s="209"/>
      <c r="L350" s="36">
        <f t="shared" si="74"/>
        <v>0</v>
      </c>
      <c r="M350" s="35">
        <f t="shared" si="75"/>
        <v>0</v>
      </c>
      <c r="N350" s="36">
        <f t="shared" si="76"/>
        <v>0</v>
      </c>
      <c r="O350" s="36">
        <f t="shared" si="77"/>
        <v>0</v>
      </c>
      <c r="P350" s="50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50"/>
      <c r="AD350" s="37">
        <f t="shared" si="72"/>
        <v>0</v>
      </c>
    </row>
    <row r="351" spans="1:30" ht="11.25" hidden="1" customHeight="1">
      <c r="A351" s="151" t="s">
        <v>311</v>
      </c>
      <c r="B351" s="199"/>
      <c r="C351" s="5"/>
      <c r="D351" s="6"/>
      <c r="E351" s="7"/>
      <c r="F351" s="5"/>
      <c r="G351" s="6"/>
      <c r="H351" s="7"/>
      <c r="I351" s="157"/>
      <c r="J351" s="6"/>
      <c r="K351" s="209"/>
      <c r="L351" s="36">
        <f t="shared" si="74"/>
        <v>0</v>
      </c>
      <c r="M351" s="35">
        <f t="shared" si="75"/>
        <v>0</v>
      </c>
      <c r="N351" s="36">
        <f t="shared" si="76"/>
        <v>0</v>
      </c>
      <c r="O351" s="36">
        <f t="shared" si="77"/>
        <v>0</v>
      </c>
      <c r="P351" s="50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50"/>
      <c r="AD351" s="37">
        <f t="shared" si="72"/>
        <v>0</v>
      </c>
    </row>
    <row r="352" spans="1:30" ht="11.25" hidden="1" customHeight="1">
      <c r="A352" s="151" t="s">
        <v>312</v>
      </c>
      <c r="B352" s="199"/>
      <c r="C352" s="5"/>
      <c r="D352" s="6"/>
      <c r="E352" s="7"/>
      <c r="F352" s="5"/>
      <c r="G352" s="6"/>
      <c r="H352" s="7"/>
      <c r="I352" s="157"/>
      <c r="J352" s="6"/>
      <c r="K352" s="209"/>
      <c r="L352" s="36">
        <f t="shared" si="74"/>
        <v>0</v>
      </c>
      <c r="M352" s="35">
        <f t="shared" si="75"/>
        <v>0</v>
      </c>
      <c r="N352" s="36">
        <f t="shared" si="76"/>
        <v>0</v>
      </c>
      <c r="O352" s="36">
        <f t="shared" si="77"/>
        <v>0</v>
      </c>
      <c r="P352" s="50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50"/>
      <c r="AD352" s="37">
        <f t="shared" si="72"/>
        <v>0</v>
      </c>
    </row>
    <row r="353" spans="1:52" ht="11.25" hidden="1" customHeight="1">
      <c r="A353" s="151" t="s">
        <v>313</v>
      </c>
      <c r="B353" s="199"/>
      <c r="C353" s="5"/>
      <c r="D353" s="6"/>
      <c r="E353" s="7"/>
      <c r="F353" s="5"/>
      <c r="G353" s="6"/>
      <c r="H353" s="7"/>
      <c r="I353" s="157"/>
      <c r="J353" s="6"/>
      <c r="K353" s="209"/>
      <c r="L353" s="36">
        <f t="shared" si="74"/>
        <v>0</v>
      </c>
      <c r="M353" s="35">
        <f t="shared" si="75"/>
        <v>0</v>
      </c>
      <c r="N353" s="36">
        <f t="shared" si="76"/>
        <v>0</v>
      </c>
      <c r="O353" s="36">
        <f t="shared" si="77"/>
        <v>0</v>
      </c>
      <c r="P353" s="50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50"/>
      <c r="AD353" s="37">
        <f t="shared" si="72"/>
        <v>0</v>
      </c>
    </row>
    <row r="354" spans="1:52" ht="11.25" hidden="1" customHeight="1">
      <c r="A354" s="151" t="s">
        <v>314</v>
      </c>
      <c r="B354" s="199"/>
      <c r="C354" s="5"/>
      <c r="D354" s="6"/>
      <c r="E354" s="7"/>
      <c r="F354" s="5"/>
      <c r="G354" s="6"/>
      <c r="H354" s="7"/>
      <c r="I354" s="157"/>
      <c r="J354" s="6"/>
      <c r="K354" s="209"/>
      <c r="L354" s="36">
        <f t="shared" si="74"/>
        <v>0</v>
      </c>
      <c r="M354" s="35">
        <f t="shared" si="75"/>
        <v>0</v>
      </c>
      <c r="N354" s="36">
        <f t="shared" si="76"/>
        <v>0</v>
      </c>
      <c r="O354" s="36">
        <f t="shared" si="77"/>
        <v>0</v>
      </c>
      <c r="P354" s="50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50"/>
      <c r="AD354" s="37">
        <f t="shared" si="72"/>
        <v>0</v>
      </c>
    </row>
    <row r="355" spans="1:52" ht="11.25" hidden="1" customHeight="1">
      <c r="A355" s="151" t="s">
        <v>315</v>
      </c>
      <c r="B355" s="199"/>
      <c r="C355" s="5"/>
      <c r="D355" s="6"/>
      <c r="E355" s="7"/>
      <c r="F355" s="5"/>
      <c r="G355" s="6"/>
      <c r="H355" s="7"/>
      <c r="I355" s="157"/>
      <c r="J355" s="6"/>
      <c r="K355" s="209"/>
      <c r="L355" s="36">
        <f t="shared" si="74"/>
        <v>0</v>
      </c>
      <c r="M355" s="35">
        <f t="shared" si="75"/>
        <v>0</v>
      </c>
      <c r="N355" s="36">
        <f t="shared" si="76"/>
        <v>0</v>
      </c>
      <c r="O355" s="36">
        <f t="shared" si="77"/>
        <v>0</v>
      </c>
      <c r="P355" s="50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50"/>
      <c r="AD355" s="37">
        <f t="shared" si="72"/>
        <v>0</v>
      </c>
    </row>
    <row r="356" spans="1:52" ht="11.25" hidden="1" customHeight="1">
      <c r="A356" s="137" t="s">
        <v>316</v>
      </c>
      <c r="B356" s="192"/>
      <c r="C356" s="5"/>
      <c r="D356" s="6"/>
      <c r="E356" s="7"/>
      <c r="F356" s="5"/>
      <c r="G356" s="6"/>
      <c r="H356" s="7"/>
      <c r="I356" s="5"/>
      <c r="J356" s="6"/>
      <c r="K356" s="6"/>
      <c r="L356" s="36">
        <f t="shared" si="74"/>
        <v>0</v>
      </c>
      <c r="M356" s="35"/>
      <c r="N356" s="36">
        <f t="shared" si="76"/>
        <v>0</v>
      </c>
      <c r="O356" s="36">
        <f t="shared" si="77"/>
        <v>0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7">
        <f t="shared" si="72"/>
        <v>0</v>
      </c>
    </row>
    <row r="357" spans="1:52" ht="11.25" hidden="1" customHeight="1">
      <c r="A357" s="152" t="s">
        <v>317</v>
      </c>
      <c r="B357" s="205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74"/>
        <v>0</v>
      </c>
      <c r="M357" s="35"/>
      <c r="N357" s="36">
        <f t="shared" si="76"/>
        <v>0</v>
      </c>
      <c r="O357" s="36">
        <f t="shared" si="77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72"/>
        <v>0</v>
      </c>
    </row>
    <row r="358" spans="1:52" ht="11.25" customHeight="1">
      <c r="A358" s="152"/>
      <c r="B358" s="192" t="s">
        <v>505</v>
      </c>
      <c r="C358" s="5"/>
      <c r="D358" s="6"/>
      <c r="E358" s="7"/>
      <c r="F358" s="5"/>
      <c r="G358" s="6"/>
      <c r="H358" s="7"/>
      <c r="I358" s="5"/>
      <c r="J358" s="6">
        <v>7</v>
      </c>
      <c r="K358" s="6"/>
      <c r="L358" s="235"/>
      <c r="M358" s="35"/>
      <c r="N358" s="235"/>
      <c r="O358" s="235"/>
      <c r="P358" s="235"/>
      <c r="Q358" s="235"/>
      <c r="R358" s="235"/>
      <c r="S358" s="235"/>
      <c r="T358" s="235"/>
      <c r="U358" s="235"/>
      <c r="V358" s="235"/>
      <c r="W358" s="235"/>
      <c r="X358" s="235"/>
      <c r="Y358" s="235"/>
      <c r="Z358" s="235"/>
      <c r="AA358" s="235"/>
      <c r="AB358" s="235"/>
      <c r="AD358" s="37"/>
    </row>
    <row r="359" spans="1:52" s="59" customFormat="1">
      <c r="A359" s="39"/>
      <c r="B359" s="192" t="s">
        <v>55</v>
      </c>
      <c r="C359" s="369"/>
      <c r="D359" s="370"/>
      <c r="E359" s="371"/>
      <c r="F359" s="369"/>
      <c r="G359" s="370"/>
      <c r="H359" s="371"/>
      <c r="I359" s="369"/>
      <c r="J359" s="370"/>
      <c r="K359" s="371"/>
      <c r="L359" s="35">
        <f>SUM(L61,L87,L114,L158)</f>
        <v>5021.5</v>
      </c>
      <c r="M359" s="35">
        <f>SUM(M61,M87,M114,M158)</f>
        <v>1673.5</v>
      </c>
      <c r="N359" s="35">
        <f>SUM(N61,N87,N114,N158)</f>
        <v>3348</v>
      </c>
      <c r="O359" s="35">
        <f>SUM(O61,O87,O114,O158)</f>
        <v>830</v>
      </c>
      <c r="P359" s="35">
        <f>SUM(P61,P87,P114,P158)</f>
        <v>2518</v>
      </c>
      <c r="Q359" s="35">
        <f>Q158+Q114+Q8+Q61+Q87</f>
        <v>720</v>
      </c>
      <c r="R359" s="35">
        <f t="shared" ref="R359" si="78">R158+R114+R8+R61+R87</f>
        <v>684</v>
      </c>
      <c r="S359" s="35">
        <f>S158+S114+S8+S61+S87+S362+S363</f>
        <v>612</v>
      </c>
      <c r="T359" s="35">
        <f>T158+T114+T8+T61+T87+T362+T363</f>
        <v>828</v>
      </c>
      <c r="U359" s="35">
        <f t="shared" ref="U359:AA359" si="79">U158+U114+U8+U61+U87</f>
        <v>0</v>
      </c>
      <c r="V359" s="35">
        <f>SUM(V61,V87,V113,V185,V186,V214,V215,V243,V244,V272,V273)</f>
        <v>576</v>
      </c>
      <c r="W359" s="35">
        <f t="shared" si="79"/>
        <v>0</v>
      </c>
      <c r="X359" s="35">
        <f>SUM(X61,X87,X113,X185,X186,X214,X215,X243,X244,X272,X273)</f>
        <v>720</v>
      </c>
      <c r="Y359" s="115">
        <f t="shared" si="79"/>
        <v>144</v>
      </c>
      <c r="Z359" s="35">
        <f>SUM(Z61,Z87,Z113,Z185,Z186,Z214,Z215,Z243,Z244,Z272,Z273)</f>
        <v>576</v>
      </c>
      <c r="AA359" s="35">
        <f t="shared" si="79"/>
        <v>0</v>
      </c>
      <c r="AB359" s="35">
        <f>SUM(AB61,AB87,AB113,AB185,AB186,AB214,AB215,AB243,AB244,AB272,AB273)</f>
        <v>468</v>
      </c>
      <c r="AC359" s="37">
        <v>5022</v>
      </c>
      <c r="AD359" s="37">
        <v>3348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59" customFormat="1" ht="14.25" customHeight="1">
      <c r="A360" s="260" t="s">
        <v>506</v>
      </c>
      <c r="B360" s="327" t="s">
        <v>503</v>
      </c>
      <c r="C360" s="64"/>
      <c r="D360" s="56"/>
      <c r="E360" s="63"/>
      <c r="F360" s="64"/>
      <c r="G360" s="56"/>
      <c r="H360" s="63"/>
      <c r="I360" s="56"/>
      <c r="J360" s="56"/>
      <c r="K360" s="56"/>
      <c r="L360" s="65"/>
      <c r="M360" s="160"/>
      <c r="N360" s="65">
        <v>216</v>
      </c>
      <c r="O360" s="65"/>
      <c r="P360" s="65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55" t="s">
        <v>331</v>
      </c>
      <c r="AD360" s="220" t="s">
        <v>330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9" customFormat="1" ht="23.25" customHeight="1">
      <c r="A361" s="448" t="s">
        <v>72</v>
      </c>
      <c r="B361" s="448"/>
      <c r="C361" s="448"/>
      <c r="D361" s="448"/>
      <c r="E361" s="448"/>
      <c r="F361" s="448"/>
      <c r="G361" s="448"/>
      <c r="H361" s="448"/>
      <c r="I361" s="448"/>
      <c r="J361" s="448"/>
      <c r="K361" s="448"/>
      <c r="L361" s="448"/>
      <c r="M361" s="448"/>
      <c r="N361" s="449" t="s">
        <v>6</v>
      </c>
      <c r="O361" s="450" t="s">
        <v>56</v>
      </c>
      <c r="P361" s="450"/>
      <c r="Q361" s="35">
        <f>COUNT(Q331:Q355,Q303:Q327,Q275:Q299,Q247:Q271,Q218:Q242,Q189:Q213,Q160:Q184,Q130:Q157,Q89:Q112,Q62:Q86,Q36:Q60,Q10:Q34)</f>
        <v>14</v>
      </c>
      <c r="R361" s="35">
        <f>COUNT(R331:R355,R303:R327,R275:R299,R247:R271,R218:R242,R189:R213,R160:R184,R130:R157,R89:R112,R62:R86,R36:R60,R10:R34)</f>
        <v>15</v>
      </c>
      <c r="S361" s="35">
        <f t="shared" ref="S361:AB361" si="80">COUNT(S331:S355,S303:S327,S275:S299,S247:S271,S218:S242,S189:S213,S160:S184,S130:S157,S89:S112,S62:S86,S36:S60,S10:S34)</f>
        <v>16</v>
      </c>
      <c r="T361" s="35">
        <f t="shared" si="80"/>
        <v>15</v>
      </c>
      <c r="U361" s="35">
        <f t="shared" si="80"/>
        <v>2</v>
      </c>
      <c r="V361" s="35">
        <f t="shared" si="80"/>
        <v>17</v>
      </c>
      <c r="W361" s="35">
        <f t="shared" si="80"/>
        <v>2</v>
      </c>
      <c r="X361" s="35">
        <f t="shared" si="80"/>
        <v>15</v>
      </c>
      <c r="Y361" s="35"/>
      <c r="Z361" s="35">
        <f t="shared" si="80"/>
        <v>14</v>
      </c>
      <c r="AA361" s="35">
        <f t="shared" si="80"/>
        <v>2</v>
      </c>
      <c r="AB361" s="35">
        <f t="shared" si="80"/>
        <v>14</v>
      </c>
      <c r="AC361" s="55"/>
      <c r="AD361" s="37">
        <f>SUM(AD61,AD87,AD113)</f>
        <v>1008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9" customFormat="1" ht="23.25" customHeight="1">
      <c r="A362" s="448"/>
      <c r="B362" s="448"/>
      <c r="C362" s="448"/>
      <c r="D362" s="448"/>
      <c r="E362" s="448"/>
      <c r="F362" s="448"/>
      <c r="G362" s="448"/>
      <c r="H362" s="448"/>
      <c r="I362" s="448"/>
      <c r="J362" s="448"/>
      <c r="K362" s="448"/>
      <c r="L362" s="448"/>
      <c r="M362" s="448"/>
      <c r="N362" s="449"/>
      <c r="O362" s="450" t="s">
        <v>57</v>
      </c>
      <c r="P362" s="450"/>
      <c r="Q362" s="36">
        <f t="shared" ref="Q362:Z362" si="81">Q356+Q328+Q300+Q272+Q243+Q214+Q185</f>
        <v>0</v>
      </c>
      <c r="R362" s="36">
        <f t="shared" si="81"/>
        <v>0</v>
      </c>
      <c r="S362" s="36">
        <f t="shared" si="81"/>
        <v>34</v>
      </c>
      <c r="T362" s="36">
        <f t="shared" si="81"/>
        <v>0</v>
      </c>
      <c r="U362" s="36">
        <f t="shared" si="81"/>
        <v>0</v>
      </c>
      <c r="V362" s="36">
        <f t="shared" si="81"/>
        <v>32</v>
      </c>
      <c r="W362" s="36">
        <f t="shared" si="81"/>
        <v>0</v>
      </c>
      <c r="X362" s="36">
        <f t="shared" si="81"/>
        <v>80</v>
      </c>
      <c r="Y362" s="236">
        <f t="shared" si="81"/>
        <v>36</v>
      </c>
      <c r="Z362" s="36">
        <f t="shared" si="81"/>
        <v>0</v>
      </c>
      <c r="AA362" s="36">
        <f>SUM(AA185,AA214,AA243,AA272)</f>
        <v>0</v>
      </c>
      <c r="AB362" s="135">
        <f>SUM(AB185,AB214,AB243,AB272)</f>
        <v>0</v>
      </c>
      <c r="AC362" s="55">
        <f>SUM(Q362:AB362)</f>
        <v>182</v>
      </c>
      <c r="AD362" s="361">
        <f>SUM(AC362:AC363)</f>
        <v>576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9" customFormat="1" ht="36" customHeight="1">
      <c r="A363" s="448"/>
      <c r="B363" s="448"/>
      <c r="C363" s="448"/>
      <c r="D363" s="448"/>
      <c r="E363" s="448"/>
      <c r="F363" s="448"/>
      <c r="G363" s="448"/>
      <c r="H363" s="448"/>
      <c r="I363" s="448"/>
      <c r="J363" s="448"/>
      <c r="K363" s="448"/>
      <c r="L363" s="448"/>
      <c r="M363" s="448"/>
      <c r="N363" s="449"/>
      <c r="O363" s="446" t="s">
        <v>319</v>
      </c>
      <c r="P363" s="447"/>
      <c r="Q363" s="36">
        <f t="shared" ref="Q363:Y363" si="82">Q357+Q329+Q301+Q273+Q244+Q215+Q186</f>
        <v>0</v>
      </c>
      <c r="R363" s="36">
        <f t="shared" si="82"/>
        <v>0</v>
      </c>
      <c r="S363" s="36">
        <f t="shared" si="82"/>
        <v>0</v>
      </c>
      <c r="T363" s="36">
        <f t="shared" si="82"/>
        <v>46</v>
      </c>
      <c r="U363" s="138">
        <f t="shared" si="82"/>
        <v>0</v>
      </c>
      <c r="V363" s="138">
        <f t="shared" si="82"/>
        <v>48</v>
      </c>
      <c r="W363" s="36">
        <f t="shared" si="82"/>
        <v>0</v>
      </c>
      <c r="X363" s="36">
        <f t="shared" si="82"/>
        <v>40</v>
      </c>
      <c r="Y363" s="236">
        <f t="shared" si="82"/>
        <v>108</v>
      </c>
      <c r="Z363" s="236">
        <f>SUM(Z357,Z329,Z301,Z273,Z244,Z215,Z186)</f>
        <v>128</v>
      </c>
      <c r="AA363" s="236">
        <f>AA357+AA329+AA301+AA273+AA244+AA215+AA186</f>
        <v>0</v>
      </c>
      <c r="AB363" s="135">
        <f>SUM(AB186,AB215,AB244,AB273)</f>
        <v>24</v>
      </c>
      <c r="AC363" s="55">
        <f>SUM(Q363:AB363)</f>
        <v>394</v>
      </c>
      <c r="AD363" s="362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9" customFormat="1">
      <c r="A364" s="448"/>
      <c r="B364" s="448"/>
      <c r="C364" s="448"/>
      <c r="D364" s="448"/>
      <c r="E364" s="448"/>
      <c r="F364" s="448"/>
      <c r="G364" s="448"/>
      <c r="H364" s="448"/>
      <c r="I364" s="448"/>
      <c r="J364" s="448"/>
      <c r="K364" s="448"/>
      <c r="L364" s="448"/>
      <c r="M364" s="448"/>
      <c r="N364" s="449"/>
      <c r="O364" s="450" t="s">
        <v>40</v>
      </c>
      <c r="P364" s="450"/>
      <c r="Q364" s="36">
        <f>COUNTIF($I$10:$K$34,1)+COUNTIF($I$36:$K$60,1)+COUNTIF($I$62:$K$86,1)+COUNTIF($I$88:$K$112,1)+COUNTIF($I$130:$K$156,1)+COUNTIF($I$160:$K$184,1)+COUNTIF($I$189:$K$213,1)+COUNTIF($I$218:$K$242,1)+COUNTIF($I$247:$K$271,1)+COUNTIF($I$275:$K$299,1)+COUNTIF($I$303:$K$327,1)+COUNTIF($I$331:$K$355,1)</f>
        <v>0</v>
      </c>
      <c r="R364" s="36">
        <f>COUNTIF($I$10:$K$34,2)+COUNTIF($I$36:$K$60,2)+COUNTIF($I$62:$K$86,2)+COUNTIF($I$88:$K$112,2)+COUNTIF($I$130:$K$156,2)+COUNTIF($I$160:$K$184,2)+COUNTIF($I$189:$K$213,2)+COUNTIF($I$218:$K$242,2)+COUNTIF($I$247:$K$271,2)+COUNTIF($I$275:$K$299,2)+COUNTIF($I$303:$K$327,2)+COUNTIF($I$331:$K$355,2)</f>
        <v>3</v>
      </c>
      <c r="S364" s="36">
        <f>COUNTIF($I$10:$K$34,3)+COUNTIF($I$36:$K$60,3)+COUNTIF($I$62:$K$86,3)+COUNTIF($I$88:$K$112,3)+COUNTIF($I$130:$K$156,3)+COUNTIF($I$160:$K$184,3)+COUNTIF($I$189:$K$213,3)+COUNTIF($I$218:$K$242,3)+COUNTIF($I$247:$K$271,3)+COUNTIF($I$275:$K$299,3)+COUNTIF($I$303:$K$327,3)+COUNTIF($I$331:$K$355,3)</f>
        <v>0</v>
      </c>
      <c r="T364" s="252">
        <f>COUNTIF($I$10:$K$34,4)+COUNTIF($I$36:$K$60,4)+COUNTIF($I$62:$K$86,4)+COUNTIF($I$88:$K$112,4)+COUNTIF($I$130:$K$157,4)+COUNTIF($I$160:$K$187,4)+COUNTIF($I$189:$K$216,4)+COUNTIF($I$218:$K$245,4)+COUNTIF($I$247:$K$358,4)</f>
        <v>2</v>
      </c>
      <c r="U364" s="252">
        <f>COUNTIF($I$10:$K$34,5)+COUNTIF($I$36:$K$60,5)+COUNTIF($I$62:$K$86,5)+COUNTIF($I$88:$K$112,5)+COUNTIF($I$130:$K$157,5)+COUNTIF($I$160:$K$187,5)+COUNTIF($I$189:$K$216,5)+COUNTIF($I$218:$K$218,5)+COUNTIF($I$220:$K$224,5)+COUNTIF($I$226:$K$245,5)+COUNTIF($I$247:$K$358,5)</f>
        <v>2</v>
      </c>
      <c r="V364" s="242">
        <f>COUNTIF($I$10:$K$34,5)+COUNTIF($I$36:$K$60,5)+COUNTIF($I$62:$K$86,5)+COUNTIF($I$88:$K$112,5)+COUNTIF($I$130:$K$157,5)+COUNTIF($I$160:$K$187,5)+COUNTIF($I$189:$K$216,5)+COUNTIF($I$218:$K$218,5)+COUNTIF($I$220:$K$224,5)+COUNTIF($I$226:$K$245,5)+COUNTIF($I$247:$K$358,5)</f>
        <v>2</v>
      </c>
      <c r="W364" s="242">
        <f>COUNTIF($I$10:$K$34,5)+COUNTIF($I$36:$K$60,5)+COUNTIF($I$62:$K$86,5)+COUNTIF($I$88:$K$112,5)+COUNTIF($I$130:$K$157,5)+COUNTIF($I$160:$K$187,5)+COUNTIF($I$189:$K$216,5)+COUNTIF($I$218:$K$218,5)+COUNTIF($I$220:$K$224,5)+COUNTIF($I$226:$K$245,5)+COUNTIF($I$247:$K$358,5)</f>
        <v>2</v>
      </c>
      <c r="X364" s="242">
        <f>COUNTIF($I$10:$K$34,6)+COUNTIF($I$36:$K$60,6)+COUNTIF($I$62:$K$86,6)+COUNTIF($I$88:$K$112,6)+COUNTIF($I$130:$K$157,6)+COUNTIF($I$160:$K$187,6)+COUNTIF($I$189:$K$216,6)+COUNTIF($I$218:$K$245,6)+COUNTIF($I$247:$K$358,6)</f>
        <v>1</v>
      </c>
      <c r="Y364" s="242"/>
      <c r="Z364" s="243">
        <f>COUNTIF($I$10:$K$34,7)+COUNTIF($I$36:$K$60,7)+COUNTIF($I$62:$K$86,7)+COUNTIF($I$88:$K$112,7)+COUNTIF($I$130:$K$157,7)+COUNTIF($I$160:$K$187,7)+COUNTIF($I$189:$K$216,7)+COUNTIF($I$218:$K$218,7)+COUNTIF($I$220:$K$224,7)+COUNTIF($I$226:$K$245,7)+COUNTIF($I$247:$K$358,7)</f>
        <v>2</v>
      </c>
      <c r="AA364" s="242">
        <f>COUNTIF($I$10:$K$34,7)+COUNTIF($I$36:$K$60,7)+COUNTIF($I$62:$K$86,7)+COUNTIF($I$88:$K$112,7)+COUNTIF($I$130:$K$157,7)+COUNTIF($I$160:$K$187,7)+COUNTIF($I$189:$K$216,7)+COUNTIF($I$218:$K$218,7)+COUNTIF($I$220:$K$224,7)+COUNTIF($I$226:$K$245,7)+COUNTIF($I$247:$K$358,7)</f>
        <v>2</v>
      </c>
      <c r="AB364" s="242">
        <f>COUNTIF($I$10:$K$34,8)+COUNTIF($I$36:$K$60,8)+COUNTIF($I$62:$K$86,8)+COUNTIF($I$88:$K$112,8)+COUNTIF($I$130:$K$157,8)+COUNTIF($I$160:$K$187,8)+COUNTIF($I$189:$K$216,8)+COUNTIF($I$218:$K$219,8)+COUNTIF($I$220:$K$225,8)+COUNTIF($I$226:$K$245,8)+COUNTIF($I$247:$K$358,8)</f>
        <v>2</v>
      </c>
      <c r="AC364" s="55"/>
      <c r="AD364" s="55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9" customFormat="1" ht="23.25" customHeight="1">
      <c r="A365" s="448"/>
      <c r="B365" s="448"/>
      <c r="C365" s="448"/>
      <c r="D365" s="448"/>
      <c r="E365" s="448"/>
      <c r="F365" s="448"/>
      <c r="G365" s="448"/>
      <c r="H365" s="448"/>
      <c r="I365" s="448"/>
      <c r="J365" s="448"/>
      <c r="K365" s="448"/>
      <c r="L365" s="448"/>
      <c r="M365" s="448"/>
      <c r="N365" s="449"/>
      <c r="O365" s="441" t="s">
        <v>425</v>
      </c>
      <c r="P365" s="442"/>
      <c r="Q365" s="129">
        <f>COUNTIF($C$10:$E$34,1)+COUNTIF($C$36:$E$60,1)+COUNTIF($C$62:$E$86,1)+COUNTIF($C$88:$E$112,1)+COUNTIF($C$130:$E$156,1)+COUNTIF($C$160:$E$184,1)+COUNTIF($C$189:$E$213,1)+COUNTIF($C$218:$E$242,1)+COUNTIF($C$247:$E$271,1)+COUNTIF($C$275:$E$299,1)+COUNTIF($C$303:$E$327,1)+COUNTIF($C$331:$E$355,1)</f>
        <v>0</v>
      </c>
      <c r="R365" s="129">
        <f>COUNTIF($C$10:$E$34,2)+COUNTIF($C$36:$E$60,2)+COUNTIF($C$62:$E$86,2)+COUNTIF($C$88:$E$112,2)+COUNTIF($C$130:$E$156,2)+COUNTIF($C$160:$E$184,2)+COUNTIF($C$189:$E$213,2)+COUNTIF($C$218:$E$242,2)+COUNTIF($C$247:$E$271,2)+COUNTIF($C$275:$E$299,2)+COUNTIF($C$303:$E$327,2)+COUNTIF($C$331:$E$355,2)</f>
        <v>0</v>
      </c>
      <c r="S365" s="178">
        <f>COUNTIF($C$10:$E$34,3)+COUNTIF($C$36:$E$60,3)+COUNTIF($C$62:$E$86,3)+COUNTIF($C$88:$E$112,3)+COUNTIF($C$130:$E$156,3)+COUNTIF($C$160:$E$184,3)+COUNTIF($C$189:$E$213,3)+COUNTIF($C$218:$E$219,3)+COUNTIF($C$225:$E$225,3)+COUNTIF($C$247:$E$271,3)</f>
        <v>0</v>
      </c>
      <c r="T365" s="178">
        <f>COUNTIF($C$10:$E$34,4)+COUNTIF($C$36:$E$60,4)+COUNTIF($C$62:$E$86,4)+COUNTIF($C$88:$E$112,4)+COUNTIF($C$130:$E$156,4)+COUNTIF($C$160:$E$184,4)+COUNTIF($C$189:$E$213,4)+COUNTIF($C$218:$E$219,4)+COUNTIF($C$225:$E$225,4)+COUNTIF($C$247:$E$271,4)</f>
        <v>0</v>
      </c>
      <c r="U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V365" s="178">
        <f>COUNTIF($C$10:$E$34,5)+COUNTIF($C$36:$E$60,5)+COUNTIF($C$62:$E$86,5)+COUNTIF($C$88:$E$112,5)+COUNTIF($C$130:$E$156,5)+COUNTIF($C$160:$E$184,5)+COUNTIF($C$189:$E$213,5)+COUNTIF($C$218:$E$219,5)+COUNTIF($C$225:$E$225,5)+COUNTIF($C$247:$E$271,5)</f>
        <v>0</v>
      </c>
      <c r="W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X365" s="178">
        <f>COUNTIF($C$10:$E$34,6)+COUNTIF($C$36:$E$60,6)+COUNTIF($C$62:$E$86,6)+COUNTIF($C$88:$E$112,6)+COUNTIF($C$130:$E$156,6)+COUNTIF($C$160:$E$184,6)+COUNTIF($C$189:$E$213,6)+COUNTIF($C$218:$E$219,6)+COUNTIF($C$225:$E$225,6)+COUNTIF($C$247:$E$271,6)</f>
        <v>0</v>
      </c>
      <c r="Y365" s="178"/>
      <c r="Z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AA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AB365" s="178">
        <f>COUNTIF($C$10:$E$34,8)+COUNTIF($C$36:$E$60,8)+COUNTIF($C$62:$E$86,8)+COUNTIF($C$88:$E$112,8)+COUNTIF($C$130:$E$156,8)+COUNTIF($C$160:$E$184,8)+COUNTIF($C$189:$E$213,8)+COUNTIF($C$218:$E$219,8)+COUNTIF($C$225:$E$225,8)+COUNTIF($C$247:$E$271,8)</f>
        <v>0</v>
      </c>
      <c r="AC365" s="55"/>
      <c r="AD365" s="55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9" customFormat="1" ht="33" customHeight="1">
      <c r="A366" s="448"/>
      <c r="B366" s="448"/>
      <c r="C366" s="448"/>
      <c r="D366" s="448"/>
      <c r="E366" s="448"/>
      <c r="F366" s="448"/>
      <c r="G366" s="448"/>
      <c r="H366" s="448"/>
      <c r="I366" s="448"/>
      <c r="J366" s="448"/>
      <c r="K366" s="448"/>
      <c r="L366" s="448"/>
      <c r="M366" s="448"/>
      <c r="N366" s="449"/>
      <c r="O366" s="450" t="s">
        <v>461</v>
      </c>
      <c r="P366" s="450"/>
      <c r="Q366" s="36">
        <f>COUNTIF($F$10:$H$34,1)+COUNTIF($F$36:$H$60,1)+COUNTIF($F$62:$H$86,1)+COUNTIF($F$88:$H$112,1)+COUNTIF($F$130:$H$156,1)+COUNTIF($F$160:$H$184,1)+COUNTIF($F$189:$H$213,1)+COUNTIF($F$218:$H$242,1)+COUNTIF($F$247:$H$271,1)+COUNTIF($F$275:$H$299,1)+COUNTIF($F$303:$H$327,1)+COUNTIF($F$331:$H$355,1)</f>
        <v>0</v>
      </c>
      <c r="R366" s="36">
        <f>COUNTIF($F$10:$H$34,2)+COUNTIF($F$36:$H$60,2)+COUNTIF($F$62:$H$86,2)+COUNTIF($F$88:$H$112,2)+COUNTIF($F$130:$H$156,2)+COUNTIF($F$160:$H$184,2)+COUNTIF($F$189:$H$213,2)+COUNTIF($F$218:$H$242,2)+COUNTIF($F$247:$H$271,2)+COUNTIF($F$275:$H$299,2)+COUNTIF($F$303:$H$327,2)+COUNTIF($F$331:$H$355,2)</f>
        <v>8</v>
      </c>
      <c r="S366" s="252">
        <f>COUNTIF($F$10:$H$34,3)+COUNTIF($F$36:$H$60,3)+COUNTIF($F$62:$H$86,3)+COUNTIF($F$89:$H$112,3)+COUNTIF($F$130:$H$157,3)+COUNTIF($F$160:$H$187,3)+COUNTIF($F$189:$H$216,3)+COUNTIF($F$218,3)+COUNTIF($F$220:$H$224,3)+COUNTIF($F$226:$H$245,3)+COUNTIF($F$247:$H$358,3)</f>
        <v>2</v>
      </c>
      <c r="T366" s="252">
        <f>COUNTIF($F$10:$H$34,4)+COUNTIF($F$36:$H$60,4)+COUNTIF($F$62:$H$86,4)+COUNTIF($F$89:$H$112,4)+COUNTIF($F$130:$H$157,4)+COUNTIF($F$160:$H$187,4)+COUNTIF($F$189:$H$216,4)+COUNTIF($F$218:$H$245,4)+COUNTIF($F$247:$H$358,4)</f>
        <v>8</v>
      </c>
      <c r="U366" s="259">
        <f t="shared" ref="U366" si="83">COUNTIF($F$10:$H$34,4)+COUNTIF($F$36:$H$60,4)+COUNTIF($F$62:$H$86,4)+COUNTIF($F$89:$H$112,4)+COUNTIF($F$130:$H$157,4)+COUNTIF($F$160:$H$187,4)+COUNTIF($F$189:$H$216,4)+COUNTIF($F$218,4)+COUNTIF($F$220:$H$224,4)+COUNTIF($F$226:$H$245,4)+COUNTIF($F$247:$H$358,4)</f>
        <v>7</v>
      </c>
      <c r="V366" s="259">
        <f>COUNTIF($F$10:$H$34,5)+COUNTIF($F$36:$H$60,5)+COUNTIF($F$62:$H$86,5)+COUNTIF($F$89:$H$112,5)+COUNTIF($F$130:$H$157,5)+COUNTIF($F$160:$H$184,5)+COUNTIF($F$189:$H$213,5)+COUNTIF($F$218:$H$242,5)+COUNTIF($F$247:$H$271,5)</f>
        <v>2</v>
      </c>
      <c r="W366" s="259">
        <f t="shared" ref="W366" si="84">COUNTIF($F$10:$H$34,5)+COUNTIF($F$36:$H$60,5)+COUNTIF($F$62:$H$86,5)+COUNTIF($F$89:$H$112,5)+COUNTIF($F$130:$H$157,5)+COUNTIF($F$160:$H$184,5)+COUNTIF($F$189:$H$213,5)+COUNTIF($F$218:$H$242,5)+COUNTIF($F$247:$H$271,5)</f>
        <v>2</v>
      </c>
      <c r="X366" s="259">
        <f>COUNTIF($F$10:$H$34,6)+COUNTIF($F$36:$H$60,6)+COUNTIF($F$62:$H$86,6)+COUNTIF($F$89:$H$112,6)+COUNTIF($F$130:$H$157,6)+COUNTIF($F$160:$H$184,6)+COUNTIF($F$189:$H$213,6)+COUNTIF($F$218:$H$242,6)+COUNTIF($F$247:$H$271,6)</f>
        <v>8</v>
      </c>
      <c r="Y366" s="235"/>
      <c r="Z366" s="259">
        <f>COUNTIF($F$10:$H$34,7)+COUNTIF($F$36:$H$60,7)+COUNTIF($F$62:$H$86,7)+COUNTIF($F$89:$H$112,7)+COUNTIF($F$130:$H$157,7)+COUNTIF($F$160:$H$184,7)+COUNTIF($F$189:$H$213,7)+COUNTIF($F$218:$H$242,7)+COUNTIF($F$247:$H$271,7)</f>
        <v>2</v>
      </c>
      <c r="AA366" s="259">
        <f t="shared" ref="AA366" si="85">COUNTIF($F$10:$H$34,7)+COUNTIF($F$36:$H$60,7)+COUNTIF($F$62:$H$86,7)+COUNTIF($F$89:$H$112,7)+COUNTIF($F$130:$H$157,7)+COUNTIF($F$160:$H$184,7)+COUNTIF($F$189:$H$213,7)+COUNTIF($F$218:$H$242,7)+COUNTIF($F$247:$H$271,7)</f>
        <v>2</v>
      </c>
      <c r="AB366" s="259">
        <f>COUNTIF($F$10:$H$34,8)+COUNTIF($F$36:$H$60,8)+COUNTIF($F$62:$H$86,8)+COUNTIF($F$89:$H$112,8)+COUNTIF($F$130:$H$157,8)+COUNTIF($F$160:$H$184,8)+COUNTIF($F$189:$H$213,8)+COUNTIF($F$218:$H$242,8)+COUNTIF($F$247:$H$271,8)</f>
        <v>8</v>
      </c>
      <c r="AC366" s="55"/>
      <c r="AD366" s="37">
        <f>AD361-1008</f>
        <v>0</v>
      </c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61" customFormat="1" ht="21.75" customHeight="1">
      <c r="A367" s="153"/>
      <c r="B367" s="206" t="s">
        <v>59</v>
      </c>
      <c r="C367" s="211"/>
      <c r="D367" s="211"/>
      <c r="E367" s="130"/>
      <c r="F367" s="366"/>
      <c r="G367" s="367"/>
      <c r="H367" s="368"/>
      <c r="I367" s="366"/>
      <c r="J367" s="367"/>
      <c r="K367" s="368"/>
      <c r="L367" s="66"/>
      <c r="M367" s="66"/>
      <c r="N367" s="66"/>
      <c r="O367" s="66"/>
      <c r="P367" s="66"/>
      <c r="Q367" s="136">
        <f t="shared" ref="Q367:AB367" si="86">Q359/Q5</f>
        <v>36</v>
      </c>
      <c r="R367" s="136">
        <f t="shared" si="86"/>
        <v>36</v>
      </c>
      <c r="S367" s="136">
        <f t="shared" si="86"/>
        <v>36</v>
      </c>
      <c r="T367" s="136">
        <f t="shared" si="86"/>
        <v>36</v>
      </c>
      <c r="U367" s="136" t="e">
        <f t="shared" si="86"/>
        <v>#DIV/0!</v>
      </c>
      <c r="V367" s="136">
        <f t="shared" si="86"/>
        <v>36</v>
      </c>
      <c r="W367" s="136" t="e">
        <f t="shared" si="86"/>
        <v>#DIV/0!</v>
      </c>
      <c r="X367" s="136">
        <f t="shared" si="86"/>
        <v>36</v>
      </c>
      <c r="Y367" s="136">
        <f t="shared" si="86"/>
        <v>36</v>
      </c>
      <c r="Z367" s="136">
        <f t="shared" si="86"/>
        <v>36</v>
      </c>
      <c r="AA367" s="136" t="e">
        <f t="shared" si="86"/>
        <v>#DIV/0!</v>
      </c>
      <c r="AB367" s="136">
        <f t="shared" si="86"/>
        <v>36</v>
      </c>
      <c r="AC367" s="67"/>
      <c r="AD367" s="68" t="s">
        <v>415</v>
      </c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</row>
    <row r="368" spans="1:52" s="1" customFormat="1" hidden="1">
      <c r="A368" s="154"/>
      <c r="B368" s="192" t="s">
        <v>73</v>
      </c>
      <c r="C368" s="166"/>
      <c r="D368" s="166"/>
      <c r="E368" s="9"/>
      <c r="F368" s="9"/>
      <c r="G368" s="38"/>
      <c r="H368" s="69"/>
      <c r="I368" s="9"/>
      <c r="J368" s="38"/>
      <c r="K368" s="69"/>
      <c r="L368" s="55">
        <f>Q368+S368+V368+Z368</f>
        <v>0</v>
      </c>
      <c r="M368" s="37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>
        <v>828</v>
      </c>
    </row>
    <row r="369" spans="1:30" s="1" customFormat="1" ht="22.5" customHeight="1">
      <c r="A369" s="154"/>
      <c r="B369" s="262" t="s">
        <v>320</v>
      </c>
      <c r="C369" s="105"/>
      <c r="D369" s="105"/>
      <c r="E369" s="263"/>
      <c r="F369" s="263"/>
      <c r="G369" s="264"/>
      <c r="H369" s="265"/>
      <c r="I369" s="263"/>
      <c r="J369" s="264"/>
      <c r="K369" s="265"/>
      <c r="L369" s="266">
        <v>400</v>
      </c>
      <c r="M369" s="267"/>
      <c r="N369" s="266"/>
      <c r="O369" s="266"/>
      <c r="P369" s="266"/>
      <c r="Q369" s="266">
        <v>50</v>
      </c>
      <c r="R369" s="266">
        <v>50</v>
      </c>
      <c r="S369" s="266">
        <v>50</v>
      </c>
      <c r="T369" s="266">
        <v>50</v>
      </c>
      <c r="U369" s="266"/>
      <c r="V369" s="266">
        <v>50</v>
      </c>
      <c r="W369" s="266"/>
      <c r="X369" s="266">
        <v>50</v>
      </c>
      <c r="Y369" s="266"/>
      <c r="Z369" s="266">
        <v>50</v>
      </c>
      <c r="AA369" s="266"/>
      <c r="AB369" s="266">
        <v>50</v>
      </c>
      <c r="AC369" s="261"/>
      <c r="AD369" s="55" t="s">
        <v>412</v>
      </c>
    </row>
    <row r="370" spans="1:30" s="2" customFormat="1">
      <c r="A370" s="155"/>
      <c r="B370" s="207"/>
      <c r="C370" s="41"/>
      <c r="D370" s="41"/>
      <c r="E370" s="41"/>
      <c r="F370" s="41"/>
      <c r="G370" s="41"/>
      <c r="H370" s="41"/>
      <c r="I370" s="41"/>
      <c r="J370" s="41"/>
      <c r="K370" s="41"/>
      <c r="M370" s="161"/>
      <c r="AC370" s="41"/>
      <c r="AD370" s="70"/>
    </row>
    <row r="371" spans="1:30" s="2" customFormat="1">
      <c r="A371" s="155"/>
      <c r="B371" s="207"/>
      <c r="C371" s="41"/>
      <c r="D371" s="41"/>
      <c r="E371" s="41"/>
      <c r="F371" s="41"/>
      <c r="G371" s="41"/>
      <c r="H371" s="41"/>
      <c r="I371" s="41"/>
      <c r="J371" s="41"/>
      <c r="K371" s="41"/>
      <c r="M371" s="161"/>
      <c r="AC371" s="41"/>
      <c r="AD371" s="70"/>
    </row>
    <row r="372" spans="1:30" s="2" customFormat="1">
      <c r="A372" s="155"/>
      <c r="B372" s="207"/>
      <c r="C372" s="41"/>
      <c r="D372" s="41"/>
      <c r="E372" s="41"/>
      <c r="F372" s="41"/>
      <c r="G372" s="41"/>
      <c r="H372" s="41"/>
      <c r="I372" s="41"/>
      <c r="J372" s="41"/>
      <c r="K372" s="41"/>
      <c r="M372" s="161"/>
      <c r="AC372" s="41"/>
      <c r="AD372" s="70"/>
    </row>
    <row r="373" spans="1:30" s="2" customFormat="1">
      <c r="A373" s="155"/>
      <c r="B373" s="207"/>
      <c r="C373" s="41"/>
      <c r="D373" s="41"/>
      <c r="E373" s="41"/>
      <c r="F373" s="41"/>
      <c r="G373" s="41"/>
      <c r="H373" s="41"/>
      <c r="I373" s="41"/>
      <c r="J373" s="41"/>
      <c r="K373" s="41"/>
      <c r="M373" s="161"/>
      <c r="AC373" s="41"/>
      <c r="AD373" s="70"/>
    </row>
    <row r="374" spans="1:30" s="2" customFormat="1">
      <c r="A374" s="155"/>
      <c r="B374" s="207"/>
      <c r="C374" s="41"/>
      <c r="D374" s="41"/>
      <c r="E374" s="41"/>
      <c r="F374" s="41"/>
      <c r="G374" s="41"/>
      <c r="H374" s="41"/>
      <c r="I374" s="41"/>
      <c r="J374" s="41"/>
      <c r="K374" s="41"/>
      <c r="M374" s="161"/>
      <c r="AC374" s="41"/>
      <c r="AD374" s="70"/>
    </row>
    <row r="375" spans="1:30" s="2" customFormat="1">
      <c r="A375" s="155"/>
      <c r="B375" s="207"/>
      <c r="C375" s="41"/>
      <c r="D375" s="41"/>
      <c r="E375" s="41"/>
      <c r="F375" s="41"/>
      <c r="G375" s="41"/>
      <c r="H375" s="41"/>
      <c r="I375" s="41"/>
      <c r="J375" s="41"/>
      <c r="K375" s="41"/>
      <c r="M375" s="161"/>
      <c r="AC375" s="41"/>
      <c r="AD375" s="70"/>
    </row>
    <row r="376" spans="1:30" s="2" customFormat="1">
      <c r="A376" s="155"/>
      <c r="B376" s="207"/>
      <c r="C376" s="41"/>
      <c r="D376" s="41"/>
      <c r="E376" s="41"/>
      <c r="F376" s="41"/>
      <c r="G376" s="41"/>
      <c r="H376" s="41"/>
      <c r="I376" s="41"/>
      <c r="J376" s="41"/>
      <c r="K376" s="41"/>
      <c r="M376" s="161"/>
      <c r="AC376" s="41"/>
      <c r="AD376" s="70"/>
    </row>
    <row r="377" spans="1:30" s="2" customFormat="1">
      <c r="A377" s="155"/>
      <c r="B377" s="207"/>
      <c r="C377" s="41"/>
      <c r="D377" s="41"/>
      <c r="E377" s="41"/>
      <c r="F377" s="41"/>
      <c r="G377" s="41"/>
      <c r="H377" s="41"/>
      <c r="I377" s="41"/>
      <c r="J377" s="41"/>
      <c r="K377" s="41"/>
      <c r="M377" s="161"/>
      <c r="AC377" s="41"/>
      <c r="AD377" s="70"/>
    </row>
    <row r="378" spans="1:30" s="2" customFormat="1">
      <c r="A378" s="155"/>
      <c r="B378" s="207"/>
      <c r="C378" s="41"/>
      <c r="D378" s="41"/>
      <c r="E378" s="41"/>
      <c r="F378" s="41"/>
      <c r="G378" s="41"/>
      <c r="H378" s="41"/>
      <c r="I378" s="41"/>
      <c r="J378" s="41"/>
      <c r="K378" s="41"/>
      <c r="M378" s="161"/>
      <c r="AC378" s="41"/>
      <c r="AD378" s="70"/>
    </row>
    <row r="379" spans="1:30" s="2" customFormat="1">
      <c r="A379" s="155"/>
      <c r="B379" s="207"/>
      <c r="C379" s="41"/>
      <c r="D379" s="41"/>
      <c r="E379" s="41"/>
      <c r="F379" s="41"/>
      <c r="G379" s="41"/>
      <c r="H379" s="41"/>
      <c r="I379" s="41"/>
      <c r="J379" s="41"/>
      <c r="K379" s="41"/>
      <c r="M379" s="161"/>
      <c r="AC379" s="41"/>
      <c r="AD379" s="70"/>
    </row>
    <row r="380" spans="1:30" s="2" customFormat="1">
      <c r="A380" s="155"/>
      <c r="B380" s="207"/>
      <c r="C380" s="41"/>
      <c r="D380" s="41"/>
      <c r="E380" s="41"/>
      <c r="F380" s="41"/>
      <c r="G380" s="41"/>
      <c r="H380" s="41"/>
      <c r="I380" s="41"/>
      <c r="J380" s="41"/>
      <c r="K380" s="41"/>
      <c r="M380" s="161"/>
      <c r="AC380" s="41"/>
      <c r="AD380" s="70"/>
    </row>
    <row r="381" spans="1:30" s="2" customFormat="1">
      <c r="A381" s="155"/>
      <c r="B381" s="207"/>
      <c r="C381" s="41"/>
      <c r="D381" s="41"/>
      <c r="E381" s="41"/>
      <c r="F381" s="41"/>
      <c r="G381" s="41"/>
      <c r="H381" s="41"/>
      <c r="I381" s="41"/>
      <c r="J381" s="41"/>
      <c r="K381" s="41"/>
      <c r="M381" s="161"/>
      <c r="AC381" s="41"/>
      <c r="AD381" s="70"/>
    </row>
    <row r="382" spans="1:30" s="2" customFormat="1">
      <c r="A382" s="155"/>
      <c r="B382" s="207"/>
      <c r="C382" s="41"/>
      <c r="D382" s="41"/>
      <c r="E382" s="41"/>
      <c r="F382" s="41"/>
      <c r="G382" s="41"/>
      <c r="H382" s="41"/>
      <c r="I382" s="41"/>
      <c r="J382" s="41"/>
      <c r="K382" s="41"/>
      <c r="M382" s="161"/>
      <c r="AC382" s="41"/>
      <c r="AD382" s="70"/>
    </row>
    <row r="383" spans="1:30" s="2" customFormat="1">
      <c r="A383" s="155"/>
      <c r="B383" s="207"/>
      <c r="C383" s="41"/>
      <c r="D383" s="41"/>
      <c r="E383" s="41"/>
      <c r="F383" s="41"/>
      <c r="G383" s="41"/>
      <c r="H383" s="41"/>
      <c r="I383" s="41"/>
      <c r="J383" s="41"/>
      <c r="K383" s="41"/>
      <c r="M383" s="161"/>
      <c r="AC383" s="41"/>
      <c r="AD383" s="70"/>
    </row>
    <row r="384" spans="1:30" s="2" customFormat="1">
      <c r="A384" s="155"/>
      <c r="B384" s="207"/>
      <c r="C384" s="41"/>
      <c r="D384" s="41"/>
      <c r="E384" s="41"/>
      <c r="F384" s="41"/>
      <c r="G384" s="41"/>
      <c r="H384" s="41"/>
      <c r="I384" s="41"/>
      <c r="J384" s="41"/>
      <c r="K384" s="41"/>
      <c r="M384" s="161"/>
      <c r="AC384" s="41"/>
      <c r="AD384" s="70"/>
    </row>
    <row r="385" spans="1:30" s="2" customFormat="1">
      <c r="A385" s="155"/>
      <c r="B385" s="207"/>
      <c r="C385" s="41"/>
      <c r="D385" s="41"/>
      <c r="E385" s="41"/>
      <c r="F385" s="41"/>
      <c r="G385" s="41"/>
      <c r="H385" s="41"/>
      <c r="I385" s="41"/>
      <c r="J385" s="41"/>
      <c r="K385" s="41"/>
      <c r="M385" s="161"/>
      <c r="AC385" s="41"/>
      <c r="AD385" s="70"/>
    </row>
    <row r="386" spans="1:30" s="2" customFormat="1">
      <c r="A386" s="155"/>
      <c r="B386" s="207"/>
      <c r="C386" s="41"/>
      <c r="D386" s="41"/>
      <c r="E386" s="41"/>
      <c r="F386" s="41"/>
      <c r="G386" s="41"/>
      <c r="H386" s="41"/>
      <c r="I386" s="41"/>
      <c r="J386" s="41"/>
      <c r="K386" s="41"/>
      <c r="M386" s="161"/>
      <c r="AC386" s="41"/>
      <c r="AD386" s="70"/>
    </row>
    <row r="387" spans="1:30" s="2" customFormat="1">
      <c r="A387" s="155"/>
      <c r="B387" s="207"/>
      <c r="C387" s="41"/>
      <c r="D387" s="41"/>
      <c r="E387" s="41"/>
      <c r="F387" s="41"/>
      <c r="G387" s="41"/>
      <c r="H387" s="41"/>
      <c r="I387" s="41"/>
      <c r="J387" s="41"/>
      <c r="K387" s="41"/>
      <c r="M387" s="161"/>
      <c r="AC387" s="41"/>
      <c r="AD387" s="70"/>
    </row>
    <row r="388" spans="1:30" s="2" customFormat="1">
      <c r="A388" s="155"/>
      <c r="B388" s="207"/>
      <c r="C388" s="41"/>
      <c r="D388" s="41"/>
      <c r="E388" s="41"/>
      <c r="F388" s="41"/>
      <c r="G388" s="41"/>
      <c r="H388" s="41"/>
      <c r="I388" s="41"/>
      <c r="J388" s="41"/>
      <c r="K388" s="41"/>
      <c r="M388" s="161"/>
      <c r="AC388" s="41"/>
      <c r="AD388" s="70"/>
    </row>
    <row r="389" spans="1:30" s="2" customFormat="1">
      <c r="A389" s="155"/>
      <c r="B389" s="207"/>
      <c r="C389" s="41"/>
      <c r="D389" s="41"/>
      <c r="E389" s="41"/>
      <c r="F389" s="41"/>
      <c r="G389" s="41"/>
      <c r="H389" s="41"/>
      <c r="I389" s="41"/>
      <c r="J389" s="41"/>
      <c r="K389" s="41"/>
      <c r="M389" s="161"/>
      <c r="AC389" s="41"/>
      <c r="AD389" s="70"/>
    </row>
    <row r="390" spans="1:30" s="2" customFormat="1">
      <c r="A390" s="155"/>
      <c r="B390" s="207"/>
      <c r="C390" s="41"/>
      <c r="D390" s="41"/>
      <c r="E390" s="41"/>
      <c r="F390" s="41"/>
      <c r="G390" s="41"/>
      <c r="H390" s="41"/>
      <c r="I390" s="41"/>
      <c r="J390" s="41"/>
      <c r="K390" s="41"/>
      <c r="M390" s="161"/>
      <c r="AC390" s="41"/>
      <c r="AD390" s="70"/>
    </row>
    <row r="391" spans="1:30" s="2" customFormat="1">
      <c r="A391" s="155"/>
      <c r="B391" s="207"/>
      <c r="C391" s="41"/>
      <c r="D391" s="41"/>
      <c r="E391" s="41"/>
      <c r="F391" s="41"/>
      <c r="G391" s="41"/>
      <c r="H391" s="41"/>
      <c r="I391" s="41"/>
      <c r="J391" s="41"/>
      <c r="K391" s="41"/>
      <c r="M391" s="161"/>
      <c r="AC391" s="41"/>
      <c r="AD391" s="70"/>
    </row>
    <row r="392" spans="1:30" s="2" customFormat="1">
      <c r="A392" s="155"/>
      <c r="B392" s="207"/>
      <c r="C392" s="41"/>
      <c r="D392" s="41"/>
      <c r="E392" s="41"/>
      <c r="F392" s="41"/>
      <c r="G392" s="41"/>
      <c r="H392" s="41"/>
      <c r="I392" s="41"/>
      <c r="J392" s="41"/>
      <c r="K392" s="41"/>
      <c r="M392" s="161"/>
      <c r="AC392" s="41"/>
      <c r="AD392" s="70"/>
    </row>
    <row r="393" spans="1:30" s="2" customFormat="1">
      <c r="A393" s="155"/>
      <c r="B393" s="207"/>
      <c r="C393" s="41"/>
      <c r="D393" s="41"/>
      <c r="E393" s="41"/>
      <c r="F393" s="41"/>
      <c r="G393" s="41"/>
      <c r="H393" s="41"/>
      <c r="I393" s="41"/>
      <c r="J393" s="41"/>
      <c r="K393" s="41"/>
      <c r="M393" s="161"/>
      <c r="AC393" s="41"/>
      <c r="AD393" s="70"/>
    </row>
    <row r="394" spans="1:30" s="2" customFormat="1">
      <c r="A394" s="155"/>
      <c r="B394" s="207"/>
      <c r="C394" s="41"/>
      <c r="D394" s="41"/>
      <c r="E394" s="41"/>
      <c r="F394" s="41"/>
      <c r="G394" s="41"/>
      <c r="H394" s="41"/>
      <c r="I394" s="41"/>
      <c r="J394" s="41"/>
      <c r="K394" s="41"/>
      <c r="M394" s="161"/>
      <c r="AC394" s="41"/>
      <c r="AD394" s="70"/>
    </row>
    <row r="395" spans="1:30" s="2" customFormat="1">
      <c r="A395" s="155"/>
      <c r="B395" s="207"/>
      <c r="C395" s="41"/>
      <c r="D395" s="41"/>
      <c r="E395" s="41"/>
      <c r="F395" s="41"/>
      <c r="G395" s="41"/>
      <c r="H395" s="41"/>
      <c r="I395" s="41"/>
      <c r="J395" s="41"/>
      <c r="K395" s="41"/>
      <c r="M395" s="161"/>
      <c r="AC395" s="41"/>
      <c r="AD395" s="70"/>
    </row>
    <row r="396" spans="1:30" s="2" customFormat="1">
      <c r="A396" s="155"/>
      <c r="B396" s="207"/>
      <c r="C396" s="41"/>
      <c r="D396" s="41"/>
      <c r="E396" s="41"/>
      <c r="F396" s="41"/>
      <c r="G396" s="41"/>
      <c r="H396" s="41"/>
      <c r="I396" s="41"/>
      <c r="J396" s="41"/>
      <c r="K396" s="41"/>
      <c r="M396" s="161"/>
      <c r="AC396" s="41"/>
      <c r="AD396" s="70"/>
    </row>
    <row r="397" spans="1:30" s="2" customFormat="1">
      <c r="A397" s="155"/>
      <c r="B397" s="207"/>
      <c r="C397" s="41"/>
      <c r="D397" s="41"/>
      <c r="E397" s="41"/>
      <c r="F397" s="41"/>
      <c r="G397" s="41"/>
      <c r="H397" s="41"/>
      <c r="I397" s="41"/>
      <c r="J397" s="41"/>
      <c r="K397" s="41"/>
      <c r="M397" s="161"/>
      <c r="AC397" s="41"/>
      <c r="AD397" s="70"/>
    </row>
    <row r="398" spans="1:30" s="2" customFormat="1">
      <c r="A398" s="155"/>
      <c r="B398" s="207"/>
      <c r="C398" s="41"/>
      <c r="D398" s="41"/>
      <c r="E398" s="41"/>
      <c r="F398" s="41"/>
      <c r="G398" s="41"/>
      <c r="H398" s="41"/>
      <c r="I398" s="41"/>
      <c r="J398" s="41"/>
      <c r="K398" s="41"/>
      <c r="M398" s="161"/>
      <c r="AC398" s="41"/>
      <c r="AD398" s="70"/>
    </row>
    <row r="399" spans="1:30" s="2" customFormat="1">
      <c r="A399" s="155"/>
      <c r="B399" s="207"/>
      <c r="C399" s="41"/>
      <c r="D399" s="41"/>
      <c r="E399" s="41"/>
      <c r="F399" s="41"/>
      <c r="G399" s="41"/>
      <c r="H399" s="41"/>
      <c r="I399" s="41"/>
      <c r="J399" s="41"/>
      <c r="K399" s="41"/>
      <c r="M399" s="161"/>
      <c r="AC399" s="41"/>
      <c r="AD399" s="70"/>
    </row>
    <row r="400" spans="1:30" s="2" customFormat="1">
      <c r="A400" s="155"/>
      <c r="B400" s="207"/>
      <c r="C400" s="41"/>
      <c r="D400" s="41"/>
      <c r="E400" s="41"/>
      <c r="F400" s="41"/>
      <c r="G400" s="41"/>
      <c r="H400" s="41"/>
      <c r="I400" s="41"/>
      <c r="J400" s="41"/>
      <c r="K400" s="41"/>
      <c r="M400" s="161"/>
      <c r="AC400" s="41"/>
      <c r="AD400" s="70"/>
    </row>
    <row r="401" spans="1:30" s="2" customFormat="1">
      <c r="A401" s="155"/>
      <c r="B401" s="207"/>
      <c r="C401" s="41"/>
      <c r="D401" s="41"/>
      <c r="E401" s="41"/>
      <c r="F401" s="41"/>
      <c r="G401" s="41"/>
      <c r="H401" s="41"/>
      <c r="I401" s="41"/>
      <c r="J401" s="41"/>
      <c r="K401" s="41"/>
      <c r="M401" s="161"/>
      <c r="AC401" s="41"/>
      <c r="AD401" s="70"/>
    </row>
    <row r="402" spans="1:30" s="2" customFormat="1">
      <c r="A402" s="155"/>
      <c r="B402" s="207"/>
      <c r="C402" s="41"/>
      <c r="D402" s="41"/>
      <c r="E402" s="41"/>
      <c r="F402" s="41"/>
      <c r="G402" s="41"/>
      <c r="H402" s="41"/>
      <c r="I402" s="41"/>
      <c r="J402" s="41"/>
      <c r="K402" s="41"/>
      <c r="M402" s="161"/>
      <c r="AC402" s="41"/>
      <c r="AD402" s="70"/>
    </row>
    <row r="403" spans="1:30" s="2" customFormat="1">
      <c r="A403" s="155"/>
      <c r="B403" s="207"/>
      <c r="C403" s="41"/>
      <c r="D403" s="41"/>
      <c r="E403" s="41"/>
      <c r="F403" s="41"/>
      <c r="G403" s="41"/>
      <c r="H403" s="41"/>
      <c r="I403" s="41"/>
      <c r="J403" s="41"/>
      <c r="K403" s="41"/>
      <c r="M403" s="161"/>
      <c r="AC403" s="41"/>
      <c r="AD403" s="70"/>
    </row>
    <row r="404" spans="1:30" s="2" customFormat="1">
      <c r="A404" s="155"/>
      <c r="B404" s="207"/>
      <c r="C404" s="41"/>
      <c r="D404" s="41"/>
      <c r="E404" s="41"/>
      <c r="F404" s="41"/>
      <c r="G404" s="41"/>
      <c r="H404" s="41"/>
      <c r="I404" s="41"/>
      <c r="J404" s="41"/>
      <c r="K404" s="41"/>
      <c r="M404" s="161"/>
      <c r="AC404" s="41"/>
      <c r="AD404" s="70"/>
    </row>
    <row r="405" spans="1:30" s="2" customFormat="1">
      <c r="A405" s="155"/>
      <c r="B405" s="207"/>
      <c r="C405" s="41"/>
      <c r="D405" s="41"/>
      <c r="E405" s="41"/>
      <c r="F405" s="41"/>
      <c r="G405" s="41"/>
      <c r="H405" s="41"/>
      <c r="I405" s="41"/>
      <c r="J405" s="41"/>
      <c r="K405" s="41"/>
      <c r="M405" s="161"/>
      <c r="AC405" s="41"/>
      <c r="AD405" s="70"/>
    </row>
    <row r="406" spans="1:30" s="2" customFormat="1">
      <c r="A406" s="155"/>
      <c r="B406" s="207"/>
      <c r="C406" s="41"/>
      <c r="D406" s="41"/>
      <c r="E406" s="41"/>
      <c r="F406" s="41"/>
      <c r="G406" s="41"/>
      <c r="H406" s="41"/>
      <c r="I406" s="41"/>
      <c r="J406" s="41"/>
      <c r="K406" s="41"/>
      <c r="M406" s="161"/>
      <c r="AC406" s="41"/>
      <c r="AD406" s="70"/>
    </row>
    <row r="407" spans="1:30" s="2" customFormat="1">
      <c r="A407" s="155"/>
      <c r="B407" s="207"/>
      <c r="C407" s="41"/>
      <c r="D407" s="41"/>
      <c r="E407" s="41"/>
      <c r="F407" s="41"/>
      <c r="G407" s="41"/>
      <c r="H407" s="41"/>
      <c r="I407" s="41"/>
      <c r="J407" s="41"/>
      <c r="K407" s="41"/>
      <c r="M407" s="161"/>
      <c r="AC407" s="41"/>
      <c r="AD407" s="70"/>
    </row>
    <row r="408" spans="1:30" s="2" customFormat="1">
      <c r="A408" s="155"/>
      <c r="B408" s="207"/>
      <c r="C408" s="41"/>
      <c r="D408" s="41"/>
      <c r="E408" s="41"/>
      <c r="F408" s="41"/>
      <c r="G408" s="41"/>
      <c r="H408" s="41"/>
      <c r="I408" s="41"/>
      <c r="J408" s="41"/>
      <c r="K408" s="41"/>
      <c r="M408" s="161"/>
      <c r="AC408" s="41"/>
      <c r="AD408" s="70"/>
    </row>
    <row r="409" spans="1:30" s="2" customFormat="1">
      <c r="A409" s="155"/>
      <c r="B409" s="207"/>
      <c r="C409" s="41"/>
      <c r="D409" s="41"/>
      <c r="E409" s="41"/>
      <c r="F409" s="41"/>
      <c r="G409" s="41"/>
      <c r="H409" s="41"/>
      <c r="I409" s="41"/>
      <c r="J409" s="41"/>
      <c r="K409" s="41"/>
      <c r="M409" s="161"/>
      <c r="AC409" s="41"/>
      <c r="AD409" s="70"/>
    </row>
    <row r="410" spans="1:30" s="2" customFormat="1">
      <c r="A410" s="155"/>
      <c r="B410" s="207"/>
      <c r="C410" s="41"/>
      <c r="D410" s="41"/>
      <c r="E410" s="41"/>
      <c r="F410" s="41"/>
      <c r="G410" s="41"/>
      <c r="H410" s="41"/>
      <c r="I410" s="41"/>
      <c r="J410" s="41"/>
      <c r="K410" s="41"/>
      <c r="M410" s="161"/>
      <c r="AC410" s="41"/>
      <c r="AD410" s="70"/>
    </row>
    <row r="411" spans="1:30" s="2" customFormat="1">
      <c r="A411" s="155"/>
      <c r="B411" s="207"/>
      <c r="C411" s="41"/>
      <c r="D411" s="41"/>
      <c r="E411" s="41"/>
      <c r="F411" s="41"/>
      <c r="G411" s="41"/>
      <c r="H411" s="41"/>
      <c r="I411" s="41"/>
      <c r="J411" s="41"/>
      <c r="K411" s="41"/>
      <c r="M411" s="161"/>
      <c r="AC411" s="41"/>
      <c r="AD411" s="70"/>
    </row>
    <row r="412" spans="1:30" s="2" customFormat="1">
      <c r="A412" s="155"/>
      <c r="B412" s="207"/>
      <c r="C412" s="41"/>
      <c r="D412" s="41"/>
      <c r="E412" s="41"/>
      <c r="F412" s="41"/>
      <c r="G412" s="41"/>
      <c r="H412" s="41"/>
      <c r="I412" s="41"/>
      <c r="J412" s="41"/>
      <c r="K412" s="41"/>
      <c r="M412" s="161"/>
      <c r="AC412" s="41"/>
      <c r="AD412" s="70"/>
    </row>
    <row r="413" spans="1:30" s="2" customFormat="1">
      <c r="A413" s="155"/>
      <c r="B413" s="207"/>
      <c r="C413" s="41"/>
      <c r="D413" s="41"/>
      <c r="E413" s="41"/>
      <c r="F413" s="41"/>
      <c r="G413" s="41"/>
      <c r="H413" s="41"/>
      <c r="I413" s="41"/>
      <c r="J413" s="41"/>
      <c r="K413" s="41"/>
      <c r="M413" s="161"/>
      <c r="AC413" s="41"/>
      <c r="AD413" s="70"/>
    </row>
    <row r="414" spans="1:30" s="2" customFormat="1">
      <c r="A414" s="155"/>
      <c r="B414" s="207"/>
      <c r="C414" s="41"/>
      <c r="D414" s="41"/>
      <c r="E414" s="41"/>
      <c r="F414" s="41"/>
      <c r="G414" s="41"/>
      <c r="H414" s="41"/>
      <c r="I414" s="41"/>
      <c r="J414" s="41"/>
      <c r="K414" s="41"/>
      <c r="M414" s="161"/>
      <c r="AC414" s="41"/>
      <c r="AD414" s="70"/>
    </row>
    <row r="415" spans="1:30" s="2" customFormat="1">
      <c r="A415" s="155"/>
      <c r="B415" s="207"/>
      <c r="C415" s="41"/>
      <c r="D415" s="41"/>
      <c r="E415" s="41"/>
      <c r="F415" s="41"/>
      <c r="G415" s="41"/>
      <c r="H415" s="41"/>
      <c r="I415" s="41"/>
      <c r="J415" s="41"/>
      <c r="K415" s="41"/>
      <c r="M415" s="161"/>
      <c r="AC415" s="41"/>
      <c r="AD415" s="70"/>
    </row>
    <row r="416" spans="1:30" s="2" customFormat="1">
      <c r="A416" s="155"/>
      <c r="B416" s="207"/>
      <c r="C416" s="41"/>
      <c r="D416" s="41"/>
      <c r="E416" s="41"/>
      <c r="F416" s="41"/>
      <c r="G416" s="41"/>
      <c r="H416" s="41"/>
      <c r="I416" s="41"/>
      <c r="J416" s="41"/>
      <c r="K416" s="41"/>
      <c r="M416" s="161"/>
      <c r="AC416" s="41"/>
      <c r="AD416" s="70"/>
    </row>
    <row r="417" spans="1:30" s="2" customFormat="1">
      <c r="A417" s="155"/>
      <c r="B417" s="207"/>
      <c r="C417" s="41"/>
      <c r="D417" s="41"/>
      <c r="E417" s="41"/>
      <c r="F417" s="41"/>
      <c r="G417" s="41"/>
      <c r="H417" s="41"/>
      <c r="I417" s="41"/>
      <c r="J417" s="41"/>
      <c r="K417" s="41"/>
      <c r="M417" s="161"/>
      <c r="AC417" s="41"/>
      <c r="AD417" s="70"/>
    </row>
    <row r="418" spans="1:30" s="2" customFormat="1">
      <c r="A418" s="155"/>
      <c r="B418" s="207"/>
      <c r="C418" s="41"/>
      <c r="D418" s="41"/>
      <c r="E418" s="41"/>
      <c r="F418" s="41"/>
      <c r="G418" s="41"/>
      <c r="H418" s="41"/>
      <c r="I418" s="41"/>
      <c r="J418" s="41"/>
      <c r="K418" s="41"/>
      <c r="M418" s="161"/>
      <c r="AC418" s="41"/>
      <c r="AD418" s="70"/>
    </row>
    <row r="419" spans="1:30" s="2" customFormat="1">
      <c r="A419" s="155"/>
      <c r="B419" s="207"/>
      <c r="C419" s="41"/>
      <c r="D419" s="41"/>
      <c r="E419" s="41"/>
      <c r="F419" s="41"/>
      <c r="G419" s="41"/>
      <c r="H419" s="41"/>
      <c r="I419" s="41"/>
      <c r="J419" s="41"/>
      <c r="K419" s="41"/>
      <c r="M419" s="161"/>
      <c r="AC419" s="41"/>
      <c r="AD419" s="70"/>
    </row>
    <row r="420" spans="1:30" s="2" customFormat="1">
      <c r="A420" s="155"/>
      <c r="B420" s="207"/>
      <c r="C420" s="41"/>
      <c r="D420" s="41"/>
      <c r="E420" s="41"/>
      <c r="F420" s="41"/>
      <c r="G420" s="41"/>
      <c r="H420" s="41"/>
      <c r="I420" s="41"/>
      <c r="J420" s="41"/>
      <c r="K420" s="41"/>
      <c r="M420" s="161"/>
      <c r="AC420" s="41"/>
      <c r="AD420" s="70"/>
    </row>
    <row r="421" spans="1:30" s="2" customFormat="1">
      <c r="A421" s="155"/>
      <c r="B421" s="207"/>
      <c r="C421" s="41"/>
      <c r="D421" s="41"/>
      <c r="E421" s="41"/>
      <c r="F421" s="41"/>
      <c r="G421" s="41"/>
      <c r="H421" s="41"/>
      <c r="I421" s="41"/>
      <c r="J421" s="41"/>
      <c r="K421" s="41"/>
      <c r="M421" s="161"/>
      <c r="AC421" s="41"/>
      <c r="AD421" s="70"/>
    </row>
    <row r="422" spans="1:30" s="2" customFormat="1">
      <c r="A422" s="155"/>
      <c r="B422" s="207"/>
      <c r="C422" s="41"/>
      <c r="D422" s="41"/>
      <c r="E422" s="41"/>
      <c r="F422" s="41"/>
      <c r="G422" s="41"/>
      <c r="H422" s="41"/>
      <c r="I422" s="41"/>
      <c r="J422" s="41"/>
      <c r="K422" s="41"/>
      <c r="M422" s="161"/>
      <c r="AC422" s="41"/>
      <c r="AD422" s="70"/>
    </row>
    <row r="423" spans="1:30" s="2" customFormat="1">
      <c r="A423" s="155"/>
      <c r="B423" s="207"/>
      <c r="C423" s="41"/>
      <c r="D423" s="41"/>
      <c r="E423" s="41"/>
      <c r="F423" s="41"/>
      <c r="G423" s="41"/>
      <c r="H423" s="41"/>
      <c r="I423" s="41"/>
      <c r="J423" s="41"/>
      <c r="K423" s="41"/>
      <c r="M423" s="161"/>
      <c r="AC423" s="41"/>
      <c r="AD423" s="70"/>
    </row>
    <row r="424" spans="1:30" s="2" customFormat="1">
      <c r="A424" s="155"/>
      <c r="B424" s="207"/>
      <c r="C424" s="41"/>
      <c r="D424" s="41"/>
      <c r="E424" s="41"/>
      <c r="F424" s="41"/>
      <c r="G424" s="41"/>
      <c r="H424" s="41"/>
      <c r="I424" s="41"/>
      <c r="J424" s="41"/>
      <c r="K424" s="41"/>
      <c r="M424" s="161"/>
      <c r="AC424" s="41"/>
      <c r="AD424" s="70"/>
    </row>
    <row r="425" spans="1:30" s="2" customFormat="1">
      <c r="A425" s="155"/>
      <c r="B425" s="207"/>
      <c r="C425" s="41"/>
      <c r="D425" s="41"/>
      <c r="E425" s="41"/>
      <c r="F425" s="41"/>
      <c r="G425" s="41"/>
      <c r="H425" s="41"/>
      <c r="I425" s="41"/>
      <c r="J425" s="41"/>
      <c r="K425" s="41"/>
      <c r="M425" s="161"/>
      <c r="AC425" s="41"/>
      <c r="AD425" s="70"/>
    </row>
    <row r="426" spans="1:30" s="2" customFormat="1">
      <c r="A426" s="155"/>
      <c r="B426" s="207"/>
      <c r="C426" s="41"/>
      <c r="D426" s="41"/>
      <c r="E426" s="41"/>
      <c r="F426" s="41"/>
      <c r="G426" s="41"/>
      <c r="H426" s="41"/>
      <c r="I426" s="41"/>
      <c r="J426" s="41"/>
      <c r="K426" s="41"/>
      <c r="M426" s="161"/>
      <c r="AC426" s="41"/>
      <c r="AD426" s="70"/>
    </row>
    <row r="427" spans="1:30" s="2" customFormat="1">
      <c r="A427" s="155"/>
      <c r="B427" s="207"/>
      <c r="C427" s="41"/>
      <c r="D427" s="41"/>
      <c r="E427" s="41"/>
      <c r="F427" s="41"/>
      <c r="G427" s="41"/>
      <c r="H427" s="41"/>
      <c r="I427" s="41"/>
      <c r="J427" s="41"/>
      <c r="K427" s="41"/>
      <c r="M427" s="161"/>
      <c r="AC427" s="41"/>
      <c r="AD427" s="70"/>
    </row>
    <row r="428" spans="1:30" s="2" customFormat="1">
      <c r="A428" s="155"/>
      <c r="B428" s="207"/>
      <c r="C428" s="41"/>
      <c r="D428" s="41"/>
      <c r="E428" s="41"/>
      <c r="F428" s="41"/>
      <c r="G428" s="41"/>
      <c r="H428" s="41"/>
      <c r="I428" s="41"/>
      <c r="J428" s="41"/>
      <c r="K428" s="41"/>
      <c r="M428" s="161"/>
      <c r="AC428" s="41"/>
      <c r="AD428" s="70"/>
    </row>
    <row r="429" spans="1:30" s="2" customFormat="1">
      <c r="A429" s="155"/>
      <c r="B429" s="207"/>
      <c r="C429" s="41"/>
      <c r="D429" s="41"/>
      <c r="E429" s="41"/>
      <c r="F429" s="41"/>
      <c r="G429" s="41"/>
      <c r="H429" s="41"/>
      <c r="I429" s="41"/>
      <c r="J429" s="41"/>
      <c r="K429" s="41"/>
      <c r="M429" s="161"/>
      <c r="AC429" s="41"/>
      <c r="AD429" s="70"/>
    </row>
    <row r="430" spans="1:30" s="2" customFormat="1">
      <c r="A430" s="155"/>
      <c r="B430" s="207"/>
      <c r="C430" s="41"/>
      <c r="D430" s="41"/>
      <c r="E430" s="41"/>
      <c r="F430" s="41"/>
      <c r="G430" s="41"/>
      <c r="H430" s="41"/>
      <c r="I430" s="41"/>
      <c r="J430" s="41"/>
      <c r="K430" s="41"/>
      <c r="M430" s="161"/>
      <c r="AC430" s="41"/>
      <c r="AD430" s="70"/>
    </row>
    <row r="431" spans="1:30" s="2" customFormat="1">
      <c r="A431" s="155"/>
      <c r="B431" s="207"/>
      <c r="C431" s="41"/>
      <c r="D431" s="41"/>
      <c r="E431" s="41"/>
      <c r="F431" s="41"/>
      <c r="G431" s="41"/>
      <c r="H431" s="41"/>
      <c r="I431" s="41"/>
      <c r="J431" s="41"/>
      <c r="K431" s="41"/>
      <c r="M431" s="161"/>
      <c r="AC431" s="41"/>
      <c r="AD431" s="70"/>
    </row>
    <row r="432" spans="1:30" s="2" customFormat="1">
      <c r="A432" s="155"/>
      <c r="B432" s="207"/>
      <c r="C432" s="41"/>
      <c r="D432" s="41"/>
      <c r="E432" s="41"/>
      <c r="F432" s="41"/>
      <c r="G432" s="41"/>
      <c r="H432" s="41"/>
      <c r="I432" s="41"/>
      <c r="J432" s="41"/>
      <c r="K432" s="41"/>
      <c r="M432" s="161"/>
      <c r="AC432" s="41"/>
      <c r="AD432" s="70"/>
    </row>
    <row r="433" spans="1:30" s="2" customFormat="1">
      <c r="A433" s="155"/>
      <c r="B433" s="207"/>
      <c r="C433" s="41"/>
      <c r="D433" s="41"/>
      <c r="E433" s="41"/>
      <c r="F433" s="41"/>
      <c r="G433" s="41"/>
      <c r="H433" s="41"/>
      <c r="I433" s="41"/>
      <c r="J433" s="41"/>
      <c r="K433" s="41"/>
      <c r="M433" s="161"/>
      <c r="AC433" s="41"/>
      <c r="AD433" s="70"/>
    </row>
    <row r="434" spans="1:30" s="2" customFormat="1">
      <c r="A434" s="155"/>
      <c r="B434" s="207"/>
      <c r="C434" s="41"/>
      <c r="D434" s="41"/>
      <c r="E434" s="41"/>
      <c r="F434" s="41"/>
      <c r="G434" s="41"/>
      <c r="H434" s="41"/>
      <c r="I434" s="41"/>
      <c r="J434" s="41"/>
      <c r="K434" s="41"/>
      <c r="M434" s="161"/>
      <c r="AC434" s="41"/>
      <c r="AD434" s="70"/>
    </row>
    <row r="435" spans="1:30" s="2" customFormat="1">
      <c r="A435" s="155"/>
      <c r="B435" s="207"/>
      <c r="C435" s="41"/>
      <c r="D435" s="41"/>
      <c r="E435" s="41"/>
      <c r="F435" s="41"/>
      <c r="G435" s="41"/>
      <c r="H435" s="41"/>
      <c r="I435" s="41"/>
      <c r="J435" s="41"/>
      <c r="K435" s="41"/>
      <c r="M435" s="161"/>
      <c r="AC435" s="41"/>
      <c r="AD435" s="70"/>
    </row>
    <row r="436" spans="1:30" s="2" customFormat="1">
      <c r="A436" s="155"/>
      <c r="B436" s="207"/>
      <c r="C436" s="41"/>
      <c r="D436" s="41"/>
      <c r="E436" s="41"/>
      <c r="F436" s="41"/>
      <c r="G436" s="41"/>
      <c r="H436" s="41"/>
      <c r="I436" s="41"/>
      <c r="J436" s="41"/>
      <c r="K436" s="41"/>
      <c r="M436" s="161"/>
      <c r="AC436" s="41"/>
      <c r="AD436" s="70"/>
    </row>
    <row r="437" spans="1:30" s="2" customFormat="1">
      <c r="A437" s="155"/>
      <c r="B437" s="207"/>
      <c r="C437" s="41"/>
      <c r="D437" s="41"/>
      <c r="E437" s="41"/>
      <c r="F437" s="41"/>
      <c r="G437" s="41"/>
      <c r="H437" s="41"/>
      <c r="I437" s="41"/>
      <c r="J437" s="41"/>
      <c r="K437" s="41"/>
      <c r="M437" s="161"/>
      <c r="AC437" s="41"/>
      <c r="AD437" s="70"/>
    </row>
    <row r="438" spans="1:30" s="2" customFormat="1">
      <c r="A438" s="155"/>
      <c r="B438" s="207"/>
      <c r="C438" s="41"/>
      <c r="D438" s="41"/>
      <c r="E438" s="41"/>
      <c r="F438" s="41"/>
      <c r="G438" s="41"/>
      <c r="H438" s="41"/>
      <c r="I438" s="41"/>
      <c r="J438" s="41"/>
      <c r="K438" s="41"/>
      <c r="M438" s="161"/>
      <c r="AC438" s="41"/>
      <c r="AD438" s="70"/>
    </row>
    <row r="439" spans="1:30" s="2" customFormat="1">
      <c r="A439" s="155"/>
      <c r="B439" s="207"/>
      <c r="C439" s="41"/>
      <c r="D439" s="41"/>
      <c r="E439" s="41"/>
      <c r="F439" s="41"/>
      <c r="G439" s="41"/>
      <c r="H439" s="41"/>
      <c r="I439" s="41"/>
      <c r="J439" s="41"/>
      <c r="K439" s="41"/>
      <c r="M439" s="161"/>
      <c r="AC439" s="41"/>
      <c r="AD439" s="70"/>
    </row>
    <row r="440" spans="1:30" s="2" customFormat="1">
      <c r="A440" s="155"/>
      <c r="B440" s="207"/>
      <c r="C440" s="41"/>
      <c r="D440" s="41"/>
      <c r="E440" s="41"/>
      <c r="F440" s="41"/>
      <c r="G440" s="41"/>
      <c r="H440" s="41"/>
      <c r="I440" s="41"/>
      <c r="J440" s="41"/>
      <c r="K440" s="41"/>
      <c r="M440" s="161"/>
      <c r="AC440" s="41"/>
      <c r="AD440" s="70"/>
    </row>
    <row r="441" spans="1:30" s="2" customFormat="1">
      <c r="A441" s="155"/>
      <c r="B441" s="207"/>
      <c r="C441" s="41"/>
      <c r="D441" s="41"/>
      <c r="E441" s="41"/>
      <c r="F441" s="41"/>
      <c r="G441" s="41"/>
      <c r="H441" s="41"/>
      <c r="I441" s="41"/>
      <c r="J441" s="41"/>
      <c r="K441" s="41"/>
      <c r="M441" s="161"/>
      <c r="AC441" s="41"/>
      <c r="AD441" s="70"/>
    </row>
    <row r="442" spans="1:30" s="2" customFormat="1">
      <c r="A442" s="155"/>
      <c r="B442" s="207"/>
      <c r="C442" s="41"/>
      <c r="D442" s="41"/>
      <c r="E442" s="41"/>
      <c r="F442" s="41"/>
      <c r="G442" s="41"/>
      <c r="H442" s="41"/>
      <c r="I442" s="41"/>
      <c r="J442" s="41"/>
      <c r="K442" s="41"/>
      <c r="M442" s="161"/>
      <c r="AC442" s="41"/>
      <c r="AD442" s="70"/>
    </row>
    <row r="443" spans="1:30" s="2" customFormat="1">
      <c r="A443" s="155"/>
      <c r="B443" s="207"/>
      <c r="C443" s="41"/>
      <c r="D443" s="41"/>
      <c r="E443" s="41"/>
      <c r="F443" s="41"/>
      <c r="G443" s="41"/>
      <c r="H443" s="41"/>
      <c r="I443" s="41"/>
      <c r="J443" s="41"/>
      <c r="K443" s="41"/>
      <c r="M443" s="161"/>
      <c r="AC443" s="41"/>
      <c r="AD443" s="70"/>
    </row>
    <row r="444" spans="1:30" s="2" customFormat="1">
      <c r="A444" s="155"/>
      <c r="B444" s="207"/>
      <c r="C444" s="41"/>
      <c r="D444" s="41"/>
      <c r="E444" s="41"/>
      <c r="F444" s="41"/>
      <c r="G444" s="41"/>
      <c r="H444" s="41"/>
      <c r="I444" s="41"/>
      <c r="J444" s="41"/>
      <c r="K444" s="41"/>
      <c r="M444" s="161"/>
      <c r="AC444" s="41"/>
      <c r="AD444" s="70"/>
    </row>
    <row r="445" spans="1:30" s="2" customFormat="1">
      <c r="A445" s="155"/>
      <c r="B445" s="207"/>
      <c r="C445" s="41"/>
      <c r="D445" s="41"/>
      <c r="E445" s="41"/>
      <c r="F445" s="41"/>
      <c r="G445" s="41"/>
      <c r="H445" s="41"/>
      <c r="I445" s="41"/>
      <c r="J445" s="41"/>
      <c r="K445" s="41"/>
      <c r="M445" s="161"/>
      <c r="AC445" s="41"/>
      <c r="AD445" s="70"/>
    </row>
    <row r="446" spans="1:30" s="2" customFormat="1">
      <c r="A446" s="155"/>
      <c r="B446" s="207"/>
      <c r="C446" s="41"/>
      <c r="D446" s="41"/>
      <c r="E446" s="41"/>
      <c r="F446" s="41"/>
      <c r="G446" s="41"/>
      <c r="H446" s="41"/>
      <c r="I446" s="41"/>
      <c r="J446" s="41"/>
      <c r="K446" s="41"/>
      <c r="M446" s="161"/>
      <c r="AC446" s="41"/>
      <c r="AD446" s="70"/>
    </row>
    <row r="447" spans="1:30" s="2" customFormat="1">
      <c r="A447" s="155"/>
      <c r="B447" s="207"/>
      <c r="C447" s="41"/>
      <c r="D447" s="41"/>
      <c r="E447" s="41"/>
      <c r="F447" s="41"/>
      <c r="G447" s="41"/>
      <c r="H447" s="41"/>
      <c r="I447" s="41"/>
      <c r="J447" s="41"/>
      <c r="K447" s="41"/>
      <c r="M447" s="161"/>
      <c r="AC447" s="41"/>
      <c r="AD447" s="70"/>
    </row>
    <row r="448" spans="1:30" s="2" customFormat="1">
      <c r="A448" s="155"/>
      <c r="B448" s="207"/>
      <c r="C448" s="41"/>
      <c r="D448" s="41"/>
      <c r="E448" s="41"/>
      <c r="F448" s="41"/>
      <c r="G448" s="41"/>
      <c r="H448" s="41"/>
      <c r="I448" s="41"/>
      <c r="J448" s="41"/>
      <c r="K448" s="41"/>
      <c r="M448" s="161"/>
      <c r="AC448" s="41"/>
      <c r="AD448" s="70"/>
    </row>
    <row r="449" spans="1:30" s="2" customFormat="1">
      <c r="A449" s="155"/>
      <c r="B449" s="207"/>
      <c r="C449" s="41"/>
      <c r="D449" s="41"/>
      <c r="E449" s="41"/>
      <c r="F449" s="41"/>
      <c r="G449" s="41"/>
      <c r="H449" s="41"/>
      <c r="I449" s="41"/>
      <c r="J449" s="41"/>
      <c r="K449" s="41"/>
      <c r="M449" s="161"/>
      <c r="AC449" s="41"/>
      <c r="AD449" s="70"/>
    </row>
    <row r="450" spans="1:30" s="2" customFormat="1">
      <c r="A450" s="155"/>
      <c r="B450" s="207"/>
      <c r="C450" s="41"/>
      <c r="D450" s="41"/>
      <c r="E450" s="41"/>
      <c r="F450" s="41"/>
      <c r="G450" s="41"/>
      <c r="H450" s="41"/>
      <c r="I450" s="41"/>
      <c r="J450" s="41"/>
      <c r="K450" s="41"/>
      <c r="M450" s="161"/>
      <c r="AC450" s="41"/>
      <c r="AD450" s="70"/>
    </row>
    <row r="451" spans="1:30" s="2" customFormat="1">
      <c r="A451" s="155"/>
      <c r="B451" s="207"/>
      <c r="C451" s="41"/>
      <c r="D451" s="41"/>
      <c r="E451" s="41"/>
      <c r="F451" s="41"/>
      <c r="G451" s="41"/>
      <c r="H451" s="41"/>
      <c r="I451" s="41"/>
      <c r="J451" s="41"/>
      <c r="K451" s="41"/>
      <c r="M451" s="161"/>
      <c r="AC451" s="41"/>
      <c r="AD451" s="70"/>
    </row>
    <row r="452" spans="1:30" s="2" customFormat="1">
      <c r="A452" s="155"/>
      <c r="B452" s="207"/>
      <c r="C452" s="41"/>
      <c r="D452" s="41"/>
      <c r="E452" s="41"/>
      <c r="F452" s="41"/>
      <c r="G452" s="41"/>
      <c r="H452" s="41"/>
      <c r="I452" s="41"/>
      <c r="J452" s="41"/>
      <c r="K452" s="41"/>
      <c r="M452" s="161"/>
      <c r="AC452" s="41"/>
      <c r="AD452" s="70"/>
    </row>
    <row r="453" spans="1:30" s="2" customFormat="1">
      <c r="A453" s="155"/>
      <c r="B453" s="207"/>
      <c r="C453" s="41"/>
      <c r="D453" s="41"/>
      <c r="E453" s="41"/>
      <c r="F453" s="41"/>
      <c r="G453" s="41"/>
      <c r="H453" s="41"/>
      <c r="I453" s="41"/>
      <c r="J453" s="41"/>
      <c r="K453" s="41"/>
      <c r="M453" s="161"/>
      <c r="AC453" s="41"/>
      <c r="AD453" s="70"/>
    </row>
    <row r="454" spans="1:30" s="2" customFormat="1">
      <c r="A454" s="155"/>
      <c r="B454" s="207"/>
      <c r="C454" s="41"/>
      <c r="D454" s="41"/>
      <c r="E454" s="41"/>
      <c r="F454" s="41"/>
      <c r="G454" s="41"/>
      <c r="H454" s="41"/>
      <c r="I454" s="41"/>
      <c r="J454" s="41"/>
      <c r="K454" s="41"/>
      <c r="M454" s="161"/>
      <c r="AC454" s="41"/>
      <c r="AD454" s="70"/>
    </row>
    <row r="455" spans="1:30" s="2" customFormat="1">
      <c r="A455" s="155"/>
      <c r="B455" s="207"/>
      <c r="C455" s="41"/>
      <c r="D455" s="41"/>
      <c r="E455" s="41"/>
      <c r="F455" s="41"/>
      <c r="G455" s="41"/>
      <c r="H455" s="41"/>
      <c r="I455" s="41"/>
      <c r="J455" s="41"/>
      <c r="K455" s="41"/>
      <c r="M455" s="161"/>
      <c r="AC455" s="41"/>
      <c r="AD455" s="70"/>
    </row>
    <row r="456" spans="1:30" s="2" customFormat="1">
      <c r="A456" s="155"/>
      <c r="B456" s="207"/>
      <c r="C456" s="41"/>
      <c r="D456" s="41"/>
      <c r="E456" s="41"/>
      <c r="F456" s="41"/>
      <c r="G456" s="41"/>
      <c r="H456" s="41"/>
      <c r="I456" s="41"/>
      <c r="J456" s="41"/>
      <c r="K456" s="41"/>
      <c r="M456" s="161"/>
      <c r="AC456" s="41"/>
      <c r="AD456" s="70"/>
    </row>
    <row r="457" spans="1:30" s="2" customFormat="1">
      <c r="A457" s="155"/>
      <c r="B457" s="207"/>
      <c r="C457" s="41"/>
      <c r="D457" s="41"/>
      <c r="E457" s="41"/>
      <c r="F457" s="41"/>
      <c r="G457" s="41"/>
      <c r="H457" s="41"/>
      <c r="I457" s="41"/>
      <c r="J457" s="41"/>
      <c r="K457" s="41"/>
      <c r="M457" s="161"/>
      <c r="AC457" s="41"/>
      <c r="AD457" s="70"/>
    </row>
    <row r="458" spans="1:30" s="2" customFormat="1">
      <c r="A458" s="155"/>
      <c r="B458" s="207"/>
      <c r="C458" s="41"/>
      <c r="D458" s="41"/>
      <c r="E458" s="41"/>
      <c r="F458" s="41"/>
      <c r="G458" s="41"/>
      <c r="H458" s="41"/>
      <c r="I458" s="41"/>
      <c r="J458" s="41"/>
      <c r="K458" s="41"/>
      <c r="M458" s="161"/>
      <c r="AC458" s="41"/>
      <c r="AD458" s="70"/>
    </row>
    <row r="459" spans="1:30" s="2" customFormat="1">
      <c r="A459" s="155"/>
      <c r="B459" s="207"/>
      <c r="C459" s="41"/>
      <c r="D459" s="41"/>
      <c r="E459" s="41"/>
      <c r="F459" s="41"/>
      <c r="G459" s="41"/>
      <c r="H459" s="41"/>
      <c r="I459" s="41"/>
      <c r="J459" s="41"/>
      <c r="K459" s="41"/>
      <c r="M459" s="161"/>
      <c r="AC459" s="41"/>
      <c r="AD459" s="70"/>
    </row>
    <row r="460" spans="1:30" s="2" customFormat="1">
      <c r="A460" s="155"/>
      <c r="B460" s="207"/>
      <c r="C460" s="41"/>
      <c r="D460" s="41"/>
      <c r="E460" s="41"/>
      <c r="F460" s="41"/>
      <c r="G460" s="41"/>
      <c r="H460" s="41"/>
      <c r="I460" s="41"/>
      <c r="J460" s="41"/>
      <c r="K460" s="41"/>
      <c r="M460" s="161"/>
      <c r="AC460" s="41"/>
      <c r="AD460" s="70"/>
    </row>
    <row r="461" spans="1:30" s="2" customFormat="1">
      <c r="A461" s="155"/>
      <c r="B461" s="207"/>
      <c r="C461" s="41"/>
      <c r="D461" s="41"/>
      <c r="E461" s="41"/>
      <c r="F461" s="41"/>
      <c r="G461" s="41"/>
      <c r="H461" s="41"/>
      <c r="I461" s="41"/>
      <c r="J461" s="41"/>
      <c r="K461" s="41"/>
      <c r="M461" s="161"/>
      <c r="AC461" s="41"/>
      <c r="AD461" s="70"/>
    </row>
    <row r="462" spans="1:30" s="2" customFormat="1">
      <c r="A462" s="155"/>
      <c r="B462" s="207"/>
      <c r="C462" s="41"/>
      <c r="D462" s="41"/>
      <c r="E462" s="41"/>
      <c r="F462" s="41"/>
      <c r="G462" s="41"/>
      <c r="H462" s="41"/>
      <c r="I462" s="41"/>
      <c r="J462" s="41"/>
      <c r="K462" s="41"/>
      <c r="M462" s="161"/>
      <c r="AC462" s="41"/>
      <c r="AD462" s="70"/>
    </row>
    <row r="463" spans="1:30" s="2" customFormat="1">
      <c r="A463" s="155"/>
      <c r="B463" s="207"/>
      <c r="C463" s="41"/>
      <c r="D463" s="41"/>
      <c r="E463" s="41"/>
      <c r="F463" s="41"/>
      <c r="G463" s="41"/>
      <c r="H463" s="41"/>
      <c r="I463" s="41"/>
      <c r="J463" s="41"/>
      <c r="K463" s="41"/>
      <c r="M463" s="161"/>
      <c r="AC463" s="41"/>
      <c r="AD463" s="70"/>
    </row>
    <row r="464" spans="1:30" s="2" customFormat="1">
      <c r="A464" s="155"/>
      <c r="B464" s="207"/>
      <c r="C464" s="41"/>
      <c r="D464" s="41"/>
      <c r="E464" s="41"/>
      <c r="F464" s="41"/>
      <c r="G464" s="41"/>
      <c r="H464" s="41"/>
      <c r="I464" s="41"/>
      <c r="J464" s="41"/>
      <c r="K464" s="41"/>
      <c r="M464" s="161"/>
      <c r="AC464" s="41"/>
      <c r="AD464" s="70"/>
    </row>
    <row r="465" spans="1:30" s="2" customFormat="1">
      <c r="A465" s="155"/>
      <c r="B465" s="207"/>
      <c r="C465" s="41"/>
      <c r="D465" s="41"/>
      <c r="E465" s="41"/>
      <c r="F465" s="41"/>
      <c r="G465" s="41"/>
      <c r="H465" s="41"/>
      <c r="I465" s="41"/>
      <c r="J465" s="41"/>
      <c r="K465" s="41"/>
      <c r="M465" s="161"/>
      <c r="AC465" s="41"/>
      <c r="AD465" s="70"/>
    </row>
    <row r="466" spans="1:30" s="2" customFormat="1">
      <c r="A466" s="155"/>
      <c r="B466" s="207"/>
      <c r="C466" s="41"/>
      <c r="D466" s="41"/>
      <c r="E466" s="41"/>
      <c r="F466" s="41"/>
      <c r="G466" s="41"/>
      <c r="H466" s="41"/>
      <c r="I466" s="41"/>
      <c r="J466" s="41"/>
      <c r="K466" s="41"/>
      <c r="M466" s="161"/>
      <c r="AC466" s="41"/>
      <c r="AD466" s="70"/>
    </row>
    <row r="467" spans="1:30" s="2" customFormat="1">
      <c r="A467" s="155"/>
      <c r="B467" s="207"/>
      <c r="C467" s="41"/>
      <c r="D467" s="41"/>
      <c r="E467" s="41"/>
      <c r="F467" s="41"/>
      <c r="G467" s="41"/>
      <c r="H467" s="41"/>
      <c r="I467" s="41"/>
      <c r="J467" s="41"/>
      <c r="K467" s="41"/>
      <c r="M467" s="161"/>
      <c r="AC467" s="41"/>
      <c r="AD467" s="70"/>
    </row>
    <row r="468" spans="1:30" s="2" customFormat="1">
      <c r="A468" s="155"/>
      <c r="B468" s="207"/>
      <c r="C468" s="41"/>
      <c r="D468" s="41"/>
      <c r="E468" s="41"/>
      <c r="F468" s="41"/>
      <c r="G468" s="41"/>
      <c r="H468" s="41"/>
      <c r="I468" s="41"/>
      <c r="J468" s="41"/>
      <c r="K468" s="41"/>
      <c r="M468" s="161"/>
      <c r="AC468" s="41"/>
      <c r="AD468" s="70"/>
    </row>
    <row r="469" spans="1:30" s="2" customFormat="1">
      <c r="A469" s="155"/>
      <c r="B469" s="207"/>
      <c r="C469" s="41"/>
      <c r="D469" s="41"/>
      <c r="E469" s="41"/>
      <c r="F469" s="41"/>
      <c r="G469" s="41"/>
      <c r="H469" s="41"/>
      <c r="I469" s="41"/>
      <c r="J469" s="41"/>
      <c r="K469" s="41"/>
      <c r="M469" s="161"/>
      <c r="AC469" s="41"/>
      <c r="AD469" s="70"/>
    </row>
    <row r="470" spans="1:30" s="2" customFormat="1">
      <c r="A470" s="155"/>
      <c r="B470" s="207"/>
      <c r="C470" s="41"/>
      <c r="D470" s="41"/>
      <c r="E470" s="41"/>
      <c r="F470" s="41"/>
      <c r="G470" s="41"/>
      <c r="H470" s="41"/>
      <c r="I470" s="41"/>
      <c r="J470" s="41"/>
      <c r="K470" s="41"/>
      <c r="M470" s="161"/>
      <c r="AC470" s="41"/>
      <c r="AD470" s="70"/>
    </row>
    <row r="471" spans="1:30" s="2" customFormat="1">
      <c r="A471" s="155"/>
      <c r="B471" s="207"/>
      <c r="C471" s="41"/>
      <c r="D471" s="41"/>
      <c r="E471" s="41"/>
      <c r="F471" s="41"/>
      <c r="G471" s="41"/>
      <c r="H471" s="41"/>
      <c r="I471" s="41"/>
      <c r="J471" s="41"/>
      <c r="K471" s="41"/>
      <c r="M471" s="161"/>
      <c r="AC471" s="41"/>
      <c r="AD471" s="70"/>
    </row>
    <row r="472" spans="1:30" s="2" customFormat="1">
      <c r="A472" s="155"/>
      <c r="B472" s="207"/>
      <c r="C472" s="41"/>
      <c r="D472" s="41"/>
      <c r="E472" s="41"/>
      <c r="F472" s="41"/>
      <c r="G472" s="41"/>
      <c r="H472" s="41"/>
      <c r="I472" s="41"/>
      <c r="J472" s="41"/>
      <c r="K472" s="41"/>
      <c r="M472" s="161"/>
      <c r="AC472" s="41"/>
      <c r="AD472" s="70"/>
    </row>
    <row r="473" spans="1:30" s="2" customFormat="1">
      <c r="A473" s="155"/>
      <c r="B473" s="207"/>
      <c r="C473" s="41"/>
      <c r="D473" s="41"/>
      <c r="E473" s="41"/>
      <c r="F473" s="41"/>
      <c r="G473" s="41"/>
      <c r="H473" s="41"/>
      <c r="I473" s="41"/>
      <c r="J473" s="41"/>
      <c r="K473" s="41"/>
      <c r="M473" s="161"/>
      <c r="AC473" s="41"/>
      <c r="AD473" s="70"/>
    </row>
    <row r="474" spans="1:30" s="2" customFormat="1">
      <c r="A474" s="155"/>
      <c r="B474" s="207"/>
      <c r="C474" s="41"/>
      <c r="D474" s="41"/>
      <c r="E474" s="41"/>
      <c r="F474" s="41"/>
      <c r="G474" s="41"/>
      <c r="H474" s="41"/>
      <c r="I474" s="41"/>
      <c r="J474" s="41"/>
      <c r="K474" s="41"/>
      <c r="M474" s="161"/>
      <c r="AC474" s="41"/>
      <c r="AD474" s="70"/>
    </row>
    <row r="475" spans="1:30" s="2" customFormat="1">
      <c r="A475" s="155"/>
      <c r="B475" s="207"/>
      <c r="C475" s="41"/>
      <c r="D475" s="41"/>
      <c r="E475" s="41"/>
      <c r="F475" s="41"/>
      <c r="G475" s="41"/>
      <c r="H475" s="41"/>
      <c r="I475" s="41"/>
      <c r="J475" s="41"/>
      <c r="K475" s="41"/>
      <c r="M475" s="161"/>
      <c r="AC475" s="41"/>
      <c r="AD475" s="70"/>
    </row>
    <row r="476" spans="1:30" s="2" customFormat="1">
      <c r="A476" s="155"/>
      <c r="B476" s="207"/>
      <c r="C476" s="41"/>
      <c r="D476" s="41"/>
      <c r="E476" s="41"/>
      <c r="F476" s="41"/>
      <c r="G476" s="41"/>
      <c r="H476" s="41"/>
      <c r="I476" s="41"/>
      <c r="J476" s="41"/>
      <c r="K476" s="41"/>
      <c r="M476" s="161"/>
      <c r="AC476" s="41"/>
      <c r="AD476" s="70"/>
    </row>
    <row r="477" spans="1:30" s="2" customFormat="1">
      <c r="A477" s="155"/>
      <c r="B477" s="207"/>
      <c r="C477" s="41"/>
      <c r="D477" s="41"/>
      <c r="E477" s="41"/>
      <c r="F477" s="41"/>
      <c r="G477" s="41"/>
      <c r="H477" s="41"/>
      <c r="I477" s="41"/>
      <c r="J477" s="41"/>
      <c r="K477" s="41"/>
      <c r="M477" s="161"/>
      <c r="AC477" s="41"/>
      <c r="AD477" s="70"/>
    </row>
    <row r="478" spans="1:30" s="2" customFormat="1">
      <c r="A478" s="155"/>
      <c r="B478" s="207"/>
      <c r="C478" s="41"/>
      <c r="D478" s="41"/>
      <c r="E478" s="41"/>
      <c r="F478" s="41"/>
      <c r="G478" s="41"/>
      <c r="H478" s="41"/>
      <c r="I478" s="41"/>
      <c r="J478" s="41"/>
      <c r="K478" s="41"/>
      <c r="M478" s="161"/>
      <c r="AC478" s="41"/>
      <c r="AD478" s="70"/>
    </row>
    <row r="479" spans="1:30" s="2" customFormat="1">
      <c r="A479" s="155"/>
      <c r="B479" s="207"/>
      <c r="C479" s="41"/>
      <c r="D479" s="41"/>
      <c r="E479" s="41"/>
      <c r="F479" s="41"/>
      <c r="G479" s="41"/>
      <c r="H479" s="41"/>
      <c r="I479" s="41"/>
      <c r="J479" s="41"/>
      <c r="K479" s="41"/>
      <c r="M479" s="161"/>
      <c r="AC479" s="41"/>
      <c r="AD479" s="70"/>
    </row>
    <row r="480" spans="1:30" s="2" customFormat="1">
      <c r="A480" s="155"/>
      <c r="B480" s="207"/>
      <c r="C480" s="41"/>
      <c r="D480" s="41"/>
      <c r="E480" s="41"/>
      <c r="F480" s="41"/>
      <c r="G480" s="41"/>
      <c r="H480" s="41"/>
      <c r="I480" s="41"/>
      <c r="J480" s="41"/>
      <c r="K480" s="41"/>
      <c r="M480" s="161"/>
      <c r="AC480" s="41"/>
      <c r="AD480" s="70"/>
    </row>
    <row r="481" spans="1:30" s="2" customFormat="1">
      <c r="A481" s="155"/>
      <c r="B481" s="207"/>
      <c r="C481" s="41"/>
      <c r="D481" s="41"/>
      <c r="E481" s="41"/>
      <c r="F481" s="41"/>
      <c r="G481" s="41"/>
      <c r="H481" s="41"/>
      <c r="I481" s="41"/>
      <c r="J481" s="41"/>
      <c r="K481" s="41"/>
      <c r="M481" s="161"/>
      <c r="AC481" s="41"/>
      <c r="AD481" s="70"/>
    </row>
    <row r="482" spans="1:30" s="2" customFormat="1">
      <c r="A482" s="155"/>
      <c r="B482" s="207"/>
      <c r="C482" s="41"/>
      <c r="D482" s="41"/>
      <c r="E482" s="41"/>
      <c r="F482" s="41"/>
      <c r="G482" s="41"/>
      <c r="H482" s="41"/>
      <c r="I482" s="41"/>
      <c r="J482" s="41"/>
      <c r="K482" s="41"/>
      <c r="M482" s="161"/>
      <c r="AC482" s="41"/>
      <c r="AD482" s="70"/>
    </row>
    <row r="483" spans="1:30" s="2" customFormat="1">
      <c r="A483" s="155"/>
      <c r="B483" s="207"/>
      <c r="C483" s="41"/>
      <c r="D483" s="41"/>
      <c r="E483" s="41"/>
      <c r="F483" s="41"/>
      <c r="G483" s="41"/>
      <c r="H483" s="41"/>
      <c r="I483" s="41"/>
      <c r="J483" s="41"/>
      <c r="K483" s="41"/>
      <c r="M483" s="161"/>
      <c r="AC483" s="41"/>
      <c r="AD483" s="70"/>
    </row>
    <row r="484" spans="1:30" s="2" customFormat="1">
      <c r="A484" s="155"/>
      <c r="B484" s="207"/>
      <c r="C484" s="41"/>
      <c r="D484" s="41"/>
      <c r="E484" s="41"/>
      <c r="F484" s="41"/>
      <c r="G484" s="41"/>
      <c r="H484" s="41"/>
      <c r="I484" s="41"/>
      <c r="J484" s="41"/>
      <c r="K484" s="41"/>
      <c r="M484" s="161"/>
      <c r="AC484" s="41"/>
      <c r="AD484" s="70"/>
    </row>
    <row r="485" spans="1:30" s="2" customFormat="1">
      <c r="A485" s="155"/>
      <c r="B485" s="207"/>
      <c r="C485" s="41"/>
      <c r="D485" s="41"/>
      <c r="E485" s="41"/>
      <c r="F485" s="41"/>
      <c r="G485" s="41"/>
      <c r="H485" s="41"/>
      <c r="I485" s="41"/>
      <c r="J485" s="41"/>
      <c r="K485" s="41"/>
      <c r="M485" s="161"/>
      <c r="AC485" s="41"/>
      <c r="AD485" s="70"/>
    </row>
    <row r="486" spans="1:30" s="2" customFormat="1">
      <c r="A486" s="155"/>
      <c r="B486" s="207"/>
      <c r="C486" s="41"/>
      <c r="D486" s="41"/>
      <c r="E486" s="41"/>
      <c r="F486" s="41"/>
      <c r="G486" s="41"/>
      <c r="H486" s="41"/>
      <c r="I486" s="41"/>
      <c r="J486" s="41"/>
      <c r="K486" s="41"/>
      <c r="M486" s="161"/>
      <c r="AC486" s="41"/>
      <c r="AD486" s="70"/>
    </row>
    <row r="487" spans="1:30" s="2" customFormat="1">
      <c r="A487" s="155"/>
      <c r="B487" s="207"/>
      <c r="C487" s="41"/>
      <c r="D487" s="41"/>
      <c r="E487" s="41"/>
      <c r="F487" s="41"/>
      <c r="G487" s="41"/>
      <c r="H487" s="41"/>
      <c r="I487" s="41"/>
      <c r="J487" s="41"/>
      <c r="K487" s="41"/>
      <c r="M487" s="161"/>
      <c r="AC487" s="41"/>
      <c r="AD487" s="70"/>
    </row>
    <row r="488" spans="1:30" s="2" customFormat="1">
      <c r="A488" s="155"/>
      <c r="B488" s="207"/>
      <c r="C488" s="41"/>
      <c r="D488" s="41"/>
      <c r="E488" s="41"/>
      <c r="F488" s="41"/>
      <c r="G488" s="41"/>
      <c r="H488" s="41"/>
      <c r="I488" s="41"/>
      <c r="J488" s="41"/>
      <c r="K488" s="41"/>
      <c r="M488" s="161"/>
      <c r="AC488" s="41"/>
      <c r="AD488" s="70"/>
    </row>
    <row r="489" spans="1:30" s="2" customFormat="1">
      <c r="A489" s="155"/>
      <c r="B489" s="207"/>
      <c r="C489" s="41"/>
      <c r="D489" s="41"/>
      <c r="E489" s="41"/>
      <c r="F489" s="41"/>
      <c r="G489" s="41"/>
      <c r="H489" s="41"/>
      <c r="I489" s="41"/>
      <c r="J489" s="41"/>
      <c r="K489" s="41"/>
      <c r="M489" s="161"/>
      <c r="AC489" s="41"/>
      <c r="AD489" s="70"/>
    </row>
    <row r="490" spans="1:30" s="2" customFormat="1">
      <c r="A490" s="155"/>
      <c r="B490" s="207"/>
      <c r="C490" s="41"/>
      <c r="D490" s="41"/>
      <c r="E490" s="41"/>
      <c r="F490" s="41"/>
      <c r="G490" s="41"/>
      <c r="H490" s="41"/>
      <c r="I490" s="41"/>
      <c r="J490" s="41"/>
      <c r="K490" s="41"/>
      <c r="M490" s="161"/>
      <c r="AC490" s="41"/>
      <c r="AD490" s="70"/>
    </row>
    <row r="491" spans="1:30" s="2" customFormat="1">
      <c r="A491" s="155"/>
      <c r="B491" s="207"/>
      <c r="C491" s="41"/>
      <c r="D491" s="41"/>
      <c r="E491" s="41"/>
      <c r="F491" s="41"/>
      <c r="G491" s="41"/>
      <c r="H491" s="41"/>
      <c r="I491" s="41"/>
      <c r="J491" s="41"/>
      <c r="K491" s="41"/>
      <c r="M491" s="161"/>
      <c r="AC491" s="41"/>
      <c r="AD491" s="70"/>
    </row>
    <row r="492" spans="1:30" s="2" customFormat="1">
      <c r="A492" s="155"/>
      <c r="B492" s="207"/>
      <c r="C492" s="41"/>
      <c r="D492" s="41"/>
      <c r="E492" s="41"/>
      <c r="F492" s="41"/>
      <c r="G492" s="41"/>
      <c r="H492" s="41"/>
      <c r="I492" s="41"/>
      <c r="J492" s="41"/>
      <c r="K492" s="41"/>
      <c r="M492" s="161"/>
      <c r="AC492" s="41"/>
      <c r="AD492" s="70"/>
    </row>
    <row r="493" spans="1:30" s="2" customFormat="1">
      <c r="A493" s="155"/>
      <c r="B493" s="207"/>
      <c r="C493" s="41"/>
      <c r="D493" s="41"/>
      <c r="E493" s="41"/>
      <c r="F493" s="41"/>
      <c r="G493" s="41"/>
      <c r="H493" s="41"/>
      <c r="I493" s="41"/>
      <c r="J493" s="41"/>
      <c r="K493" s="41"/>
      <c r="M493" s="161"/>
      <c r="AC493" s="41"/>
      <c r="AD493" s="70"/>
    </row>
    <row r="494" spans="1:30" s="2" customFormat="1">
      <c r="A494" s="155"/>
      <c r="B494" s="207"/>
      <c r="C494" s="41"/>
      <c r="D494" s="41"/>
      <c r="E494" s="41"/>
      <c r="F494" s="41"/>
      <c r="G494" s="41"/>
      <c r="H494" s="41"/>
      <c r="I494" s="41"/>
      <c r="J494" s="41"/>
      <c r="K494" s="41"/>
      <c r="M494" s="161"/>
      <c r="AC494" s="41"/>
      <c r="AD494" s="70"/>
    </row>
    <row r="495" spans="1:30" s="2" customFormat="1">
      <c r="A495" s="155"/>
      <c r="B495" s="207"/>
      <c r="C495" s="41"/>
      <c r="D495" s="41"/>
      <c r="E495" s="41"/>
      <c r="F495" s="41"/>
      <c r="G495" s="41"/>
      <c r="H495" s="41"/>
      <c r="I495" s="41"/>
      <c r="J495" s="41"/>
      <c r="K495" s="41"/>
      <c r="M495" s="161"/>
      <c r="AC495" s="41"/>
      <c r="AD495" s="70"/>
    </row>
    <row r="496" spans="1:30" s="2" customFormat="1">
      <c r="A496" s="155"/>
      <c r="B496" s="207"/>
      <c r="C496" s="41"/>
      <c r="D496" s="41"/>
      <c r="E496" s="41"/>
      <c r="F496" s="41"/>
      <c r="G496" s="41"/>
      <c r="H496" s="41"/>
      <c r="I496" s="41"/>
      <c r="J496" s="41"/>
      <c r="K496" s="41"/>
      <c r="M496" s="161"/>
      <c r="AC496" s="41"/>
      <c r="AD496" s="70"/>
    </row>
    <row r="497" spans="1:30" s="2" customFormat="1">
      <c r="A497" s="155"/>
      <c r="B497" s="207"/>
      <c r="C497" s="41"/>
      <c r="D497" s="41"/>
      <c r="E497" s="41"/>
      <c r="F497" s="41"/>
      <c r="G497" s="41"/>
      <c r="H497" s="41"/>
      <c r="I497" s="41"/>
      <c r="J497" s="41"/>
      <c r="K497" s="41"/>
      <c r="M497" s="161"/>
      <c r="AC497" s="41"/>
      <c r="AD497" s="70"/>
    </row>
    <row r="498" spans="1:30" s="2" customFormat="1">
      <c r="A498" s="155"/>
      <c r="B498" s="207"/>
      <c r="C498" s="41"/>
      <c r="D498" s="41"/>
      <c r="E498" s="41"/>
      <c r="F498" s="41"/>
      <c r="G498" s="41"/>
      <c r="H498" s="41"/>
      <c r="I498" s="41"/>
      <c r="J498" s="41"/>
      <c r="K498" s="41"/>
      <c r="M498" s="161"/>
      <c r="AC498" s="41"/>
      <c r="AD498" s="70"/>
    </row>
    <row r="499" spans="1:30" s="2" customFormat="1">
      <c r="A499" s="155"/>
      <c r="B499" s="207"/>
      <c r="C499" s="41"/>
      <c r="D499" s="41"/>
      <c r="E499" s="41"/>
      <c r="F499" s="41"/>
      <c r="G499" s="41"/>
      <c r="H499" s="41"/>
      <c r="I499" s="41"/>
      <c r="J499" s="41"/>
      <c r="K499" s="41"/>
      <c r="M499" s="161"/>
      <c r="AC499" s="41"/>
      <c r="AD499" s="70"/>
    </row>
    <row r="500" spans="1:30" s="2" customFormat="1">
      <c r="A500" s="155"/>
      <c r="B500" s="207"/>
      <c r="C500" s="41"/>
      <c r="D500" s="41"/>
      <c r="E500" s="41"/>
      <c r="F500" s="41"/>
      <c r="G500" s="41"/>
      <c r="H500" s="41"/>
      <c r="I500" s="41"/>
      <c r="J500" s="41"/>
      <c r="K500" s="41"/>
      <c r="M500" s="161"/>
      <c r="AC500" s="41"/>
      <c r="AD500" s="70"/>
    </row>
    <row r="501" spans="1:30" s="2" customFormat="1">
      <c r="A501" s="155"/>
      <c r="B501" s="207"/>
      <c r="C501" s="41"/>
      <c r="D501" s="41"/>
      <c r="E501" s="41"/>
      <c r="F501" s="41"/>
      <c r="G501" s="41"/>
      <c r="H501" s="41"/>
      <c r="I501" s="41"/>
      <c r="J501" s="41"/>
      <c r="K501" s="41"/>
      <c r="M501" s="161"/>
      <c r="AC501" s="41"/>
      <c r="AD501" s="70"/>
    </row>
    <row r="502" spans="1:30" s="2" customFormat="1">
      <c r="A502" s="155"/>
      <c r="B502" s="207"/>
      <c r="C502" s="41"/>
      <c r="D502" s="41"/>
      <c r="E502" s="41"/>
      <c r="F502" s="41"/>
      <c r="G502" s="41"/>
      <c r="H502" s="41"/>
      <c r="I502" s="41"/>
      <c r="J502" s="41"/>
      <c r="K502" s="41"/>
      <c r="M502" s="161"/>
      <c r="AC502" s="41"/>
      <c r="AD502" s="70"/>
    </row>
    <row r="503" spans="1:30" s="2" customFormat="1">
      <c r="A503" s="155"/>
      <c r="B503" s="207"/>
      <c r="C503" s="41"/>
      <c r="D503" s="41"/>
      <c r="E503" s="41"/>
      <c r="F503" s="41"/>
      <c r="G503" s="41"/>
      <c r="H503" s="41"/>
      <c r="I503" s="41"/>
      <c r="J503" s="41"/>
      <c r="K503" s="41"/>
      <c r="M503" s="161"/>
      <c r="AC503" s="41"/>
      <c r="AD503" s="70"/>
    </row>
    <row r="504" spans="1:30" s="2" customFormat="1">
      <c r="A504" s="155"/>
      <c r="B504" s="207"/>
      <c r="C504" s="41"/>
      <c r="D504" s="41"/>
      <c r="E504" s="41"/>
      <c r="F504" s="41"/>
      <c r="G504" s="41"/>
      <c r="H504" s="41"/>
      <c r="I504" s="41"/>
      <c r="J504" s="41"/>
      <c r="K504" s="41"/>
      <c r="M504" s="161"/>
      <c r="AC504" s="41"/>
      <c r="AD504" s="70"/>
    </row>
    <row r="505" spans="1:30" s="2" customFormat="1">
      <c r="A505" s="155"/>
      <c r="B505" s="207"/>
      <c r="C505" s="41"/>
      <c r="D505" s="41"/>
      <c r="E505" s="41"/>
      <c r="F505" s="41"/>
      <c r="G505" s="41"/>
      <c r="H505" s="41"/>
      <c r="I505" s="41"/>
      <c r="J505" s="41"/>
      <c r="K505" s="41"/>
      <c r="M505" s="161"/>
      <c r="AC505" s="41"/>
      <c r="AD505" s="70"/>
    </row>
    <row r="506" spans="1:30" s="2" customFormat="1">
      <c r="A506" s="155"/>
      <c r="B506" s="207"/>
      <c r="C506" s="41"/>
      <c r="D506" s="41"/>
      <c r="E506" s="41"/>
      <c r="F506" s="41"/>
      <c r="G506" s="41"/>
      <c r="H506" s="41"/>
      <c r="I506" s="41"/>
      <c r="J506" s="41"/>
      <c r="K506" s="41"/>
      <c r="M506" s="161"/>
      <c r="AC506" s="41"/>
      <c r="AD506" s="70"/>
    </row>
    <row r="507" spans="1:30" s="2" customFormat="1">
      <c r="A507" s="155"/>
      <c r="B507" s="207"/>
      <c r="C507" s="41"/>
      <c r="D507" s="41"/>
      <c r="E507" s="41"/>
      <c r="F507" s="41"/>
      <c r="G507" s="41"/>
      <c r="H507" s="41"/>
      <c r="I507" s="41"/>
      <c r="J507" s="41"/>
      <c r="K507" s="41"/>
      <c r="M507" s="161"/>
      <c r="AC507" s="41"/>
      <c r="AD507" s="70"/>
    </row>
    <row r="508" spans="1:30" s="2" customFormat="1">
      <c r="A508" s="155"/>
      <c r="B508" s="207"/>
      <c r="C508" s="41"/>
      <c r="D508" s="41"/>
      <c r="E508" s="41"/>
      <c r="F508" s="41"/>
      <c r="G508" s="41"/>
      <c r="H508" s="41"/>
      <c r="I508" s="41"/>
      <c r="J508" s="41"/>
      <c r="K508" s="41"/>
      <c r="M508" s="161"/>
      <c r="AC508" s="41"/>
      <c r="AD508" s="70"/>
    </row>
    <row r="509" spans="1:30" s="2" customFormat="1">
      <c r="A509" s="155"/>
      <c r="B509" s="207"/>
      <c r="C509" s="41"/>
      <c r="D509" s="41"/>
      <c r="E509" s="41"/>
      <c r="F509" s="41"/>
      <c r="G509" s="41"/>
      <c r="H509" s="41"/>
      <c r="I509" s="41"/>
      <c r="J509" s="41"/>
      <c r="K509" s="41"/>
      <c r="M509" s="161"/>
      <c r="AC509" s="41"/>
      <c r="AD509" s="70"/>
    </row>
    <row r="510" spans="1:30" s="2" customFormat="1">
      <c r="A510" s="155"/>
      <c r="B510" s="207"/>
      <c r="C510" s="41"/>
      <c r="D510" s="41"/>
      <c r="E510" s="41"/>
      <c r="F510" s="41"/>
      <c r="G510" s="41"/>
      <c r="H510" s="41"/>
      <c r="I510" s="41"/>
      <c r="J510" s="41"/>
      <c r="K510" s="41"/>
      <c r="M510" s="161"/>
      <c r="AC510" s="41"/>
      <c r="AD510" s="70"/>
    </row>
    <row r="511" spans="1:30" s="2" customFormat="1">
      <c r="A511" s="155"/>
      <c r="B511" s="207"/>
      <c r="C511" s="41"/>
      <c r="D511" s="41"/>
      <c r="E511" s="41"/>
      <c r="F511" s="41"/>
      <c r="G511" s="41"/>
      <c r="H511" s="41"/>
      <c r="I511" s="41"/>
      <c r="J511" s="41"/>
      <c r="K511" s="41"/>
      <c r="M511" s="161"/>
      <c r="AC511" s="41"/>
      <c r="AD511" s="70"/>
    </row>
    <row r="512" spans="1:30" s="2" customFormat="1">
      <c r="A512" s="155"/>
      <c r="B512" s="207"/>
      <c r="C512" s="41"/>
      <c r="D512" s="41"/>
      <c r="E512" s="41"/>
      <c r="F512" s="41"/>
      <c r="G512" s="41"/>
      <c r="H512" s="41"/>
      <c r="I512" s="41"/>
      <c r="J512" s="41"/>
      <c r="K512" s="41"/>
      <c r="M512" s="161"/>
      <c r="AC512" s="41"/>
      <c r="AD512" s="70"/>
    </row>
    <row r="513" spans="1:30" s="2" customFormat="1">
      <c r="A513" s="155"/>
      <c r="B513" s="207"/>
      <c r="C513" s="41"/>
      <c r="D513" s="41"/>
      <c r="E513" s="41"/>
      <c r="F513" s="41"/>
      <c r="G513" s="41"/>
      <c r="H513" s="41"/>
      <c r="I513" s="41"/>
      <c r="J513" s="41"/>
      <c r="K513" s="41"/>
      <c r="M513" s="161"/>
      <c r="AC513" s="41"/>
      <c r="AD513" s="70"/>
    </row>
    <row r="514" spans="1:30" s="2" customFormat="1">
      <c r="A514" s="155"/>
      <c r="B514" s="207"/>
      <c r="C514" s="41"/>
      <c r="D514" s="41"/>
      <c r="E514" s="41"/>
      <c r="F514" s="41"/>
      <c r="G514" s="41"/>
      <c r="H514" s="41"/>
      <c r="I514" s="41"/>
      <c r="J514" s="41"/>
      <c r="K514" s="41"/>
      <c r="M514" s="161"/>
      <c r="AC514" s="41"/>
      <c r="AD514" s="70"/>
    </row>
    <row r="515" spans="1:30" s="2" customFormat="1">
      <c r="A515" s="155"/>
      <c r="B515" s="207"/>
      <c r="C515" s="41"/>
      <c r="D515" s="41"/>
      <c r="E515" s="41"/>
      <c r="F515" s="41"/>
      <c r="G515" s="41"/>
      <c r="H515" s="41"/>
      <c r="I515" s="41"/>
      <c r="J515" s="41"/>
      <c r="K515" s="41"/>
      <c r="M515" s="161"/>
      <c r="AC515" s="41"/>
      <c r="AD515" s="70"/>
    </row>
    <row r="516" spans="1:30" s="2" customFormat="1">
      <c r="A516" s="155"/>
      <c r="B516" s="207"/>
      <c r="C516" s="41"/>
      <c r="D516" s="41"/>
      <c r="E516" s="41"/>
      <c r="F516" s="41"/>
      <c r="G516" s="41"/>
      <c r="H516" s="41"/>
      <c r="I516" s="41"/>
      <c r="J516" s="41"/>
      <c r="K516" s="41"/>
      <c r="M516" s="161"/>
      <c r="AC516" s="41"/>
      <c r="AD516" s="70"/>
    </row>
    <row r="517" spans="1:30" s="2" customFormat="1">
      <c r="A517" s="155"/>
      <c r="B517" s="207"/>
      <c r="C517" s="41"/>
      <c r="D517" s="41"/>
      <c r="E517" s="41"/>
      <c r="F517" s="41"/>
      <c r="G517" s="41"/>
      <c r="H517" s="41"/>
      <c r="I517" s="41"/>
      <c r="J517" s="41"/>
      <c r="K517" s="41"/>
      <c r="M517" s="161"/>
      <c r="AC517" s="41"/>
      <c r="AD517" s="70"/>
    </row>
    <row r="518" spans="1:30" s="2" customFormat="1">
      <c r="A518" s="155"/>
      <c r="B518" s="207"/>
      <c r="C518" s="41"/>
      <c r="D518" s="41"/>
      <c r="E518" s="41"/>
      <c r="F518" s="41"/>
      <c r="G518" s="41"/>
      <c r="H518" s="41"/>
      <c r="I518" s="41"/>
      <c r="J518" s="41"/>
      <c r="K518" s="41"/>
      <c r="M518" s="161"/>
      <c r="AC518" s="41"/>
      <c r="AD518" s="70"/>
    </row>
    <row r="519" spans="1:30" s="2" customFormat="1">
      <c r="A519" s="155"/>
      <c r="B519" s="207"/>
      <c r="C519" s="41"/>
      <c r="D519" s="41"/>
      <c r="E519" s="41"/>
      <c r="F519" s="41"/>
      <c r="G519" s="41"/>
      <c r="H519" s="41"/>
      <c r="I519" s="41"/>
      <c r="J519" s="41"/>
      <c r="K519" s="41"/>
      <c r="M519" s="161"/>
      <c r="AC519" s="41"/>
      <c r="AD519" s="70"/>
    </row>
    <row r="520" spans="1:30" s="2" customFormat="1">
      <c r="A520" s="155"/>
      <c r="B520" s="207"/>
      <c r="C520" s="41"/>
      <c r="D520" s="41"/>
      <c r="E520" s="41"/>
      <c r="F520" s="41"/>
      <c r="G520" s="41"/>
      <c r="H520" s="41"/>
      <c r="I520" s="41"/>
      <c r="J520" s="41"/>
      <c r="K520" s="41"/>
      <c r="M520" s="161"/>
      <c r="AC520" s="41"/>
      <c r="AD520" s="70"/>
    </row>
    <row r="521" spans="1:30" s="2" customFormat="1">
      <c r="A521" s="155"/>
      <c r="B521" s="207"/>
      <c r="C521" s="41"/>
      <c r="D521" s="41"/>
      <c r="E521" s="41"/>
      <c r="F521" s="41"/>
      <c r="G521" s="41"/>
      <c r="H521" s="41"/>
      <c r="I521" s="41"/>
      <c r="J521" s="41"/>
      <c r="K521" s="41"/>
      <c r="M521" s="161"/>
      <c r="AC521" s="41"/>
      <c r="AD521" s="70"/>
    </row>
    <row r="522" spans="1:30" s="2" customFormat="1">
      <c r="A522" s="155"/>
      <c r="B522" s="207"/>
      <c r="C522" s="41"/>
      <c r="D522" s="41"/>
      <c r="E522" s="41"/>
      <c r="F522" s="41"/>
      <c r="G522" s="41"/>
      <c r="H522" s="41"/>
      <c r="I522" s="41"/>
      <c r="J522" s="41"/>
      <c r="K522" s="41"/>
      <c r="M522" s="161"/>
      <c r="AC522" s="41"/>
      <c r="AD522" s="70"/>
    </row>
    <row r="523" spans="1:30" s="2" customFormat="1">
      <c r="A523" s="155"/>
      <c r="B523" s="207"/>
      <c r="C523" s="41"/>
      <c r="D523" s="41"/>
      <c r="E523" s="41"/>
      <c r="F523" s="41"/>
      <c r="G523" s="41"/>
      <c r="H523" s="41"/>
      <c r="I523" s="41"/>
      <c r="J523" s="41"/>
      <c r="K523" s="41"/>
      <c r="M523" s="161"/>
      <c r="AC523" s="41"/>
      <c r="AD523" s="70"/>
    </row>
    <row r="524" spans="1:30" s="2" customFormat="1">
      <c r="A524" s="155"/>
      <c r="B524" s="207"/>
      <c r="C524" s="41"/>
      <c r="D524" s="41"/>
      <c r="E524" s="41"/>
      <c r="F524" s="41"/>
      <c r="G524" s="41"/>
      <c r="H524" s="41"/>
      <c r="I524" s="41"/>
      <c r="J524" s="41"/>
      <c r="K524" s="41"/>
      <c r="M524" s="161"/>
      <c r="AC524" s="41"/>
      <c r="AD524" s="70"/>
    </row>
    <row r="525" spans="1:30" s="2" customFormat="1">
      <c r="A525" s="155"/>
      <c r="B525" s="207"/>
      <c r="C525" s="41"/>
      <c r="D525" s="41"/>
      <c r="E525" s="41"/>
      <c r="F525" s="41"/>
      <c r="G525" s="41"/>
      <c r="H525" s="41"/>
      <c r="I525" s="41"/>
      <c r="J525" s="41"/>
      <c r="K525" s="41"/>
      <c r="M525" s="161"/>
      <c r="AC525" s="41"/>
      <c r="AD525" s="70"/>
    </row>
    <row r="526" spans="1:30" s="2" customFormat="1">
      <c r="A526" s="155"/>
      <c r="B526" s="207"/>
      <c r="C526" s="41"/>
      <c r="D526" s="41"/>
      <c r="E526" s="41"/>
      <c r="F526" s="41"/>
      <c r="G526" s="41"/>
      <c r="H526" s="41"/>
      <c r="I526" s="41"/>
      <c r="J526" s="41"/>
      <c r="K526" s="41"/>
      <c r="M526" s="161"/>
      <c r="AC526" s="41"/>
      <c r="AD526" s="70"/>
    </row>
    <row r="527" spans="1:30" s="2" customFormat="1">
      <c r="A527" s="155"/>
      <c r="B527" s="207"/>
      <c r="C527" s="41"/>
      <c r="D527" s="41"/>
      <c r="E527" s="41"/>
      <c r="F527" s="41"/>
      <c r="G527" s="41"/>
      <c r="H527" s="41"/>
      <c r="I527" s="41"/>
      <c r="J527" s="41"/>
      <c r="K527" s="41"/>
      <c r="M527" s="161"/>
      <c r="AC527" s="41"/>
      <c r="AD527" s="70"/>
    </row>
    <row r="528" spans="1:30" s="2" customFormat="1">
      <c r="A528" s="155"/>
      <c r="B528" s="207"/>
      <c r="C528" s="41"/>
      <c r="D528" s="41"/>
      <c r="E528" s="41"/>
      <c r="F528" s="41"/>
      <c r="G528" s="41"/>
      <c r="H528" s="41"/>
      <c r="I528" s="41"/>
      <c r="J528" s="41"/>
      <c r="K528" s="41"/>
      <c r="M528" s="161"/>
      <c r="AC528" s="41"/>
      <c r="AD528" s="70"/>
    </row>
    <row r="529" spans="1:30" s="2" customFormat="1">
      <c r="A529" s="155"/>
      <c r="B529" s="207"/>
      <c r="C529" s="41"/>
      <c r="D529" s="41"/>
      <c r="E529" s="41"/>
      <c r="F529" s="41"/>
      <c r="G529" s="41"/>
      <c r="H529" s="41"/>
      <c r="I529" s="41"/>
      <c r="J529" s="41"/>
      <c r="K529" s="41"/>
      <c r="M529" s="161"/>
      <c r="AC529" s="41"/>
      <c r="AD529" s="70"/>
    </row>
    <row r="530" spans="1:30" s="2" customFormat="1">
      <c r="A530" s="155"/>
      <c r="B530" s="207"/>
      <c r="C530" s="41"/>
      <c r="D530" s="41"/>
      <c r="E530" s="41"/>
      <c r="F530" s="41"/>
      <c r="G530" s="41"/>
      <c r="H530" s="41"/>
      <c r="I530" s="41"/>
      <c r="J530" s="41"/>
      <c r="K530" s="41"/>
      <c r="M530" s="161"/>
      <c r="AC530" s="41"/>
      <c r="AD530" s="70"/>
    </row>
    <row r="531" spans="1:30" s="2" customFormat="1">
      <c r="A531" s="155"/>
      <c r="B531" s="207"/>
      <c r="C531" s="41"/>
      <c r="D531" s="41"/>
      <c r="E531" s="41"/>
      <c r="F531" s="41"/>
      <c r="G531" s="41"/>
      <c r="H531" s="41"/>
      <c r="I531" s="41"/>
      <c r="J531" s="41"/>
      <c r="K531" s="41"/>
      <c r="M531" s="161"/>
      <c r="AC531" s="41"/>
      <c r="AD531" s="70"/>
    </row>
    <row r="532" spans="1:30" s="2" customFormat="1">
      <c r="A532" s="155"/>
      <c r="B532" s="207"/>
      <c r="C532" s="41"/>
      <c r="D532" s="41"/>
      <c r="E532" s="41"/>
      <c r="F532" s="41"/>
      <c r="G532" s="41"/>
      <c r="H532" s="41"/>
      <c r="I532" s="41"/>
      <c r="J532" s="41"/>
      <c r="K532" s="41"/>
      <c r="M532" s="161"/>
      <c r="AC532" s="41"/>
      <c r="AD532" s="70"/>
    </row>
    <row r="533" spans="1:30" s="2" customFormat="1">
      <c r="A533" s="155"/>
      <c r="B533" s="207"/>
      <c r="C533" s="41"/>
      <c r="D533" s="41"/>
      <c r="E533" s="41"/>
      <c r="F533" s="41"/>
      <c r="G533" s="41"/>
      <c r="H533" s="41"/>
      <c r="I533" s="41"/>
      <c r="J533" s="41"/>
      <c r="K533" s="41"/>
      <c r="M533" s="161"/>
      <c r="AC533" s="41"/>
      <c r="AD533" s="70"/>
    </row>
    <row r="534" spans="1:30" s="2" customFormat="1">
      <c r="A534" s="155"/>
      <c r="B534" s="207"/>
      <c r="C534" s="41"/>
      <c r="D534" s="41"/>
      <c r="E534" s="41"/>
      <c r="F534" s="41"/>
      <c r="G534" s="41"/>
      <c r="H534" s="41"/>
      <c r="I534" s="41"/>
      <c r="J534" s="41"/>
      <c r="K534" s="41"/>
      <c r="M534" s="161"/>
      <c r="AC534" s="41"/>
      <c r="AD534" s="70"/>
    </row>
    <row r="535" spans="1:30" s="2" customFormat="1">
      <c r="A535" s="155"/>
      <c r="B535" s="207"/>
      <c r="C535" s="41"/>
      <c r="D535" s="41"/>
      <c r="E535" s="41"/>
      <c r="F535" s="41"/>
      <c r="G535" s="41"/>
      <c r="H535" s="41"/>
      <c r="I535" s="41"/>
      <c r="J535" s="41"/>
      <c r="K535" s="41"/>
      <c r="M535" s="161"/>
      <c r="AC535" s="41"/>
      <c r="AD535" s="70"/>
    </row>
    <row r="536" spans="1:30" s="2" customFormat="1">
      <c r="A536" s="155"/>
      <c r="B536" s="207"/>
      <c r="C536" s="41"/>
      <c r="D536" s="41"/>
      <c r="E536" s="41"/>
      <c r="F536" s="41"/>
      <c r="G536" s="41"/>
      <c r="H536" s="41"/>
      <c r="I536" s="41"/>
      <c r="J536" s="41"/>
      <c r="K536" s="41"/>
      <c r="M536" s="161"/>
      <c r="AC536" s="41"/>
      <c r="AD536" s="70"/>
    </row>
    <row r="537" spans="1:30" s="2" customFormat="1">
      <c r="A537" s="155"/>
      <c r="B537" s="207"/>
      <c r="C537" s="41"/>
      <c r="D537" s="41"/>
      <c r="E537" s="41"/>
      <c r="F537" s="41"/>
      <c r="G537" s="41"/>
      <c r="H537" s="41"/>
      <c r="I537" s="41"/>
      <c r="J537" s="41"/>
      <c r="K537" s="41"/>
      <c r="M537" s="161"/>
      <c r="AC537" s="41"/>
      <c r="AD537" s="70"/>
    </row>
    <row r="538" spans="1:30" s="2" customFormat="1">
      <c r="A538" s="155"/>
      <c r="B538" s="207"/>
      <c r="C538" s="41"/>
      <c r="D538" s="41"/>
      <c r="E538" s="41"/>
      <c r="F538" s="41"/>
      <c r="G538" s="41"/>
      <c r="H538" s="41"/>
      <c r="I538" s="41"/>
      <c r="J538" s="41"/>
      <c r="K538" s="41"/>
      <c r="M538" s="161"/>
      <c r="AC538" s="41"/>
      <c r="AD538" s="70"/>
    </row>
    <row r="539" spans="1:30" s="2" customFormat="1">
      <c r="A539" s="155"/>
      <c r="B539" s="207"/>
      <c r="C539" s="41"/>
      <c r="D539" s="41"/>
      <c r="E539" s="41"/>
      <c r="F539" s="41"/>
      <c r="G539" s="41"/>
      <c r="H539" s="41"/>
      <c r="I539" s="41"/>
      <c r="J539" s="41"/>
      <c r="K539" s="41"/>
      <c r="M539" s="161"/>
      <c r="AC539" s="41"/>
      <c r="AD539" s="70"/>
    </row>
    <row r="540" spans="1:30" s="2" customFormat="1">
      <c r="A540" s="155"/>
      <c r="B540" s="207"/>
      <c r="C540" s="41"/>
      <c r="D540" s="41"/>
      <c r="E540" s="41"/>
      <c r="F540" s="41"/>
      <c r="G540" s="41"/>
      <c r="H540" s="41"/>
      <c r="I540" s="41"/>
      <c r="J540" s="41"/>
      <c r="K540" s="41"/>
      <c r="M540" s="161"/>
      <c r="AC540" s="41"/>
      <c r="AD540" s="70"/>
    </row>
    <row r="541" spans="1:30" s="2" customFormat="1">
      <c r="A541" s="155"/>
      <c r="B541" s="207"/>
      <c r="C541" s="41"/>
      <c r="D541" s="41"/>
      <c r="E541" s="41"/>
      <c r="F541" s="41"/>
      <c r="G541" s="41"/>
      <c r="H541" s="41"/>
      <c r="I541" s="41"/>
      <c r="J541" s="41"/>
      <c r="K541" s="41"/>
      <c r="M541" s="161"/>
      <c r="AC541" s="41"/>
      <c r="AD541" s="70"/>
    </row>
    <row r="542" spans="1:30" s="2" customFormat="1">
      <c r="A542" s="155"/>
      <c r="B542" s="207"/>
      <c r="C542" s="41"/>
      <c r="D542" s="41"/>
      <c r="E542" s="41"/>
      <c r="F542" s="41"/>
      <c r="G542" s="41"/>
      <c r="H542" s="41"/>
      <c r="I542" s="41"/>
      <c r="J542" s="41"/>
      <c r="K542" s="41"/>
      <c r="M542" s="161"/>
      <c r="AC542" s="41"/>
      <c r="AD542" s="70"/>
    </row>
    <row r="543" spans="1:30" s="2" customFormat="1">
      <c r="A543" s="155"/>
      <c r="B543" s="207"/>
      <c r="C543" s="41"/>
      <c r="D543" s="41"/>
      <c r="E543" s="41"/>
      <c r="F543" s="41"/>
      <c r="G543" s="41"/>
      <c r="H543" s="41"/>
      <c r="I543" s="41"/>
      <c r="J543" s="41"/>
      <c r="K543" s="41"/>
      <c r="M543" s="161"/>
      <c r="AC543" s="41"/>
      <c r="AD543" s="70"/>
    </row>
    <row r="544" spans="1:30" s="2" customFormat="1">
      <c r="A544" s="155"/>
      <c r="B544" s="207"/>
      <c r="C544" s="41"/>
      <c r="D544" s="41"/>
      <c r="E544" s="41"/>
      <c r="F544" s="41"/>
      <c r="G544" s="41"/>
      <c r="H544" s="41"/>
      <c r="I544" s="41"/>
      <c r="J544" s="41"/>
      <c r="K544" s="41"/>
      <c r="M544" s="161"/>
      <c r="AC544" s="41"/>
      <c r="AD544" s="70"/>
    </row>
    <row r="545" spans="1:30" s="2" customFormat="1">
      <c r="A545" s="155"/>
      <c r="B545" s="207"/>
      <c r="C545" s="41"/>
      <c r="D545" s="41"/>
      <c r="E545" s="41"/>
      <c r="F545" s="41"/>
      <c r="G545" s="41"/>
      <c r="H545" s="41"/>
      <c r="I545" s="41"/>
      <c r="J545" s="41"/>
      <c r="K545" s="41"/>
      <c r="M545" s="161"/>
      <c r="AC545" s="41"/>
      <c r="AD545" s="70"/>
    </row>
    <row r="546" spans="1:30" s="2" customFormat="1">
      <c r="A546" s="155"/>
      <c r="B546" s="207"/>
      <c r="C546" s="41"/>
      <c r="D546" s="41"/>
      <c r="E546" s="41"/>
      <c r="F546" s="41"/>
      <c r="G546" s="41"/>
      <c r="H546" s="41"/>
      <c r="I546" s="41"/>
      <c r="J546" s="41"/>
      <c r="K546" s="41"/>
      <c r="M546" s="161"/>
      <c r="AC546" s="41"/>
      <c r="AD546" s="70"/>
    </row>
    <row r="547" spans="1:30" s="2" customFormat="1">
      <c r="A547" s="155"/>
      <c r="B547" s="207"/>
      <c r="C547" s="41"/>
      <c r="D547" s="41"/>
      <c r="E547" s="41"/>
      <c r="F547" s="41"/>
      <c r="G547" s="41"/>
      <c r="H547" s="41"/>
      <c r="I547" s="41"/>
      <c r="J547" s="41"/>
      <c r="K547" s="41"/>
      <c r="M547" s="161"/>
      <c r="AC547" s="41"/>
      <c r="AD547" s="70"/>
    </row>
    <row r="548" spans="1:30" s="2" customFormat="1">
      <c r="A548" s="155"/>
      <c r="B548" s="207"/>
      <c r="C548" s="41"/>
      <c r="D548" s="41"/>
      <c r="E548" s="41"/>
      <c r="F548" s="41"/>
      <c r="G548" s="41"/>
      <c r="H548" s="41"/>
      <c r="I548" s="41"/>
      <c r="J548" s="41"/>
      <c r="K548" s="41"/>
      <c r="M548" s="161"/>
      <c r="AC548" s="41"/>
      <c r="AD548" s="70"/>
    </row>
    <row r="549" spans="1:30" s="2" customFormat="1">
      <c r="A549" s="155"/>
      <c r="B549" s="207"/>
      <c r="C549" s="41"/>
      <c r="D549" s="41"/>
      <c r="E549" s="41"/>
      <c r="F549" s="41"/>
      <c r="G549" s="41"/>
      <c r="H549" s="41"/>
      <c r="I549" s="41"/>
      <c r="J549" s="41"/>
      <c r="K549" s="41"/>
      <c r="M549" s="161"/>
      <c r="AC549" s="41"/>
      <c r="AD549" s="70"/>
    </row>
    <row r="550" spans="1:30" s="2" customFormat="1">
      <c r="A550" s="155"/>
      <c r="B550" s="207"/>
      <c r="C550" s="41"/>
      <c r="D550" s="41"/>
      <c r="E550" s="41"/>
      <c r="F550" s="41"/>
      <c r="G550" s="41"/>
      <c r="H550" s="41"/>
      <c r="I550" s="41"/>
      <c r="J550" s="41"/>
      <c r="K550" s="41"/>
      <c r="M550" s="161"/>
      <c r="AC550" s="41"/>
      <c r="AD550" s="70"/>
    </row>
    <row r="551" spans="1:30" s="2" customFormat="1">
      <c r="A551" s="155"/>
      <c r="B551" s="207"/>
      <c r="C551" s="41"/>
      <c r="D551" s="41"/>
      <c r="E551" s="41"/>
      <c r="F551" s="41"/>
      <c r="G551" s="41"/>
      <c r="H551" s="41"/>
      <c r="I551" s="41"/>
      <c r="J551" s="41"/>
      <c r="K551" s="41"/>
      <c r="M551" s="161"/>
      <c r="AC551" s="41"/>
      <c r="AD551" s="70"/>
    </row>
    <row r="552" spans="1:30" s="2" customFormat="1">
      <c r="A552" s="155"/>
      <c r="B552" s="207"/>
      <c r="C552" s="41"/>
      <c r="D552" s="41"/>
      <c r="E552" s="41"/>
      <c r="F552" s="41"/>
      <c r="G552" s="41"/>
      <c r="H552" s="41"/>
      <c r="I552" s="41"/>
      <c r="J552" s="41"/>
      <c r="K552" s="41"/>
      <c r="M552" s="161"/>
      <c r="AC552" s="41"/>
      <c r="AD552" s="70"/>
    </row>
    <row r="553" spans="1:30" s="2" customFormat="1">
      <c r="A553" s="155"/>
      <c r="B553" s="207"/>
      <c r="C553" s="41"/>
      <c r="D553" s="41"/>
      <c r="E553" s="41"/>
      <c r="F553" s="41"/>
      <c r="G553" s="41"/>
      <c r="H553" s="41"/>
      <c r="I553" s="41"/>
      <c r="J553" s="41"/>
      <c r="K553" s="41"/>
      <c r="M553" s="161"/>
      <c r="AC553" s="41"/>
      <c r="AD553" s="70"/>
    </row>
    <row r="554" spans="1:30" s="2" customFormat="1">
      <c r="A554" s="155"/>
      <c r="B554" s="207"/>
      <c r="C554" s="41"/>
      <c r="D554" s="41"/>
      <c r="E554" s="41"/>
      <c r="F554" s="41"/>
      <c r="G554" s="41"/>
      <c r="H554" s="41"/>
      <c r="I554" s="41"/>
      <c r="J554" s="41"/>
      <c r="K554" s="41"/>
      <c r="M554" s="161"/>
      <c r="AC554" s="41"/>
      <c r="AD554" s="70"/>
    </row>
    <row r="555" spans="1:30" s="2" customFormat="1">
      <c r="A555" s="155"/>
      <c r="B555" s="207"/>
      <c r="C555" s="41"/>
      <c r="D555" s="41"/>
      <c r="E555" s="41"/>
      <c r="F555" s="41"/>
      <c r="G555" s="41"/>
      <c r="H555" s="41"/>
      <c r="I555" s="41"/>
      <c r="J555" s="41"/>
      <c r="K555" s="41"/>
      <c r="M555" s="161"/>
      <c r="AC555" s="41"/>
      <c r="AD555" s="70"/>
    </row>
    <row r="556" spans="1:30" s="2" customFormat="1">
      <c r="A556" s="155"/>
      <c r="B556" s="207"/>
      <c r="C556" s="41"/>
      <c r="D556" s="41"/>
      <c r="E556" s="41"/>
      <c r="F556" s="41"/>
      <c r="G556" s="41"/>
      <c r="H556" s="41"/>
      <c r="I556" s="41"/>
      <c r="J556" s="41"/>
      <c r="K556" s="41"/>
      <c r="M556" s="161"/>
      <c r="AC556" s="41"/>
      <c r="AD556" s="70"/>
    </row>
    <row r="557" spans="1:30" s="2" customFormat="1">
      <c r="A557" s="155"/>
      <c r="B557" s="207"/>
      <c r="C557" s="41"/>
      <c r="D557" s="41"/>
      <c r="E557" s="41"/>
      <c r="F557" s="41"/>
      <c r="G557" s="41"/>
      <c r="H557" s="41"/>
      <c r="I557" s="41"/>
      <c r="J557" s="41"/>
      <c r="K557" s="41"/>
      <c r="M557" s="161"/>
      <c r="AC557" s="41"/>
      <c r="AD557" s="70"/>
    </row>
    <row r="558" spans="1:30" s="2" customFormat="1">
      <c r="A558" s="155"/>
      <c r="B558" s="207"/>
      <c r="C558" s="41"/>
      <c r="D558" s="41"/>
      <c r="E558" s="41"/>
      <c r="F558" s="41"/>
      <c r="G558" s="41"/>
      <c r="H558" s="41"/>
      <c r="I558" s="41"/>
      <c r="J558" s="41"/>
      <c r="K558" s="41"/>
      <c r="M558" s="161"/>
      <c r="AC558" s="41"/>
      <c r="AD558" s="70"/>
    </row>
    <row r="559" spans="1:30" s="2" customFormat="1">
      <c r="A559" s="155"/>
      <c r="B559" s="207"/>
      <c r="C559" s="41"/>
      <c r="D559" s="41"/>
      <c r="E559" s="41"/>
      <c r="F559" s="41"/>
      <c r="G559" s="41"/>
      <c r="H559" s="41"/>
      <c r="I559" s="41"/>
      <c r="J559" s="41"/>
      <c r="K559" s="41"/>
      <c r="M559" s="161"/>
      <c r="AC559" s="41"/>
      <c r="AD559" s="70"/>
    </row>
    <row r="560" spans="1:30" s="2" customFormat="1">
      <c r="A560" s="155"/>
      <c r="B560" s="207"/>
      <c r="C560" s="41"/>
      <c r="D560" s="41"/>
      <c r="E560" s="41"/>
      <c r="F560" s="41"/>
      <c r="G560" s="41"/>
      <c r="H560" s="41"/>
      <c r="I560" s="41"/>
      <c r="J560" s="41"/>
      <c r="K560" s="41"/>
      <c r="M560" s="161"/>
      <c r="AC560" s="41"/>
      <c r="AD560" s="70"/>
    </row>
    <row r="561" spans="1:30" s="2" customFormat="1">
      <c r="A561" s="155"/>
      <c r="B561" s="207"/>
      <c r="C561" s="41"/>
      <c r="D561" s="41"/>
      <c r="E561" s="41"/>
      <c r="F561" s="41"/>
      <c r="G561" s="41"/>
      <c r="H561" s="41"/>
      <c r="I561" s="41"/>
      <c r="J561" s="41"/>
      <c r="K561" s="41"/>
      <c r="M561" s="161"/>
      <c r="AC561" s="41"/>
      <c r="AD561" s="70"/>
    </row>
    <row r="562" spans="1:30" s="2" customFormat="1">
      <c r="A562" s="155"/>
      <c r="B562" s="207"/>
      <c r="C562" s="41"/>
      <c r="D562" s="41"/>
      <c r="E562" s="41"/>
      <c r="F562" s="41"/>
      <c r="G562" s="41"/>
      <c r="H562" s="41"/>
      <c r="I562" s="41"/>
      <c r="J562" s="41"/>
      <c r="K562" s="41"/>
      <c r="M562" s="161"/>
      <c r="AC562" s="41"/>
      <c r="AD562" s="70"/>
    </row>
    <row r="563" spans="1:30" s="2" customFormat="1">
      <c r="A563" s="155"/>
      <c r="B563" s="207"/>
      <c r="C563" s="41"/>
      <c r="D563" s="41"/>
      <c r="E563" s="41"/>
      <c r="F563" s="41"/>
      <c r="G563" s="41"/>
      <c r="H563" s="41"/>
      <c r="I563" s="41"/>
      <c r="J563" s="41"/>
      <c r="K563" s="41"/>
      <c r="M563" s="161"/>
      <c r="AC563" s="41"/>
      <c r="AD563" s="70"/>
    </row>
    <row r="564" spans="1:30" s="2" customFormat="1">
      <c r="A564" s="155"/>
      <c r="B564" s="207"/>
      <c r="C564" s="41"/>
      <c r="D564" s="41"/>
      <c r="E564" s="41"/>
      <c r="F564" s="41"/>
      <c r="G564" s="41"/>
      <c r="H564" s="41"/>
      <c r="I564" s="41"/>
      <c r="J564" s="41"/>
      <c r="K564" s="41"/>
      <c r="M564" s="161"/>
      <c r="AC564" s="41"/>
      <c r="AD564" s="70"/>
    </row>
    <row r="565" spans="1:30" s="2" customFormat="1">
      <c r="A565" s="155"/>
      <c r="B565" s="207"/>
      <c r="C565" s="41"/>
      <c r="D565" s="41"/>
      <c r="E565" s="41"/>
      <c r="F565" s="41"/>
      <c r="G565" s="41"/>
      <c r="H565" s="41"/>
      <c r="I565" s="41"/>
      <c r="J565" s="41"/>
      <c r="K565" s="41"/>
      <c r="M565" s="161"/>
      <c r="AC565" s="41"/>
      <c r="AD565" s="70"/>
    </row>
    <row r="566" spans="1:30" s="2" customFormat="1">
      <c r="A566" s="155"/>
      <c r="B566" s="207"/>
      <c r="C566" s="41"/>
      <c r="D566" s="41"/>
      <c r="E566" s="41"/>
      <c r="F566" s="41"/>
      <c r="G566" s="41"/>
      <c r="H566" s="41"/>
      <c r="I566" s="41"/>
      <c r="J566" s="41"/>
      <c r="K566" s="41"/>
      <c r="M566" s="161"/>
      <c r="AC566" s="41"/>
      <c r="AD566" s="70"/>
    </row>
    <row r="567" spans="1:30" s="2" customFormat="1">
      <c r="A567" s="155"/>
      <c r="B567" s="207"/>
      <c r="C567" s="41"/>
      <c r="D567" s="41"/>
      <c r="E567" s="41"/>
      <c r="F567" s="41"/>
      <c r="G567" s="41"/>
      <c r="H567" s="41"/>
      <c r="I567" s="41"/>
      <c r="J567" s="41"/>
      <c r="K567" s="41"/>
      <c r="M567" s="161"/>
      <c r="AC567" s="41"/>
      <c r="AD567" s="70"/>
    </row>
    <row r="568" spans="1:30" s="2" customFormat="1">
      <c r="A568" s="155"/>
      <c r="B568" s="207"/>
      <c r="C568" s="41"/>
      <c r="D568" s="41"/>
      <c r="E568" s="41"/>
      <c r="F568" s="41"/>
      <c r="G568" s="41"/>
      <c r="H568" s="41"/>
      <c r="I568" s="41"/>
      <c r="J568" s="41"/>
      <c r="K568" s="41"/>
      <c r="M568" s="161"/>
      <c r="AC568" s="41"/>
      <c r="AD568" s="70"/>
    </row>
    <row r="569" spans="1:30" s="2" customFormat="1">
      <c r="A569" s="155"/>
      <c r="B569" s="207"/>
      <c r="C569" s="41"/>
      <c r="D569" s="41"/>
      <c r="E569" s="41"/>
      <c r="F569" s="41"/>
      <c r="G569" s="41"/>
      <c r="H569" s="41"/>
      <c r="I569" s="41"/>
      <c r="J569" s="41"/>
      <c r="K569" s="41"/>
      <c r="M569" s="161"/>
      <c r="AC569" s="41"/>
      <c r="AD569" s="70"/>
    </row>
    <row r="570" spans="1:30" s="2" customFormat="1">
      <c r="A570" s="155"/>
      <c r="B570" s="207"/>
      <c r="C570" s="41"/>
      <c r="D570" s="41"/>
      <c r="E570" s="41"/>
      <c r="F570" s="41"/>
      <c r="G570" s="41"/>
      <c r="H570" s="41"/>
      <c r="I570" s="41"/>
      <c r="J570" s="41"/>
      <c r="K570" s="41"/>
      <c r="M570" s="161"/>
      <c r="AC570" s="41"/>
      <c r="AD570" s="70"/>
    </row>
    <row r="571" spans="1:30" s="2" customFormat="1">
      <c r="A571" s="155"/>
      <c r="B571" s="207"/>
      <c r="C571" s="41"/>
      <c r="D571" s="41"/>
      <c r="E571" s="41"/>
      <c r="F571" s="41"/>
      <c r="G571" s="41"/>
      <c r="H571" s="41"/>
      <c r="I571" s="41"/>
      <c r="J571" s="41"/>
      <c r="K571" s="41"/>
      <c r="M571" s="161"/>
      <c r="AC571" s="41"/>
      <c r="AD571" s="70"/>
    </row>
    <row r="572" spans="1:30" s="2" customFormat="1">
      <c r="A572" s="155"/>
      <c r="B572" s="207"/>
      <c r="C572" s="41"/>
      <c r="D572" s="41"/>
      <c r="E572" s="41"/>
      <c r="F572" s="41"/>
      <c r="G572" s="41"/>
      <c r="H572" s="41"/>
      <c r="I572" s="41"/>
      <c r="J572" s="41"/>
      <c r="K572" s="41"/>
      <c r="M572" s="161"/>
      <c r="AC572" s="41"/>
      <c r="AD572" s="70"/>
    </row>
    <row r="573" spans="1:30" s="2" customFormat="1">
      <c r="A573" s="155"/>
      <c r="B573" s="207"/>
      <c r="C573" s="41"/>
      <c r="D573" s="41"/>
      <c r="E573" s="41"/>
      <c r="F573" s="41"/>
      <c r="G573" s="41"/>
      <c r="H573" s="41"/>
      <c r="I573" s="41"/>
      <c r="J573" s="41"/>
      <c r="K573" s="41"/>
      <c r="M573" s="161"/>
      <c r="AC573" s="41"/>
      <c r="AD573" s="70"/>
    </row>
    <row r="574" spans="1:30" s="2" customFormat="1">
      <c r="A574" s="155"/>
      <c r="B574" s="207"/>
      <c r="C574" s="41"/>
      <c r="D574" s="41"/>
      <c r="E574" s="41"/>
      <c r="F574" s="41"/>
      <c r="G574" s="41"/>
      <c r="H574" s="41"/>
      <c r="I574" s="41"/>
      <c r="J574" s="41"/>
      <c r="K574" s="41"/>
      <c r="M574" s="161"/>
      <c r="AC574" s="41"/>
      <c r="AD574" s="70"/>
    </row>
    <row r="575" spans="1:30" s="2" customFormat="1">
      <c r="A575" s="155"/>
      <c r="B575" s="207"/>
      <c r="C575" s="41"/>
      <c r="D575" s="41"/>
      <c r="E575" s="41"/>
      <c r="F575" s="41"/>
      <c r="G575" s="41"/>
      <c r="H575" s="41"/>
      <c r="I575" s="41"/>
      <c r="J575" s="41"/>
      <c r="K575" s="41"/>
      <c r="M575" s="161"/>
      <c r="AC575" s="41"/>
      <c r="AD575" s="70"/>
    </row>
    <row r="576" spans="1:30" s="2" customFormat="1">
      <c r="A576" s="155"/>
      <c r="B576" s="207"/>
      <c r="C576" s="41"/>
      <c r="D576" s="41"/>
      <c r="E576" s="41"/>
      <c r="F576" s="41"/>
      <c r="G576" s="41"/>
      <c r="H576" s="41"/>
      <c r="I576" s="41"/>
      <c r="J576" s="41"/>
      <c r="K576" s="41"/>
      <c r="M576" s="161"/>
      <c r="AC576" s="41"/>
      <c r="AD576" s="70"/>
    </row>
    <row r="577" spans="1:30" s="2" customFormat="1">
      <c r="A577" s="155"/>
      <c r="B577" s="207"/>
      <c r="C577" s="41"/>
      <c r="D577" s="41"/>
      <c r="E577" s="41"/>
      <c r="F577" s="41"/>
      <c r="G577" s="41"/>
      <c r="H577" s="41"/>
      <c r="I577" s="41"/>
      <c r="J577" s="41"/>
      <c r="K577" s="41"/>
      <c r="M577" s="161"/>
      <c r="AC577" s="41"/>
      <c r="AD577" s="70"/>
    </row>
    <row r="578" spans="1:30" s="2" customFormat="1">
      <c r="A578" s="155"/>
      <c r="B578" s="207"/>
      <c r="C578" s="41"/>
      <c r="D578" s="41"/>
      <c r="E578" s="41"/>
      <c r="F578" s="41"/>
      <c r="G578" s="41"/>
      <c r="H578" s="41"/>
      <c r="I578" s="41"/>
      <c r="J578" s="41"/>
      <c r="K578" s="41"/>
      <c r="M578" s="161"/>
      <c r="AC578" s="41"/>
      <c r="AD578" s="70"/>
    </row>
    <row r="579" spans="1:30" s="2" customFormat="1">
      <c r="A579" s="155"/>
      <c r="B579" s="207"/>
      <c r="C579" s="41"/>
      <c r="D579" s="41"/>
      <c r="E579" s="41"/>
      <c r="F579" s="41"/>
      <c r="G579" s="41"/>
      <c r="H579" s="41"/>
      <c r="I579" s="41"/>
      <c r="J579" s="41"/>
      <c r="K579" s="41"/>
      <c r="M579" s="161"/>
      <c r="AC579" s="41"/>
      <c r="AD579" s="70"/>
    </row>
    <row r="580" spans="1:30" s="2" customFormat="1">
      <c r="A580" s="155"/>
      <c r="B580" s="207"/>
      <c r="C580" s="41"/>
      <c r="D580" s="41"/>
      <c r="E580" s="41"/>
      <c r="F580" s="41"/>
      <c r="G580" s="41"/>
      <c r="H580" s="41"/>
      <c r="I580" s="41"/>
      <c r="J580" s="41"/>
      <c r="K580" s="41"/>
      <c r="M580" s="161"/>
      <c r="AC580" s="41"/>
      <c r="AD580" s="70"/>
    </row>
    <row r="581" spans="1:30" s="2" customFormat="1">
      <c r="A581" s="155"/>
      <c r="B581" s="207"/>
      <c r="C581" s="41"/>
      <c r="D581" s="41"/>
      <c r="E581" s="41"/>
      <c r="F581" s="41"/>
      <c r="G581" s="41"/>
      <c r="H581" s="41"/>
      <c r="I581" s="41"/>
      <c r="J581" s="41"/>
      <c r="K581" s="41"/>
      <c r="M581" s="161"/>
      <c r="AC581" s="41"/>
      <c r="AD581" s="70"/>
    </row>
    <row r="582" spans="1:30" s="2" customFormat="1">
      <c r="A582" s="155"/>
      <c r="B582" s="207"/>
      <c r="C582" s="41"/>
      <c r="D582" s="41"/>
      <c r="E582" s="41"/>
      <c r="F582" s="41"/>
      <c r="G582" s="41"/>
      <c r="H582" s="41"/>
      <c r="I582" s="41"/>
      <c r="J582" s="41"/>
      <c r="K582" s="41"/>
      <c r="M582" s="161"/>
      <c r="AC582" s="41"/>
      <c r="AD582" s="70"/>
    </row>
    <row r="583" spans="1:30" s="2" customFormat="1">
      <c r="A583" s="155"/>
      <c r="B583" s="207"/>
      <c r="C583" s="41"/>
      <c r="D583" s="41"/>
      <c r="E583" s="41"/>
      <c r="F583" s="41"/>
      <c r="G583" s="41"/>
      <c r="H583" s="41"/>
      <c r="I583" s="41"/>
      <c r="J583" s="41"/>
      <c r="K583" s="41"/>
      <c r="M583" s="161"/>
      <c r="AC583" s="41"/>
      <c r="AD583" s="70"/>
    </row>
    <row r="584" spans="1:30" s="2" customFormat="1">
      <c r="A584" s="155"/>
      <c r="B584" s="207"/>
      <c r="C584" s="41"/>
      <c r="D584" s="41"/>
      <c r="E584" s="41"/>
      <c r="F584" s="41"/>
      <c r="G584" s="41"/>
      <c r="H584" s="41"/>
      <c r="I584" s="41"/>
      <c r="J584" s="41"/>
      <c r="K584" s="41"/>
      <c r="M584" s="161"/>
      <c r="AC584" s="41"/>
      <c r="AD584" s="70"/>
    </row>
    <row r="585" spans="1:30" s="2" customFormat="1">
      <c r="A585" s="155"/>
      <c r="B585" s="207"/>
      <c r="C585" s="41"/>
      <c r="D585" s="41"/>
      <c r="E585" s="41"/>
      <c r="F585" s="41"/>
      <c r="G585" s="41"/>
      <c r="H585" s="41"/>
      <c r="I585" s="41"/>
      <c r="J585" s="41"/>
      <c r="K585" s="41"/>
      <c r="M585" s="161"/>
      <c r="AC585" s="41"/>
      <c r="AD585" s="70"/>
    </row>
    <row r="586" spans="1:30" s="2" customFormat="1">
      <c r="A586" s="155"/>
      <c r="B586" s="207"/>
      <c r="C586" s="41"/>
      <c r="D586" s="41"/>
      <c r="E586" s="41"/>
      <c r="F586" s="41"/>
      <c r="G586" s="41"/>
      <c r="H586" s="41"/>
      <c r="I586" s="41"/>
      <c r="J586" s="41"/>
      <c r="K586" s="41"/>
      <c r="M586" s="161"/>
      <c r="AC586" s="41"/>
      <c r="AD586" s="70"/>
    </row>
    <row r="587" spans="1:30" s="2" customFormat="1">
      <c r="A587" s="155"/>
      <c r="B587" s="207"/>
      <c r="C587" s="41"/>
      <c r="D587" s="41"/>
      <c r="E587" s="41"/>
      <c r="F587" s="41"/>
      <c r="G587" s="41"/>
      <c r="H587" s="41"/>
      <c r="I587" s="41"/>
      <c r="J587" s="41"/>
      <c r="K587" s="41"/>
      <c r="M587" s="161"/>
      <c r="AC587" s="41"/>
      <c r="AD587" s="70"/>
    </row>
    <row r="588" spans="1:30" s="2" customFormat="1">
      <c r="A588" s="155"/>
      <c r="B588" s="207"/>
      <c r="C588" s="41"/>
      <c r="D588" s="41"/>
      <c r="E588" s="41"/>
      <c r="F588" s="41"/>
      <c r="G588" s="41"/>
      <c r="H588" s="41"/>
      <c r="I588" s="41"/>
      <c r="J588" s="41"/>
      <c r="K588" s="41"/>
      <c r="M588" s="161"/>
      <c r="AC588" s="41"/>
      <c r="AD588" s="70"/>
    </row>
    <row r="589" spans="1:30" s="2" customFormat="1">
      <c r="A589" s="155"/>
      <c r="B589" s="207"/>
      <c r="C589" s="41"/>
      <c r="D589" s="41"/>
      <c r="E589" s="41"/>
      <c r="F589" s="41"/>
      <c r="G589" s="41"/>
      <c r="H589" s="41"/>
      <c r="I589" s="41"/>
      <c r="J589" s="41"/>
      <c r="K589" s="41"/>
      <c r="M589" s="161"/>
      <c r="AC589" s="41"/>
      <c r="AD589" s="70"/>
    </row>
    <row r="590" spans="1:30" s="2" customFormat="1">
      <c r="A590" s="155"/>
      <c r="B590" s="207"/>
      <c r="C590" s="41"/>
      <c r="D590" s="41"/>
      <c r="E590" s="41"/>
      <c r="F590" s="41"/>
      <c r="G590" s="41"/>
      <c r="H590" s="41"/>
      <c r="I590" s="41"/>
      <c r="J590" s="41"/>
      <c r="K590" s="41"/>
      <c r="M590" s="161"/>
      <c r="AC590" s="41"/>
      <c r="AD590" s="70"/>
    </row>
    <row r="591" spans="1:30" s="2" customFormat="1">
      <c r="A591" s="155"/>
      <c r="B591" s="207"/>
      <c r="C591" s="41"/>
      <c r="D591" s="41"/>
      <c r="E591" s="41"/>
      <c r="F591" s="41"/>
      <c r="G591" s="41"/>
      <c r="H591" s="41"/>
      <c r="I591" s="41"/>
      <c r="J591" s="41"/>
      <c r="K591" s="41"/>
      <c r="M591" s="161"/>
      <c r="AC591" s="41"/>
      <c r="AD591" s="70"/>
    </row>
    <row r="592" spans="1:30" s="2" customFormat="1">
      <c r="A592" s="155"/>
      <c r="B592" s="207"/>
      <c r="C592" s="41"/>
      <c r="D592" s="41"/>
      <c r="E592" s="41"/>
      <c r="F592" s="41"/>
      <c r="G592" s="41"/>
      <c r="H592" s="41"/>
      <c r="I592" s="41"/>
      <c r="J592" s="41"/>
      <c r="K592" s="41"/>
      <c r="M592" s="161"/>
      <c r="AC592" s="41"/>
      <c r="AD592" s="70"/>
    </row>
    <row r="593" spans="1:30" s="2" customFormat="1">
      <c r="A593" s="155"/>
      <c r="B593" s="207"/>
      <c r="C593" s="41"/>
      <c r="D593" s="41"/>
      <c r="E593" s="41"/>
      <c r="F593" s="41"/>
      <c r="G593" s="41"/>
      <c r="H593" s="41"/>
      <c r="I593" s="41"/>
      <c r="J593" s="41"/>
      <c r="K593" s="41"/>
      <c r="M593" s="161"/>
      <c r="AC593" s="41"/>
      <c r="AD593" s="70"/>
    </row>
    <row r="594" spans="1:30" s="2" customFormat="1">
      <c r="A594" s="155"/>
      <c r="B594" s="207"/>
      <c r="C594" s="41"/>
      <c r="D594" s="41"/>
      <c r="E594" s="41"/>
      <c r="F594" s="41"/>
      <c r="G594" s="41"/>
      <c r="H594" s="41"/>
      <c r="I594" s="41"/>
      <c r="J594" s="41"/>
      <c r="K594" s="41"/>
      <c r="M594" s="161"/>
      <c r="AC594" s="41"/>
      <c r="AD594" s="70"/>
    </row>
    <row r="595" spans="1:30" s="2" customFormat="1">
      <c r="A595" s="155"/>
      <c r="B595" s="207"/>
      <c r="C595" s="41"/>
      <c r="D595" s="41"/>
      <c r="E595" s="41"/>
      <c r="F595" s="41"/>
      <c r="G595" s="41"/>
      <c r="H595" s="41"/>
      <c r="I595" s="41"/>
      <c r="J595" s="41"/>
      <c r="K595" s="41"/>
      <c r="M595" s="161"/>
      <c r="AC595" s="41"/>
      <c r="AD595" s="70"/>
    </row>
    <row r="596" spans="1:30" s="2" customFormat="1">
      <c r="A596" s="155"/>
      <c r="B596" s="207"/>
      <c r="C596" s="41"/>
      <c r="D596" s="41"/>
      <c r="E596" s="41"/>
      <c r="F596" s="41"/>
      <c r="G596" s="41"/>
      <c r="H596" s="41"/>
      <c r="I596" s="41"/>
      <c r="J596" s="41"/>
      <c r="K596" s="41"/>
      <c r="M596" s="161"/>
      <c r="AC596" s="41"/>
      <c r="AD596" s="70"/>
    </row>
    <row r="597" spans="1:30" s="2" customFormat="1">
      <c r="A597" s="155"/>
      <c r="B597" s="207"/>
      <c r="C597" s="41"/>
      <c r="D597" s="41"/>
      <c r="E597" s="41"/>
      <c r="F597" s="41"/>
      <c r="G597" s="41"/>
      <c r="H597" s="41"/>
      <c r="I597" s="41"/>
      <c r="J597" s="41"/>
      <c r="K597" s="41"/>
      <c r="M597" s="161"/>
      <c r="AC597" s="41"/>
      <c r="AD597" s="70"/>
    </row>
    <row r="598" spans="1:30" s="2" customFormat="1">
      <c r="A598" s="155"/>
      <c r="B598" s="207"/>
      <c r="C598" s="41"/>
      <c r="D598" s="41"/>
      <c r="E598" s="41"/>
      <c r="F598" s="41"/>
      <c r="G598" s="41"/>
      <c r="H598" s="41"/>
      <c r="I598" s="41"/>
      <c r="J598" s="41"/>
      <c r="K598" s="41"/>
      <c r="M598" s="161"/>
      <c r="AC598" s="41"/>
      <c r="AD598" s="70"/>
    </row>
    <row r="599" spans="1:30" s="2" customFormat="1">
      <c r="A599" s="155"/>
      <c r="B599" s="207"/>
      <c r="C599" s="41"/>
      <c r="D599" s="41"/>
      <c r="E599" s="41"/>
      <c r="F599" s="41"/>
      <c r="G599" s="41"/>
      <c r="H599" s="41"/>
      <c r="I599" s="41"/>
      <c r="J599" s="41"/>
      <c r="K599" s="41"/>
      <c r="M599" s="161"/>
      <c r="AC599" s="41"/>
      <c r="AD599" s="70"/>
    </row>
    <row r="600" spans="1:30" s="2" customFormat="1">
      <c r="A600" s="155"/>
      <c r="B600" s="207"/>
      <c r="C600" s="41"/>
      <c r="D600" s="41"/>
      <c r="E600" s="41"/>
      <c r="F600" s="41"/>
      <c r="G600" s="41"/>
      <c r="H600" s="41"/>
      <c r="I600" s="41"/>
      <c r="J600" s="41"/>
      <c r="K600" s="41"/>
      <c r="M600" s="161"/>
      <c r="AC600" s="41"/>
      <c r="AD600" s="70"/>
    </row>
    <row r="601" spans="1:30" s="2" customFormat="1">
      <c r="A601" s="155"/>
      <c r="B601" s="207"/>
      <c r="C601" s="41"/>
      <c r="D601" s="41"/>
      <c r="E601" s="41"/>
      <c r="F601" s="41"/>
      <c r="G601" s="41"/>
      <c r="H601" s="41"/>
      <c r="I601" s="41"/>
      <c r="J601" s="41"/>
      <c r="K601" s="41"/>
      <c r="M601" s="161"/>
      <c r="AC601" s="41"/>
      <c r="AD601" s="70"/>
    </row>
    <row r="602" spans="1:30" s="2" customFormat="1">
      <c r="A602" s="155"/>
      <c r="B602" s="207"/>
      <c r="C602" s="41"/>
      <c r="D602" s="41"/>
      <c r="E602" s="41"/>
      <c r="F602" s="41"/>
      <c r="G602" s="41"/>
      <c r="H602" s="41"/>
      <c r="I602" s="41"/>
      <c r="J602" s="41"/>
      <c r="K602" s="41"/>
      <c r="M602" s="161"/>
      <c r="AC602" s="41"/>
      <c r="AD602" s="70"/>
    </row>
    <row r="603" spans="1:30" s="2" customFormat="1">
      <c r="A603" s="155"/>
      <c r="B603" s="207"/>
      <c r="C603" s="41"/>
      <c r="D603" s="41"/>
      <c r="E603" s="41"/>
      <c r="F603" s="41"/>
      <c r="G603" s="41"/>
      <c r="H603" s="41"/>
      <c r="I603" s="41"/>
      <c r="J603" s="41"/>
      <c r="K603" s="41"/>
      <c r="M603" s="161"/>
      <c r="AC603" s="41"/>
      <c r="AD603" s="70"/>
    </row>
    <row r="604" spans="1:30" s="2" customFormat="1">
      <c r="A604" s="155"/>
      <c r="B604" s="207"/>
      <c r="C604" s="41"/>
      <c r="D604" s="41"/>
      <c r="E604" s="41"/>
      <c r="F604" s="41"/>
      <c r="G604" s="41"/>
      <c r="H604" s="41"/>
      <c r="I604" s="41"/>
      <c r="J604" s="41"/>
      <c r="K604" s="41"/>
      <c r="M604" s="161"/>
      <c r="AC604" s="41"/>
      <c r="AD604" s="70"/>
    </row>
    <row r="605" spans="1:30" s="2" customFormat="1">
      <c r="A605" s="155"/>
      <c r="B605" s="207"/>
      <c r="C605" s="41"/>
      <c r="D605" s="41"/>
      <c r="E605" s="41"/>
      <c r="F605" s="41"/>
      <c r="G605" s="41"/>
      <c r="H605" s="41"/>
      <c r="I605" s="41"/>
      <c r="J605" s="41"/>
      <c r="K605" s="41"/>
      <c r="M605" s="161"/>
      <c r="AC605" s="41"/>
      <c r="AD605" s="70"/>
    </row>
    <row r="606" spans="1:30">
      <c r="AC606" s="118"/>
      <c r="AD606" s="71"/>
    </row>
  </sheetData>
  <mergeCells count="85">
    <mergeCell ref="C359:E359"/>
    <mergeCell ref="C217:E217"/>
    <mergeCell ref="C246:E246"/>
    <mergeCell ref="C274:E274"/>
    <mergeCell ref="C302:E302"/>
    <mergeCell ref="C330:E330"/>
    <mergeCell ref="C7:E7"/>
    <mergeCell ref="C3:E6"/>
    <mergeCell ref="C8:E8"/>
    <mergeCell ref="C9:E9"/>
    <mergeCell ref="C35:E35"/>
    <mergeCell ref="C61:E61"/>
    <mergeCell ref="C87:E87"/>
    <mergeCell ref="C113:E113"/>
    <mergeCell ref="C114:E114"/>
    <mergeCell ref="C157:E157"/>
    <mergeCell ref="C158:E158"/>
    <mergeCell ref="C159:E159"/>
    <mergeCell ref="C188:E188"/>
    <mergeCell ref="O365:P365"/>
    <mergeCell ref="AC2:AC7"/>
    <mergeCell ref="I158:K158"/>
    <mergeCell ref="I159:K159"/>
    <mergeCell ref="F159:H159"/>
    <mergeCell ref="F158:H158"/>
    <mergeCell ref="O363:P363"/>
    <mergeCell ref="A361:M366"/>
    <mergeCell ref="N361:N366"/>
    <mergeCell ref="O361:P361"/>
    <mergeCell ref="O362:P362"/>
    <mergeCell ref="O366:P366"/>
    <mergeCell ref="O364:P364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A1:A6"/>
    <mergeCell ref="B1:B6"/>
    <mergeCell ref="I9:K9"/>
    <mergeCell ref="F9:H9"/>
    <mergeCell ref="F157:H157"/>
    <mergeCell ref="I157:K157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F8:H8"/>
    <mergeCell ref="I8:K8"/>
    <mergeCell ref="F188:H188"/>
    <mergeCell ref="I188:K188"/>
    <mergeCell ref="F217:H217"/>
    <mergeCell ref="I217:K217"/>
    <mergeCell ref="F367:H367"/>
    <mergeCell ref="I367:K367"/>
    <mergeCell ref="F302:H302"/>
    <mergeCell ref="I302:K302"/>
    <mergeCell ref="F330:H330"/>
    <mergeCell ref="I330:K330"/>
    <mergeCell ref="F359:H359"/>
    <mergeCell ref="I359:K359"/>
    <mergeCell ref="AC36:AC37"/>
    <mergeCell ref="AD36:AD37"/>
    <mergeCell ref="AD362:AD363"/>
    <mergeCell ref="F246:H246"/>
    <mergeCell ref="I246:K246"/>
    <mergeCell ref="F274:H274"/>
    <mergeCell ref="I274:K274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8" formulaRange="1"/>
    <ignoredError sqref="L61 N61:O61 L35 N35:O35 L87 N87:O87 L114:P114 N189:O189 L274 N274:O274 L330 N330:O331 L302:O302 S114:AB114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2020-02-06T09:49:46Z</cp:lastPrinted>
  <dcterms:created xsi:type="dcterms:W3CDTF">2010-12-02T15:47:34Z</dcterms:created>
  <dcterms:modified xsi:type="dcterms:W3CDTF">2021-02-02T17:55:37Z</dcterms:modified>
</cp:coreProperties>
</file>