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40" windowWidth="12120" windowHeight="7935" activeTab="1"/>
  </bookViews>
  <sheets>
    <sheet name="График учебного процесса" sheetId="10" r:id="rId1"/>
    <sheet name="ПИ" sheetId="8" r:id="rId2"/>
    <sheet name="Лист3" sheetId="11" r:id="rId3"/>
  </sheets>
  <definedNames>
    <definedName name="_xlnm.Print_Titles" localSheetId="1">ПИ!$1:$7</definedName>
  </definedNames>
  <calcPr calcId="125725"/>
</workbook>
</file>

<file path=xl/calcChain.xml><?xml version="1.0" encoding="utf-8"?>
<calcChain xmlns="http://schemas.openxmlformats.org/spreadsheetml/2006/main">
  <c r="P242" i="8"/>
  <c r="P214"/>
  <c r="P213"/>
  <c r="P184"/>
  <c r="P185"/>
  <c r="P243" l="1"/>
  <c r="P272"/>
  <c r="P271"/>
  <c r="Z360"/>
  <c r="AB360"/>
  <c r="AC360"/>
  <c r="AA360"/>
  <c r="X360"/>
  <c r="Y360"/>
  <c r="V360"/>
  <c r="W360"/>
  <c r="AB362"/>
  <c r="AC362"/>
  <c r="AA362"/>
  <c r="Z362"/>
  <c r="X362"/>
  <c r="Y362"/>
  <c r="V362"/>
  <c r="W362"/>
  <c r="U362"/>
  <c r="AB361"/>
  <c r="AC361"/>
  <c r="AA361"/>
  <c r="Z361"/>
  <c r="X361"/>
  <c r="Y361"/>
  <c r="V361"/>
  <c r="W361"/>
  <c r="U361"/>
  <c r="P158"/>
  <c r="AB187"/>
  <c r="AC187"/>
  <c r="AA187"/>
  <c r="U187"/>
  <c r="V187"/>
  <c r="W187"/>
  <c r="X187"/>
  <c r="R187"/>
  <c r="S187"/>
  <c r="T187"/>
  <c r="O156" l="1"/>
  <c r="Q88"/>
  <c r="Q216"/>
  <c r="Q187"/>
  <c r="Q158"/>
  <c r="L11"/>
  <c r="O11"/>
  <c r="N20"/>
  <c r="O20" s="1"/>
  <c r="C9"/>
  <c r="F9"/>
  <c r="V115"/>
  <c r="W115"/>
  <c r="X115"/>
  <c r="Y115"/>
  <c r="Z115"/>
  <c r="AA115"/>
  <c r="AB115"/>
  <c r="AC115"/>
  <c r="U115"/>
  <c r="T115"/>
  <c r="S115"/>
  <c r="R115"/>
  <c r="P115"/>
  <c r="Q157" l="1"/>
  <c r="Q114" s="1"/>
  <c r="Q358" s="1"/>
  <c r="L20"/>
  <c r="N141"/>
  <c r="N142"/>
  <c r="N143"/>
  <c r="N144"/>
  <c r="N145"/>
  <c r="N146"/>
  <c r="N147"/>
  <c r="N148"/>
  <c r="N149"/>
  <c r="N150"/>
  <c r="N151"/>
  <c r="N152"/>
  <c r="N153"/>
  <c r="N154"/>
  <c r="N155"/>
  <c r="N140"/>
  <c r="AC364"/>
  <c r="AB364"/>
  <c r="AA364"/>
  <c r="Y364"/>
  <c r="X364"/>
  <c r="U364"/>
  <c r="T364"/>
  <c r="R364"/>
  <c r="S364"/>
  <c r="L141" l="1"/>
  <c r="O141"/>
  <c r="AE140"/>
  <c r="O140"/>
  <c r="O152"/>
  <c r="O148"/>
  <c r="O144"/>
  <c r="O155"/>
  <c r="O151"/>
  <c r="O147"/>
  <c r="O143"/>
  <c r="O154"/>
  <c r="O150"/>
  <c r="O146"/>
  <c r="O142"/>
  <c r="O153"/>
  <c r="O149"/>
  <c r="O145"/>
  <c r="L140"/>
  <c r="T362"/>
  <c r="T361"/>
  <c r="AC245"/>
  <c r="AA245"/>
  <c r="Y245"/>
  <c r="W245"/>
  <c r="U245"/>
  <c r="T245"/>
  <c r="P245"/>
  <c r="AC216"/>
  <c r="AA216"/>
  <c r="Y216"/>
  <c r="W216"/>
  <c r="U216"/>
  <c r="T216"/>
  <c r="P216"/>
  <c r="P187"/>
  <c r="Y187"/>
  <c r="AB158"/>
  <c r="AC158"/>
  <c r="AA158"/>
  <c r="Z158"/>
  <c r="X158"/>
  <c r="Y158"/>
  <c r="V158"/>
  <c r="W158"/>
  <c r="U158"/>
  <c r="T158"/>
  <c r="U157" l="1"/>
  <c r="AC157"/>
  <c r="AA157"/>
  <c r="Y157"/>
  <c r="W157"/>
  <c r="Z366"/>
  <c r="L368"/>
  <c r="BF7" i="10"/>
  <c r="BF6"/>
  <c r="BF5"/>
  <c r="BF4"/>
  <c r="Z187" i="8" l="1"/>
  <c r="AD273"/>
  <c r="AD9"/>
  <c r="N243"/>
  <c r="AC365"/>
  <c r="AA365"/>
  <c r="Y365"/>
  <c r="W365"/>
  <c r="U365"/>
  <c r="T365"/>
  <c r="S365"/>
  <c r="R365"/>
  <c r="W364"/>
  <c r="T363"/>
  <c r="S363"/>
  <c r="S362"/>
  <c r="R362"/>
  <c r="AD362" s="1"/>
  <c r="S361"/>
  <c r="R361"/>
  <c r="S360"/>
  <c r="R360"/>
  <c r="AD361" l="1"/>
  <c r="N185"/>
  <c r="N184"/>
  <c r="AD360" l="1"/>
  <c r="AE366" s="1"/>
  <c r="N356"/>
  <c r="AE356" s="1"/>
  <c r="N355"/>
  <c r="AE355" s="1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AD329"/>
  <c r="AC329"/>
  <c r="AB329"/>
  <c r="AA329"/>
  <c r="Z329"/>
  <c r="Y329"/>
  <c r="X329"/>
  <c r="W329"/>
  <c r="V329"/>
  <c r="U329"/>
  <c r="T329"/>
  <c r="S329"/>
  <c r="R329"/>
  <c r="P329"/>
  <c r="I329"/>
  <c r="F329"/>
  <c r="C329"/>
  <c r="N328"/>
  <c r="AE328" s="1"/>
  <c r="N327"/>
  <c r="AE327" s="1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AD301"/>
  <c r="AC301"/>
  <c r="AB301"/>
  <c r="AA301"/>
  <c r="Z301"/>
  <c r="Y301"/>
  <c r="X301"/>
  <c r="W301"/>
  <c r="V301"/>
  <c r="U301"/>
  <c r="T301"/>
  <c r="S301"/>
  <c r="R301"/>
  <c r="P301"/>
  <c r="I301"/>
  <c r="F301"/>
  <c r="C301"/>
  <c r="N300"/>
  <c r="AE300" s="1"/>
  <c r="N299"/>
  <c r="AE299" s="1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AC273"/>
  <c r="AB273"/>
  <c r="AA273"/>
  <c r="Z273"/>
  <c r="Y273"/>
  <c r="X273"/>
  <c r="W273"/>
  <c r="V273"/>
  <c r="U273"/>
  <c r="T273"/>
  <c r="S273"/>
  <c r="R273"/>
  <c r="P273"/>
  <c r="I273"/>
  <c r="F273"/>
  <c r="C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AB245"/>
  <c r="Z245"/>
  <c r="X245"/>
  <c r="V245"/>
  <c r="S245"/>
  <c r="R245"/>
  <c r="I245"/>
  <c r="F245"/>
  <c r="C245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O217" s="1"/>
  <c r="AB216"/>
  <c r="Z216"/>
  <c r="X216"/>
  <c r="V216"/>
  <c r="S216"/>
  <c r="R216"/>
  <c r="I216"/>
  <c r="F216"/>
  <c r="C216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O190" s="1"/>
  <c r="N189"/>
  <c r="O189" s="1"/>
  <c r="N188"/>
  <c r="O188" s="1"/>
  <c r="T157"/>
  <c r="I187"/>
  <c r="F187"/>
  <c r="C187"/>
  <c r="L185"/>
  <c r="L184"/>
  <c r="I158"/>
  <c r="F158"/>
  <c r="C158"/>
  <c r="R158"/>
  <c r="S158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I115"/>
  <c r="F115"/>
  <c r="C115"/>
  <c r="AD114"/>
  <c r="N132"/>
  <c r="N133"/>
  <c r="N134"/>
  <c r="N135"/>
  <c r="N136"/>
  <c r="N137"/>
  <c r="N138"/>
  <c r="M138" s="1"/>
  <c r="N139"/>
  <c r="AE139" s="1"/>
  <c r="X157" l="1"/>
  <c r="AB157"/>
  <c r="AB114" s="1"/>
  <c r="V157"/>
  <c r="V114" s="1"/>
  <c r="Z157"/>
  <c r="AC363"/>
  <c r="AA363"/>
  <c r="X363"/>
  <c r="V363"/>
  <c r="AB363"/>
  <c r="Y363"/>
  <c r="W363"/>
  <c r="U363"/>
  <c r="R363"/>
  <c r="N187"/>
  <c r="AE187" s="1"/>
  <c r="N216"/>
  <c r="AE216" s="1"/>
  <c r="N245"/>
  <c r="AE245" s="1"/>
  <c r="S157"/>
  <c r="F157"/>
  <c r="F114" s="1"/>
  <c r="C157"/>
  <c r="C114" s="1"/>
  <c r="I157"/>
  <c r="I114" s="1"/>
  <c r="S114"/>
  <c r="P157"/>
  <c r="P114" s="1"/>
  <c r="X114"/>
  <c r="R157"/>
  <c r="R114" s="1"/>
  <c r="AE183"/>
  <c r="M183"/>
  <c r="L183" s="1"/>
  <c r="AE181"/>
  <c r="M181"/>
  <c r="L181" s="1"/>
  <c r="AE179"/>
  <c r="M179"/>
  <c r="L179" s="1"/>
  <c r="AE177"/>
  <c r="M177"/>
  <c r="L177" s="1"/>
  <c r="AE175"/>
  <c r="M175"/>
  <c r="L175" s="1"/>
  <c r="AE173"/>
  <c r="M173"/>
  <c r="L173" s="1"/>
  <c r="AE171"/>
  <c r="M171"/>
  <c r="L171" s="1"/>
  <c r="AE169"/>
  <c r="M169"/>
  <c r="L169" s="1"/>
  <c r="AE163"/>
  <c r="M163"/>
  <c r="L163" s="1"/>
  <c r="M161"/>
  <c r="L161" s="1"/>
  <c r="M190"/>
  <c r="L190" s="1"/>
  <c r="M192"/>
  <c r="L192" s="1"/>
  <c r="AE194"/>
  <c r="M194"/>
  <c r="L194" s="1"/>
  <c r="AE196"/>
  <c r="M196"/>
  <c r="L196" s="1"/>
  <c r="AE198"/>
  <c r="M198"/>
  <c r="L198" s="1"/>
  <c r="AE200"/>
  <c r="M200"/>
  <c r="L200" s="1"/>
  <c r="AE202"/>
  <c r="M202"/>
  <c r="L202" s="1"/>
  <c r="AE204"/>
  <c r="M204"/>
  <c r="L204" s="1"/>
  <c r="AE206"/>
  <c r="M206"/>
  <c r="L206" s="1"/>
  <c r="AE208"/>
  <c r="M208"/>
  <c r="L208" s="1"/>
  <c r="AE210"/>
  <c r="M210"/>
  <c r="L210" s="1"/>
  <c r="AE212"/>
  <c r="M212"/>
  <c r="L212" s="1"/>
  <c r="AE218"/>
  <c r="M218"/>
  <c r="L218" s="1"/>
  <c r="AE220"/>
  <c r="M220"/>
  <c r="L220" s="1"/>
  <c r="AE222"/>
  <c r="M222"/>
  <c r="L222" s="1"/>
  <c r="AE224"/>
  <c r="M224"/>
  <c r="L224" s="1"/>
  <c r="AE226"/>
  <c r="M226"/>
  <c r="L226" s="1"/>
  <c r="AE228"/>
  <c r="M228"/>
  <c r="L228" s="1"/>
  <c r="AE230"/>
  <c r="M230"/>
  <c r="L230" s="1"/>
  <c r="AE232"/>
  <c r="M232"/>
  <c r="L232" s="1"/>
  <c r="AE234"/>
  <c r="M234"/>
  <c r="L234" s="1"/>
  <c r="AE236"/>
  <c r="M236"/>
  <c r="L236" s="1"/>
  <c r="AE238"/>
  <c r="M238"/>
  <c r="L238" s="1"/>
  <c r="AE240"/>
  <c r="M240"/>
  <c r="L240" s="1"/>
  <c r="AE247"/>
  <c r="M247"/>
  <c r="L247" s="1"/>
  <c r="AE249"/>
  <c r="M249"/>
  <c r="L249" s="1"/>
  <c r="AE251"/>
  <c r="M251"/>
  <c r="L251" s="1"/>
  <c r="AE253"/>
  <c r="M253"/>
  <c r="L253" s="1"/>
  <c r="AE255"/>
  <c r="M255"/>
  <c r="L255" s="1"/>
  <c r="AE257"/>
  <c r="M257"/>
  <c r="L257" s="1"/>
  <c r="AE259"/>
  <c r="M259"/>
  <c r="L259" s="1"/>
  <c r="AE261"/>
  <c r="M261"/>
  <c r="L261" s="1"/>
  <c r="AE263"/>
  <c r="M263"/>
  <c r="L263" s="1"/>
  <c r="AE265"/>
  <c r="M265"/>
  <c r="L265" s="1"/>
  <c r="AE267"/>
  <c r="M267"/>
  <c r="L267" s="1"/>
  <c r="AE269"/>
  <c r="M269"/>
  <c r="L269" s="1"/>
  <c r="AE274"/>
  <c r="M274"/>
  <c r="L274" s="1"/>
  <c r="AE276"/>
  <c r="M276"/>
  <c r="L276" s="1"/>
  <c r="AE278"/>
  <c r="M278"/>
  <c r="L278" s="1"/>
  <c r="AE280"/>
  <c r="M280"/>
  <c r="L280" s="1"/>
  <c r="AE282"/>
  <c r="M282"/>
  <c r="L282" s="1"/>
  <c r="AE284"/>
  <c r="M284"/>
  <c r="L284" s="1"/>
  <c r="AE286"/>
  <c r="M286"/>
  <c r="L286" s="1"/>
  <c r="AE288"/>
  <c r="M288"/>
  <c r="L288" s="1"/>
  <c r="AE290"/>
  <c r="M290"/>
  <c r="L290" s="1"/>
  <c r="AE292"/>
  <c r="M292"/>
  <c r="L292" s="1"/>
  <c r="AE294"/>
  <c r="M294"/>
  <c r="L294" s="1"/>
  <c r="AE296"/>
  <c r="M296"/>
  <c r="L296" s="1"/>
  <c r="AE298"/>
  <c r="M298"/>
  <c r="L298" s="1"/>
  <c r="AE303"/>
  <c r="M303"/>
  <c r="L303" s="1"/>
  <c r="AE305"/>
  <c r="M305"/>
  <c r="L305" s="1"/>
  <c r="AE307"/>
  <c r="M307"/>
  <c r="L307" s="1"/>
  <c r="AE309"/>
  <c r="M309"/>
  <c r="L309" s="1"/>
  <c r="AE311"/>
  <c r="M311"/>
  <c r="L311" s="1"/>
  <c r="AE313"/>
  <c r="M313"/>
  <c r="L313" s="1"/>
  <c r="AE315"/>
  <c r="M315"/>
  <c r="L315" s="1"/>
  <c r="AE317"/>
  <c r="M317"/>
  <c r="L317" s="1"/>
  <c r="AE319"/>
  <c r="M319"/>
  <c r="L319" s="1"/>
  <c r="AE321"/>
  <c r="M321"/>
  <c r="L321" s="1"/>
  <c r="AE323"/>
  <c r="M323"/>
  <c r="L323" s="1"/>
  <c r="AE325"/>
  <c r="M325"/>
  <c r="L325" s="1"/>
  <c r="AE330"/>
  <c r="M330"/>
  <c r="L330" s="1"/>
  <c r="AE332"/>
  <c r="M332"/>
  <c r="L332" s="1"/>
  <c r="AE334"/>
  <c r="M334"/>
  <c r="L334" s="1"/>
  <c r="AE336"/>
  <c r="M336"/>
  <c r="L336" s="1"/>
  <c r="AE338"/>
  <c r="M338"/>
  <c r="L338" s="1"/>
  <c r="AE340"/>
  <c r="M340"/>
  <c r="L340" s="1"/>
  <c r="AE342"/>
  <c r="M342"/>
  <c r="L342" s="1"/>
  <c r="AE344"/>
  <c r="M344"/>
  <c r="L344" s="1"/>
  <c r="AE346"/>
  <c r="M346"/>
  <c r="L346" s="1"/>
  <c r="AE348"/>
  <c r="M348"/>
  <c r="L348" s="1"/>
  <c r="AE350"/>
  <c r="M350"/>
  <c r="L350" s="1"/>
  <c r="AE352"/>
  <c r="M352"/>
  <c r="L352" s="1"/>
  <c r="AE354"/>
  <c r="M354"/>
  <c r="L354" s="1"/>
  <c r="O138"/>
  <c r="L138"/>
  <c r="O136"/>
  <c r="L136"/>
  <c r="L134"/>
  <c r="O139"/>
  <c r="L139"/>
  <c r="O137"/>
  <c r="M137"/>
  <c r="L137" s="1"/>
  <c r="M133"/>
  <c r="L133" s="1"/>
  <c r="AE182"/>
  <c r="M182"/>
  <c r="L182" s="1"/>
  <c r="AE180"/>
  <c r="M180"/>
  <c r="L180" s="1"/>
  <c r="AE178"/>
  <c r="M178"/>
  <c r="L178" s="1"/>
  <c r="AE176"/>
  <c r="M176"/>
  <c r="L176" s="1"/>
  <c r="AE174"/>
  <c r="M174"/>
  <c r="L174" s="1"/>
  <c r="AE172"/>
  <c r="M172"/>
  <c r="L172" s="1"/>
  <c r="AE170"/>
  <c r="M170"/>
  <c r="L170" s="1"/>
  <c r="AE168"/>
  <c r="M168"/>
  <c r="L168" s="1"/>
  <c r="AE166"/>
  <c r="M166"/>
  <c r="L166" s="1"/>
  <c r="AE164"/>
  <c r="M164"/>
  <c r="L164" s="1"/>
  <c r="M189"/>
  <c r="L189" s="1"/>
  <c r="M191"/>
  <c r="L191" s="1"/>
  <c r="M193"/>
  <c r="L193" s="1"/>
  <c r="AE195"/>
  <c r="M195"/>
  <c r="L195" s="1"/>
  <c r="AE197"/>
  <c r="M197"/>
  <c r="L197" s="1"/>
  <c r="AE199"/>
  <c r="M199"/>
  <c r="L199" s="1"/>
  <c r="AE201"/>
  <c r="M201"/>
  <c r="L201" s="1"/>
  <c r="AE203"/>
  <c r="M203"/>
  <c r="L203" s="1"/>
  <c r="AE205"/>
  <c r="M205"/>
  <c r="L205" s="1"/>
  <c r="AE207"/>
  <c r="M207"/>
  <c r="L207" s="1"/>
  <c r="AE209"/>
  <c r="M209"/>
  <c r="L209" s="1"/>
  <c r="AE211"/>
  <c r="M211"/>
  <c r="L211" s="1"/>
  <c r="AE219"/>
  <c r="M219"/>
  <c r="L219" s="1"/>
  <c r="AE221"/>
  <c r="M221"/>
  <c r="L221" s="1"/>
  <c r="AE223"/>
  <c r="M223"/>
  <c r="L223" s="1"/>
  <c r="AE225"/>
  <c r="M225"/>
  <c r="L225" s="1"/>
  <c r="AE227"/>
  <c r="M227"/>
  <c r="L227" s="1"/>
  <c r="AE229"/>
  <c r="M229"/>
  <c r="L229" s="1"/>
  <c r="AE231"/>
  <c r="M231"/>
  <c r="L231" s="1"/>
  <c r="AE233"/>
  <c r="M233"/>
  <c r="L233" s="1"/>
  <c r="AE235"/>
  <c r="M235"/>
  <c r="L235" s="1"/>
  <c r="AE237"/>
  <c r="M237"/>
  <c r="L237" s="1"/>
  <c r="AE239"/>
  <c r="M239"/>
  <c r="L239" s="1"/>
  <c r="AE241"/>
  <c r="M241"/>
  <c r="L241" s="1"/>
  <c r="AE248"/>
  <c r="M248"/>
  <c r="L248" s="1"/>
  <c r="AE250"/>
  <c r="M250"/>
  <c r="L250" s="1"/>
  <c r="AE252"/>
  <c r="M252"/>
  <c r="L252" s="1"/>
  <c r="AE254"/>
  <c r="M254"/>
  <c r="L254" s="1"/>
  <c r="AE256"/>
  <c r="M256"/>
  <c r="L256" s="1"/>
  <c r="AE258"/>
  <c r="M258"/>
  <c r="L258" s="1"/>
  <c r="AE260"/>
  <c r="M260"/>
  <c r="L260" s="1"/>
  <c r="AE262"/>
  <c r="M262"/>
  <c r="L262" s="1"/>
  <c r="AE264"/>
  <c r="M264"/>
  <c r="L264" s="1"/>
  <c r="AE266"/>
  <c r="M266"/>
  <c r="L266" s="1"/>
  <c r="AE268"/>
  <c r="M268"/>
  <c r="L268" s="1"/>
  <c r="AE270"/>
  <c r="M270"/>
  <c r="L270" s="1"/>
  <c r="AE275"/>
  <c r="M275"/>
  <c r="L275" s="1"/>
  <c r="AE277"/>
  <c r="M277"/>
  <c r="L277" s="1"/>
  <c r="AE279"/>
  <c r="M279"/>
  <c r="L279" s="1"/>
  <c r="AE281"/>
  <c r="M281"/>
  <c r="L281" s="1"/>
  <c r="AE283"/>
  <c r="M283"/>
  <c r="L283" s="1"/>
  <c r="AE285"/>
  <c r="M285"/>
  <c r="L285" s="1"/>
  <c r="AE287"/>
  <c r="M287"/>
  <c r="L287" s="1"/>
  <c r="AE289"/>
  <c r="M289"/>
  <c r="L289" s="1"/>
  <c r="AE291"/>
  <c r="M291"/>
  <c r="L291" s="1"/>
  <c r="AE293"/>
  <c r="M293"/>
  <c r="L293" s="1"/>
  <c r="AE295"/>
  <c r="M295"/>
  <c r="L295" s="1"/>
  <c r="AE297"/>
  <c r="M297"/>
  <c r="L297" s="1"/>
  <c r="AE302"/>
  <c r="M302"/>
  <c r="L302" s="1"/>
  <c r="AE304"/>
  <c r="M304"/>
  <c r="L304" s="1"/>
  <c r="AE306"/>
  <c r="M306"/>
  <c r="L306" s="1"/>
  <c r="AE308"/>
  <c r="M308"/>
  <c r="L308" s="1"/>
  <c r="AE310"/>
  <c r="M310"/>
  <c r="L310" s="1"/>
  <c r="AE312"/>
  <c r="M312"/>
  <c r="L312" s="1"/>
  <c r="AE314"/>
  <c r="M314"/>
  <c r="L314" s="1"/>
  <c r="AE316"/>
  <c r="M316"/>
  <c r="L316" s="1"/>
  <c r="AE318"/>
  <c r="M318"/>
  <c r="L318" s="1"/>
  <c r="AE320"/>
  <c r="M320"/>
  <c r="L320" s="1"/>
  <c r="AE322"/>
  <c r="M322"/>
  <c r="L322" s="1"/>
  <c r="AE324"/>
  <c r="M324"/>
  <c r="L324" s="1"/>
  <c r="AE326"/>
  <c r="M326"/>
  <c r="L326" s="1"/>
  <c r="AE331"/>
  <c r="M331"/>
  <c r="L331" s="1"/>
  <c r="AE333"/>
  <c r="M333"/>
  <c r="L333" s="1"/>
  <c r="AE335"/>
  <c r="M335"/>
  <c r="L335" s="1"/>
  <c r="AE337"/>
  <c r="M337"/>
  <c r="L337" s="1"/>
  <c r="AE339"/>
  <c r="M339"/>
  <c r="L339" s="1"/>
  <c r="AE341"/>
  <c r="M341"/>
  <c r="L341" s="1"/>
  <c r="AE343"/>
  <c r="M343"/>
  <c r="L343" s="1"/>
  <c r="AE345"/>
  <c r="M345"/>
  <c r="L345" s="1"/>
  <c r="AE347"/>
  <c r="M347"/>
  <c r="L347" s="1"/>
  <c r="AE349"/>
  <c r="M349"/>
  <c r="L349" s="1"/>
  <c r="AE351"/>
  <c r="M351"/>
  <c r="L351" s="1"/>
  <c r="AE353"/>
  <c r="M353"/>
  <c r="L353" s="1"/>
  <c r="AE165"/>
  <c r="M165"/>
  <c r="L165" s="1"/>
  <c r="AE167"/>
  <c r="M167"/>
  <c r="L167" s="1"/>
  <c r="M160"/>
  <c r="L160" s="1"/>
  <c r="M132"/>
  <c r="L132" s="1"/>
  <c r="AE162"/>
  <c r="M162"/>
  <c r="L188"/>
  <c r="U114"/>
  <c r="O134"/>
  <c r="O132"/>
  <c r="O135"/>
  <c r="L135"/>
  <c r="O133"/>
  <c r="AC114"/>
  <c r="AA114"/>
  <c r="Y114"/>
  <c r="W114"/>
  <c r="T114"/>
  <c r="O302"/>
  <c r="O304"/>
  <c r="O306"/>
  <c r="O308"/>
  <c r="O310"/>
  <c r="O312"/>
  <c r="O314"/>
  <c r="O316"/>
  <c r="O318"/>
  <c r="O320"/>
  <c r="O322"/>
  <c r="O324"/>
  <c r="O326"/>
  <c r="L328"/>
  <c r="N329"/>
  <c r="N273"/>
  <c r="N301"/>
  <c r="O303"/>
  <c r="O305"/>
  <c r="O307"/>
  <c r="O309"/>
  <c r="O311"/>
  <c r="O313"/>
  <c r="O315"/>
  <c r="O317"/>
  <c r="O319"/>
  <c r="O321"/>
  <c r="O323"/>
  <c r="O325"/>
  <c r="L327"/>
  <c r="O327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L355"/>
  <c r="O355"/>
  <c r="L356"/>
  <c r="O356"/>
  <c r="O328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L299"/>
  <c r="O299"/>
  <c r="L300"/>
  <c r="O300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L271"/>
  <c r="L272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L242"/>
  <c r="L243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L213"/>
  <c r="L214"/>
  <c r="O183"/>
  <c r="O181"/>
  <c r="O179"/>
  <c r="O177"/>
  <c r="O175"/>
  <c r="O173"/>
  <c r="O171"/>
  <c r="O169"/>
  <c r="O165"/>
  <c r="O163"/>
  <c r="O161"/>
  <c r="O182"/>
  <c r="O180"/>
  <c r="O178"/>
  <c r="O176"/>
  <c r="O174"/>
  <c r="O172"/>
  <c r="O170"/>
  <c r="O168"/>
  <c r="O166"/>
  <c r="O164"/>
  <c r="O162"/>
  <c r="O160"/>
  <c r="I88"/>
  <c r="F88"/>
  <c r="C88"/>
  <c r="P88"/>
  <c r="R88"/>
  <c r="S88"/>
  <c r="T88"/>
  <c r="U88"/>
  <c r="V88"/>
  <c r="W88"/>
  <c r="X88"/>
  <c r="Y88"/>
  <c r="Z88"/>
  <c r="AA88"/>
  <c r="AB88"/>
  <c r="AC88"/>
  <c r="AB62"/>
  <c r="Z62"/>
  <c r="X62"/>
  <c r="V62"/>
  <c r="AB36"/>
  <c r="Z36"/>
  <c r="X36"/>
  <c r="V36"/>
  <c r="AB9"/>
  <c r="AB8" s="1"/>
  <c r="Z9"/>
  <c r="Z8" s="1"/>
  <c r="X9"/>
  <c r="X8" s="1"/>
  <c r="V9"/>
  <c r="V8" s="1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U36"/>
  <c r="T36"/>
  <c r="S36"/>
  <c r="R36"/>
  <c r="P36"/>
  <c r="P9"/>
  <c r="I62"/>
  <c r="F62"/>
  <c r="C62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I36"/>
  <c r="F36"/>
  <c r="F8" s="1"/>
  <c r="C36"/>
  <c r="C8" s="1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I9"/>
  <c r="N16"/>
  <c r="N17"/>
  <c r="N18"/>
  <c r="N19"/>
  <c r="N21"/>
  <c r="N22"/>
  <c r="N23"/>
  <c r="N24"/>
  <c r="N25"/>
  <c r="N26"/>
  <c r="N27"/>
  <c r="N28"/>
  <c r="N29"/>
  <c r="N30"/>
  <c r="N31"/>
  <c r="N32"/>
  <c r="N33"/>
  <c r="N34"/>
  <c r="N35"/>
  <c r="I8" l="1"/>
  <c r="P8"/>
  <c r="M187"/>
  <c r="V358"/>
  <c r="V366" s="1"/>
  <c r="M245"/>
  <c r="O245"/>
  <c r="O216"/>
  <c r="O187"/>
  <c r="L187"/>
  <c r="X358"/>
  <c r="X366" s="1"/>
  <c r="L217"/>
  <c r="L216" s="1"/>
  <c r="M216"/>
  <c r="Z114"/>
  <c r="Z358"/>
  <c r="AE329"/>
  <c r="AE301"/>
  <c r="AE273"/>
  <c r="O301"/>
  <c r="AB358"/>
  <c r="AB366" s="1"/>
  <c r="M33"/>
  <c r="L33" s="1"/>
  <c r="M31"/>
  <c r="L31" s="1"/>
  <c r="M27"/>
  <c r="L27" s="1"/>
  <c r="M25"/>
  <c r="L25" s="1"/>
  <c r="L21"/>
  <c r="L19"/>
  <c r="L17"/>
  <c r="M34"/>
  <c r="L34" s="1"/>
  <c r="M32"/>
  <c r="L32" s="1"/>
  <c r="M30"/>
  <c r="L30" s="1"/>
  <c r="M28"/>
  <c r="L28" s="1"/>
  <c r="M26"/>
  <c r="L26" s="1"/>
  <c r="M24"/>
  <c r="L24" s="1"/>
  <c r="M22"/>
  <c r="L22" s="1"/>
  <c r="L18"/>
  <c r="M16"/>
  <c r="L16" s="1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O45"/>
  <c r="M45"/>
  <c r="L45" s="1"/>
  <c r="O43"/>
  <c r="M43"/>
  <c r="L43" s="1"/>
  <c r="AE86"/>
  <c r="M86"/>
  <c r="L86" s="1"/>
  <c r="AE84"/>
  <c r="M84"/>
  <c r="L84" s="1"/>
  <c r="AE82"/>
  <c r="M82"/>
  <c r="L82" s="1"/>
  <c r="AE80"/>
  <c r="M80"/>
  <c r="L80" s="1"/>
  <c r="AE78"/>
  <c r="M78"/>
  <c r="L78" s="1"/>
  <c r="AE76"/>
  <c r="M76"/>
  <c r="L76" s="1"/>
  <c r="AE74"/>
  <c r="M74"/>
  <c r="L74" s="1"/>
  <c r="AE72"/>
  <c r="M72"/>
  <c r="L72" s="1"/>
  <c r="AE70"/>
  <c r="M70"/>
  <c r="L70" s="1"/>
  <c r="AE68"/>
  <c r="M68"/>
  <c r="L68" s="1"/>
  <c r="AE66"/>
  <c r="L66"/>
  <c r="AE64"/>
  <c r="L64"/>
  <c r="AE112"/>
  <c r="M112"/>
  <c r="L112" s="1"/>
  <c r="AE110"/>
  <c r="M110"/>
  <c r="L110" s="1"/>
  <c r="AE108"/>
  <c r="M108"/>
  <c r="L108" s="1"/>
  <c r="AE106"/>
  <c r="M106"/>
  <c r="L106" s="1"/>
  <c r="AE104"/>
  <c r="M104"/>
  <c r="L104" s="1"/>
  <c r="AE102"/>
  <c r="M102"/>
  <c r="L102" s="1"/>
  <c r="AE100"/>
  <c r="M100"/>
  <c r="L100" s="1"/>
  <c r="AE98"/>
  <c r="M98"/>
  <c r="L98" s="1"/>
  <c r="AE96"/>
  <c r="M96"/>
  <c r="L96" s="1"/>
  <c r="AE94"/>
  <c r="M94"/>
  <c r="L94" s="1"/>
  <c r="AE92"/>
  <c r="M92"/>
  <c r="L92" s="1"/>
  <c r="M90"/>
  <c r="L90" s="1"/>
  <c r="M301"/>
  <c r="M329"/>
  <c r="M273"/>
  <c r="M35"/>
  <c r="L35" s="1"/>
  <c r="M29"/>
  <c r="L29" s="1"/>
  <c r="M23"/>
  <c r="L23" s="1"/>
  <c r="AE60"/>
  <c r="M60"/>
  <c r="L60" s="1"/>
  <c r="AE58"/>
  <c r="M58"/>
  <c r="L58" s="1"/>
  <c r="AE56"/>
  <c r="M56"/>
  <c r="L56" s="1"/>
  <c r="AE54"/>
  <c r="M54"/>
  <c r="L54" s="1"/>
  <c r="AE52"/>
  <c r="M52"/>
  <c r="L52" s="1"/>
  <c r="AE50"/>
  <c r="M50"/>
  <c r="L50" s="1"/>
  <c r="AE48"/>
  <c r="M48"/>
  <c r="L48" s="1"/>
  <c r="AE46"/>
  <c r="M46"/>
  <c r="L46" s="1"/>
  <c r="AE44"/>
  <c r="M44"/>
  <c r="L44" s="1"/>
  <c r="AE42"/>
  <c r="M42"/>
  <c r="L42" s="1"/>
  <c r="AE87"/>
  <c r="M87"/>
  <c r="L87" s="1"/>
  <c r="AE85"/>
  <c r="M85"/>
  <c r="L85" s="1"/>
  <c r="AE83"/>
  <c r="M83"/>
  <c r="L83" s="1"/>
  <c r="AE81"/>
  <c r="M81"/>
  <c r="L81" s="1"/>
  <c r="AE79"/>
  <c r="M79"/>
  <c r="L79" s="1"/>
  <c r="AE77"/>
  <c r="M77"/>
  <c r="L77" s="1"/>
  <c r="AE75"/>
  <c r="M75"/>
  <c r="L75" s="1"/>
  <c r="AE73"/>
  <c r="M73"/>
  <c r="L73" s="1"/>
  <c r="AE71"/>
  <c r="M71"/>
  <c r="L71" s="1"/>
  <c r="AE69"/>
  <c r="M69"/>
  <c r="L69" s="1"/>
  <c r="AE67"/>
  <c r="M67"/>
  <c r="L67" s="1"/>
  <c r="AE65"/>
  <c r="L65"/>
  <c r="AE113"/>
  <c r="M113"/>
  <c r="L113" s="1"/>
  <c r="AE111"/>
  <c r="M111"/>
  <c r="L111" s="1"/>
  <c r="AE109"/>
  <c r="M109"/>
  <c r="L109" s="1"/>
  <c r="AE107"/>
  <c r="M107"/>
  <c r="L107" s="1"/>
  <c r="AE105"/>
  <c r="M105"/>
  <c r="L105" s="1"/>
  <c r="AE103"/>
  <c r="M103"/>
  <c r="L103" s="1"/>
  <c r="AE101"/>
  <c r="M101"/>
  <c r="L101" s="1"/>
  <c r="AE99"/>
  <c r="M99"/>
  <c r="L99" s="1"/>
  <c r="AE97"/>
  <c r="M97"/>
  <c r="L97" s="1"/>
  <c r="AE95"/>
  <c r="M95"/>
  <c r="L95" s="1"/>
  <c r="AE93"/>
  <c r="M93"/>
  <c r="L93" s="1"/>
  <c r="AE91"/>
  <c r="M91"/>
  <c r="L91" s="1"/>
  <c r="L246"/>
  <c r="L245" s="1"/>
  <c r="L162"/>
  <c r="O41"/>
  <c r="M41"/>
  <c r="L41" s="1"/>
  <c r="AE40"/>
  <c r="M40"/>
  <c r="L40" s="1"/>
  <c r="O39"/>
  <c r="L39"/>
  <c r="L38"/>
  <c r="L301"/>
  <c r="O329"/>
  <c r="L329"/>
  <c r="O273"/>
  <c r="L273"/>
  <c r="O112"/>
  <c r="O110"/>
  <c r="O108"/>
  <c r="O106"/>
  <c r="O104"/>
  <c r="O102"/>
  <c r="O100"/>
  <c r="O98"/>
  <c r="O96"/>
  <c r="O94"/>
  <c r="O92"/>
  <c r="O90"/>
  <c r="O113"/>
  <c r="O111"/>
  <c r="O109"/>
  <c r="O107"/>
  <c r="O105"/>
  <c r="O103"/>
  <c r="O101"/>
  <c r="O99"/>
  <c r="O97"/>
  <c r="O95"/>
  <c r="O93"/>
  <c r="O91"/>
  <c r="O86"/>
  <c r="O84"/>
  <c r="O82"/>
  <c r="O80"/>
  <c r="O78"/>
  <c r="O76"/>
  <c r="O74"/>
  <c r="O72"/>
  <c r="O70"/>
  <c r="O68"/>
  <c r="O64"/>
  <c r="O87"/>
  <c r="O85"/>
  <c r="O83"/>
  <c r="O81"/>
  <c r="O79"/>
  <c r="O77"/>
  <c r="O75"/>
  <c r="O73"/>
  <c r="O71"/>
  <c r="O69"/>
  <c r="O67"/>
  <c r="O60"/>
  <c r="O58"/>
  <c r="O56"/>
  <c r="O54"/>
  <c r="O52"/>
  <c r="O50"/>
  <c r="O48"/>
  <c r="O46"/>
  <c r="O44"/>
  <c r="O42"/>
  <c r="O40"/>
  <c r="O38"/>
  <c r="AE61"/>
  <c r="AE59"/>
  <c r="AE57"/>
  <c r="AE55"/>
  <c r="AE53"/>
  <c r="AE51"/>
  <c r="AE49"/>
  <c r="AE47"/>
  <c r="AE45"/>
  <c r="AE43"/>
  <c r="AE41"/>
  <c r="O35"/>
  <c r="O33"/>
  <c r="O31"/>
  <c r="O29"/>
  <c r="O27"/>
  <c r="O25"/>
  <c r="O23"/>
  <c r="O21"/>
  <c r="O19"/>
  <c r="O17"/>
  <c r="O34"/>
  <c r="O32"/>
  <c r="O30"/>
  <c r="O28"/>
  <c r="O26"/>
  <c r="O24"/>
  <c r="O22"/>
  <c r="O18"/>
  <c r="O16"/>
  <c r="N37" l="1"/>
  <c r="AC36"/>
  <c r="AA36"/>
  <c r="Y36"/>
  <c r="W36"/>
  <c r="N36" l="1"/>
  <c r="M37"/>
  <c r="M36" s="1"/>
  <c r="N12"/>
  <c r="N13"/>
  <c r="N14"/>
  <c r="N15"/>
  <c r="N10"/>
  <c r="O15" l="1"/>
  <c r="M15"/>
  <c r="L15" s="1"/>
  <c r="M10"/>
  <c r="L10" s="1"/>
  <c r="O14"/>
  <c r="L14"/>
  <c r="O12"/>
  <c r="L12"/>
  <c r="O13"/>
  <c r="L13"/>
  <c r="O10"/>
  <c r="N9"/>
  <c r="N8" s="1"/>
  <c r="L367"/>
  <c r="N131"/>
  <c r="N115" s="1"/>
  <c r="N89"/>
  <c r="M89" s="1"/>
  <c r="M88" s="1"/>
  <c r="AD62"/>
  <c r="AC62"/>
  <c r="AC358" s="1"/>
  <c r="AA62"/>
  <c r="AA358" s="1"/>
  <c r="Y62"/>
  <c r="Y358" s="1"/>
  <c r="W62"/>
  <c r="W358" s="1"/>
  <c r="U62"/>
  <c r="U358" s="1"/>
  <c r="T62"/>
  <c r="T358" s="1"/>
  <c r="S62"/>
  <c r="R62"/>
  <c r="P62"/>
  <c r="P358" s="1"/>
  <c r="AC9"/>
  <c r="AC8" s="1"/>
  <c r="AA9"/>
  <c r="AA8" s="1"/>
  <c r="Y9"/>
  <c r="Y8" s="1"/>
  <c r="W9"/>
  <c r="W8" s="1"/>
  <c r="U9"/>
  <c r="U8" s="1"/>
  <c r="O9" l="1"/>
  <c r="M9"/>
  <c r="M8" s="1"/>
  <c r="M115"/>
  <c r="AE115"/>
  <c r="L9"/>
  <c r="L89"/>
  <c r="N88"/>
  <c r="AE88" s="1"/>
  <c r="O89"/>
  <c r="O88" s="1"/>
  <c r="O131"/>
  <c r="O115" s="1"/>
  <c r="W366" l="1"/>
  <c r="Y366"/>
  <c r="AA366"/>
  <c r="L131"/>
  <c r="L115" s="1"/>
  <c r="T9"/>
  <c r="R116"/>
  <c r="S116"/>
  <c r="T116"/>
  <c r="N117"/>
  <c r="AE117" s="1"/>
  <c r="N118"/>
  <c r="AE118" s="1"/>
  <c r="N119"/>
  <c r="AE119" s="1"/>
  <c r="N120"/>
  <c r="AE120" s="1"/>
  <c r="N121"/>
  <c r="AE121" s="1"/>
  <c r="N122"/>
  <c r="AE122" s="1"/>
  <c r="N123"/>
  <c r="AE123" s="1"/>
  <c r="N124"/>
  <c r="AE124" s="1"/>
  <c r="N125"/>
  <c r="AE125" s="1"/>
  <c r="N126"/>
  <c r="AE126" s="1"/>
  <c r="N127"/>
  <c r="AE127" s="1"/>
  <c r="N128"/>
  <c r="AE128" s="1"/>
  <c r="N129"/>
  <c r="AE129" s="1"/>
  <c r="N130"/>
  <c r="AE130" s="1"/>
  <c r="N159"/>
  <c r="N158" s="1"/>
  <c r="N63"/>
  <c r="R9"/>
  <c r="R8" s="1"/>
  <c r="S9"/>
  <c r="S8" s="1"/>
  <c r="AD36"/>
  <c r="O37"/>
  <c r="O36" s="1"/>
  <c r="O8" s="1"/>
  <c r="M117" l="1"/>
  <c r="L117" s="1"/>
  <c r="M124"/>
  <c r="L124" s="1"/>
  <c r="N116"/>
  <c r="AE116" s="1"/>
  <c r="AD8"/>
  <c r="T366"/>
  <c r="T8"/>
  <c r="M127"/>
  <c r="L127" s="1"/>
  <c r="M120"/>
  <c r="L120" s="1"/>
  <c r="M128"/>
  <c r="L128" s="1"/>
  <c r="M121"/>
  <c r="L121" s="1"/>
  <c r="M123"/>
  <c r="L123" s="1"/>
  <c r="M119"/>
  <c r="L119" s="1"/>
  <c r="M118"/>
  <c r="L118" s="1"/>
  <c r="M122"/>
  <c r="L122" s="1"/>
  <c r="M126"/>
  <c r="L126" s="1"/>
  <c r="M129"/>
  <c r="L129" s="1"/>
  <c r="M125"/>
  <c r="L125" s="1"/>
  <c r="AC366"/>
  <c r="O63"/>
  <c r="O62" s="1"/>
  <c r="L63"/>
  <c r="L62" s="1"/>
  <c r="M158"/>
  <c r="O159"/>
  <c r="AE158"/>
  <c r="N62"/>
  <c r="AE63"/>
  <c r="AE62" s="1"/>
  <c r="M130"/>
  <c r="L130" s="1"/>
  <c r="L37"/>
  <c r="L36" s="1"/>
  <c r="L8" s="1"/>
  <c r="R358"/>
  <c r="R366" s="1"/>
  <c r="L88"/>
  <c r="M116" l="1"/>
  <c r="L116" s="1"/>
  <c r="O158"/>
  <c r="O157" s="1"/>
  <c r="O114" s="1"/>
  <c r="O358" s="1"/>
  <c r="M62"/>
  <c r="S358"/>
  <c r="S366" s="1"/>
  <c r="U366"/>
  <c r="M157"/>
  <c r="M114" s="1"/>
  <c r="L159"/>
  <c r="N157"/>
  <c r="AE157" s="1"/>
  <c r="M358" l="1"/>
  <c r="L158"/>
  <c r="L157" s="1"/>
  <c r="L114" s="1"/>
  <c r="L358" s="1"/>
  <c r="N114"/>
  <c r="N358" s="1"/>
  <c r="AE114"/>
  <c r="AE360" s="1"/>
  <c r="AE361" s="1"/>
</calcChain>
</file>

<file path=xl/sharedStrings.xml><?xml version="1.0" encoding="utf-8"?>
<sst xmlns="http://schemas.openxmlformats.org/spreadsheetml/2006/main" count="631" uniqueCount="505">
  <si>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</si>
  <si>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</si>
  <si>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</si>
  <si>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</si>
  <si>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</si>
  <si>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</si>
  <si>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</si>
  <si>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</si>
  <si>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</si>
  <si>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</si>
  <si>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</si>
  <si>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</si>
  <si>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</si>
  <si>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</si>
  <si>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</si>
  <si>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</si>
  <si>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</si>
  <si>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</si>
  <si>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</si>
  <si>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</si>
  <si>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</si>
  <si>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</si>
  <si>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</si>
  <si>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</si>
  <si>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</si>
  <si>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</si>
  <si>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</si>
  <si>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</si>
  <si>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</si>
  <si>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</si>
  <si>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</si>
  <si>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</si>
  <si>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</si>
  <si>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</si>
  <si>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</si>
  <si>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</si>
  <si>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</si>
  <si>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</si>
  <si>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</si>
  <si>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</si>
  <si>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</si>
  <si>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</si>
  <si>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</si>
  <si>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</si>
  <si>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</si>
  <si>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</si>
  <si>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</si>
  <si>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ОДБ</t>
  </si>
  <si>
    <t>ОДП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</si>
  <si>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</si>
  <si>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</si>
  <si>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</si>
  <si>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</si>
  <si>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</si>
  <si>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</si>
  <si>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</si>
  <si>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</si>
  <si>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</si>
  <si>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</si>
  <si>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</si>
  <si>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</si>
  <si>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</si>
  <si>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</si>
  <si>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</si>
  <si>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</si>
  <si>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</si>
  <si>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</si>
  <si>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</si>
  <si>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</si>
  <si>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</si>
  <si>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</si>
  <si>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</si>
  <si>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</si>
  <si>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</si>
  <si>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</si>
  <si>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</si>
  <si>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</si>
  <si>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</si>
  <si>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</si>
  <si>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</si>
  <si>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</si>
  <si>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</si>
  <si>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</si>
  <si>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</si>
  <si>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</si>
  <si>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</si>
  <si>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</si>
  <si>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ОДП.04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</si>
  <si>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</si>
  <si>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</si>
  <si>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</si>
  <si>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</si>
  <si>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</si>
  <si>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</si>
  <si>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</si>
  <si>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</si>
  <si>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</si>
  <si>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</si>
  <si>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</si>
  <si>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</si>
  <si>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</si>
  <si>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</si>
  <si>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</si>
  <si>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</si>
  <si>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</si>
  <si>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</si>
  <si>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</si>
  <si>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</si>
  <si>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</si>
  <si>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</si>
  <si>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ОГСЭ.05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</si>
  <si>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</si>
  <si>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</si>
  <si>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</si>
  <si>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</si>
  <si>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</si>
  <si>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</si>
  <si>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</si>
  <si>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</si>
  <si>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</si>
  <si>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</si>
  <si>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</si>
  <si>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</si>
  <si>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</si>
  <si>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</si>
  <si>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</si>
  <si>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</si>
  <si>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</si>
  <si>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</si>
  <si>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</si>
  <si>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</si>
  <si>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</si>
  <si>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</si>
  <si>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</si>
  <si>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</si>
  <si>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</si>
  <si>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</si>
  <si>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</si>
  <si>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</si>
  <si>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</si>
  <si>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</si>
  <si>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</si>
  <si>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</si>
  <si>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</si>
  <si>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</si>
  <si>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</si>
  <si>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</si>
  <si>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</si>
  <si>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</si>
  <si>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</si>
  <si>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</si>
  <si>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</si>
  <si>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</si>
  <si>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</si>
  <si>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</si>
  <si>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</si>
  <si>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</si>
  <si>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</si>
  <si>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</si>
  <si>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</si>
  <si>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</si>
  <si>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</si>
  <si>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</si>
  <si>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</si>
  <si>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</si>
  <si>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</si>
  <si>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</si>
  <si>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</si>
  <si>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</si>
  <si>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</si>
  <si>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</si>
  <si>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</si>
  <si>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</si>
  <si>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</si>
  <si>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</si>
  <si>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</si>
  <si>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</si>
  <si>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</si>
  <si>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</si>
  <si>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</si>
  <si>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</si>
  <si>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</si>
  <si>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</si>
  <si>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</si>
  <si>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</si>
  <si>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</si>
  <si>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</si>
  <si>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</si>
  <si>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</si>
  <si>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</si>
  <si>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</si>
  <si>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</si>
  <si>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</si>
  <si>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</si>
  <si>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</si>
  <si>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</si>
  <si>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</si>
  <si>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</si>
  <si>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</si>
  <si>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</si>
  <si>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</si>
  <si>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</si>
  <si>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</si>
  <si>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</si>
  <si>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</si>
  <si>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</si>
  <si>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</si>
  <si>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</si>
  <si>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</si>
  <si>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</si>
  <si>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</si>
  <si>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</si>
  <si>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</si>
  <si>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</si>
  <si>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</si>
  <si>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</si>
  <si>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</si>
  <si>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</si>
  <si>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</si>
  <si>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</si>
  <si>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</si>
  <si>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</si>
  <si>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</si>
  <si>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</si>
  <si>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</si>
  <si>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</si>
  <si>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</si>
  <si>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</si>
  <si>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</si>
  <si>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</si>
  <si>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</si>
  <si>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</si>
  <si>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</si>
  <si>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</si>
  <si>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</si>
  <si>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</si>
  <si>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</si>
  <si>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</si>
  <si>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</si>
  <si>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</si>
  <si>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</si>
  <si>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</si>
  <si>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</si>
  <si>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</si>
  <si>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</si>
  <si>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</si>
  <si>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</si>
  <si>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</si>
  <si>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</si>
  <si>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</si>
  <si>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</si>
  <si>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</si>
  <si>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</si>
  <si>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</si>
  <si>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</si>
  <si>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</si>
  <si>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</si>
  <si>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</si>
  <si>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</si>
  <si>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</si>
  <si>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</si>
  <si>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</si>
  <si>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</si>
  <si>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</si>
  <si>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</si>
  <si>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</si>
  <si>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</si>
  <si>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</si>
  <si>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</si>
  <si>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</si>
  <si>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</si>
  <si>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</si>
  <si>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</si>
  <si>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</si>
  <si>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</si>
  <si>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</si>
  <si>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</si>
  <si>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</si>
  <si>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</si>
  <si>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</si>
  <si>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</si>
  <si>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</si>
  <si>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</si>
  <si>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</si>
  <si>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</si>
  <si>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</si>
  <si>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</si>
  <si>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</si>
  <si>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</si>
  <si>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</si>
  <si>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</si>
  <si>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</si>
  <si>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</si>
  <si>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</si>
  <si>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</si>
  <si>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</si>
  <si>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</si>
  <si>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</si>
  <si>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</si>
  <si>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</si>
  <si>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</si>
  <si>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</si>
  <si>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</si>
  <si>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</si>
  <si>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</si>
  <si>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</si>
  <si>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</si>
  <si>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</si>
  <si>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</si>
  <si>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</si>
  <si>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</si>
  <si>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</si>
  <si>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</si>
  <si>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</si>
  <si>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</si>
  <si>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</si>
  <si>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</si>
  <si>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</si>
  <si>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</si>
  <si>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</si>
  <si>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</si>
  <si>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</si>
  <si>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</si>
  <si>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</si>
  <si>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</si>
  <si>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</si>
  <si>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</si>
  <si>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</si>
  <si>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</si>
  <si>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</si>
  <si>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</si>
  <si>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</si>
  <si>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</si>
  <si>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</si>
  <si>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</si>
  <si>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</si>
  <si>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</si>
  <si>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</si>
  <si>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</si>
  <si>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</si>
  <si>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Консультации на учебную группу на весь период обучения</t>
  </si>
  <si>
    <t>Иностранный язык</t>
  </si>
  <si>
    <t>Математика</t>
  </si>
  <si>
    <t>Физика</t>
  </si>
  <si>
    <t>Химия</t>
  </si>
  <si>
    <t>Биология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</si>
  <si>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</si>
  <si>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</si>
  <si>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</si>
  <si>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</si>
  <si>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</si>
  <si>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</si>
  <si>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СУММА:</t>
  </si>
  <si>
    <t>Обществознание (включая экономику и право)</t>
  </si>
  <si>
    <t>Дискретная математика</t>
  </si>
  <si>
    <t>Экономика организации</t>
  </si>
  <si>
    <t>Менеджмент</t>
  </si>
  <si>
    <t>Документационное обеспечение управления</t>
  </si>
  <si>
    <t>Основы теории информации</t>
  </si>
  <si>
    <t>Операционные системы и среды</t>
  </si>
  <si>
    <t>Архитектура электронно-вычислительных машин и вычислительные системы</t>
  </si>
  <si>
    <t>Разработка, внедрение и адаптация программного обеспечения отраслевой направленности</t>
  </si>
  <si>
    <t>Сопровождение и продвижение программного обеспечения отраслевой направленности</t>
  </si>
  <si>
    <t>Обеспечение проектной деятельности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</si>
  <si>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</si>
  <si>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</si>
  <si>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</si>
  <si>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</si>
  <si>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</si>
  <si>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</si>
  <si>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</si>
  <si>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</si>
  <si>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</si>
  <si>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</si>
  <si>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</si>
  <si>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</si>
  <si>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</si>
  <si>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</si>
  <si>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</si>
  <si>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</si>
  <si>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</si>
  <si>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</si>
  <si>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</si>
  <si>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</si>
  <si>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</si>
  <si>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</si>
  <si>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</si>
  <si>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</si>
  <si>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</si>
  <si>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</si>
  <si>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</si>
  <si>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</si>
  <si>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</si>
  <si>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</si>
  <si>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</si>
  <si>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</si>
  <si>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</si>
  <si>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</si>
  <si>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</si>
  <si>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</si>
  <si>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</si>
  <si>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</si>
  <si>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</si>
  <si>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</si>
  <si>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</si>
  <si>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</si>
  <si>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</si>
  <si>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</si>
  <si>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</si>
  <si>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</si>
  <si>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</si>
  <si>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</si>
  <si>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</si>
  <si>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</si>
  <si>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</si>
  <si>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</si>
  <si>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</si>
  <si>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</si>
  <si>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</si>
  <si>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</si>
  <si>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</si>
  <si>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</si>
  <si>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</si>
  <si>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</si>
  <si>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</si>
  <si>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Неделя отсутствует</t>
  </si>
  <si>
    <t>Производственная практика</t>
  </si>
  <si>
    <t>Учебная практика</t>
  </si>
  <si>
    <t>Зачёты</t>
  </si>
  <si>
    <t>Дифференцированные зачеты</t>
  </si>
  <si>
    <t>Экзамены</t>
  </si>
  <si>
    <t>Общепрофессиональный цикл</t>
  </si>
  <si>
    <t>*8</t>
  </si>
  <si>
    <t>*4</t>
  </si>
  <si>
    <t xml:space="preserve">Обработка отраслевой информации </t>
  </si>
  <si>
    <t>*6</t>
  </si>
  <si>
    <t>Диф. зачеты без ФК</t>
  </si>
  <si>
    <t>Зачёты без ФК</t>
  </si>
  <si>
    <t>Произв. практики</t>
  </si>
  <si>
    <t>ФГОС</t>
  </si>
  <si>
    <t>Эффективное поведение на рынке труда</t>
  </si>
  <si>
    <t>ошибка в ФГОС</t>
  </si>
  <si>
    <r>
      <t>Обработка отраслевой информации</t>
    </r>
    <r>
      <rPr>
        <sz val="8"/>
        <color rgb="FFFF0000"/>
        <rFont val="Arial"/>
        <family val="2"/>
        <charset val="204"/>
      </rPr>
      <t xml:space="preserve"> </t>
    </r>
  </si>
  <si>
    <t xml:space="preserve">Разработка, внедрение и адаптация программного обеспечения отраслевой направленности </t>
  </si>
  <si>
    <t xml:space="preserve">Сопровождение и продвижение программного обеспечения отраслевой направленности </t>
  </si>
  <si>
    <t xml:space="preserve">Информатика </t>
  </si>
  <si>
    <t>Герграфия</t>
  </si>
  <si>
    <t>Экология</t>
  </si>
  <si>
    <t>Базовые общеобразовательные учебные дисциплины</t>
  </si>
  <si>
    <t>Профильные общеобразовательные учебные дисциплины</t>
  </si>
  <si>
    <t>Основы безопасности жизнедеятельности</t>
  </si>
  <si>
    <t>*2</t>
  </si>
  <si>
    <t>Русский язык и литература. Русский язык</t>
  </si>
  <si>
    <t>Русский язык и литература. Литература</t>
  </si>
  <si>
    <t>курсовое проектирование</t>
  </si>
  <si>
    <t>Web-дизайн</t>
  </si>
  <si>
    <t xml:space="preserve">Правовое обеспечение профессиональной деятельности </t>
  </si>
  <si>
    <t>Теория вероятностей и математическая статистика</t>
  </si>
  <si>
    <t>Астрономия</t>
  </si>
  <si>
    <t>*3</t>
  </si>
  <si>
    <t>*7</t>
  </si>
  <si>
    <t>Прикладная информатика (по отраслям( (приём 2018 - выпуск 2022 г.)   ФГОС 3+</t>
  </si>
  <si>
    <t>Прикладная информатика (приём 2018-выпуск 2022) ФГОС 3+</t>
  </si>
  <si>
    <t>ОГСЭ.01.</t>
  </si>
  <si>
    <t>ОГСЭ.02.</t>
  </si>
  <si>
    <t>ОГСЭ.03.</t>
  </si>
  <si>
    <t>ОГСЭ.04.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</si>
  <si>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</si>
  <si>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</si>
  <si>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</si>
  <si>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</si>
  <si>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</si>
  <si>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</si>
  <si>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</si>
  <si>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</si>
  <si>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</si>
  <si>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</si>
  <si>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</si>
  <si>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ОП.11.</t>
  </si>
  <si>
    <t>ОП.10.</t>
  </si>
  <si>
    <t>МДК.01.01.</t>
  </si>
  <si>
    <t>МДК.02.01.</t>
  </si>
  <si>
    <t>МДК.03.01.</t>
  </si>
  <si>
    <t>МДК.04.01.</t>
  </si>
  <si>
    <t>ОУД.01.01</t>
  </si>
  <si>
    <t>ОУД.01.02</t>
  </si>
  <si>
    <t>ОУД.02</t>
  </si>
  <si>
    <t>ОУД.04</t>
  </si>
  <si>
    <t>ОУД.05</t>
  </si>
  <si>
    <t>ОУД.06</t>
  </si>
  <si>
    <t>ОУД.09</t>
  </si>
  <si>
    <t>ОУД.10</t>
  </si>
  <si>
    <t>ОУД.15</t>
  </si>
  <si>
    <t>ОУД.16</t>
  </si>
  <si>
    <t>ОУД.17</t>
  </si>
  <si>
    <t>ДВ. 01</t>
  </si>
  <si>
    <t>ОУД.03</t>
  </si>
  <si>
    <t>ОУД.07</t>
  </si>
  <si>
    <t>ОУД.08</t>
  </si>
  <si>
    <t>Экзамен (квалификационный)</t>
  </si>
  <si>
    <t>Государственная итоговая аттестация</t>
  </si>
  <si>
    <t>ГИА</t>
  </si>
  <si>
    <t>преддипломная практика</t>
  </si>
  <si>
    <t>производственная практика (по профилю специальности) (концентрированная)</t>
  </si>
  <si>
    <t>государственная итоговая аттестация (защита выпускной квалификационной работы)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</si>
</sst>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8"/>
      <color rgb="FFFF0000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4" fillId="7" borderId="0" xfId="0" applyFont="1" applyFill="1"/>
    <xf numFmtId="0" fontId="4" fillId="6" borderId="0" xfId="0" applyFont="1" applyFill="1"/>
    <xf numFmtId="0" fontId="4" fillId="0" borderId="0" xfId="0" applyFont="1"/>
    <xf numFmtId="0" fontId="4" fillId="3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2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3" fillId="4" borderId="8" xfId="0" applyFont="1" applyFill="1" applyBorder="1" applyAlignment="1"/>
    <xf numFmtId="0" fontId="14" fillId="4" borderId="8" xfId="0" applyFont="1" applyFill="1" applyBorder="1" applyAlignment="1"/>
    <xf numFmtId="0" fontId="0" fillId="0" borderId="8" xfId="0" applyBorder="1"/>
    <xf numFmtId="0" fontId="13" fillId="4" borderId="8" xfId="0" applyNumberFormat="1" applyFont="1" applyFill="1" applyBorder="1" applyAlignment="1"/>
    <xf numFmtId="0" fontId="15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>
      <alignment horizontal="center"/>
    </xf>
    <xf numFmtId="0" fontId="18" fillId="4" borderId="8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20" fillId="4" borderId="8" xfId="0" applyFont="1" applyFill="1" applyBorder="1" applyAlignment="1"/>
    <xf numFmtId="0" fontId="21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top" wrapText="1"/>
      <protection hidden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 shrinkToFi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center" textRotation="90" wrapText="1"/>
    </xf>
    <xf numFmtId="0" fontId="5" fillId="0" borderId="8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horizontal="left" vertical="top" wrapText="1" shrinkToFit="1"/>
    </xf>
    <xf numFmtId="1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5" fillId="11" borderId="8" xfId="0" applyFont="1" applyFill="1" applyBorder="1" applyAlignment="1">
      <alignment vertical="center" wrapText="1"/>
    </xf>
    <xf numFmtId="1" fontId="3" fillId="11" borderId="8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" fontId="5" fillId="11" borderId="8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1" fontId="3" fillId="11" borderId="8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3" fillId="11" borderId="8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 shrinkToFit="1"/>
    </xf>
    <xf numFmtId="0" fontId="3" fillId="11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11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4" fillId="0" borderId="25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5" fillId="11" borderId="25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shrinkToFit="1"/>
      <protection hidden="1"/>
    </xf>
    <xf numFmtId="0" fontId="4" fillId="0" borderId="25" xfId="0" applyFont="1" applyFill="1" applyBorder="1" applyAlignment="1" applyProtection="1">
      <alignment horizontal="left" vertical="top" wrapText="1" shrinkToFit="1"/>
      <protection hidden="1"/>
    </xf>
    <xf numFmtId="0" fontId="4" fillId="0" borderId="15" xfId="0" applyFont="1" applyFill="1" applyBorder="1" applyAlignment="1" applyProtection="1">
      <alignment horizontal="left" vertical="top" wrapText="1" shrinkToFit="1"/>
      <protection hidden="1"/>
    </xf>
    <xf numFmtId="0" fontId="3" fillId="11" borderId="2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4" fillId="0" borderId="2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1" fillId="12" borderId="0" xfId="0" applyFont="1" applyFill="1" applyBorder="1"/>
    <xf numFmtId="0" fontId="1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left" vertical="top" wrapText="1"/>
    </xf>
    <xf numFmtId="0" fontId="6" fillId="13" borderId="8" xfId="0" applyFont="1" applyFill="1" applyBorder="1" applyAlignment="1">
      <alignment horizontal="left" vertical="top" wrapText="1"/>
    </xf>
    <xf numFmtId="0" fontId="4" fillId="13" borderId="25" xfId="0" applyFont="1" applyFill="1" applyBorder="1" applyAlignment="1">
      <alignment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/>
    </xf>
    <xf numFmtId="0" fontId="4" fillId="13" borderId="0" xfId="0" applyFont="1" applyFill="1" applyBorder="1"/>
    <xf numFmtId="0" fontId="4" fillId="13" borderId="0" xfId="0" applyFont="1" applyFill="1"/>
    <xf numFmtId="0" fontId="4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vertical="center"/>
    </xf>
    <xf numFmtId="0" fontId="4" fillId="13" borderId="16" xfId="0" applyFont="1" applyFill="1" applyBorder="1" applyAlignment="1">
      <alignment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64" fontId="29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left" vertical="top" wrapText="1"/>
    </xf>
    <xf numFmtId="0" fontId="4" fillId="14" borderId="8" xfId="0" applyFont="1" applyFill="1" applyBorder="1" applyAlignment="1">
      <alignment horizontal="left" vertical="top" wrapText="1"/>
    </xf>
    <xf numFmtId="49" fontId="4" fillId="14" borderId="25" xfId="0" applyNumberFormat="1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left" vertical="top" wrapText="1" shrinkToFit="1"/>
    </xf>
    <xf numFmtId="0" fontId="4" fillId="14" borderId="16" xfId="0" applyFont="1" applyFill="1" applyBorder="1" applyAlignment="1">
      <alignment vertical="center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vertical="center"/>
    </xf>
    <xf numFmtId="0" fontId="0" fillId="0" borderId="0" xfId="0" applyAlignment="1"/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2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11" fillId="4" borderId="8" xfId="0" applyFont="1" applyFill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 textRotation="3"/>
    </xf>
    <xf numFmtId="0" fontId="23" fillId="0" borderId="13" xfId="0" applyFont="1" applyBorder="1" applyAlignment="1">
      <alignment horizontal="left" vertical="top" textRotation="3"/>
    </xf>
    <xf numFmtId="0" fontId="19" fillId="0" borderId="25" xfId="0" applyFont="1" applyBorder="1" applyAlignment="1">
      <alignment horizontal="left" vertical="top" textRotation="1"/>
    </xf>
    <xf numFmtId="0" fontId="19" fillId="0" borderId="13" xfId="0" applyFont="1" applyBorder="1" applyAlignment="1">
      <alignment horizontal="left" vertical="top" textRotation="1"/>
    </xf>
    <xf numFmtId="0" fontId="24" fillId="0" borderId="25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textRotation="2"/>
    </xf>
    <xf numFmtId="0" fontId="24" fillId="0" borderId="13" xfId="0" applyFont="1" applyBorder="1" applyAlignment="1">
      <alignment horizontal="left" vertical="top" textRotation="2"/>
    </xf>
    <xf numFmtId="0" fontId="10" fillId="0" borderId="2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1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top" textRotation="90" wrapText="1"/>
    </xf>
    <xf numFmtId="0" fontId="3" fillId="0" borderId="27" xfId="0" applyFont="1" applyFill="1" applyBorder="1" applyAlignment="1">
      <alignment horizontal="left" vertical="top" textRotation="90" wrapText="1"/>
    </xf>
    <xf numFmtId="0" fontId="3" fillId="0" borderId="1" xfId="0" applyFont="1" applyFill="1" applyBorder="1" applyAlignment="1">
      <alignment horizontal="left" vertical="top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11" borderId="8" xfId="0" applyNumberFormat="1" applyFont="1" applyFill="1" applyBorder="1" applyAlignment="1">
      <alignment horizontal="center" vertical="center" wrapText="1"/>
    </xf>
    <xf numFmtId="0" fontId="3" fillId="11" borderId="25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view="pageLayout" workbookViewId="0">
      <selection activeCell="AT12" sqref="AT12"/>
    </sheetView>
  </sheetViews>
  <sheetFormatPr defaultColWidth="4.5703125" defaultRowHeight="15"/>
  <cols>
    <col min="1" max="53" width="2.28515625" customWidth="1"/>
    <col min="54" max="54" width="2.85546875" customWidth="1"/>
    <col min="55" max="57" width="2.28515625" customWidth="1"/>
    <col min="58" max="58" width="2.85546875" customWidth="1"/>
  </cols>
  <sheetData>
    <row r="1" spans="1:58">
      <c r="A1" s="309" t="s">
        <v>364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29"/>
      <c r="N1" s="29"/>
    </row>
    <row r="2" spans="1:58">
      <c r="A2" s="310" t="s">
        <v>365</v>
      </c>
      <c r="B2" s="312" t="s">
        <v>366</v>
      </c>
      <c r="C2" s="313"/>
      <c r="D2" s="313"/>
      <c r="E2" s="313"/>
      <c r="F2" s="314"/>
      <c r="G2" s="312" t="s">
        <v>367</v>
      </c>
      <c r="H2" s="313"/>
      <c r="I2" s="313"/>
      <c r="J2" s="314"/>
      <c r="K2" s="312" t="s">
        <v>368</v>
      </c>
      <c r="L2" s="313"/>
      <c r="M2" s="313"/>
      <c r="N2" s="314"/>
      <c r="O2" s="312" t="s">
        <v>369</v>
      </c>
      <c r="P2" s="313"/>
      <c r="Q2" s="313"/>
      <c r="R2" s="313"/>
      <c r="S2" s="314"/>
      <c r="T2" s="312" t="s">
        <v>370</v>
      </c>
      <c r="U2" s="313"/>
      <c r="V2" s="313"/>
      <c r="W2" s="314"/>
      <c r="X2" s="312" t="s">
        <v>371</v>
      </c>
      <c r="Y2" s="313"/>
      <c r="Z2" s="313"/>
      <c r="AA2" s="314"/>
      <c r="AB2" s="312" t="s">
        <v>372</v>
      </c>
      <c r="AC2" s="313"/>
      <c r="AD2" s="313"/>
      <c r="AE2" s="313"/>
      <c r="AF2" s="314"/>
      <c r="AG2" s="312" t="s">
        <v>373</v>
      </c>
      <c r="AH2" s="313"/>
      <c r="AI2" s="313"/>
      <c r="AJ2" s="314"/>
      <c r="AK2" s="312" t="s">
        <v>374</v>
      </c>
      <c r="AL2" s="313"/>
      <c r="AM2" s="313"/>
      <c r="AN2" s="314"/>
      <c r="AO2" s="312" t="s">
        <v>375</v>
      </c>
      <c r="AP2" s="313"/>
      <c r="AQ2" s="313"/>
      <c r="AR2" s="313"/>
      <c r="AS2" s="314"/>
      <c r="AT2" s="312" t="s">
        <v>376</v>
      </c>
      <c r="AU2" s="313"/>
      <c r="AV2" s="313"/>
      <c r="AW2" s="314"/>
      <c r="AX2" s="312" t="s">
        <v>377</v>
      </c>
      <c r="AY2" s="313"/>
      <c r="AZ2" s="313"/>
      <c r="BA2" s="314"/>
    </row>
    <row r="3" spans="1:58" ht="30">
      <c r="A3" s="311"/>
      <c r="B3" s="30" t="s">
        <v>378</v>
      </c>
      <c r="C3" s="30" t="s">
        <v>379</v>
      </c>
      <c r="D3" s="30" t="s">
        <v>380</v>
      </c>
      <c r="E3" s="30" t="s">
        <v>381</v>
      </c>
      <c r="F3" s="30" t="s">
        <v>382</v>
      </c>
      <c r="G3" s="30" t="s">
        <v>383</v>
      </c>
      <c r="H3" s="30" t="s">
        <v>384</v>
      </c>
      <c r="I3" s="30" t="s">
        <v>385</v>
      </c>
      <c r="J3" s="30" t="s">
        <v>386</v>
      </c>
      <c r="K3" s="30" t="s">
        <v>387</v>
      </c>
      <c r="L3" s="30" t="s">
        <v>388</v>
      </c>
      <c r="M3" s="30" t="s">
        <v>389</v>
      </c>
      <c r="N3" s="30" t="s">
        <v>390</v>
      </c>
      <c r="O3" s="30" t="s">
        <v>378</v>
      </c>
      <c r="P3" s="30" t="s">
        <v>379</v>
      </c>
      <c r="Q3" s="30" t="s">
        <v>380</v>
      </c>
      <c r="R3" s="30" t="s">
        <v>381</v>
      </c>
      <c r="S3" s="30" t="s">
        <v>391</v>
      </c>
      <c r="T3" s="30" t="s">
        <v>392</v>
      </c>
      <c r="U3" s="30" t="s">
        <v>393</v>
      </c>
      <c r="V3" s="30" t="s">
        <v>394</v>
      </c>
      <c r="W3" s="30" t="s">
        <v>395</v>
      </c>
      <c r="X3" s="30" t="s">
        <v>396</v>
      </c>
      <c r="Y3" s="30" t="s">
        <v>397</v>
      </c>
      <c r="Z3" s="30" t="s">
        <v>398</v>
      </c>
      <c r="AA3" s="30" t="s">
        <v>399</v>
      </c>
      <c r="AB3" s="30" t="s">
        <v>396</v>
      </c>
      <c r="AC3" s="30" t="s">
        <v>397</v>
      </c>
      <c r="AD3" s="30" t="s">
        <v>398</v>
      </c>
      <c r="AE3" s="30" t="s">
        <v>400</v>
      </c>
      <c r="AF3" s="30" t="s">
        <v>401</v>
      </c>
      <c r="AG3" s="30" t="s">
        <v>383</v>
      </c>
      <c r="AH3" s="30" t="s">
        <v>384</v>
      </c>
      <c r="AI3" s="30" t="s">
        <v>385</v>
      </c>
      <c r="AJ3" s="30" t="s">
        <v>402</v>
      </c>
      <c r="AK3" s="30" t="s">
        <v>403</v>
      </c>
      <c r="AL3" s="30" t="s">
        <v>404</v>
      </c>
      <c r="AM3" s="30" t="s">
        <v>405</v>
      </c>
      <c r="AN3" s="30" t="s">
        <v>406</v>
      </c>
      <c r="AO3" s="30" t="s">
        <v>378</v>
      </c>
      <c r="AP3" s="30" t="s">
        <v>379</v>
      </c>
      <c r="AQ3" s="30" t="s">
        <v>380</v>
      </c>
      <c r="AR3" s="30" t="s">
        <v>381</v>
      </c>
      <c r="AS3" s="30" t="s">
        <v>382</v>
      </c>
      <c r="AT3" s="30" t="s">
        <v>383</v>
      </c>
      <c r="AU3" s="30" t="s">
        <v>384</v>
      </c>
      <c r="AV3" s="30" t="s">
        <v>385</v>
      </c>
      <c r="AW3" s="30" t="s">
        <v>386</v>
      </c>
      <c r="AX3" s="30" t="s">
        <v>387</v>
      </c>
      <c r="AY3" s="30" t="s">
        <v>388</v>
      </c>
      <c r="AZ3" s="30" t="s">
        <v>389</v>
      </c>
      <c r="BA3" s="30" t="s">
        <v>407</v>
      </c>
      <c r="BB3" s="139" t="s">
        <v>408</v>
      </c>
      <c r="BC3" s="139" t="s">
        <v>409</v>
      </c>
      <c r="BD3" s="139" t="s">
        <v>410</v>
      </c>
      <c r="BE3" s="139" t="s">
        <v>411</v>
      </c>
      <c r="BF3" s="140"/>
    </row>
    <row r="4" spans="1:58">
      <c r="A4" s="31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33"/>
      <c r="U4" s="34"/>
      <c r="V4" s="33" t="s">
        <v>412</v>
      </c>
      <c r="W4" s="33" t="s">
        <v>412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35" t="s">
        <v>413</v>
      </c>
      <c r="AR4" s="35" t="s">
        <v>413</v>
      </c>
      <c r="AS4" s="36" t="s">
        <v>412</v>
      </c>
      <c r="AT4" s="36" t="s">
        <v>412</v>
      </c>
      <c r="AU4" s="36" t="s">
        <v>412</v>
      </c>
      <c r="AV4" s="36" t="s">
        <v>412</v>
      </c>
      <c r="AW4" s="36" t="s">
        <v>412</v>
      </c>
      <c r="AX4" s="36" t="s">
        <v>412</v>
      </c>
      <c r="AY4" s="36" t="s">
        <v>412</v>
      </c>
      <c r="AZ4" s="36" t="s">
        <v>412</v>
      </c>
      <c r="BA4" s="36" t="s">
        <v>412</v>
      </c>
      <c r="BB4" s="140">
        <v>39</v>
      </c>
      <c r="BC4" s="140">
        <v>2</v>
      </c>
      <c r="BD4" s="140">
        <v>2</v>
      </c>
      <c r="BE4" s="141">
        <v>9</v>
      </c>
      <c r="BF4" s="140">
        <f>SUM(BB4:BE4)</f>
        <v>52</v>
      </c>
    </row>
    <row r="5" spans="1:58">
      <c r="A5" s="37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3" t="s">
        <v>412</v>
      </c>
      <c r="T5" s="33" t="s">
        <v>412</v>
      </c>
      <c r="U5" s="33"/>
      <c r="V5" s="33"/>
      <c r="W5" s="33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5" t="s">
        <v>413</v>
      </c>
      <c r="AS5" s="33" t="s">
        <v>412</v>
      </c>
      <c r="AT5" s="33" t="s">
        <v>412</v>
      </c>
      <c r="AU5" s="33" t="s">
        <v>412</v>
      </c>
      <c r="AV5" s="33" t="s">
        <v>412</v>
      </c>
      <c r="AW5" s="33" t="s">
        <v>412</v>
      </c>
      <c r="AX5" s="33" t="s">
        <v>412</v>
      </c>
      <c r="AY5" s="33" t="s">
        <v>412</v>
      </c>
      <c r="AZ5" s="33" t="s">
        <v>412</v>
      </c>
      <c r="BA5" s="33" t="s">
        <v>412</v>
      </c>
      <c r="BB5" s="40">
        <v>40</v>
      </c>
      <c r="BC5" s="140">
        <v>2</v>
      </c>
      <c r="BD5" s="140">
        <v>1</v>
      </c>
      <c r="BE5" s="40">
        <v>9</v>
      </c>
      <c r="BF5" s="140">
        <f>SUM(BB5:BE5)</f>
        <v>52</v>
      </c>
    </row>
    <row r="6" spans="1:58">
      <c r="A6" s="37">
        <v>3</v>
      </c>
      <c r="B6" s="38"/>
      <c r="C6" s="39"/>
      <c r="D6" s="38"/>
      <c r="E6" s="38"/>
      <c r="F6" s="38"/>
      <c r="G6" s="38"/>
      <c r="H6" s="38"/>
      <c r="I6" s="38"/>
      <c r="J6" s="40"/>
      <c r="K6" s="38"/>
      <c r="L6" s="38"/>
      <c r="M6" s="38"/>
      <c r="N6" s="38"/>
      <c r="O6" s="38"/>
      <c r="P6" s="41"/>
      <c r="Q6" s="38"/>
      <c r="R6" s="35" t="s">
        <v>413</v>
      </c>
      <c r="S6" s="33" t="s">
        <v>412</v>
      </c>
      <c r="T6" s="33" t="s">
        <v>412</v>
      </c>
      <c r="U6" s="33"/>
      <c r="V6" s="33"/>
      <c r="W6" s="33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P6" s="35"/>
      <c r="AQ6" s="43"/>
      <c r="AR6" s="43" t="s">
        <v>414</v>
      </c>
      <c r="AS6" s="35" t="s">
        <v>413</v>
      </c>
      <c r="AT6" s="33" t="s">
        <v>412</v>
      </c>
      <c r="AU6" s="33" t="s">
        <v>412</v>
      </c>
      <c r="AV6" s="33" t="s">
        <v>412</v>
      </c>
      <c r="AW6" s="33" t="s">
        <v>412</v>
      </c>
      <c r="AX6" s="33" t="s">
        <v>412</v>
      </c>
      <c r="AY6" s="33" t="s">
        <v>412</v>
      </c>
      <c r="AZ6" s="33" t="s">
        <v>412</v>
      </c>
      <c r="BA6" s="33" t="s">
        <v>412</v>
      </c>
      <c r="BB6" s="40">
        <v>40</v>
      </c>
      <c r="BC6" s="140">
        <v>2</v>
      </c>
      <c r="BD6" s="140">
        <v>2</v>
      </c>
      <c r="BE6" s="40">
        <v>8</v>
      </c>
      <c r="BF6" s="140">
        <f>SUM(BB6:BE6)</f>
        <v>52</v>
      </c>
    </row>
    <row r="7" spans="1:58">
      <c r="A7" s="37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44"/>
      <c r="P7" s="44"/>
      <c r="Q7" s="44"/>
      <c r="R7" s="35" t="s">
        <v>413</v>
      </c>
      <c r="S7" s="33" t="s">
        <v>412</v>
      </c>
      <c r="T7" s="33" t="s">
        <v>412</v>
      </c>
      <c r="U7" s="33"/>
      <c r="V7" s="33"/>
      <c r="W7" s="33"/>
      <c r="X7" s="45"/>
      <c r="Y7" s="35"/>
      <c r="Z7" s="35"/>
      <c r="AA7" s="35"/>
      <c r="AB7" s="33"/>
      <c r="AC7" s="33"/>
      <c r="AD7" s="33"/>
      <c r="AE7" s="33"/>
      <c r="AF7" s="33"/>
      <c r="AG7" s="33"/>
      <c r="AH7" s="46" t="s">
        <v>413</v>
      </c>
      <c r="AI7" s="33" t="s">
        <v>415</v>
      </c>
      <c r="AJ7" s="33" t="s">
        <v>415</v>
      </c>
      <c r="AK7" s="33" t="s">
        <v>415</v>
      </c>
      <c r="AL7" s="47" t="s">
        <v>415</v>
      </c>
      <c r="AM7" s="48" t="s">
        <v>416</v>
      </c>
      <c r="AN7" s="48" t="s">
        <v>416</v>
      </c>
      <c r="AO7" s="48" t="s">
        <v>416</v>
      </c>
      <c r="AP7" s="48" t="s">
        <v>416</v>
      </c>
      <c r="AQ7" s="35" t="s">
        <v>417</v>
      </c>
      <c r="AR7" s="35" t="s">
        <v>417</v>
      </c>
      <c r="AS7" s="49" t="s">
        <v>418</v>
      </c>
      <c r="AT7" s="49" t="s">
        <v>418</v>
      </c>
      <c r="AU7" s="49" t="s">
        <v>418</v>
      </c>
      <c r="AV7" s="49" t="s">
        <v>418</v>
      </c>
      <c r="AW7" s="49" t="s">
        <v>418</v>
      </c>
      <c r="AX7" s="49" t="s">
        <v>418</v>
      </c>
      <c r="AY7" s="49" t="s">
        <v>418</v>
      </c>
      <c r="AZ7" s="49" t="s">
        <v>418</v>
      </c>
      <c r="BA7" s="49" t="s">
        <v>418</v>
      </c>
      <c r="BB7" s="40">
        <v>29</v>
      </c>
      <c r="BC7" s="140">
        <v>2</v>
      </c>
      <c r="BD7" s="141">
        <v>2</v>
      </c>
      <c r="BE7" s="40"/>
      <c r="BF7" s="40">
        <f>SUM(BA7:BE8)</f>
        <v>33</v>
      </c>
    </row>
    <row r="8" spans="1:58">
      <c r="A8" s="308" t="s">
        <v>419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1"/>
      <c r="BC8" s="51"/>
      <c r="BD8" s="51"/>
      <c r="BE8" s="51"/>
      <c r="BF8" s="51"/>
    </row>
    <row r="9" spans="1:58" ht="42" customHeight="1">
      <c r="A9" s="318"/>
      <c r="B9" s="318"/>
      <c r="C9" s="319" t="s">
        <v>420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1"/>
      <c r="S9" s="322" t="s">
        <v>408</v>
      </c>
      <c r="T9" s="322"/>
      <c r="U9" s="323" t="s">
        <v>421</v>
      </c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4" t="s">
        <v>417</v>
      </c>
      <c r="AL9" s="325"/>
      <c r="AM9" s="315" t="s">
        <v>504</v>
      </c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7"/>
      <c r="BB9" s="52"/>
      <c r="BC9" s="52"/>
      <c r="BD9" s="52"/>
      <c r="BE9" s="52"/>
      <c r="BF9" s="52"/>
    </row>
    <row r="10" spans="1:58" ht="27" customHeight="1">
      <c r="A10" s="326" t="s">
        <v>412</v>
      </c>
      <c r="B10" s="327"/>
      <c r="C10" s="323" t="s">
        <v>422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8" t="s">
        <v>414</v>
      </c>
      <c r="T10" s="329"/>
      <c r="U10" s="315" t="s">
        <v>503</v>
      </c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7"/>
      <c r="AK10" s="318" t="s">
        <v>415</v>
      </c>
      <c r="AL10" s="318"/>
      <c r="AM10" s="315" t="s">
        <v>502</v>
      </c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7"/>
      <c r="BB10" s="52"/>
      <c r="BC10" s="52"/>
      <c r="BD10" s="52"/>
      <c r="BE10" s="52"/>
      <c r="BF10" s="52"/>
    </row>
    <row r="11" spans="1:58" ht="30.75" customHeight="1">
      <c r="A11" s="330" t="s">
        <v>413</v>
      </c>
      <c r="B11" s="331"/>
      <c r="C11" s="319" t="s">
        <v>423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1"/>
      <c r="S11" s="332" t="s">
        <v>416</v>
      </c>
      <c r="T11" s="333"/>
      <c r="U11" s="315" t="s">
        <v>424</v>
      </c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7"/>
      <c r="AK11" s="334" t="s">
        <v>418</v>
      </c>
      <c r="AL11" s="335"/>
      <c r="AM11" s="315" t="s">
        <v>425</v>
      </c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7"/>
      <c r="BB11" s="53"/>
      <c r="BC11" s="53"/>
      <c r="BD11" s="53"/>
      <c r="BE11" s="53"/>
      <c r="BF11" s="53"/>
    </row>
    <row r="14" spans="1:58">
      <c r="A14" s="307" t="s">
        <v>461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</row>
  </sheetData>
  <mergeCells count="34"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X2:BA2"/>
    <mergeCell ref="A9:B9"/>
    <mergeCell ref="C9:R9"/>
    <mergeCell ref="S9:T9"/>
    <mergeCell ref="U9:AJ9"/>
    <mergeCell ref="AK9:AL9"/>
    <mergeCell ref="A14:AN14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  <mergeCell ref="AM9:BA9"/>
    <mergeCell ref="AG2:AJ2"/>
    <mergeCell ref="AK2:AN2"/>
    <mergeCell ref="AO2:AS2"/>
    <mergeCell ref="AT2:AW2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13"/>
  <sheetViews>
    <sheetView tabSelected="1" view="pageBreakPreview" topLeftCell="A2" zoomScaleSheetLayoutView="100" workbookViewId="0">
      <pane xSplit="2" ySplit="6" topLeftCell="C66" activePane="bottomRight" state="frozen"/>
      <selection activeCell="A2" sqref="A2"/>
      <selection pane="topRight" activeCell="C2" sqref="C2"/>
      <selection pane="bottomLeft" activeCell="A8" sqref="A8"/>
      <selection pane="bottomRight" activeCell="AE2" sqref="AE1:AE1048576"/>
    </sheetView>
  </sheetViews>
  <sheetFormatPr defaultRowHeight="12.75"/>
  <cols>
    <col min="1" max="1" width="9.42578125" style="192" customWidth="1"/>
    <col min="2" max="2" width="34.5703125" style="2" customWidth="1"/>
    <col min="3" max="11" width="2.7109375" style="2" customWidth="1"/>
    <col min="12" max="17" width="4.7109375" style="2" customWidth="1"/>
    <col min="18" max="21" width="3.7109375" style="2" customWidth="1"/>
    <col min="22" max="22" width="3.7109375" style="2" hidden="1" customWidth="1"/>
    <col min="23" max="23" width="3.7109375" style="2" customWidth="1"/>
    <col min="24" max="24" width="3.7109375" style="2" hidden="1" customWidth="1"/>
    <col min="25" max="27" width="3.7109375" style="2" customWidth="1"/>
    <col min="28" max="28" width="3.7109375" style="2" hidden="1" customWidth="1"/>
    <col min="29" max="29" width="3.7109375" style="2" customWidth="1"/>
    <col min="30" max="30" width="6.5703125" style="198" customWidth="1"/>
    <col min="31" max="31" width="10.5703125" style="19" hidden="1" customWidth="1"/>
    <col min="32" max="53" width="9.140625" style="1"/>
    <col min="54" max="73" width="9.140625" style="199"/>
    <col min="74" max="16384" width="9.140625" style="2"/>
  </cols>
  <sheetData>
    <row r="1" spans="1:73" ht="45" hidden="1" customHeight="1">
      <c r="A1" s="362" t="s">
        <v>0</v>
      </c>
      <c r="B1" s="365" t="s">
        <v>1</v>
      </c>
      <c r="C1" s="370" t="s">
        <v>462</v>
      </c>
      <c r="D1" s="371"/>
      <c r="E1" s="371"/>
      <c r="F1" s="371"/>
      <c r="G1" s="371"/>
      <c r="H1" s="371"/>
      <c r="I1" s="371"/>
      <c r="J1" s="371"/>
      <c r="K1" s="372"/>
      <c r="L1" s="370" t="s">
        <v>44</v>
      </c>
      <c r="M1" s="371"/>
      <c r="N1" s="371"/>
      <c r="O1" s="371"/>
      <c r="P1" s="372"/>
      <c r="Q1" s="247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193"/>
      <c r="AE1" s="57"/>
    </row>
    <row r="2" spans="1:73" ht="38.25" customHeight="1" thickBot="1">
      <c r="A2" s="363"/>
      <c r="B2" s="366"/>
      <c r="C2" s="373"/>
      <c r="D2" s="374"/>
      <c r="E2" s="374"/>
      <c r="F2" s="374"/>
      <c r="G2" s="374"/>
      <c r="H2" s="374"/>
      <c r="I2" s="374"/>
      <c r="J2" s="374"/>
      <c r="K2" s="375"/>
      <c r="L2" s="373"/>
      <c r="M2" s="374"/>
      <c r="N2" s="374"/>
      <c r="O2" s="374"/>
      <c r="P2" s="375"/>
      <c r="Q2" s="245"/>
      <c r="R2" s="370" t="s">
        <v>3</v>
      </c>
      <c r="S2" s="372"/>
      <c r="T2" s="370" t="s">
        <v>4</v>
      </c>
      <c r="U2" s="371"/>
      <c r="V2" s="372"/>
      <c r="W2" s="370" t="s">
        <v>5</v>
      </c>
      <c r="X2" s="371"/>
      <c r="Y2" s="371"/>
      <c r="Z2" s="372"/>
      <c r="AA2" s="413" t="s">
        <v>57</v>
      </c>
      <c r="AB2" s="414"/>
      <c r="AC2" s="415"/>
      <c r="AD2" s="401" t="s">
        <v>439</v>
      </c>
      <c r="AE2" s="404" t="s">
        <v>49</v>
      </c>
    </row>
    <row r="3" spans="1:73" ht="13.5" customHeight="1" thickBot="1">
      <c r="A3" s="363"/>
      <c r="B3" s="366"/>
      <c r="C3" s="353" t="s">
        <v>428</v>
      </c>
      <c r="D3" s="354"/>
      <c r="E3" s="355"/>
      <c r="F3" s="353" t="s">
        <v>429</v>
      </c>
      <c r="G3" s="354"/>
      <c r="H3" s="355"/>
      <c r="I3" s="353" t="s">
        <v>430</v>
      </c>
      <c r="J3" s="354"/>
      <c r="K3" s="355"/>
      <c r="L3" s="379" t="s">
        <v>45</v>
      </c>
      <c r="M3" s="379" t="s">
        <v>43</v>
      </c>
      <c r="N3" s="411" t="s">
        <v>2</v>
      </c>
      <c r="O3" s="412"/>
      <c r="P3" s="412"/>
      <c r="Q3" s="252"/>
      <c r="R3" s="373"/>
      <c r="S3" s="375"/>
      <c r="T3" s="373"/>
      <c r="U3" s="374"/>
      <c r="V3" s="375"/>
      <c r="W3" s="373"/>
      <c r="X3" s="374"/>
      <c r="Y3" s="374"/>
      <c r="Z3" s="375"/>
      <c r="AA3" s="416"/>
      <c r="AB3" s="417"/>
      <c r="AC3" s="418"/>
      <c r="AD3" s="402"/>
      <c r="AE3" s="405"/>
    </row>
    <row r="4" spans="1:73" ht="23.25" customHeight="1" thickBot="1">
      <c r="A4" s="363"/>
      <c r="B4" s="366"/>
      <c r="C4" s="356"/>
      <c r="D4" s="357"/>
      <c r="E4" s="358"/>
      <c r="F4" s="356"/>
      <c r="G4" s="357"/>
      <c r="H4" s="358"/>
      <c r="I4" s="356"/>
      <c r="J4" s="357"/>
      <c r="K4" s="358"/>
      <c r="L4" s="380"/>
      <c r="M4" s="380"/>
      <c r="N4" s="379" t="s">
        <v>6</v>
      </c>
      <c r="O4" s="407" t="s">
        <v>7</v>
      </c>
      <c r="P4" s="408"/>
      <c r="Q4" s="251"/>
      <c r="R4" s="58" t="s">
        <v>109</v>
      </c>
      <c r="S4" s="59" t="s">
        <v>8</v>
      </c>
      <c r="T4" s="58" t="s">
        <v>9</v>
      </c>
      <c r="U4" s="59" t="s">
        <v>10</v>
      </c>
      <c r="V4" s="59"/>
      <c r="W4" s="59" t="s">
        <v>58</v>
      </c>
      <c r="X4" s="59"/>
      <c r="Y4" s="59" t="s">
        <v>59</v>
      </c>
      <c r="Z4" s="59"/>
      <c r="AA4" s="59" t="s">
        <v>60</v>
      </c>
      <c r="AB4" s="59"/>
      <c r="AC4" s="58" t="s">
        <v>61</v>
      </c>
      <c r="AD4" s="402"/>
      <c r="AE4" s="405"/>
    </row>
    <row r="5" spans="1:73" ht="11.25" customHeight="1" thickBot="1">
      <c r="A5" s="363"/>
      <c r="B5" s="366"/>
      <c r="C5" s="356"/>
      <c r="D5" s="357"/>
      <c r="E5" s="358"/>
      <c r="F5" s="356"/>
      <c r="G5" s="357"/>
      <c r="H5" s="358"/>
      <c r="I5" s="356"/>
      <c r="J5" s="357"/>
      <c r="K5" s="358"/>
      <c r="L5" s="380"/>
      <c r="M5" s="380"/>
      <c r="N5" s="380"/>
      <c r="O5" s="409"/>
      <c r="P5" s="410"/>
      <c r="Q5" s="123"/>
      <c r="R5" s="60">
        <v>20</v>
      </c>
      <c r="S5" s="61">
        <v>19</v>
      </c>
      <c r="T5" s="61">
        <v>17</v>
      </c>
      <c r="U5" s="61">
        <v>23</v>
      </c>
      <c r="V5" s="61"/>
      <c r="W5" s="61">
        <v>16</v>
      </c>
      <c r="X5" s="61"/>
      <c r="Y5" s="61">
        <v>23</v>
      </c>
      <c r="Z5" s="61">
        <v>1</v>
      </c>
      <c r="AA5" s="61">
        <v>16</v>
      </c>
      <c r="AB5" s="61"/>
      <c r="AC5" s="61">
        <v>13</v>
      </c>
      <c r="AD5" s="402"/>
      <c r="AE5" s="405"/>
    </row>
    <row r="6" spans="1:73" ht="80.25" customHeight="1" thickBot="1">
      <c r="A6" s="364"/>
      <c r="B6" s="367"/>
      <c r="C6" s="359"/>
      <c r="D6" s="360"/>
      <c r="E6" s="361"/>
      <c r="F6" s="359"/>
      <c r="G6" s="360"/>
      <c r="H6" s="361"/>
      <c r="I6" s="356"/>
      <c r="J6" s="357"/>
      <c r="K6" s="358"/>
      <c r="L6" s="381"/>
      <c r="M6" s="381"/>
      <c r="N6" s="381"/>
      <c r="O6" s="62" t="s">
        <v>11</v>
      </c>
      <c r="P6" s="253" t="s">
        <v>12</v>
      </c>
      <c r="Q6" s="244" t="s">
        <v>454</v>
      </c>
      <c r="R6" s="226" t="s">
        <v>40</v>
      </c>
      <c r="S6" s="226" t="s">
        <v>40</v>
      </c>
      <c r="T6" s="226" t="s">
        <v>40</v>
      </c>
      <c r="U6" s="226" t="s">
        <v>40</v>
      </c>
      <c r="V6" s="226"/>
      <c r="W6" s="226" t="s">
        <v>40</v>
      </c>
      <c r="X6" s="226"/>
      <c r="Y6" s="226" t="s">
        <v>40</v>
      </c>
      <c r="Z6" s="226"/>
      <c r="AA6" s="226" t="s">
        <v>40</v>
      </c>
      <c r="AB6" s="226"/>
      <c r="AC6" s="226" t="s">
        <v>40</v>
      </c>
      <c r="AD6" s="402"/>
      <c r="AE6" s="405"/>
      <c r="AF6" s="200"/>
    </row>
    <row r="7" spans="1:73" ht="15.75" customHeight="1" thickBot="1">
      <c r="A7" s="172">
        <v>1</v>
      </c>
      <c r="B7" s="64">
        <v>2</v>
      </c>
      <c r="C7" s="350">
        <v>3</v>
      </c>
      <c r="D7" s="351"/>
      <c r="E7" s="352"/>
      <c r="F7" s="350">
        <v>4</v>
      </c>
      <c r="G7" s="351"/>
      <c r="H7" s="352"/>
      <c r="I7" s="350">
        <v>5</v>
      </c>
      <c r="J7" s="351"/>
      <c r="K7" s="352"/>
      <c r="L7" s="63">
        <v>6</v>
      </c>
      <c r="M7" s="65">
        <v>7</v>
      </c>
      <c r="N7" s="65">
        <v>8</v>
      </c>
      <c r="O7" s="65">
        <v>9</v>
      </c>
      <c r="P7" s="65">
        <v>10</v>
      </c>
      <c r="Q7" s="243"/>
      <c r="R7" s="65">
        <v>11</v>
      </c>
      <c r="S7" s="65">
        <v>12</v>
      </c>
      <c r="T7" s="65">
        <v>14</v>
      </c>
      <c r="U7" s="65">
        <v>15</v>
      </c>
      <c r="V7" s="65"/>
      <c r="W7" s="65">
        <v>16</v>
      </c>
      <c r="X7" s="65"/>
      <c r="Y7" s="65">
        <v>17</v>
      </c>
      <c r="Z7" s="65"/>
      <c r="AA7" s="65">
        <v>18</v>
      </c>
      <c r="AB7" s="65"/>
      <c r="AC7" s="65">
        <v>18</v>
      </c>
      <c r="AD7" s="403"/>
      <c r="AE7" s="406"/>
    </row>
    <row r="8" spans="1:73" s="148" customFormat="1" ht="14.25" customHeight="1">
      <c r="A8" s="173"/>
      <c r="B8" s="144" t="s">
        <v>46</v>
      </c>
      <c r="C8" s="347">
        <f>C9+C36</f>
        <v>0</v>
      </c>
      <c r="D8" s="348"/>
      <c r="E8" s="349"/>
      <c r="F8" s="347">
        <f>F9+F36</f>
        <v>10</v>
      </c>
      <c r="G8" s="348"/>
      <c r="H8" s="349"/>
      <c r="I8" s="347">
        <f>I9+I36</f>
        <v>3</v>
      </c>
      <c r="J8" s="348"/>
      <c r="K8" s="349"/>
      <c r="L8" s="145">
        <f>L9+L36</f>
        <v>2106</v>
      </c>
      <c r="M8" s="145">
        <f>M9+M36</f>
        <v>702</v>
      </c>
      <c r="N8" s="145">
        <f t="shared" ref="N8:AB8" si="0">N9+N36</f>
        <v>1404</v>
      </c>
      <c r="O8" s="145">
        <f>O9+O36</f>
        <v>544</v>
      </c>
      <c r="P8" s="146">
        <f t="shared" si="0"/>
        <v>860</v>
      </c>
      <c r="Q8" s="146"/>
      <c r="R8" s="146">
        <f t="shared" si="0"/>
        <v>720</v>
      </c>
      <c r="S8" s="146">
        <f t="shared" si="0"/>
        <v>684</v>
      </c>
      <c r="T8" s="146">
        <f t="shared" si="0"/>
        <v>0</v>
      </c>
      <c r="U8" s="146">
        <f t="shared" si="0"/>
        <v>0</v>
      </c>
      <c r="V8" s="146">
        <f t="shared" si="0"/>
        <v>0</v>
      </c>
      <c r="W8" s="146">
        <f>W9+W36</f>
        <v>0</v>
      </c>
      <c r="X8" s="146">
        <f t="shared" si="0"/>
        <v>0</v>
      </c>
      <c r="Y8" s="146">
        <f>Y9+Y36</f>
        <v>0</v>
      </c>
      <c r="Z8" s="146">
        <f t="shared" si="0"/>
        <v>0</v>
      </c>
      <c r="AA8" s="146">
        <f>AA9+AA36</f>
        <v>0</v>
      </c>
      <c r="AB8" s="146">
        <f t="shared" si="0"/>
        <v>0</v>
      </c>
      <c r="AC8" s="146">
        <f>AC9+AC36</f>
        <v>0</v>
      </c>
      <c r="AD8" s="145">
        <f>AD9+AD36</f>
        <v>1365</v>
      </c>
      <c r="AE8" s="14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</row>
    <row r="9" spans="1:73" ht="23.25" customHeight="1">
      <c r="A9" s="174" t="s">
        <v>47</v>
      </c>
      <c r="B9" s="67" t="s">
        <v>448</v>
      </c>
      <c r="C9" s="342">
        <f>COUNTIF(C10:E35,1)+COUNTIF(C10:E35,2)+COUNTIF(C10:E35,3)+COUNTIF(C10:E35,4)+COUNTIF(C10:E35,5)+COUNTIF(C10:E35,6)+COUNTIF(C10:E35,7)+COUNTIF(C10:E35,8)</f>
        <v>0</v>
      </c>
      <c r="D9" s="342"/>
      <c r="E9" s="343"/>
      <c r="F9" s="341">
        <f>COUNTIF(F10:H35,1)+COUNTIF(F10:H35,2)+COUNTIF(F10:H35,3)+COUNTIF(F10:H35,4)+COUNTIF(F10:H35,5)+COUNTIF(F10:H35,6)+COUNTIF(F10:H35,7)+COUNTIF(F10:H35,8)</f>
        <v>10</v>
      </c>
      <c r="G9" s="342"/>
      <c r="H9" s="343"/>
      <c r="I9" s="341">
        <f>COUNTIF(I10:K35,1)+COUNTIF(I10:K35,2)+COUNTIF(I10:K35,3)+COUNTIF(I10:K35,4)+COUNTIF(I10:K35,5)+COUNTIF(I10:K35,6)+COUNTIF(I10:K35,7)+COUNTIF(I10:K35,8)</f>
        <v>1</v>
      </c>
      <c r="J9" s="342"/>
      <c r="K9" s="343"/>
      <c r="L9" s="68">
        <f t="shared" ref="L9:AC9" si="1">SUM(L10:L35)</f>
        <v>1431</v>
      </c>
      <c r="M9" s="69">
        <f t="shared" si="1"/>
        <v>476</v>
      </c>
      <c r="N9" s="69">
        <f t="shared" si="1"/>
        <v>955</v>
      </c>
      <c r="O9" s="69">
        <f t="shared" si="1"/>
        <v>334</v>
      </c>
      <c r="P9" s="69">
        <f t="shared" si="1"/>
        <v>621</v>
      </c>
      <c r="Q9" s="69"/>
      <c r="R9" s="69">
        <f t="shared" si="1"/>
        <v>480</v>
      </c>
      <c r="S9" s="69">
        <f t="shared" si="1"/>
        <v>475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1"/>
        <v>0</v>
      </c>
      <c r="AB9" s="69">
        <f t="shared" si="1"/>
        <v>0</v>
      </c>
      <c r="AC9" s="69">
        <f t="shared" si="1"/>
        <v>0</v>
      </c>
      <c r="AD9" s="70">
        <f>SUM(AD10:AD35)</f>
        <v>910</v>
      </c>
      <c r="AE9" s="71"/>
    </row>
    <row r="10" spans="1:73" ht="14.25" customHeight="1">
      <c r="A10" s="175" t="s">
        <v>484</v>
      </c>
      <c r="B10" s="242" t="s">
        <v>452</v>
      </c>
      <c r="C10" s="73"/>
      <c r="D10" s="74"/>
      <c r="E10" s="75"/>
      <c r="F10" s="76"/>
      <c r="G10" s="74"/>
      <c r="H10" s="75"/>
      <c r="I10" s="77"/>
      <c r="J10" s="74">
        <v>2</v>
      </c>
      <c r="K10" s="73"/>
      <c r="L10" s="78">
        <f>M10+N10</f>
        <v>117</v>
      </c>
      <c r="M10" s="78">
        <f t="shared" ref="M10:M34" si="2">N10/2</f>
        <v>39</v>
      </c>
      <c r="N10" s="78">
        <f>SUM(R10:AC10)</f>
        <v>78</v>
      </c>
      <c r="O10" s="78">
        <f t="shared" ref="O10:O35" si="3">N10-P10</f>
        <v>18</v>
      </c>
      <c r="P10" s="239">
        <v>60</v>
      </c>
      <c r="Q10" s="248"/>
      <c r="R10" s="20">
        <v>40</v>
      </c>
      <c r="S10" s="20">
        <v>38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36">
        <v>195</v>
      </c>
      <c r="AE10" s="338"/>
    </row>
    <row r="11" spans="1:73" ht="15" customHeight="1">
      <c r="A11" s="175" t="s">
        <v>485</v>
      </c>
      <c r="B11" s="242" t="s">
        <v>453</v>
      </c>
      <c r="C11" s="73"/>
      <c r="D11" s="74"/>
      <c r="E11" s="75"/>
      <c r="F11" s="76"/>
      <c r="G11" s="74">
        <v>2</v>
      </c>
      <c r="H11" s="75"/>
      <c r="I11" s="77"/>
      <c r="J11" s="74"/>
      <c r="K11" s="73"/>
      <c r="L11" s="78">
        <f>M11+N11</f>
        <v>175</v>
      </c>
      <c r="M11" s="78">
        <v>58</v>
      </c>
      <c r="N11" s="78">
        <v>117</v>
      </c>
      <c r="O11" s="78">
        <f t="shared" si="3"/>
        <v>54</v>
      </c>
      <c r="P11" s="285">
        <v>63</v>
      </c>
      <c r="Q11" s="248"/>
      <c r="R11" s="20">
        <v>60</v>
      </c>
      <c r="S11" s="20">
        <v>57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337"/>
      <c r="AE11" s="339"/>
    </row>
    <row r="12" spans="1:73">
      <c r="A12" s="175" t="s">
        <v>486</v>
      </c>
      <c r="B12" s="238" t="s">
        <v>341</v>
      </c>
      <c r="C12" s="80"/>
      <c r="D12" s="25"/>
      <c r="E12" s="26"/>
      <c r="F12" s="27"/>
      <c r="G12" s="25">
        <v>2</v>
      </c>
      <c r="H12" s="26"/>
      <c r="I12" s="81"/>
      <c r="J12" s="25"/>
      <c r="K12" s="80"/>
      <c r="L12" s="78">
        <f t="shared" ref="L12:L35" si="4">M12+N12</f>
        <v>176</v>
      </c>
      <c r="M12" s="78">
        <v>59</v>
      </c>
      <c r="N12" s="78">
        <f t="shared" ref="N12:N35" si="5">SUM(R12:AC12)</f>
        <v>117</v>
      </c>
      <c r="O12" s="78">
        <f t="shared" si="3"/>
        <v>0</v>
      </c>
      <c r="P12" s="239">
        <v>117</v>
      </c>
      <c r="Q12" s="248"/>
      <c r="R12" s="20">
        <v>60</v>
      </c>
      <c r="S12" s="20">
        <v>57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v>117</v>
      </c>
      <c r="AE12" s="79"/>
    </row>
    <row r="13" spans="1:73">
      <c r="A13" s="175" t="s">
        <v>487</v>
      </c>
      <c r="B13" s="238" t="s">
        <v>348</v>
      </c>
      <c r="C13" s="80"/>
      <c r="D13" s="25"/>
      <c r="E13" s="26"/>
      <c r="F13" s="27"/>
      <c r="G13" s="25">
        <v>2</v>
      </c>
      <c r="H13" s="26"/>
      <c r="I13" s="81"/>
      <c r="J13" s="25"/>
      <c r="K13" s="80"/>
      <c r="L13" s="78">
        <f t="shared" si="4"/>
        <v>176</v>
      </c>
      <c r="M13" s="78">
        <v>59</v>
      </c>
      <c r="N13" s="78">
        <f t="shared" si="5"/>
        <v>117</v>
      </c>
      <c r="O13" s="78">
        <f t="shared" si="3"/>
        <v>57</v>
      </c>
      <c r="P13" s="239">
        <v>60</v>
      </c>
      <c r="Q13" s="248"/>
      <c r="R13" s="20">
        <v>60</v>
      </c>
      <c r="S13" s="20">
        <v>57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v>117</v>
      </c>
      <c r="AE13" s="79"/>
    </row>
    <row r="14" spans="1:73">
      <c r="A14" s="175" t="s">
        <v>488</v>
      </c>
      <c r="B14" s="238" t="s">
        <v>346</v>
      </c>
      <c r="C14" s="80"/>
      <c r="D14" s="25"/>
      <c r="E14" s="26"/>
      <c r="F14" s="27"/>
      <c r="G14" s="241" t="s">
        <v>451</v>
      </c>
      <c r="H14" s="26"/>
      <c r="I14" s="81"/>
      <c r="J14" s="25"/>
      <c r="K14" s="80"/>
      <c r="L14" s="78">
        <f t="shared" si="4"/>
        <v>176</v>
      </c>
      <c r="M14" s="78">
        <v>59</v>
      </c>
      <c r="N14" s="78">
        <f t="shared" si="5"/>
        <v>117</v>
      </c>
      <c r="O14" s="78">
        <f t="shared" si="3"/>
        <v>0</v>
      </c>
      <c r="P14" s="239">
        <v>117</v>
      </c>
      <c r="Q14" s="248"/>
      <c r="R14" s="20">
        <v>60</v>
      </c>
      <c r="S14" s="20">
        <v>57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117</v>
      </c>
      <c r="AE14" s="79"/>
    </row>
    <row r="15" spans="1:73">
      <c r="A15" s="175" t="s">
        <v>489</v>
      </c>
      <c r="B15" s="240" t="s">
        <v>450</v>
      </c>
      <c r="C15" s="80"/>
      <c r="D15" s="25"/>
      <c r="E15" s="26"/>
      <c r="F15" s="27"/>
      <c r="G15" s="25">
        <v>2</v>
      </c>
      <c r="H15" s="26"/>
      <c r="I15" s="81"/>
      <c r="J15" s="25"/>
      <c r="K15" s="80"/>
      <c r="L15" s="78">
        <f t="shared" si="4"/>
        <v>105</v>
      </c>
      <c r="M15" s="78">
        <f t="shared" si="2"/>
        <v>35</v>
      </c>
      <c r="N15" s="78">
        <f t="shared" si="5"/>
        <v>70</v>
      </c>
      <c r="O15" s="78">
        <f t="shared" si="3"/>
        <v>35</v>
      </c>
      <c r="P15" s="239">
        <v>35</v>
      </c>
      <c r="Q15" s="248"/>
      <c r="R15" s="20">
        <v>40</v>
      </c>
      <c r="S15" s="20">
        <v>30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70</v>
      </c>
      <c r="AE15" s="79"/>
    </row>
    <row r="16" spans="1:73">
      <c r="A16" s="175" t="s">
        <v>490</v>
      </c>
      <c r="B16" s="72" t="s">
        <v>344</v>
      </c>
      <c r="C16" s="80"/>
      <c r="D16" s="25"/>
      <c r="E16" s="26"/>
      <c r="F16" s="27"/>
      <c r="G16" s="25">
        <v>2</v>
      </c>
      <c r="H16" s="26"/>
      <c r="I16" s="81"/>
      <c r="J16" s="25"/>
      <c r="K16" s="80"/>
      <c r="L16" s="78">
        <f t="shared" si="4"/>
        <v>117</v>
      </c>
      <c r="M16" s="78">
        <f t="shared" si="2"/>
        <v>39</v>
      </c>
      <c r="N16" s="78">
        <f t="shared" si="5"/>
        <v>78</v>
      </c>
      <c r="O16" s="78">
        <f t="shared" si="3"/>
        <v>38</v>
      </c>
      <c r="P16" s="239">
        <v>40</v>
      </c>
      <c r="Q16" s="248"/>
      <c r="R16" s="20">
        <v>40</v>
      </c>
      <c r="S16" s="20">
        <v>38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78</v>
      </c>
      <c r="AE16" s="79"/>
    </row>
    <row r="17" spans="1:31" ht="22.5">
      <c r="A17" s="175" t="s">
        <v>491</v>
      </c>
      <c r="B17" s="238" t="s">
        <v>353</v>
      </c>
      <c r="C17" s="80"/>
      <c r="D17" s="25"/>
      <c r="E17" s="26"/>
      <c r="F17" s="27"/>
      <c r="G17" s="25">
        <v>2</v>
      </c>
      <c r="H17" s="26"/>
      <c r="I17" s="81"/>
      <c r="J17" s="25"/>
      <c r="K17" s="80"/>
      <c r="L17" s="78">
        <f t="shared" si="4"/>
        <v>167</v>
      </c>
      <c r="M17" s="78">
        <v>59</v>
      </c>
      <c r="N17" s="78">
        <f t="shared" si="5"/>
        <v>108</v>
      </c>
      <c r="O17" s="78">
        <f t="shared" si="3"/>
        <v>54</v>
      </c>
      <c r="P17" s="239">
        <v>54</v>
      </c>
      <c r="Q17" s="248"/>
      <c r="R17" s="20">
        <v>60</v>
      </c>
      <c r="S17" s="20">
        <v>48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v>108</v>
      </c>
      <c r="AE17" s="79"/>
    </row>
    <row r="18" spans="1:31">
      <c r="A18" s="175" t="s">
        <v>492</v>
      </c>
      <c r="B18" s="238" t="s">
        <v>345</v>
      </c>
      <c r="C18" s="80"/>
      <c r="D18" s="227"/>
      <c r="E18" s="26"/>
      <c r="F18" s="142"/>
      <c r="G18" s="227">
        <v>2</v>
      </c>
      <c r="H18" s="26"/>
      <c r="I18" s="81"/>
      <c r="J18" s="25"/>
      <c r="K18" s="80"/>
      <c r="L18" s="78">
        <f t="shared" si="4"/>
        <v>58</v>
      </c>
      <c r="M18" s="78">
        <v>19</v>
      </c>
      <c r="N18" s="78">
        <f t="shared" si="5"/>
        <v>39</v>
      </c>
      <c r="O18" s="78">
        <f t="shared" si="3"/>
        <v>20</v>
      </c>
      <c r="P18" s="239">
        <v>19</v>
      </c>
      <c r="Q18" s="248"/>
      <c r="R18" s="20">
        <v>20</v>
      </c>
      <c r="S18" s="20">
        <v>19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36</v>
      </c>
      <c r="AE18" s="79"/>
    </row>
    <row r="19" spans="1:31">
      <c r="A19" s="175" t="s">
        <v>493</v>
      </c>
      <c r="B19" s="82" t="s">
        <v>446</v>
      </c>
      <c r="C19" s="80"/>
      <c r="D19" s="25"/>
      <c r="E19" s="26"/>
      <c r="F19" s="27"/>
      <c r="G19" s="25">
        <v>2</v>
      </c>
      <c r="H19" s="26"/>
      <c r="I19" s="81"/>
      <c r="J19" s="25"/>
      <c r="K19" s="80"/>
      <c r="L19" s="78">
        <f t="shared" si="4"/>
        <v>58</v>
      </c>
      <c r="M19" s="78">
        <v>19</v>
      </c>
      <c r="N19" s="78">
        <f t="shared" si="5"/>
        <v>39</v>
      </c>
      <c r="O19" s="78">
        <f t="shared" si="3"/>
        <v>20</v>
      </c>
      <c r="P19" s="239">
        <v>19</v>
      </c>
      <c r="Q19" s="248"/>
      <c r="R19" s="20">
        <v>20</v>
      </c>
      <c r="S19" s="20">
        <v>19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v>36</v>
      </c>
      <c r="AE19" s="79"/>
    </row>
    <row r="20" spans="1:31">
      <c r="A20" s="175" t="s">
        <v>494</v>
      </c>
      <c r="B20" s="238" t="s">
        <v>447</v>
      </c>
      <c r="C20" s="80"/>
      <c r="D20" s="25"/>
      <c r="E20" s="26"/>
      <c r="F20" s="27"/>
      <c r="G20" s="25">
        <v>2</v>
      </c>
      <c r="H20" s="26"/>
      <c r="I20" s="81"/>
      <c r="J20" s="25"/>
      <c r="K20" s="80"/>
      <c r="L20" s="78">
        <f t="shared" si="4"/>
        <v>58</v>
      </c>
      <c r="M20" s="78">
        <v>19</v>
      </c>
      <c r="N20" s="78">
        <f t="shared" si="5"/>
        <v>39</v>
      </c>
      <c r="O20" s="78">
        <f t="shared" si="3"/>
        <v>20</v>
      </c>
      <c r="P20" s="239">
        <v>19</v>
      </c>
      <c r="Q20" s="248"/>
      <c r="R20" s="20">
        <v>20</v>
      </c>
      <c r="S20" s="20">
        <v>19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36</v>
      </c>
      <c r="AE20" s="79"/>
    </row>
    <row r="21" spans="1:31">
      <c r="A21" s="175" t="s">
        <v>495</v>
      </c>
      <c r="B21" s="288" t="s">
        <v>458</v>
      </c>
      <c r="C21" s="80"/>
      <c r="D21" s="25"/>
      <c r="E21" s="26"/>
      <c r="F21" s="27"/>
      <c r="G21" s="290">
        <v>2</v>
      </c>
      <c r="H21" s="26"/>
      <c r="I21" s="81"/>
      <c r="J21" s="25"/>
      <c r="K21" s="80"/>
      <c r="L21" s="78">
        <f t="shared" si="4"/>
        <v>48</v>
      </c>
      <c r="M21" s="78">
        <v>12</v>
      </c>
      <c r="N21" s="78">
        <f t="shared" si="5"/>
        <v>36</v>
      </c>
      <c r="O21" s="78">
        <f t="shared" si="3"/>
        <v>18</v>
      </c>
      <c r="P21" s="239">
        <v>18</v>
      </c>
      <c r="Q21" s="248"/>
      <c r="R21" s="20"/>
      <c r="S21" s="20">
        <v>36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79"/>
    </row>
    <row r="22" spans="1:31" hidden="1">
      <c r="A22" s="175" t="s">
        <v>73</v>
      </c>
      <c r="B22" s="82"/>
      <c r="C22" s="80"/>
      <c r="D22" s="25"/>
      <c r="E22" s="26"/>
      <c r="F22" s="27"/>
      <c r="G22" s="25"/>
      <c r="H22" s="26"/>
      <c r="I22" s="81"/>
      <c r="J22" s="25"/>
      <c r="K22" s="80"/>
      <c r="L22" s="78">
        <f t="shared" si="4"/>
        <v>0</v>
      </c>
      <c r="M22" s="78">
        <f t="shared" si="2"/>
        <v>0</v>
      </c>
      <c r="N22" s="78">
        <f t="shared" si="5"/>
        <v>0</v>
      </c>
      <c r="O22" s="78">
        <f t="shared" si="3"/>
        <v>0</v>
      </c>
      <c r="P22" s="239"/>
      <c r="Q22" s="248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79"/>
    </row>
    <row r="23" spans="1:31" hidden="1">
      <c r="A23" s="175" t="s">
        <v>74</v>
      </c>
      <c r="B23" s="82"/>
      <c r="C23" s="80"/>
      <c r="D23" s="25"/>
      <c r="E23" s="26"/>
      <c r="F23" s="27"/>
      <c r="G23" s="25"/>
      <c r="H23" s="26"/>
      <c r="I23" s="81"/>
      <c r="J23" s="25"/>
      <c r="K23" s="80"/>
      <c r="L23" s="78">
        <f t="shared" si="4"/>
        <v>0</v>
      </c>
      <c r="M23" s="78">
        <f t="shared" si="2"/>
        <v>0</v>
      </c>
      <c r="N23" s="78">
        <f t="shared" si="5"/>
        <v>0</v>
      </c>
      <c r="O23" s="78">
        <f t="shared" si="3"/>
        <v>0</v>
      </c>
      <c r="P23" s="239"/>
      <c r="Q23" s="248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79"/>
    </row>
    <row r="24" spans="1:31" hidden="1">
      <c r="A24" s="175" t="s">
        <v>75</v>
      </c>
      <c r="B24" s="82"/>
      <c r="C24" s="80"/>
      <c r="D24" s="25"/>
      <c r="E24" s="26"/>
      <c r="F24" s="27"/>
      <c r="G24" s="25"/>
      <c r="H24" s="26"/>
      <c r="I24" s="81"/>
      <c r="J24" s="25"/>
      <c r="K24" s="80"/>
      <c r="L24" s="78">
        <f t="shared" si="4"/>
        <v>0</v>
      </c>
      <c r="M24" s="78">
        <f t="shared" si="2"/>
        <v>0</v>
      </c>
      <c r="N24" s="78">
        <f t="shared" si="5"/>
        <v>0</v>
      </c>
      <c r="O24" s="78">
        <f t="shared" si="3"/>
        <v>0</v>
      </c>
      <c r="P24" s="239"/>
      <c r="Q24" s="248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79"/>
    </row>
    <row r="25" spans="1:31" hidden="1">
      <c r="A25" s="175" t="s">
        <v>76</v>
      </c>
      <c r="B25" s="82"/>
      <c r="C25" s="80"/>
      <c r="D25" s="25"/>
      <c r="E25" s="26"/>
      <c r="F25" s="27"/>
      <c r="G25" s="25"/>
      <c r="H25" s="26"/>
      <c r="I25" s="81"/>
      <c r="J25" s="25"/>
      <c r="K25" s="80"/>
      <c r="L25" s="78">
        <f t="shared" si="4"/>
        <v>0</v>
      </c>
      <c r="M25" s="78">
        <f t="shared" si="2"/>
        <v>0</v>
      </c>
      <c r="N25" s="78">
        <f t="shared" si="5"/>
        <v>0</v>
      </c>
      <c r="O25" s="78">
        <f t="shared" si="3"/>
        <v>0</v>
      </c>
      <c r="P25" s="239"/>
      <c r="Q25" s="248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79"/>
    </row>
    <row r="26" spans="1:31" hidden="1">
      <c r="A26" s="175" t="s">
        <v>77</v>
      </c>
      <c r="B26" s="82"/>
      <c r="C26" s="80"/>
      <c r="D26" s="25"/>
      <c r="E26" s="26"/>
      <c r="F26" s="27"/>
      <c r="G26" s="25"/>
      <c r="H26" s="26"/>
      <c r="I26" s="81"/>
      <c r="J26" s="25"/>
      <c r="K26" s="80"/>
      <c r="L26" s="78">
        <f t="shared" si="4"/>
        <v>0</v>
      </c>
      <c r="M26" s="78">
        <f t="shared" si="2"/>
        <v>0</v>
      </c>
      <c r="N26" s="78">
        <f t="shared" si="5"/>
        <v>0</v>
      </c>
      <c r="O26" s="78">
        <f t="shared" si="3"/>
        <v>0</v>
      </c>
      <c r="P26" s="239"/>
      <c r="Q26" s="248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79"/>
    </row>
    <row r="27" spans="1:31" hidden="1">
      <c r="A27" s="175" t="s">
        <v>78</v>
      </c>
      <c r="B27" s="82"/>
      <c r="C27" s="80"/>
      <c r="D27" s="25"/>
      <c r="E27" s="26"/>
      <c r="F27" s="27"/>
      <c r="G27" s="25"/>
      <c r="H27" s="26"/>
      <c r="I27" s="81"/>
      <c r="J27" s="25"/>
      <c r="K27" s="80"/>
      <c r="L27" s="78">
        <f t="shared" si="4"/>
        <v>0</v>
      </c>
      <c r="M27" s="78">
        <f t="shared" si="2"/>
        <v>0</v>
      </c>
      <c r="N27" s="78">
        <f t="shared" si="5"/>
        <v>0</v>
      </c>
      <c r="O27" s="78">
        <f t="shared" si="3"/>
        <v>0</v>
      </c>
      <c r="P27" s="239"/>
      <c r="Q27" s="248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79"/>
    </row>
    <row r="28" spans="1:31" hidden="1">
      <c r="A28" s="175" t="s">
        <v>79</v>
      </c>
      <c r="B28" s="82"/>
      <c r="C28" s="80"/>
      <c r="D28" s="25"/>
      <c r="E28" s="26"/>
      <c r="F28" s="27"/>
      <c r="G28" s="25"/>
      <c r="H28" s="26"/>
      <c r="I28" s="81"/>
      <c r="J28" s="25"/>
      <c r="K28" s="80"/>
      <c r="L28" s="78">
        <f t="shared" si="4"/>
        <v>0</v>
      </c>
      <c r="M28" s="78">
        <f t="shared" si="2"/>
        <v>0</v>
      </c>
      <c r="N28" s="78">
        <f t="shared" si="5"/>
        <v>0</v>
      </c>
      <c r="O28" s="78">
        <f t="shared" si="3"/>
        <v>0</v>
      </c>
      <c r="P28" s="239"/>
      <c r="Q28" s="248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79"/>
    </row>
    <row r="29" spans="1:31" hidden="1">
      <c r="A29" s="175" t="s">
        <v>80</v>
      </c>
      <c r="B29" s="82"/>
      <c r="C29" s="80"/>
      <c r="D29" s="25"/>
      <c r="E29" s="26"/>
      <c r="F29" s="27"/>
      <c r="G29" s="25"/>
      <c r="H29" s="26"/>
      <c r="I29" s="81"/>
      <c r="J29" s="25"/>
      <c r="K29" s="80"/>
      <c r="L29" s="78">
        <f t="shared" si="4"/>
        <v>0</v>
      </c>
      <c r="M29" s="78">
        <f t="shared" si="2"/>
        <v>0</v>
      </c>
      <c r="N29" s="78">
        <f t="shared" si="5"/>
        <v>0</v>
      </c>
      <c r="O29" s="78">
        <f t="shared" si="3"/>
        <v>0</v>
      </c>
      <c r="P29" s="239"/>
      <c r="Q29" s="248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79"/>
    </row>
    <row r="30" spans="1:31" hidden="1">
      <c r="A30" s="175" t="s">
        <v>81</v>
      </c>
      <c r="B30" s="82"/>
      <c r="C30" s="80"/>
      <c r="D30" s="25"/>
      <c r="E30" s="26"/>
      <c r="F30" s="27"/>
      <c r="G30" s="25"/>
      <c r="H30" s="26"/>
      <c r="I30" s="81"/>
      <c r="J30" s="25"/>
      <c r="K30" s="80"/>
      <c r="L30" s="78">
        <f t="shared" si="4"/>
        <v>0</v>
      </c>
      <c r="M30" s="78">
        <f t="shared" si="2"/>
        <v>0</v>
      </c>
      <c r="N30" s="78">
        <f t="shared" si="5"/>
        <v>0</v>
      </c>
      <c r="O30" s="78">
        <f t="shared" si="3"/>
        <v>0</v>
      </c>
      <c r="P30" s="239"/>
      <c r="Q30" s="248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79"/>
    </row>
    <row r="31" spans="1:31" ht="12.75" hidden="1" customHeight="1">
      <c r="A31" s="175" t="s">
        <v>82</v>
      </c>
      <c r="B31" s="82"/>
      <c r="C31" s="80"/>
      <c r="D31" s="25"/>
      <c r="E31" s="26"/>
      <c r="F31" s="27"/>
      <c r="G31" s="25"/>
      <c r="H31" s="26"/>
      <c r="I31" s="81"/>
      <c r="J31" s="25"/>
      <c r="K31" s="80"/>
      <c r="L31" s="78">
        <f t="shared" si="4"/>
        <v>0</v>
      </c>
      <c r="M31" s="78">
        <f t="shared" si="2"/>
        <v>0</v>
      </c>
      <c r="N31" s="78">
        <f t="shared" si="5"/>
        <v>0</v>
      </c>
      <c r="O31" s="78">
        <f t="shared" si="3"/>
        <v>0</v>
      </c>
      <c r="P31" s="239"/>
      <c r="Q31" s="248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79"/>
    </row>
    <row r="32" spans="1:31" hidden="1">
      <c r="A32" s="175" t="s">
        <v>83</v>
      </c>
      <c r="B32" s="82"/>
      <c r="C32" s="80"/>
      <c r="D32" s="25"/>
      <c r="E32" s="26"/>
      <c r="F32" s="27"/>
      <c r="G32" s="25"/>
      <c r="H32" s="26"/>
      <c r="I32" s="81"/>
      <c r="J32" s="25"/>
      <c r="K32" s="80"/>
      <c r="L32" s="78">
        <f t="shared" si="4"/>
        <v>0</v>
      </c>
      <c r="M32" s="78">
        <f t="shared" si="2"/>
        <v>0</v>
      </c>
      <c r="N32" s="78">
        <f t="shared" si="5"/>
        <v>0</v>
      </c>
      <c r="O32" s="78">
        <f t="shared" si="3"/>
        <v>0</v>
      </c>
      <c r="P32" s="239"/>
      <c r="Q32" s="248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79"/>
    </row>
    <row r="33" spans="1:73" s="3" customFormat="1" hidden="1">
      <c r="A33" s="175" t="s">
        <v>84</v>
      </c>
      <c r="B33" s="82"/>
      <c r="C33" s="80"/>
      <c r="D33" s="25"/>
      <c r="E33" s="26"/>
      <c r="F33" s="27"/>
      <c r="G33" s="25"/>
      <c r="H33" s="26"/>
      <c r="I33" s="81"/>
      <c r="J33" s="25"/>
      <c r="K33" s="80"/>
      <c r="L33" s="78">
        <f t="shared" si="4"/>
        <v>0</v>
      </c>
      <c r="M33" s="78">
        <f t="shared" si="2"/>
        <v>0</v>
      </c>
      <c r="N33" s="78">
        <f t="shared" si="5"/>
        <v>0</v>
      </c>
      <c r="O33" s="78">
        <f t="shared" si="3"/>
        <v>0</v>
      </c>
      <c r="P33" s="239"/>
      <c r="Q33" s="248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79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</row>
    <row r="34" spans="1:73" hidden="1">
      <c r="A34" s="175" t="s">
        <v>85</v>
      </c>
      <c r="B34" s="82"/>
      <c r="C34" s="80"/>
      <c r="D34" s="25"/>
      <c r="E34" s="26"/>
      <c r="F34" s="83"/>
      <c r="G34" s="84"/>
      <c r="H34" s="85"/>
      <c r="I34" s="81"/>
      <c r="J34" s="25"/>
      <c r="K34" s="80"/>
      <c r="L34" s="78">
        <f t="shared" si="4"/>
        <v>0</v>
      </c>
      <c r="M34" s="78">
        <f t="shared" si="2"/>
        <v>0</v>
      </c>
      <c r="N34" s="78">
        <f t="shared" si="5"/>
        <v>0</v>
      </c>
      <c r="O34" s="78">
        <f t="shared" si="3"/>
        <v>0</v>
      </c>
      <c r="P34" s="239"/>
      <c r="Q34" s="248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79"/>
    </row>
    <row r="35" spans="1:73" hidden="1">
      <c r="A35" s="175" t="s">
        <v>86</v>
      </c>
      <c r="B35" s="82"/>
      <c r="C35" s="73"/>
      <c r="D35" s="74"/>
      <c r="E35" s="75"/>
      <c r="F35" s="76"/>
      <c r="G35" s="74"/>
      <c r="H35" s="75"/>
      <c r="I35" s="77"/>
      <c r="J35" s="74"/>
      <c r="K35" s="73"/>
      <c r="L35" s="78">
        <f t="shared" si="4"/>
        <v>0</v>
      </c>
      <c r="M35" s="78">
        <f t="shared" ref="M35:M60" si="6">N35/2</f>
        <v>0</v>
      </c>
      <c r="N35" s="78">
        <f t="shared" si="5"/>
        <v>0</v>
      </c>
      <c r="O35" s="78">
        <f t="shared" si="3"/>
        <v>0</v>
      </c>
      <c r="P35" s="239"/>
      <c r="Q35" s="248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79"/>
    </row>
    <row r="36" spans="1:73" ht="24" customHeight="1">
      <c r="A36" s="176" t="s">
        <v>48</v>
      </c>
      <c r="B36" s="67" t="s">
        <v>449</v>
      </c>
      <c r="C36" s="342">
        <f>COUNTIF(C37:E61,1)+COUNTIF(C37:E61,2)+COUNTIF(C37:E61,3)+COUNTIF(C37:E61,4)+COUNTIF(C37:E61,5)+COUNTIF(C37:E61,6)+COUNTIF(C37:E61,7)+COUNTIF(C37:E61,8)</f>
        <v>0</v>
      </c>
      <c r="D36" s="342"/>
      <c r="E36" s="343"/>
      <c r="F36" s="341">
        <f>COUNTIF(F37:H61,1)+COUNTIF(F37:H61,2)+COUNTIF(F37:H61,3)+COUNTIF(F37:H61,4)+COUNTIF(F37:H61,5)+COUNTIF(F37:H61,6)+COUNTIF(F37:H61,7)+COUNTIF(F37:H61,8)</f>
        <v>0</v>
      </c>
      <c r="G36" s="342"/>
      <c r="H36" s="343"/>
      <c r="I36" s="346">
        <f>COUNTIF(I37:K61,1)+COUNTIF(I37:K61,2)+COUNTIF(I37:K61,3)+COUNTIF(I37:K61,4)+COUNTIF(I37:K61,5)+COUNTIF(I37:K61,6)+COUNTIF(I37:K61,7)+COUNTIF(I37:K61,8)</f>
        <v>2</v>
      </c>
      <c r="J36" s="344"/>
      <c r="K36" s="344"/>
      <c r="L36" s="86">
        <f t="shared" ref="L36:AD36" si="7">SUM(L37:L61)</f>
        <v>675</v>
      </c>
      <c r="M36" s="86">
        <f t="shared" si="7"/>
        <v>226</v>
      </c>
      <c r="N36" s="86">
        <f t="shared" si="7"/>
        <v>449</v>
      </c>
      <c r="O36" s="86">
        <f t="shared" si="7"/>
        <v>210</v>
      </c>
      <c r="P36" s="86">
        <f t="shared" si="7"/>
        <v>239</v>
      </c>
      <c r="Q36" s="86"/>
      <c r="R36" s="86">
        <f t="shared" si="7"/>
        <v>240</v>
      </c>
      <c r="S36" s="86">
        <f t="shared" si="7"/>
        <v>209</v>
      </c>
      <c r="T36" s="86">
        <f t="shared" si="7"/>
        <v>0</v>
      </c>
      <c r="U36" s="86">
        <f t="shared" si="7"/>
        <v>0</v>
      </c>
      <c r="V36" s="86">
        <f t="shared" si="7"/>
        <v>0</v>
      </c>
      <c r="W36" s="87">
        <f t="shared" si="7"/>
        <v>0</v>
      </c>
      <c r="X36" s="86">
        <f t="shared" si="7"/>
        <v>0</v>
      </c>
      <c r="Y36" s="87">
        <f t="shared" si="7"/>
        <v>0</v>
      </c>
      <c r="Z36" s="86">
        <f t="shared" si="7"/>
        <v>0</v>
      </c>
      <c r="AA36" s="87">
        <f t="shared" si="7"/>
        <v>0</v>
      </c>
      <c r="AB36" s="86">
        <f t="shared" si="7"/>
        <v>0</v>
      </c>
      <c r="AC36" s="87">
        <f t="shared" si="7"/>
        <v>0</v>
      </c>
      <c r="AD36" s="88">
        <f t="shared" si="7"/>
        <v>455</v>
      </c>
      <c r="AE36" s="86"/>
    </row>
    <row r="37" spans="1:73">
      <c r="A37" s="175" t="s">
        <v>496</v>
      </c>
      <c r="B37" s="72" t="s">
        <v>342</v>
      </c>
      <c r="C37" s="80"/>
      <c r="D37" s="25"/>
      <c r="E37" s="26"/>
      <c r="F37" s="27"/>
      <c r="G37" s="25"/>
      <c r="H37" s="25"/>
      <c r="I37" s="81"/>
      <c r="J37" s="25">
        <v>2</v>
      </c>
      <c r="K37" s="28"/>
      <c r="L37" s="78">
        <f t="shared" ref="L37:L61" si="8">M37+N37</f>
        <v>351</v>
      </c>
      <c r="M37" s="78">
        <f t="shared" si="6"/>
        <v>117</v>
      </c>
      <c r="N37" s="78">
        <f>SUM(R37:AC37)</f>
        <v>234</v>
      </c>
      <c r="O37" s="78">
        <f t="shared" ref="O37:O61" si="9">N37-P37</f>
        <v>117</v>
      </c>
      <c r="P37" s="239">
        <v>117</v>
      </c>
      <c r="Q37" s="248"/>
      <c r="R37" s="20">
        <v>120</v>
      </c>
      <c r="S37" s="20">
        <v>114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>
        <v>234</v>
      </c>
      <c r="AE37" s="79"/>
    </row>
    <row r="38" spans="1:73">
      <c r="A38" s="175" t="s">
        <v>497</v>
      </c>
      <c r="B38" s="238" t="s">
        <v>445</v>
      </c>
      <c r="C38" s="80"/>
      <c r="D38" s="25"/>
      <c r="E38" s="26"/>
      <c r="F38" s="27"/>
      <c r="G38" s="25"/>
      <c r="H38" s="25"/>
      <c r="I38" s="81"/>
      <c r="J38" s="25">
        <v>2</v>
      </c>
      <c r="K38" s="28"/>
      <c r="L38" s="78">
        <f t="shared" si="8"/>
        <v>146</v>
      </c>
      <c r="M38" s="78">
        <v>49</v>
      </c>
      <c r="N38" s="78">
        <f t="shared" ref="N38:N61" si="10">SUM(R38:AC38)</f>
        <v>97</v>
      </c>
      <c r="O38" s="78">
        <f t="shared" si="9"/>
        <v>35</v>
      </c>
      <c r="P38" s="239">
        <v>62</v>
      </c>
      <c r="Q38" s="248"/>
      <c r="R38" s="20">
        <v>40</v>
      </c>
      <c r="S38" s="20">
        <v>57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>
        <v>100</v>
      </c>
      <c r="AE38" s="79"/>
    </row>
    <row r="39" spans="1:73">
      <c r="A39" s="175" t="s">
        <v>498</v>
      </c>
      <c r="B39" s="143" t="s">
        <v>343</v>
      </c>
      <c r="C39" s="80"/>
      <c r="D39" s="25"/>
      <c r="E39" s="26"/>
      <c r="F39" s="27"/>
      <c r="G39" s="290" t="s">
        <v>451</v>
      </c>
      <c r="H39" s="25"/>
      <c r="I39" s="81"/>
      <c r="J39" s="25"/>
      <c r="K39" s="28"/>
      <c r="L39" s="78">
        <f t="shared" si="8"/>
        <v>178</v>
      </c>
      <c r="M39" s="78">
        <v>60</v>
      </c>
      <c r="N39" s="78">
        <f t="shared" si="10"/>
        <v>118</v>
      </c>
      <c r="O39" s="78">
        <f t="shared" si="9"/>
        <v>58</v>
      </c>
      <c r="P39" s="239">
        <v>60</v>
      </c>
      <c r="Q39" s="248"/>
      <c r="R39" s="20">
        <v>80</v>
      </c>
      <c r="S39" s="20">
        <v>38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>
        <v>121</v>
      </c>
      <c r="AE39" s="79"/>
    </row>
    <row r="40" spans="1:73" hidden="1">
      <c r="A40" s="175" t="s">
        <v>87</v>
      </c>
      <c r="B40" s="72"/>
      <c r="C40" s="80"/>
      <c r="D40" s="25"/>
      <c r="E40" s="26"/>
      <c r="F40" s="27"/>
      <c r="G40" s="25"/>
      <c r="H40" s="25"/>
      <c r="I40" s="81"/>
      <c r="J40" s="25"/>
      <c r="K40" s="28"/>
      <c r="L40" s="78">
        <f t="shared" si="8"/>
        <v>0</v>
      </c>
      <c r="M40" s="78">
        <f t="shared" si="6"/>
        <v>0</v>
      </c>
      <c r="N40" s="78">
        <f t="shared" si="10"/>
        <v>0</v>
      </c>
      <c r="O40" s="78">
        <f t="shared" si="9"/>
        <v>0</v>
      </c>
      <c r="P40" s="23"/>
      <c r="Q40" s="248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79">
        <f t="shared" ref="AE40:AE43" si="11">N40-AD40</f>
        <v>0</v>
      </c>
    </row>
    <row r="41" spans="1:73" hidden="1">
      <c r="A41" s="175" t="s">
        <v>88</v>
      </c>
      <c r="B41" s="72"/>
      <c r="C41" s="80"/>
      <c r="D41" s="25"/>
      <c r="E41" s="26"/>
      <c r="F41" s="27"/>
      <c r="G41" s="25"/>
      <c r="H41" s="25"/>
      <c r="I41" s="77"/>
      <c r="J41" s="74"/>
      <c r="K41" s="73"/>
      <c r="L41" s="78">
        <f t="shared" si="8"/>
        <v>0</v>
      </c>
      <c r="M41" s="78">
        <f t="shared" si="6"/>
        <v>0</v>
      </c>
      <c r="N41" s="78">
        <f t="shared" si="10"/>
        <v>0</v>
      </c>
      <c r="O41" s="78">
        <f t="shared" si="9"/>
        <v>0</v>
      </c>
      <c r="P41" s="23"/>
      <c r="Q41" s="2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79">
        <f t="shared" si="11"/>
        <v>0</v>
      </c>
    </row>
    <row r="42" spans="1:73" hidden="1">
      <c r="A42" s="175" t="s">
        <v>89</v>
      </c>
      <c r="B42" s="89"/>
      <c r="C42" s="80"/>
      <c r="D42" s="25"/>
      <c r="E42" s="26"/>
      <c r="F42" s="27"/>
      <c r="G42" s="25"/>
      <c r="H42" s="25"/>
      <c r="I42" s="81"/>
      <c r="J42" s="25"/>
      <c r="K42" s="80"/>
      <c r="L42" s="78">
        <f t="shared" si="8"/>
        <v>0</v>
      </c>
      <c r="M42" s="78">
        <f t="shared" si="6"/>
        <v>0</v>
      </c>
      <c r="N42" s="78">
        <f t="shared" si="10"/>
        <v>0</v>
      </c>
      <c r="O42" s="78">
        <f t="shared" si="9"/>
        <v>0</v>
      </c>
      <c r="P42" s="23"/>
      <c r="Q42" s="2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79">
        <f t="shared" si="11"/>
        <v>0</v>
      </c>
    </row>
    <row r="43" spans="1:73" hidden="1">
      <c r="A43" s="175" t="s">
        <v>90</v>
      </c>
      <c r="B43" s="89"/>
      <c r="C43" s="80"/>
      <c r="D43" s="25"/>
      <c r="E43" s="26"/>
      <c r="F43" s="27"/>
      <c r="G43" s="25"/>
      <c r="H43" s="25"/>
      <c r="I43" s="81"/>
      <c r="J43" s="25"/>
      <c r="K43" s="80"/>
      <c r="L43" s="78">
        <f t="shared" si="8"/>
        <v>0</v>
      </c>
      <c r="M43" s="78">
        <f t="shared" si="6"/>
        <v>0</v>
      </c>
      <c r="N43" s="78">
        <f t="shared" si="10"/>
        <v>0</v>
      </c>
      <c r="O43" s="78">
        <f t="shared" si="9"/>
        <v>0</v>
      </c>
      <c r="P43" s="23"/>
      <c r="Q43" s="248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79">
        <f t="shared" si="11"/>
        <v>0</v>
      </c>
    </row>
    <row r="44" spans="1:73" hidden="1">
      <c r="A44" s="175" t="s">
        <v>91</v>
      </c>
      <c r="B44" s="89"/>
      <c r="C44" s="80"/>
      <c r="D44" s="25"/>
      <c r="E44" s="26"/>
      <c r="F44" s="27"/>
      <c r="G44" s="25"/>
      <c r="H44" s="25"/>
      <c r="I44" s="81"/>
      <c r="J44" s="25"/>
      <c r="K44" s="80"/>
      <c r="L44" s="78">
        <f t="shared" si="8"/>
        <v>0</v>
      </c>
      <c r="M44" s="78">
        <f t="shared" si="6"/>
        <v>0</v>
      </c>
      <c r="N44" s="78">
        <f t="shared" si="10"/>
        <v>0</v>
      </c>
      <c r="O44" s="78">
        <f t="shared" si="9"/>
        <v>0</v>
      </c>
      <c r="P44" s="23"/>
      <c r="Q44" s="2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79">
        <f t="shared" ref="AE44:AE61" si="12">N44-AD44</f>
        <v>0</v>
      </c>
    </row>
    <row r="45" spans="1:73" hidden="1">
      <c r="A45" s="175" t="s">
        <v>92</v>
      </c>
      <c r="B45" s="89"/>
      <c r="C45" s="80"/>
      <c r="D45" s="25"/>
      <c r="E45" s="26"/>
      <c r="F45" s="27"/>
      <c r="G45" s="25"/>
      <c r="H45" s="25"/>
      <c r="I45" s="81"/>
      <c r="J45" s="25"/>
      <c r="K45" s="80"/>
      <c r="L45" s="78">
        <f t="shared" si="8"/>
        <v>0</v>
      </c>
      <c r="M45" s="78">
        <f t="shared" si="6"/>
        <v>0</v>
      </c>
      <c r="N45" s="78">
        <f t="shared" si="10"/>
        <v>0</v>
      </c>
      <c r="O45" s="78">
        <f t="shared" si="9"/>
        <v>0</v>
      </c>
      <c r="P45" s="23"/>
      <c r="Q45" s="2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79">
        <f t="shared" si="12"/>
        <v>0</v>
      </c>
    </row>
    <row r="46" spans="1:73" hidden="1">
      <c r="A46" s="175" t="s">
        <v>93</v>
      </c>
      <c r="B46" s="89"/>
      <c r="C46" s="80"/>
      <c r="D46" s="25"/>
      <c r="E46" s="26"/>
      <c r="F46" s="27"/>
      <c r="G46" s="25"/>
      <c r="H46" s="25"/>
      <c r="I46" s="81"/>
      <c r="J46" s="25"/>
      <c r="K46" s="80"/>
      <c r="L46" s="78">
        <f t="shared" si="8"/>
        <v>0</v>
      </c>
      <c r="M46" s="78">
        <f t="shared" si="6"/>
        <v>0</v>
      </c>
      <c r="N46" s="78">
        <f t="shared" si="10"/>
        <v>0</v>
      </c>
      <c r="O46" s="78">
        <f t="shared" si="9"/>
        <v>0</v>
      </c>
      <c r="P46" s="23"/>
      <c r="Q46" s="2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79">
        <f t="shared" si="12"/>
        <v>0</v>
      </c>
    </row>
    <row r="47" spans="1:73" hidden="1">
      <c r="A47" s="175" t="s">
        <v>94</v>
      </c>
      <c r="B47" s="89"/>
      <c r="C47" s="80"/>
      <c r="D47" s="25"/>
      <c r="E47" s="26"/>
      <c r="F47" s="27"/>
      <c r="G47" s="25"/>
      <c r="H47" s="25"/>
      <c r="I47" s="81"/>
      <c r="J47" s="25"/>
      <c r="K47" s="80"/>
      <c r="L47" s="78">
        <f t="shared" si="8"/>
        <v>0</v>
      </c>
      <c r="M47" s="78">
        <f t="shared" si="6"/>
        <v>0</v>
      </c>
      <c r="N47" s="78">
        <f t="shared" si="10"/>
        <v>0</v>
      </c>
      <c r="O47" s="78">
        <f t="shared" si="9"/>
        <v>0</v>
      </c>
      <c r="P47" s="23"/>
      <c r="Q47" s="248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79">
        <f t="shared" si="12"/>
        <v>0</v>
      </c>
    </row>
    <row r="48" spans="1:73" hidden="1">
      <c r="A48" s="175" t="s">
        <v>95</v>
      </c>
      <c r="B48" s="89"/>
      <c r="C48" s="80"/>
      <c r="D48" s="25"/>
      <c r="E48" s="26"/>
      <c r="F48" s="27"/>
      <c r="G48" s="25"/>
      <c r="H48" s="25"/>
      <c r="I48" s="81"/>
      <c r="J48" s="25"/>
      <c r="K48" s="80"/>
      <c r="L48" s="78">
        <f t="shared" si="8"/>
        <v>0</v>
      </c>
      <c r="M48" s="78">
        <f t="shared" si="6"/>
        <v>0</v>
      </c>
      <c r="N48" s="78">
        <f t="shared" si="10"/>
        <v>0</v>
      </c>
      <c r="O48" s="78">
        <f t="shared" si="9"/>
        <v>0</v>
      </c>
      <c r="P48" s="23"/>
      <c r="Q48" s="248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79">
        <f t="shared" si="12"/>
        <v>0</v>
      </c>
    </row>
    <row r="49" spans="1:73" hidden="1">
      <c r="A49" s="175" t="s">
        <v>96</v>
      </c>
      <c r="B49" s="89"/>
      <c r="C49" s="80"/>
      <c r="D49" s="25"/>
      <c r="E49" s="26"/>
      <c r="F49" s="27"/>
      <c r="G49" s="25"/>
      <c r="H49" s="25"/>
      <c r="I49" s="81"/>
      <c r="J49" s="25"/>
      <c r="K49" s="80"/>
      <c r="L49" s="78">
        <f t="shared" si="8"/>
        <v>0</v>
      </c>
      <c r="M49" s="78">
        <f t="shared" si="6"/>
        <v>0</v>
      </c>
      <c r="N49" s="78">
        <f t="shared" si="10"/>
        <v>0</v>
      </c>
      <c r="O49" s="78">
        <f t="shared" si="9"/>
        <v>0</v>
      </c>
      <c r="P49" s="23"/>
      <c r="Q49" s="248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79">
        <f t="shared" si="12"/>
        <v>0</v>
      </c>
    </row>
    <row r="50" spans="1:73" hidden="1">
      <c r="A50" s="175" t="s">
        <v>97</v>
      </c>
      <c r="B50" s="89"/>
      <c r="C50" s="80"/>
      <c r="D50" s="25"/>
      <c r="E50" s="26"/>
      <c r="F50" s="27"/>
      <c r="G50" s="25"/>
      <c r="H50" s="25"/>
      <c r="I50" s="81"/>
      <c r="J50" s="25"/>
      <c r="K50" s="80"/>
      <c r="L50" s="78">
        <f t="shared" si="8"/>
        <v>0</v>
      </c>
      <c r="M50" s="78">
        <f t="shared" si="6"/>
        <v>0</v>
      </c>
      <c r="N50" s="78">
        <f t="shared" si="10"/>
        <v>0</v>
      </c>
      <c r="O50" s="78">
        <f t="shared" si="9"/>
        <v>0</v>
      </c>
      <c r="P50" s="23"/>
      <c r="Q50" s="248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79">
        <f t="shared" si="12"/>
        <v>0</v>
      </c>
    </row>
    <row r="51" spans="1:73" hidden="1">
      <c r="A51" s="175" t="s">
        <v>98</v>
      </c>
      <c r="B51" s="89"/>
      <c r="C51" s="80"/>
      <c r="D51" s="25"/>
      <c r="E51" s="26"/>
      <c r="F51" s="27"/>
      <c r="G51" s="25"/>
      <c r="H51" s="25"/>
      <c r="I51" s="81"/>
      <c r="J51" s="25"/>
      <c r="K51" s="80"/>
      <c r="L51" s="78">
        <f t="shared" si="8"/>
        <v>0</v>
      </c>
      <c r="M51" s="78">
        <f t="shared" si="6"/>
        <v>0</v>
      </c>
      <c r="N51" s="78">
        <f t="shared" si="10"/>
        <v>0</v>
      </c>
      <c r="O51" s="78">
        <f t="shared" si="9"/>
        <v>0</v>
      </c>
      <c r="P51" s="23"/>
      <c r="Q51" s="248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79">
        <f t="shared" si="12"/>
        <v>0</v>
      </c>
    </row>
    <row r="52" spans="1:73" hidden="1">
      <c r="A52" s="175" t="s">
        <v>99</v>
      </c>
      <c r="B52" s="89"/>
      <c r="C52" s="80"/>
      <c r="D52" s="25"/>
      <c r="E52" s="26"/>
      <c r="F52" s="27"/>
      <c r="G52" s="25"/>
      <c r="H52" s="25"/>
      <c r="I52" s="81"/>
      <c r="J52" s="25"/>
      <c r="K52" s="80"/>
      <c r="L52" s="78">
        <f t="shared" si="8"/>
        <v>0</v>
      </c>
      <c r="M52" s="78">
        <f t="shared" si="6"/>
        <v>0</v>
      </c>
      <c r="N52" s="78">
        <f t="shared" si="10"/>
        <v>0</v>
      </c>
      <c r="O52" s="78">
        <f t="shared" si="9"/>
        <v>0</v>
      </c>
      <c r="P52" s="23"/>
      <c r="Q52" s="24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79">
        <f t="shared" si="12"/>
        <v>0</v>
      </c>
    </row>
    <row r="53" spans="1:73" hidden="1">
      <c r="A53" s="175" t="s">
        <v>100</v>
      </c>
      <c r="B53" s="89"/>
      <c r="C53" s="80"/>
      <c r="D53" s="25"/>
      <c r="E53" s="26"/>
      <c r="F53" s="27"/>
      <c r="G53" s="25"/>
      <c r="H53" s="25"/>
      <c r="I53" s="81"/>
      <c r="J53" s="25"/>
      <c r="K53" s="80"/>
      <c r="L53" s="78">
        <f t="shared" si="8"/>
        <v>0</v>
      </c>
      <c r="M53" s="78">
        <f t="shared" si="6"/>
        <v>0</v>
      </c>
      <c r="N53" s="78">
        <f t="shared" si="10"/>
        <v>0</v>
      </c>
      <c r="O53" s="78">
        <f t="shared" si="9"/>
        <v>0</v>
      </c>
      <c r="P53" s="23"/>
      <c r="Q53" s="24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79">
        <f t="shared" si="12"/>
        <v>0</v>
      </c>
    </row>
    <row r="54" spans="1:73" hidden="1">
      <c r="A54" s="175" t="s">
        <v>101</v>
      </c>
      <c r="B54" s="89"/>
      <c r="C54" s="80"/>
      <c r="D54" s="25"/>
      <c r="E54" s="26"/>
      <c r="F54" s="27"/>
      <c r="G54" s="25"/>
      <c r="H54" s="25"/>
      <c r="I54" s="81"/>
      <c r="J54" s="25"/>
      <c r="K54" s="80"/>
      <c r="L54" s="78">
        <f t="shared" si="8"/>
        <v>0</v>
      </c>
      <c r="M54" s="78">
        <f t="shared" si="6"/>
        <v>0</v>
      </c>
      <c r="N54" s="78">
        <f t="shared" si="10"/>
        <v>0</v>
      </c>
      <c r="O54" s="78">
        <f t="shared" si="9"/>
        <v>0</v>
      </c>
      <c r="P54" s="23"/>
      <c r="Q54" s="248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79">
        <f t="shared" si="12"/>
        <v>0</v>
      </c>
    </row>
    <row r="55" spans="1:73" hidden="1">
      <c r="A55" s="175" t="s">
        <v>102</v>
      </c>
      <c r="B55" s="89"/>
      <c r="C55" s="80"/>
      <c r="D55" s="25"/>
      <c r="E55" s="26"/>
      <c r="F55" s="27"/>
      <c r="G55" s="25"/>
      <c r="H55" s="25"/>
      <c r="I55" s="81"/>
      <c r="J55" s="25"/>
      <c r="K55" s="80"/>
      <c r="L55" s="78">
        <f t="shared" si="8"/>
        <v>0</v>
      </c>
      <c r="M55" s="78">
        <f t="shared" si="6"/>
        <v>0</v>
      </c>
      <c r="N55" s="78">
        <f t="shared" si="10"/>
        <v>0</v>
      </c>
      <c r="O55" s="78">
        <f t="shared" si="9"/>
        <v>0</v>
      </c>
      <c r="P55" s="23"/>
      <c r="Q55" s="248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79">
        <f t="shared" si="12"/>
        <v>0</v>
      </c>
    </row>
    <row r="56" spans="1:73" hidden="1">
      <c r="A56" s="175" t="s">
        <v>103</v>
      </c>
      <c r="B56" s="89"/>
      <c r="C56" s="80"/>
      <c r="D56" s="25"/>
      <c r="E56" s="26"/>
      <c r="F56" s="27"/>
      <c r="G56" s="25"/>
      <c r="H56" s="25"/>
      <c r="I56" s="81"/>
      <c r="J56" s="25"/>
      <c r="K56" s="80"/>
      <c r="L56" s="78">
        <f t="shared" si="8"/>
        <v>0</v>
      </c>
      <c r="M56" s="78">
        <f t="shared" si="6"/>
        <v>0</v>
      </c>
      <c r="N56" s="78">
        <f t="shared" si="10"/>
        <v>0</v>
      </c>
      <c r="O56" s="78">
        <f t="shared" si="9"/>
        <v>0</v>
      </c>
      <c r="P56" s="23"/>
      <c r="Q56" s="248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79">
        <f t="shared" si="12"/>
        <v>0</v>
      </c>
    </row>
    <row r="57" spans="1:73" hidden="1">
      <c r="A57" s="175" t="s">
        <v>104</v>
      </c>
      <c r="B57" s="89"/>
      <c r="C57" s="80"/>
      <c r="D57" s="25"/>
      <c r="E57" s="26"/>
      <c r="F57" s="27"/>
      <c r="G57" s="25"/>
      <c r="H57" s="25"/>
      <c r="I57" s="81"/>
      <c r="J57" s="25"/>
      <c r="K57" s="80"/>
      <c r="L57" s="78">
        <f t="shared" si="8"/>
        <v>0</v>
      </c>
      <c r="M57" s="78">
        <f t="shared" si="6"/>
        <v>0</v>
      </c>
      <c r="N57" s="78">
        <f t="shared" si="10"/>
        <v>0</v>
      </c>
      <c r="O57" s="78">
        <f t="shared" si="9"/>
        <v>0</v>
      </c>
      <c r="P57" s="23"/>
      <c r="Q57" s="248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79">
        <f t="shared" si="12"/>
        <v>0</v>
      </c>
    </row>
    <row r="58" spans="1:73" hidden="1">
      <c r="A58" s="175" t="s">
        <v>105</v>
      </c>
      <c r="B58" s="89"/>
      <c r="C58" s="80"/>
      <c r="D58" s="25"/>
      <c r="E58" s="26"/>
      <c r="F58" s="27"/>
      <c r="G58" s="25"/>
      <c r="H58" s="25"/>
      <c r="I58" s="81"/>
      <c r="J58" s="25"/>
      <c r="K58" s="80"/>
      <c r="L58" s="78">
        <f t="shared" si="8"/>
        <v>0</v>
      </c>
      <c r="M58" s="78">
        <f t="shared" si="6"/>
        <v>0</v>
      </c>
      <c r="N58" s="78">
        <f t="shared" si="10"/>
        <v>0</v>
      </c>
      <c r="O58" s="78">
        <f t="shared" si="9"/>
        <v>0</v>
      </c>
      <c r="P58" s="23"/>
      <c r="Q58" s="248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79">
        <f t="shared" si="12"/>
        <v>0</v>
      </c>
    </row>
    <row r="59" spans="1:73" hidden="1">
      <c r="A59" s="175" t="s">
        <v>106</v>
      </c>
      <c r="B59" s="89"/>
      <c r="C59" s="80"/>
      <c r="D59" s="25"/>
      <c r="E59" s="26"/>
      <c r="F59" s="27"/>
      <c r="G59" s="25"/>
      <c r="H59" s="25"/>
      <c r="I59" s="81"/>
      <c r="J59" s="25"/>
      <c r="K59" s="80"/>
      <c r="L59" s="78">
        <f t="shared" si="8"/>
        <v>0</v>
      </c>
      <c r="M59" s="78">
        <f t="shared" si="6"/>
        <v>0</v>
      </c>
      <c r="N59" s="78">
        <f t="shared" si="10"/>
        <v>0</v>
      </c>
      <c r="O59" s="78">
        <f t="shared" si="9"/>
        <v>0</v>
      </c>
      <c r="P59" s="23"/>
      <c r="Q59" s="24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79">
        <f t="shared" si="12"/>
        <v>0</v>
      </c>
    </row>
    <row r="60" spans="1:73" hidden="1">
      <c r="A60" s="175" t="s">
        <v>107</v>
      </c>
      <c r="B60" s="89"/>
      <c r="C60" s="80"/>
      <c r="D60" s="25"/>
      <c r="E60" s="26"/>
      <c r="F60" s="27"/>
      <c r="G60" s="25"/>
      <c r="H60" s="25"/>
      <c r="I60" s="81"/>
      <c r="J60" s="25"/>
      <c r="K60" s="80"/>
      <c r="L60" s="78">
        <f t="shared" si="8"/>
        <v>0</v>
      </c>
      <c r="M60" s="78">
        <f t="shared" si="6"/>
        <v>0</v>
      </c>
      <c r="N60" s="78">
        <f t="shared" si="10"/>
        <v>0</v>
      </c>
      <c r="O60" s="78">
        <f t="shared" si="9"/>
        <v>0</v>
      </c>
      <c r="P60" s="23"/>
      <c r="Q60" s="24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79">
        <f t="shared" si="12"/>
        <v>0</v>
      </c>
    </row>
    <row r="61" spans="1:73" hidden="1">
      <c r="A61" s="175" t="s">
        <v>108</v>
      </c>
      <c r="B61" s="89"/>
      <c r="C61" s="80"/>
      <c r="D61" s="25"/>
      <c r="E61" s="26"/>
      <c r="F61" s="27"/>
      <c r="G61" s="25"/>
      <c r="H61" s="25"/>
      <c r="I61" s="81"/>
      <c r="J61" s="25"/>
      <c r="K61" s="80"/>
      <c r="L61" s="78">
        <f t="shared" si="8"/>
        <v>0</v>
      </c>
      <c r="M61" s="78">
        <f t="shared" ref="M61:M86" si="13">N61/2</f>
        <v>0</v>
      </c>
      <c r="N61" s="78">
        <f t="shared" si="10"/>
        <v>0</v>
      </c>
      <c r="O61" s="78">
        <f t="shared" si="9"/>
        <v>0</v>
      </c>
      <c r="P61" s="23"/>
      <c r="Q61" s="24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79">
        <f t="shared" si="12"/>
        <v>0</v>
      </c>
    </row>
    <row r="62" spans="1:73" s="153" customFormat="1" ht="26.25" customHeight="1">
      <c r="A62" s="177" t="s">
        <v>67</v>
      </c>
      <c r="B62" s="149" t="s">
        <v>68</v>
      </c>
      <c r="C62" s="389">
        <f>COUNTIF(C63:E87,1)+COUNTIF(C63:E87,2)+COUNTIF(C63:E87,3)+COUNTIF(C63:E87,4)+COUNTIF(C63:E87,5)+COUNTIF(C63:E87,6)+COUNTIF(C63:E87,7)+COUNTIF(C63:E87,8)</f>
        <v>0</v>
      </c>
      <c r="D62" s="389"/>
      <c r="E62" s="390"/>
      <c r="F62" s="391">
        <f>COUNTIF(F63:H87,1)+COUNTIF(F63:H87,2)+COUNTIF(F63:H87,3)+COUNTIF(F63:H87,4)+COUNTIF(F63:H87,5)+COUNTIF(F63:H87,6)+COUNTIF(F63:H87,7)+COUNTIF(F63:H87,8)</f>
        <v>5</v>
      </c>
      <c r="G62" s="389"/>
      <c r="H62" s="390"/>
      <c r="I62" s="391">
        <f>COUNTIF(I63:K87,1)+COUNTIF(I63:K87,2)+COUNTIF(I63:K87,3)+COUNTIF(I63:K87,4)+COUNTIF(I63:K87,5)+COUNTIF(I63:K87,6)+COUNTIF(I63:K87,7)+COUNTIF(I63:K87,8)</f>
        <v>0</v>
      </c>
      <c r="J62" s="389"/>
      <c r="K62" s="389"/>
      <c r="L62" s="150">
        <f t="shared" ref="L62:AD62" si="14">SUM(L63:L87)</f>
        <v>822</v>
      </c>
      <c r="M62" s="150">
        <f t="shared" si="14"/>
        <v>274</v>
      </c>
      <c r="N62" s="150">
        <f t="shared" si="14"/>
        <v>548</v>
      </c>
      <c r="O62" s="150">
        <f t="shared" si="14"/>
        <v>80</v>
      </c>
      <c r="P62" s="151">
        <f t="shared" si="14"/>
        <v>468</v>
      </c>
      <c r="Q62" s="151"/>
      <c r="R62" s="151">
        <f t="shared" si="14"/>
        <v>0</v>
      </c>
      <c r="S62" s="151">
        <f t="shared" si="14"/>
        <v>0</v>
      </c>
      <c r="T62" s="151">
        <f t="shared" si="14"/>
        <v>136</v>
      </c>
      <c r="U62" s="151">
        <f t="shared" si="14"/>
        <v>92</v>
      </c>
      <c r="V62" s="151">
        <f t="shared" si="14"/>
        <v>0</v>
      </c>
      <c r="W62" s="151">
        <f t="shared" si="14"/>
        <v>64</v>
      </c>
      <c r="X62" s="151">
        <f t="shared" si="14"/>
        <v>0</v>
      </c>
      <c r="Y62" s="151">
        <f t="shared" si="14"/>
        <v>92</v>
      </c>
      <c r="Z62" s="151">
        <f t="shared" si="14"/>
        <v>0</v>
      </c>
      <c r="AA62" s="151">
        <f t="shared" si="14"/>
        <v>112</v>
      </c>
      <c r="AB62" s="151">
        <f t="shared" si="14"/>
        <v>0</v>
      </c>
      <c r="AC62" s="151">
        <f t="shared" si="14"/>
        <v>52</v>
      </c>
      <c r="AD62" s="151">
        <f t="shared" si="14"/>
        <v>472</v>
      </c>
      <c r="AE62" s="152">
        <f>SUM(AE63:AE67)</f>
        <v>76</v>
      </c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</row>
    <row r="63" spans="1:73" s="8" customFormat="1" ht="14.25" customHeight="1">
      <c r="A63" s="175" t="s">
        <v>463</v>
      </c>
      <c r="B63" s="91" t="s">
        <v>347</v>
      </c>
      <c r="C63" s="24"/>
      <c r="D63" s="25"/>
      <c r="E63" s="26"/>
      <c r="F63" s="27"/>
      <c r="G63" s="25">
        <v>7</v>
      </c>
      <c r="H63" s="26"/>
      <c r="I63" s="24"/>
      <c r="J63" s="25"/>
      <c r="K63" s="28"/>
      <c r="L63" s="92">
        <f>M63+N63</f>
        <v>56</v>
      </c>
      <c r="M63" s="78">
        <v>8</v>
      </c>
      <c r="N63" s="78">
        <f t="shared" ref="N63:N87" si="15">SUM(R63:AC63)</f>
        <v>48</v>
      </c>
      <c r="O63" s="78">
        <f t="shared" ref="O63:O87" si="16">N63-P63</f>
        <v>32</v>
      </c>
      <c r="P63" s="23">
        <v>16</v>
      </c>
      <c r="Q63" s="248"/>
      <c r="R63" s="20"/>
      <c r="S63" s="20"/>
      <c r="T63" s="20"/>
      <c r="U63" s="20"/>
      <c r="V63" s="20"/>
      <c r="W63" s="20" t="s">
        <v>349</v>
      </c>
      <c r="X63" s="20"/>
      <c r="Y63" s="20" t="s">
        <v>349</v>
      </c>
      <c r="Z63" s="20"/>
      <c r="AA63" s="20">
        <v>48</v>
      </c>
      <c r="AB63" s="20"/>
      <c r="AC63" s="20"/>
      <c r="AD63" s="20">
        <v>48</v>
      </c>
      <c r="AE63" s="79">
        <f t="shared" ref="AE63:AE88" si="17">N63-AD63</f>
        <v>0</v>
      </c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</row>
    <row r="64" spans="1:73" s="8" customFormat="1" ht="12.75" customHeight="1">
      <c r="A64" s="175" t="s">
        <v>464</v>
      </c>
      <c r="B64" s="91" t="s">
        <v>348</v>
      </c>
      <c r="C64" s="24"/>
      <c r="D64" s="25"/>
      <c r="E64" s="26"/>
      <c r="F64" s="27"/>
      <c r="G64" s="25">
        <v>3</v>
      </c>
      <c r="H64" s="26"/>
      <c r="I64" s="24"/>
      <c r="J64" s="25"/>
      <c r="K64" s="28"/>
      <c r="L64" s="92">
        <f t="shared" ref="L64:L87" si="18">M64+N64</f>
        <v>78</v>
      </c>
      <c r="M64" s="78">
        <v>10</v>
      </c>
      <c r="N64" s="78">
        <f t="shared" si="15"/>
        <v>68</v>
      </c>
      <c r="O64" s="78">
        <f t="shared" si="16"/>
        <v>48</v>
      </c>
      <c r="P64" s="23">
        <v>20</v>
      </c>
      <c r="Q64" s="248"/>
      <c r="R64" s="20"/>
      <c r="S64" s="20"/>
      <c r="T64" s="20">
        <v>68</v>
      </c>
      <c r="U64" s="20"/>
      <c r="V64" s="20"/>
      <c r="W64" s="20"/>
      <c r="X64" s="20"/>
      <c r="Y64" s="20" t="s">
        <v>349</v>
      </c>
      <c r="Z64" s="20"/>
      <c r="AA64" s="20"/>
      <c r="AB64" s="20"/>
      <c r="AC64" s="20"/>
      <c r="AD64" s="20">
        <v>48</v>
      </c>
      <c r="AE64" s="79">
        <f t="shared" si="17"/>
        <v>20</v>
      </c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</row>
    <row r="65" spans="1:73" s="8" customFormat="1" ht="13.5" customHeight="1">
      <c r="A65" s="175" t="s">
        <v>465</v>
      </c>
      <c r="B65" s="91" t="s">
        <v>341</v>
      </c>
      <c r="C65" s="24"/>
      <c r="D65" s="25"/>
      <c r="E65" s="26"/>
      <c r="F65" s="27">
        <v>4</v>
      </c>
      <c r="G65" s="25">
        <v>6</v>
      </c>
      <c r="H65" s="26">
        <v>8</v>
      </c>
      <c r="I65" s="24"/>
      <c r="J65" s="25"/>
      <c r="K65" s="28"/>
      <c r="L65" s="92">
        <f t="shared" si="18"/>
        <v>256</v>
      </c>
      <c r="M65" s="78">
        <v>40</v>
      </c>
      <c r="N65" s="78">
        <f t="shared" si="15"/>
        <v>216</v>
      </c>
      <c r="O65" s="78">
        <v>0</v>
      </c>
      <c r="P65" s="23">
        <v>216</v>
      </c>
      <c r="Q65" s="248"/>
      <c r="R65" s="20"/>
      <c r="S65" s="20"/>
      <c r="T65" s="20">
        <v>34</v>
      </c>
      <c r="U65" s="20">
        <v>46</v>
      </c>
      <c r="V65" s="20"/>
      <c r="W65" s="20">
        <v>32</v>
      </c>
      <c r="X65" s="20"/>
      <c r="Y65" s="20">
        <v>46</v>
      </c>
      <c r="Z65" s="20"/>
      <c r="AA65" s="20">
        <v>32</v>
      </c>
      <c r="AB65" s="20"/>
      <c r="AC65" s="20">
        <v>26</v>
      </c>
      <c r="AD65" s="20">
        <v>188</v>
      </c>
      <c r="AE65" s="79">
        <f t="shared" si="17"/>
        <v>28</v>
      </c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</row>
    <row r="66" spans="1:73" s="8" customFormat="1" ht="15.75" customHeight="1">
      <c r="A66" s="175" t="s">
        <v>466</v>
      </c>
      <c r="B66" s="91" t="s">
        <v>346</v>
      </c>
      <c r="C66" s="81"/>
      <c r="D66" s="162"/>
      <c r="E66" s="163"/>
      <c r="F66" s="225" t="s">
        <v>433</v>
      </c>
      <c r="G66" s="223" t="s">
        <v>435</v>
      </c>
      <c r="H66" s="224" t="s">
        <v>432</v>
      </c>
      <c r="I66" s="24"/>
      <c r="J66" s="25"/>
      <c r="K66" s="93"/>
      <c r="L66" s="92">
        <f t="shared" si="18"/>
        <v>432</v>
      </c>
      <c r="M66" s="78">
        <v>216</v>
      </c>
      <c r="N66" s="78">
        <f t="shared" si="15"/>
        <v>216</v>
      </c>
      <c r="O66" s="78">
        <v>0</v>
      </c>
      <c r="P66" s="23">
        <v>216</v>
      </c>
      <c r="Q66" s="248"/>
      <c r="R66" s="20"/>
      <c r="S66" s="20" t="s">
        <v>349</v>
      </c>
      <c r="T66" s="20">
        <v>34</v>
      </c>
      <c r="U66" s="20">
        <v>46</v>
      </c>
      <c r="V66" s="20"/>
      <c r="W66" s="20">
        <v>32</v>
      </c>
      <c r="X66" s="20"/>
      <c r="Y66" s="20">
        <v>46</v>
      </c>
      <c r="Z66" s="20"/>
      <c r="AA66" s="20">
        <v>32</v>
      </c>
      <c r="AB66" s="20"/>
      <c r="AC66" s="20">
        <v>26</v>
      </c>
      <c r="AD66" s="20">
        <v>188</v>
      </c>
      <c r="AE66" s="79">
        <f t="shared" si="17"/>
        <v>28</v>
      </c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</row>
    <row r="67" spans="1:73" s="8" customFormat="1" ht="11.25" hidden="1">
      <c r="A67" s="175" t="s">
        <v>110</v>
      </c>
      <c r="B67" s="91"/>
      <c r="C67" s="24"/>
      <c r="D67" s="25"/>
      <c r="E67" s="26"/>
      <c r="F67" s="27"/>
      <c r="G67" s="25"/>
      <c r="H67" s="26"/>
      <c r="I67" s="24"/>
      <c r="J67" s="25"/>
      <c r="K67" s="28"/>
      <c r="L67" s="92">
        <f t="shared" si="18"/>
        <v>0</v>
      </c>
      <c r="M67" s="78">
        <f t="shared" si="13"/>
        <v>0</v>
      </c>
      <c r="N67" s="78">
        <f t="shared" si="15"/>
        <v>0</v>
      </c>
      <c r="O67" s="78">
        <f t="shared" si="16"/>
        <v>0</v>
      </c>
      <c r="P67" s="23"/>
      <c r="Q67" s="248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79">
        <f t="shared" si="17"/>
        <v>0</v>
      </c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</row>
    <row r="68" spans="1:73" s="8" customFormat="1" ht="11.25" hidden="1">
      <c r="A68" s="175" t="s">
        <v>111</v>
      </c>
      <c r="B68" s="89"/>
      <c r="C68" s="94"/>
      <c r="D68" s="74"/>
      <c r="E68" s="75"/>
      <c r="F68" s="76"/>
      <c r="G68" s="74"/>
      <c r="H68" s="75"/>
      <c r="I68" s="95"/>
      <c r="J68" s="74"/>
      <c r="K68" s="94"/>
      <c r="L68" s="78">
        <f t="shared" si="18"/>
        <v>0</v>
      </c>
      <c r="M68" s="78">
        <f t="shared" si="13"/>
        <v>0</v>
      </c>
      <c r="N68" s="78">
        <f t="shared" si="15"/>
        <v>0</v>
      </c>
      <c r="O68" s="78">
        <f t="shared" si="16"/>
        <v>0</v>
      </c>
      <c r="P68" s="23"/>
      <c r="Q68" s="248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79">
        <f t="shared" si="17"/>
        <v>0</v>
      </c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</row>
    <row r="69" spans="1:73" s="8" customFormat="1" ht="11.25" hidden="1">
      <c r="A69" s="175" t="s">
        <v>112</v>
      </c>
      <c r="B69" s="89"/>
      <c r="C69" s="96"/>
      <c r="D69" s="25"/>
      <c r="E69" s="26"/>
      <c r="F69" s="27"/>
      <c r="G69" s="25"/>
      <c r="H69" s="26"/>
      <c r="I69" s="24"/>
      <c r="J69" s="25"/>
      <c r="K69" s="96"/>
      <c r="L69" s="78">
        <f t="shared" si="18"/>
        <v>0</v>
      </c>
      <c r="M69" s="78">
        <f t="shared" si="13"/>
        <v>0</v>
      </c>
      <c r="N69" s="78">
        <f t="shared" si="15"/>
        <v>0</v>
      </c>
      <c r="O69" s="78">
        <f t="shared" si="16"/>
        <v>0</v>
      </c>
      <c r="P69" s="23"/>
      <c r="Q69" s="248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79">
        <f t="shared" si="17"/>
        <v>0</v>
      </c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</row>
    <row r="70" spans="1:73" s="8" customFormat="1" ht="11.25" hidden="1">
      <c r="A70" s="175" t="s">
        <v>113</v>
      </c>
      <c r="B70" s="89"/>
      <c r="C70" s="96"/>
      <c r="D70" s="25"/>
      <c r="E70" s="26"/>
      <c r="F70" s="27"/>
      <c r="G70" s="25"/>
      <c r="H70" s="26"/>
      <c r="I70" s="24"/>
      <c r="J70" s="25"/>
      <c r="K70" s="96"/>
      <c r="L70" s="78">
        <f t="shared" si="18"/>
        <v>0</v>
      </c>
      <c r="M70" s="78">
        <f t="shared" si="13"/>
        <v>0</v>
      </c>
      <c r="N70" s="78">
        <f t="shared" si="15"/>
        <v>0</v>
      </c>
      <c r="O70" s="78">
        <f t="shared" si="16"/>
        <v>0</v>
      </c>
      <c r="P70" s="23"/>
      <c r="Q70" s="248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79">
        <f t="shared" si="17"/>
        <v>0</v>
      </c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</row>
    <row r="71" spans="1:73" s="8" customFormat="1" ht="11.25" hidden="1">
      <c r="A71" s="175" t="s">
        <v>114</v>
      </c>
      <c r="B71" s="89"/>
      <c r="C71" s="96"/>
      <c r="D71" s="25"/>
      <c r="E71" s="26"/>
      <c r="F71" s="27"/>
      <c r="G71" s="25"/>
      <c r="H71" s="26"/>
      <c r="I71" s="24"/>
      <c r="J71" s="25"/>
      <c r="K71" s="96"/>
      <c r="L71" s="78">
        <f t="shared" si="18"/>
        <v>0</v>
      </c>
      <c r="M71" s="78">
        <f t="shared" si="13"/>
        <v>0</v>
      </c>
      <c r="N71" s="78">
        <f t="shared" si="15"/>
        <v>0</v>
      </c>
      <c r="O71" s="78">
        <f t="shared" si="16"/>
        <v>0</v>
      </c>
      <c r="P71" s="23"/>
      <c r="Q71" s="248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79">
        <f t="shared" si="17"/>
        <v>0</v>
      </c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</row>
    <row r="72" spans="1:73" s="8" customFormat="1" ht="11.25" hidden="1">
      <c r="A72" s="175" t="s">
        <v>115</v>
      </c>
      <c r="B72" s="89"/>
      <c r="C72" s="96"/>
      <c r="D72" s="25"/>
      <c r="E72" s="26"/>
      <c r="F72" s="27"/>
      <c r="G72" s="25"/>
      <c r="H72" s="26"/>
      <c r="I72" s="24"/>
      <c r="J72" s="25"/>
      <c r="K72" s="96"/>
      <c r="L72" s="78">
        <f t="shared" si="18"/>
        <v>0</v>
      </c>
      <c r="M72" s="78">
        <f t="shared" si="13"/>
        <v>0</v>
      </c>
      <c r="N72" s="78">
        <f t="shared" si="15"/>
        <v>0</v>
      </c>
      <c r="O72" s="78">
        <f t="shared" si="16"/>
        <v>0</v>
      </c>
      <c r="P72" s="23"/>
      <c r="Q72" s="248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79">
        <f t="shared" si="17"/>
        <v>0</v>
      </c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</row>
    <row r="73" spans="1:73" s="8" customFormat="1" ht="11.25" hidden="1">
      <c r="A73" s="175" t="s">
        <v>116</v>
      </c>
      <c r="B73" s="89"/>
      <c r="C73" s="96"/>
      <c r="D73" s="25"/>
      <c r="E73" s="26"/>
      <c r="F73" s="27"/>
      <c r="G73" s="25"/>
      <c r="H73" s="26"/>
      <c r="I73" s="24"/>
      <c r="J73" s="25"/>
      <c r="K73" s="96"/>
      <c r="L73" s="78">
        <f t="shared" si="18"/>
        <v>0</v>
      </c>
      <c r="M73" s="78">
        <f t="shared" si="13"/>
        <v>0</v>
      </c>
      <c r="N73" s="78">
        <f t="shared" si="15"/>
        <v>0</v>
      </c>
      <c r="O73" s="78">
        <f t="shared" si="16"/>
        <v>0</v>
      </c>
      <c r="P73" s="23"/>
      <c r="Q73" s="248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79">
        <f t="shared" si="17"/>
        <v>0</v>
      </c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</row>
    <row r="74" spans="1:73" s="8" customFormat="1" ht="11.25" hidden="1">
      <c r="A74" s="175" t="s">
        <v>117</v>
      </c>
      <c r="B74" s="89"/>
      <c r="C74" s="96"/>
      <c r="D74" s="25"/>
      <c r="E74" s="26"/>
      <c r="F74" s="27"/>
      <c r="G74" s="25"/>
      <c r="H74" s="26"/>
      <c r="I74" s="24"/>
      <c r="J74" s="25"/>
      <c r="K74" s="96"/>
      <c r="L74" s="78">
        <f t="shared" si="18"/>
        <v>0</v>
      </c>
      <c r="M74" s="78">
        <f t="shared" si="13"/>
        <v>0</v>
      </c>
      <c r="N74" s="78">
        <f t="shared" si="15"/>
        <v>0</v>
      </c>
      <c r="O74" s="78">
        <f t="shared" si="16"/>
        <v>0</v>
      </c>
      <c r="P74" s="23"/>
      <c r="Q74" s="248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79">
        <f t="shared" si="17"/>
        <v>0</v>
      </c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</row>
    <row r="75" spans="1:73" s="8" customFormat="1" ht="11.25" hidden="1">
      <c r="A75" s="175" t="s">
        <v>118</v>
      </c>
      <c r="B75" s="89"/>
      <c r="C75" s="96"/>
      <c r="D75" s="25"/>
      <c r="E75" s="26"/>
      <c r="F75" s="27"/>
      <c r="G75" s="25"/>
      <c r="H75" s="26"/>
      <c r="I75" s="24"/>
      <c r="J75" s="25"/>
      <c r="K75" s="96"/>
      <c r="L75" s="78">
        <f t="shared" si="18"/>
        <v>0</v>
      </c>
      <c r="M75" s="78">
        <f t="shared" si="13"/>
        <v>0</v>
      </c>
      <c r="N75" s="78">
        <f t="shared" si="15"/>
        <v>0</v>
      </c>
      <c r="O75" s="78">
        <f t="shared" si="16"/>
        <v>0</v>
      </c>
      <c r="P75" s="23"/>
      <c r="Q75" s="248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79">
        <f t="shared" si="17"/>
        <v>0</v>
      </c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</row>
    <row r="76" spans="1:73" s="8" customFormat="1" ht="11.25" hidden="1">
      <c r="A76" s="175" t="s">
        <v>119</v>
      </c>
      <c r="B76" s="89"/>
      <c r="C76" s="96"/>
      <c r="D76" s="25"/>
      <c r="E76" s="26"/>
      <c r="F76" s="27"/>
      <c r="G76" s="25"/>
      <c r="H76" s="26"/>
      <c r="I76" s="24"/>
      <c r="J76" s="25"/>
      <c r="K76" s="96"/>
      <c r="L76" s="78">
        <f t="shared" si="18"/>
        <v>0</v>
      </c>
      <c r="M76" s="78">
        <f t="shared" si="13"/>
        <v>0</v>
      </c>
      <c r="N76" s="78">
        <f t="shared" si="15"/>
        <v>0</v>
      </c>
      <c r="O76" s="78">
        <f t="shared" si="16"/>
        <v>0</v>
      </c>
      <c r="P76" s="23"/>
      <c r="Q76" s="248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79">
        <f t="shared" si="17"/>
        <v>0</v>
      </c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</row>
    <row r="77" spans="1:73" s="8" customFormat="1" ht="11.25" hidden="1">
      <c r="A77" s="175" t="s">
        <v>120</v>
      </c>
      <c r="B77" s="89"/>
      <c r="C77" s="96"/>
      <c r="D77" s="25"/>
      <c r="E77" s="26"/>
      <c r="F77" s="27"/>
      <c r="G77" s="25"/>
      <c r="H77" s="26"/>
      <c r="I77" s="24"/>
      <c r="J77" s="25"/>
      <c r="K77" s="96"/>
      <c r="L77" s="78">
        <f t="shared" si="18"/>
        <v>0</v>
      </c>
      <c r="M77" s="78">
        <f t="shared" si="13"/>
        <v>0</v>
      </c>
      <c r="N77" s="78">
        <f t="shared" si="15"/>
        <v>0</v>
      </c>
      <c r="O77" s="78">
        <f t="shared" si="16"/>
        <v>0</v>
      </c>
      <c r="P77" s="23"/>
      <c r="Q77" s="248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79">
        <f t="shared" si="17"/>
        <v>0</v>
      </c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</row>
    <row r="78" spans="1:73" s="8" customFormat="1" ht="11.25" hidden="1">
      <c r="A78" s="175" t="s">
        <v>121</v>
      </c>
      <c r="B78" s="89"/>
      <c r="C78" s="96"/>
      <c r="D78" s="25"/>
      <c r="E78" s="26"/>
      <c r="F78" s="27"/>
      <c r="G78" s="25"/>
      <c r="H78" s="26"/>
      <c r="I78" s="24"/>
      <c r="J78" s="25"/>
      <c r="K78" s="96"/>
      <c r="L78" s="78">
        <f t="shared" si="18"/>
        <v>0</v>
      </c>
      <c r="M78" s="78">
        <f t="shared" si="13"/>
        <v>0</v>
      </c>
      <c r="N78" s="78">
        <f t="shared" si="15"/>
        <v>0</v>
      </c>
      <c r="O78" s="78">
        <f t="shared" si="16"/>
        <v>0</v>
      </c>
      <c r="P78" s="23"/>
      <c r="Q78" s="248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79">
        <f t="shared" si="17"/>
        <v>0</v>
      </c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</row>
    <row r="79" spans="1:73" s="8" customFormat="1" ht="11.25" hidden="1">
      <c r="A79" s="175" t="s">
        <v>122</v>
      </c>
      <c r="B79" s="89"/>
      <c r="C79" s="96"/>
      <c r="D79" s="25"/>
      <c r="E79" s="26"/>
      <c r="F79" s="27"/>
      <c r="G79" s="25"/>
      <c r="H79" s="26"/>
      <c r="I79" s="24"/>
      <c r="J79" s="25"/>
      <c r="K79" s="96"/>
      <c r="L79" s="78">
        <f t="shared" si="18"/>
        <v>0</v>
      </c>
      <c r="M79" s="78">
        <f t="shared" si="13"/>
        <v>0</v>
      </c>
      <c r="N79" s="78">
        <f t="shared" si="15"/>
        <v>0</v>
      </c>
      <c r="O79" s="78">
        <f t="shared" si="16"/>
        <v>0</v>
      </c>
      <c r="P79" s="23"/>
      <c r="Q79" s="248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79">
        <f t="shared" si="17"/>
        <v>0</v>
      </c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</row>
    <row r="80" spans="1:73" s="8" customFormat="1" ht="11.25" hidden="1">
      <c r="A80" s="175" t="s">
        <v>123</v>
      </c>
      <c r="B80" s="89"/>
      <c r="C80" s="96"/>
      <c r="D80" s="25"/>
      <c r="E80" s="26"/>
      <c r="F80" s="27"/>
      <c r="G80" s="25"/>
      <c r="H80" s="26"/>
      <c r="I80" s="24"/>
      <c r="J80" s="25"/>
      <c r="K80" s="96"/>
      <c r="L80" s="78">
        <f t="shared" si="18"/>
        <v>0</v>
      </c>
      <c r="M80" s="78">
        <f t="shared" si="13"/>
        <v>0</v>
      </c>
      <c r="N80" s="78">
        <f t="shared" si="15"/>
        <v>0</v>
      </c>
      <c r="O80" s="78">
        <f t="shared" si="16"/>
        <v>0</v>
      </c>
      <c r="P80" s="23"/>
      <c r="Q80" s="248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9">
        <f t="shared" si="17"/>
        <v>0</v>
      </c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</row>
    <row r="81" spans="1:73" s="8" customFormat="1" ht="11.25" hidden="1">
      <c r="A81" s="175" t="s">
        <v>124</v>
      </c>
      <c r="B81" s="89"/>
      <c r="C81" s="96"/>
      <c r="D81" s="25"/>
      <c r="E81" s="26"/>
      <c r="F81" s="27"/>
      <c r="G81" s="25"/>
      <c r="H81" s="26"/>
      <c r="I81" s="24"/>
      <c r="J81" s="25"/>
      <c r="K81" s="96"/>
      <c r="L81" s="78">
        <f t="shared" si="18"/>
        <v>0</v>
      </c>
      <c r="M81" s="78">
        <f t="shared" si="13"/>
        <v>0</v>
      </c>
      <c r="N81" s="78">
        <f t="shared" si="15"/>
        <v>0</v>
      </c>
      <c r="O81" s="78">
        <f t="shared" si="16"/>
        <v>0</v>
      </c>
      <c r="P81" s="23"/>
      <c r="Q81" s="248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79">
        <f t="shared" si="17"/>
        <v>0</v>
      </c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</row>
    <row r="82" spans="1:73" s="8" customFormat="1" ht="11.25" hidden="1">
      <c r="A82" s="175" t="s">
        <v>125</v>
      </c>
      <c r="B82" s="89"/>
      <c r="C82" s="96"/>
      <c r="D82" s="25"/>
      <c r="E82" s="26"/>
      <c r="F82" s="27"/>
      <c r="G82" s="25"/>
      <c r="H82" s="26"/>
      <c r="I82" s="24"/>
      <c r="J82" s="25"/>
      <c r="K82" s="96"/>
      <c r="L82" s="78">
        <f t="shared" si="18"/>
        <v>0</v>
      </c>
      <c r="M82" s="78">
        <f t="shared" si="13"/>
        <v>0</v>
      </c>
      <c r="N82" s="78">
        <f t="shared" si="15"/>
        <v>0</v>
      </c>
      <c r="O82" s="78">
        <f t="shared" si="16"/>
        <v>0</v>
      </c>
      <c r="P82" s="23"/>
      <c r="Q82" s="248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79">
        <f t="shared" si="17"/>
        <v>0</v>
      </c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</row>
    <row r="83" spans="1:73" s="8" customFormat="1" ht="11.25" hidden="1">
      <c r="A83" s="175" t="s">
        <v>126</v>
      </c>
      <c r="B83" s="89"/>
      <c r="C83" s="96"/>
      <c r="D83" s="25"/>
      <c r="E83" s="26"/>
      <c r="F83" s="27"/>
      <c r="G83" s="25"/>
      <c r="H83" s="26"/>
      <c r="I83" s="24"/>
      <c r="J83" s="25"/>
      <c r="K83" s="96"/>
      <c r="L83" s="78">
        <f t="shared" si="18"/>
        <v>0</v>
      </c>
      <c r="M83" s="78">
        <f t="shared" si="13"/>
        <v>0</v>
      </c>
      <c r="N83" s="78">
        <f t="shared" si="15"/>
        <v>0</v>
      </c>
      <c r="O83" s="78">
        <f t="shared" si="16"/>
        <v>0</v>
      </c>
      <c r="P83" s="23"/>
      <c r="Q83" s="248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79">
        <f t="shared" si="17"/>
        <v>0</v>
      </c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</row>
    <row r="84" spans="1:73" s="8" customFormat="1" ht="11.25" hidden="1">
      <c r="A84" s="175" t="s">
        <v>127</v>
      </c>
      <c r="B84" s="89"/>
      <c r="C84" s="96"/>
      <c r="D84" s="25"/>
      <c r="E84" s="26"/>
      <c r="F84" s="27"/>
      <c r="G84" s="25"/>
      <c r="H84" s="26"/>
      <c r="I84" s="24"/>
      <c r="J84" s="25"/>
      <c r="K84" s="96"/>
      <c r="L84" s="78">
        <f t="shared" si="18"/>
        <v>0</v>
      </c>
      <c r="M84" s="78">
        <f t="shared" si="13"/>
        <v>0</v>
      </c>
      <c r="N84" s="78">
        <f t="shared" si="15"/>
        <v>0</v>
      </c>
      <c r="O84" s="78">
        <f t="shared" si="16"/>
        <v>0</v>
      </c>
      <c r="P84" s="23"/>
      <c r="Q84" s="248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79">
        <f t="shared" si="17"/>
        <v>0</v>
      </c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</row>
    <row r="85" spans="1:73" s="8" customFormat="1" ht="11.25" hidden="1">
      <c r="A85" s="175" t="s">
        <v>128</v>
      </c>
      <c r="B85" s="89"/>
      <c r="C85" s="96"/>
      <c r="D85" s="25"/>
      <c r="E85" s="26"/>
      <c r="F85" s="27"/>
      <c r="G85" s="25"/>
      <c r="H85" s="26"/>
      <c r="I85" s="24"/>
      <c r="J85" s="25"/>
      <c r="K85" s="96"/>
      <c r="L85" s="78">
        <f t="shared" si="18"/>
        <v>0</v>
      </c>
      <c r="M85" s="78">
        <f t="shared" si="13"/>
        <v>0</v>
      </c>
      <c r="N85" s="78">
        <f t="shared" si="15"/>
        <v>0</v>
      </c>
      <c r="O85" s="78">
        <f t="shared" si="16"/>
        <v>0</v>
      </c>
      <c r="P85" s="23"/>
      <c r="Q85" s="248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79">
        <f t="shared" si="17"/>
        <v>0</v>
      </c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</row>
    <row r="86" spans="1:73" s="8" customFormat="1" ht="11.25" hidden="1">
      <c r="A86" s="175" t="s">
        <v>129</v>
      </c>
      <c r="B86" s="89"/>
      <c r="C86" s="96"/>
      <c r="D86" s="25"/>
      <c r="E86" s="26"/>
      <c r="F86" s="27"/>
      <c r="G86" s="25"/>
      <c r="H86" s="26"/>
      <c r="I86" s="24"/>
      <c r="J86" s="25"/>
      <c r="K86" s="96"/>
      <c r="L86" s="78">
        <f t="shared" si="18"/>
        <v>0</v>
      </c>
      <c r="M86" s="78">
        <f t="shared" si="13"/>
        <v>0</v>
      </c>
      <c r="N86" s="78">
        <f t="shared" si="15"/>
        <v>0</v>
      </c>
      <c r="O86" s="78">
        <f t="shared" si="16"/>
        <v>0</v>
      </c>
      <c r="P86" s="23"/>
      <c r="Q86" s="248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79">
        <f t="shared" si="17"/>
        <v>0</v>
      </c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</row>
    <row r="87" spans="1:73" s="8" customFormat="1" ht="11.25" hidden="1">
      <c r="A87" s="175" t="s">
        <v>130</v>
      </c>
      <c r="B87" s="89"/>
      <c r="C87" s="96"/>
      <c r="D87" s="25"/>
      <c r="E87" s="26"/>
      <c r="F87" s="27"/>
      <c r="G87" s="25"/>
      <c r="H87" s="26"/>
      <c r="I87" s="24"/>
      <c r="J87" s="25"/>
      <c r="K87" s="96"/>
      <c r="L87" s="78">
        <f t="shared" si="18"/>
        <v>0</v>
      </c>
      <c r="M87" s="78">
        <f t="shared" ref="M87:M112" si="19">N87/2</f>
        <v>0</v>
      </c>
      <c r="N87" s="78">
        <f t="shared" si="15"/>
        <v>0</v>
      </c>
      <c r="O87" s="78">
        <f t="shared" si="16"/>
        <v>0</v>
      </c>
      <c r="P87" s="23"/>
      <c r="Q87" s="248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79">
        <f t="shared" si="17"/>
        <v>0</v>
      </c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</row>
    <row r="88" spans="1:73" s="155" customFormat="1" ht="24.75" customHeight="1">
      <c r="A88" s="177" t="s">
        <v>69</v>
      </c>
      <c r="B88" s="149" t="s">
        <v>70</v>
      </c>
      <c r="C88" s="393">
        <f>COUNTIF(C89:E113,1)+COUNTIF(C89:E113,2)+COUNTIF(C89:E113,3)+COUNTIF(C89:E113,4)+COUNTIF(C89:E113,5)+COUNTIF(C89:E113,6)+COUNTIF(C89:E113,7)+COUNTIF(C89:E113,8)</f>
        <v>0</v>
      </c>
      <c r="D88" s="393"/>
      <c r="E88" s="394"/>
      <c r="F88" s="392">
        <f>COUNTIF(F89:H113,1)+COUNTIF(F89:H113,2)+COUNTIF(F89:H113,3)+COUNTIF(F89:H113,4)+COUNTIF(F89:H113,5)+COUNTIF(F89:H113,6)+COUNTIF(F89:H113,7)+COUNTIF(F89:H113,8)</f>
        <v>2</v>
      </c>
      <c r="G88" s="393"/>
      <c r="H88" s="394"/>
      <c r="I88" s="392">
        <f>COUNTIF(I89:K113,1)+COUNTIF(I89:K113,2)+COUNTIF(I89:K113,3)+COUNTIF(I89:K113,4)+COUNTIF(I89:K113,5)+COUNTIF(I89:K113,6)+COUNTIF(I89:K113,7)+COUNTIF(I89:K113,8)</f>
        <v>0</v>
      </c>
      <c r="J88" s="393"/>
      <c r="K88" s="393"/>
      <c r="L88" s="150">
        <f>SUM(L89:L113)</f>
        <v>267</v>
      </c>
      <c r="M88" s="150">
        <f t="shared" ref="M88:AC88" si="20">SUM(M89:M113)</f>
        <v>89</v>
      </c>
      <c r="N88" s="150">
        <f t="shared" si="20"/>
        <v>178</v>
      </c>
      <c r="O88" s="150">
        <f t="shared" si="20"/>
        <v>89</v>
      </c>
      <c r="P88" s="151">
        <f t="shared" si="20"/>
        <v>89</v>
      </c>
      <c r="Q88" s="151">
        <f t="shared" si="20"/>
        <v>0</v>
      </c>
      <c r="R88" s="151">
        <f t="shared" si="20"/>
        <v>0</v>
      </c>
      <c r="S88" s="151">
        <f t="shared" si="20"/>
        <v>0</v>
      </c>
      <c r="T88" s="151">
        <f t="shared" si="20"/>
        <v>68</v>
      </c>
      <c r="U88" s="151">
        <f t="shared" si="20"/>
        <v>46</v>
      </c>
      <c r="V88" s="151">
        <f t="shared" si="20"/>
        <v>0</v>
      </c>
      <c r="W88" s="151">
        <f t="shared" si="20"/>
        <v>64</v>
      </c>
      <c r="X88" s="151">
        <f t="shared" si="20"/>
        <v>0</v>
      </c>
      <c r="Y88" s="151">
        <f t="shared" si="20"/>
        <v>0</v>
      </c>
      <c r="Z88" s="151">
        <f t="shared" si="20"/>
        <v>0</v>
      </c>
      <c r="AA88" s="151">
        <f t="shared" si="20"/>
        <v>0</v>
      </c>
      <c r="AB88" s="151">
        <f t="shared" si="20"/>
        <v>0</v>
      </c>
      <c r="AC88" s="151">
        <f t="shared" si="20"/>
        <v>0</v>
      </c>
      <c r="AD88" s="151">
        <v>180</v>
      </c>
      <c r="AE88" s="154">
        <f t="shared" si="17"/>
        <v>-2</v>
      </c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</row>
    <row r="89" spans="1:73" s="8" customFormat="1" ht="12.75" customHeight="1">
      <c r="A89" s="178" t="s">
        <v>467</v>
      </c>
      <c r="B89" s="72" t="s">
        <v>342</v>
      </c>
      <c r="C89" s="96"/>
      <c r="D89" s="25"/>
      <c r="E89" s="26"/>
      <c r="F89" s="27"/>
      <c r="G89" s="25">
        <v>4</v>
      </c>
      <c r="H89" s="26"/>
      <c r="I89" s="24"/>
      <c r="J89" s="25"/>
      <c r="K89" s="96"/>
      <c r="L89" s="78">
        <f>M89+N89</f>
        <v>171</v>
      </c>
      <c r="M89" s="78">
        <f t="shared" si="19"/>
        <v>57</v>
      </c>
      <c r="N89" s="78">
        <f t="shared" ref="N89:N113" si="21">SUM(R89:AC89)</f>
        <v>114</v>
      </c>
      <c r="O89" s="78">
        <f t="shared" ref="O89:O113" si="22">N89-P89</f>
        <v>57</v>
      </c>
      <c r="P89" s="98">
        <v>57</v>
      </c>
      <c r="Q89" s="98"/>
      <c r="R89" s="20"/>
      <c r="S89" s="20"/>
      <c r="T89" s="20">
        <v>68</v>
      </c>
      <c r="U89" s="20">
        <v>46</v>
      </c>
      <c r="V89" s="20"/>
      <c r="W89" s="20"/>
      <c r="X89" s="20"/>
      <c r="Y89" s="20"/>
      <c r="Z89" s="20"/>
      <c r="AA89" s="20"/>
      <c r="AB89" s="20"/>
      <c r="AC89" s="20"/>
      <c r="AD89" s="98"/>
      <c r="AE89" s="66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</row>
    <row r="90" spans="1:73" s="8" customFormat="1" ht="12.75" customHeight="1">
      <c r="A90" s="179" t="s">
        <v>468</v>
      </c>
      <c r="B90" s="99" t="s">
        <v>354</v>
      </c>
      <c r="C90" s="96"/>
      <c r="D90" s="25"/>
      <c r="E90" s="26"/>
      <c r="F90" s="27"/>
      <c r="G90" s="25">
        <v>5</v>
      </c>
      <c r="H90" s="26"/>
      <c r="I90" s="24"/>
      <c r="J90" s="217"/>
      <c r="K90" s="96"/>
      <c r="L90" s="78">
        <f t="shared" ref="L90:L113" si="23">M90+N90</f>
        <v>96</v>
      </c>
      <c r="M90" s="78">
        <f t="shared" si="19"/>
        <v>32</v>
      </c>
      <c r="N90" s="78">
        <f t="shared" si="21"/>
        <v>64</v>
      </c>
      <c r="O90" s="78">
        <f t="shared" si="22"/>
        <v>32</v>
      </c>
      <c r="P90" s="98">
        <v>32</v>
      </c>
      <c r="Q90" s="98"/>
      <c r="R90" s="20"/>
      <c r="S90" s="20"/>
      <c r="T90" s="20"/>
      <c r="U90" s="20"/>
      <c r="V90" s="20"/>
      <c r="W90" s="20">
        <v>64</v>
      </c>
      <c r="X90" s="20"/>
      <c r="Y90" s="20"/>
      <c r="Z90" s="20"/>
      <c r="AA90" s="20"/>
      <c r="AB90" s="20"/>
      <c r="AC90" s="20"/>
      <c r="AD90" s="98"/>
      <c r="AE90" s="66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</row>
    <row r="91" spans="1:73" s="8" customFormat="1" ht="11.25" hidden="1">
      <c r="A91" s="179" t="s">
        <v>131</v>
      </c>
      <c r="B91" s="100"/>
      <c r="C91" s="96"/>
      <c r="D91" s="25"/>
      <c r="E91" s="26"/>
      <c r="F91" s="27"/>
      <c r="G91" s="25"/>
      <c r="H91" s="26"/>
      <c r="I91" s="24"/>
      <c r="J91" s="25"/>
      <c r="K91" s="96"/>
      <c r="L91" s="78">
        <f t="shared" si="23"/>
        <v>0</v>
      </c>
      <c r="M91" s="78">
        <f t="shared" si="19"/>
        <v>0</v>
      </c>
      <c r="N91" s="78">
        <f t="shared" si="21"/>
        <v>0</v>
      </c>
      <c r="O91" s="78">
        <f t="shared" si="22"/>
        <v>0</v>
      </c>
      <c r="P91" s="98"/>
      <c r="Q91" s="98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98"/>
      <c r="AE91" s="66">
        <f t="shared" ref="AE91:AE113" si="24">N91-AD91</f>
        <v>0</v>
      </c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</row>
    <row r="92" spans="1:73" s="8" customFormat="1" ht="11.25" hidden="1">
      <c r="A92" s="179" t="s">
        <v>132</v>
      </c>
      <c r="B92" s="100"/>
      <c r="C92" s="96"/>
      <c r="D92" s="25"/>
      <c r="E92" s="26"/>
      <c r="F92" s="27"/>
      <c r="G92" s="25"/>
      <c r="H92" s="26"/>
      <c r="I92" s="24"/>
      <c r="J92" s="25"/>
      <c r="K92" s="96"/>
      <c r="L92" s="78">
        <f t="shared" si="23"/>
        <v>0</v>
      </c>
      <c r="M92" s="78">
        <f t="shared" si="19"/>
        <v>0</v>
      </c>
      <c r="N92" s="78">
        <f t="shared" si="21"/>
        <v>0</v>
      </c>
      <c r="O92" s="78">
        <f t="shared" si="22"/>
        <v>0</v>
      </c>
      <c r="P92" s="98"/>
      <c r="Q92" s="98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98"/>
      <c r="AE92" s="66">
        <f t="shared" si="24"/>
        <v>0</v>
      </c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</row>
    <row r="93" spans="1:73" s="8" customFormat="1" ht="11.25" hidden="1">
      <c r="A93" s="179" t="s">
        <v>133</v>
      </c>
      <c r="B93" s="100"/>
      <c r="C93" s="96"/>
      <c r="D93" s="25"/>
      <c r="E93" s="26"/>
      <c r="F93" s="27"/>
      <c r="G93" s="25"/>
      <c r="H93" s="26"/>
      <c r="I93" s="24"/>
      <c r="J93" s="25"/>
      <c r="K93" s="96"/>
      <c r="L93" s="78">
        <f t="shared" si="23"/>
        <v>0</v>
      </c>
      <c r="M93" s="78">
        <f t="shared" si="19"/>
        <v>0</v>
      </c>
      <c r="N93" s="78">
        <f t="shared" si="21"/>
        <v>0</v>
      </c>
      <c r="O93" s="78">
        <f t="shared" si="22"/>
        <v>0</v>
      </c>
      <c r="P93" s="98"/>
      <c r="Q93" s="98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98"/>
      <c r="AE93" s="66">
        <f t="shared" si="24"/>
        <v>0</v>
      </c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</row>
    <row r="94" spans="1:73" s="8" customFormat="1" ht="11.25" hidden="1">
      <c r="A94" s="179" t="s">
        <v>134</v>
      </c>
      <c r="B94" s="100"/>
      <c r="C94" s="96"/>
      <c r="D94" s="25"/>
      <c r="E94" s="26"/>
      <c r="F94" s="27"/>
      <c r="G94" s="25"/>
      <c r="H94" s="26"/>
      <c r="I94" s="24"/>
      <c r="J94" s="25"/>
      <c r="K94" s="96"/>
      <c r="L94" s="78">
        <f t="shared" si="23"/>
        <v>0</v>
      </c>
      <c r="M94" s="78">
        <f t="shared" si="19"/>
        <v>0</v>
      </c>
      <c r="N94" s="78">
        <f t="shared" si="21"/>
        <v>0</v>
      </c>
      <c r="O94" s="78">
        <f t="shared" si="22"/>
        <v>0</v>
      </c>
      <c r="P94" s="98"/>
      <c r="Q94" s="98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98"/>
      <c r="AE94" s="66">
        <f t="shared" si="24"/>
        <v>0</v>
      </c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</row>
    <row r="95" spans="1:73" s="8" customFormat="1" ht="11.25" hidden="1">
      <c r="A95" s="179" t="s">
        <v>135</v>
      </c>
      <c r="B95" s="100"/>
      <c r="C95" s="96"/>
      <c r="D95" s="25"/>
      <c r="E95" s="26"/>
      <c r="F95" s="27"/>
      <c r="G95" s="25"/>
      <c r="H95" s="26"/>
      <c r="I95" s="24"/>
      <c r="J95" s="25"/>
      <c r="K95" s="96"/>
      <c r="L95" s="78">
        <f t="shared" si="23"/>
        <v>0</v>
      </c>
      <c r="M95" s="78">
        <f t="shared" si="19"/>
        <v>0</v>
      </c>
      <c r="N95" s="78">
        <f t="shared" si="21"/>
        <v>0</v>
      </c>
      <c r="O95" s="78">
        <f t="shared" si="22"/>
        <v>0</v>
      </c>
      <c r="P95" s="98"/>
      <c r="Q95" s="98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98"/>
      <c r="AE95" s="66">
        <f t="shared" si="24"/>
        <v>0</v>
      </c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</row>
    <row r="96" spans="1:73" s="8" customFormat="1" ht="11.25" hidden="1">
      <c r="A96" s="179" t="s">
        <v>136</v>
      </c>
      <c r="B96" s="100"/>
      <c r="C96" s="96"/>
      <c r="D96" s="25"/>
      <c r="E96" s="26"/>
      <c r="F96" s="27"/>
      <c r="G96" s="25"/>
      <c r="H96" s="26"/>
      <c r="I96" s="24"/>
      <c r="J96" s="25"/>
      <c r="K96" s="96"/>
      <c r="L96" s="78">
        <f t="shared" si="23"/>
        <v>0</v>
      </c>
      <c r="M96" s="78">
        <f t="shared" si="19"/>
        <v>0</v>
      </c>
      <c r="N96" s="78">
        <f t="shared" si="21"/>
        <v>0</v>
      </c>
      <c r="O96" s="78">
        <f t="shared" si="22"/>
        <v>0</v>
      </c>
      <c r="P96" s="98"/>
      <c r="Q96" s="98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98"/>
      <c r="AE96" s="66">
        <f t="shared" si="24"/>
        <v>0</v>
      </c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</row>
    <row r="97" spans="1:73" s="8" customFormat="1" ht="11.25" hidden="1">
      <c r="A97" s="179" t="s">
        <v>137</v>
      </c>
      <c r="B97" s="100"/>
      <c r="C97" s="96"/>
      <c r="D97" s="25"/>
      <c r="E97" s="26"/>
      <c r="F97" s="27"/>
      <c r="G97" s="25"/>
      <c r="H97" s="26"/>
      <c r="I97" s="24"/>
      <c r="J97" s="25"/>
      <c r="K97" s="96"/>
      <c r="L97" s="78">
        <f t="shared" si="23"/>
        <v>0</v>
      </c>
      <c r="M97" s="78">
        <f t="shared" si="19"/>
        <v>0</v>
      </c>
      <c r="N97" s="78">
        <f t="shared" si="21"/>
        <v>0</v>
      </c>
      <c r="O97" s="78">
        <f t="shared" si="22"/>
        <v>0</v>
      </c>
      <c r="P97" s="98"/>
      <c r="Q97" s="98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98"/>
      <c r="AE97" s="66">
        <f t="shared" si="24"/>
        <v>0</v>
      </c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</row>
    <row r="98" spans="1:73" s="8" customFormat="1" ht="11.25" hidden="1">
      <c r="A98" s="179" t="s">
        <v>138</v>
      </c>
      <c r="B98" s="100"/>
      <c r="C98" s="96"/>
      <c r="D98" s="25"/>
      <c r="E98" s="26"/>
      <c r="F98" s="27"/>
      <c r="G98" s="25"/>
      <c r="H98" s="26"/>
      <c r="I98" s="24"/>
      <c r="J98" s="25"/>
      <c r="K98" s="96"/>
      <c r="L98" s="78">
        <f t="shared" si="23"/>
        <v>0</v>
      </c>
      <c r="M98" s="78">
        <f t="shared" si="19"/>
        <v>0</v>
      </c>
      <c r="N98" s="78">
        <f t="shared" si="21"/>
        <v>0</v>
      </c>
      <c r="O98" s="78">
        <f t="shared" si="22"/>
        <v>0</v>
      </c>
      <c r="P98" s="98"/>
      <c r="Q98" s="98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98"/>
      <c r="AE98" s="66">
        <f t="shared" si="24"/>
        <v>0</v>
      </c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</row>
    <row r="99" spans="1:73" s="8" customFormat="1" ht="11.25" hidden="1">
      <c r="A99" s="179" t="s">
        <v>139</v>
      </c>
      <c r="B99" s="100"/>
      <c r="C99" s="96"/>
      <c r="D99" s="25"/>
      <c r="E99" s="26"/>
      <c r="F99" s="27"/>
      <c r="G99" s="25"/>
      <c r="H99" s="26"/>
      <c r="I99" s="24"/>
      <c r="J99" s="25"/>
      <c r="K99" s="96"/>
      <c r="L99" s="78">
        <f t="shared" si="23"/>
        <v>0</v>
      </c>
      <c r="M99" s="78">
        <f t="shared" si="19"/>
        <v>0</v>
      </c>
      <c r="N99" s="78">
        <f t="shared" si="21"/>
        <v>0</v>
      </c>
      <c r="O99" s="78">
        <f t="shared" si="22"/>
        <v>0</v>
      </c>
      <c r="P99" s="98"/>
      <c r="Q99" s="98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98"/>
      <c r="AE99" s="66">
        <f t="shared" si="24"/>
        <v>0</v>
      </c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</row>
    <row r="100" spans="1:73" s="8" customFormat="1" ht="11.25" hidden="1">
      <c r="A100" s="179" t="s">
        <v>140</v>
      </c>
      <c r="B100" s="100"/>
      <c r="C100" s="96"/>
      <c r="D100" s="25"/>
      <c r="E100" s="26"/>
      <c r="F100" s="27"/>
      <c r="G100" s="25"/>
      <c r="H100" s="26"/>
      <c r="I100" s="24"/>
      <c r="J100" s="25"/>
      <c r="K100" s="96"/>
      <c r="L100" s="78">
        <f t="shared" si="23"/>
        <v>0</v>
      </c>
      <c r="M100" s="78">
        <f t="shared" si="19"/>
        <v>0</v>
      </c>
      <c r="N100" s="78">
        <f t="shared" si="21"/>
        <v>0</v>
      </c>
      <c r="O100" s="78">
        <f t="shared" si="22"/>
        <v>0</v>
      </c>
      <c r="P100" s="98"/>
      <c r="Q100" s="98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98"/>
      <c r="AE100" s="66">
        <f t="shared" si="24"/>
        <v>0</v>
      </c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</row>
    <row r="101" spans="1:73" s="8" customFormat="1" ht="11.25" hidden="1">
      <c r="A101" s="179" t="s">
        <v>141</v>
      </c>
      <c r="B101" s="100"/>
      <c r="C101" s="96"/>
      <c r="D101" s="25"/>
      <c r="E101" s="26"/>
      <c r="F101" s="27"/>
      <c r="G101" s="25"/>
      <c r="H101" s="26"/>
      <c r="I101" s="24"/>
      <c r="J101" s="25"/>
      <c r="K101" s="96"/>
      <c r="L101" s="78">
        <f t="shared" si="23"/>
        <v>0</v>
      </c>
      <c r="M101" s="78">
        <f t="shared" si="19"/>
        <v>0</v>
      </c>
      <c r="N101" s="78">
        <f t="shared" si="21"/>
        <v>0</v>
      </c>
      <c r="O101" s="78">
        <f t="shared" si="22"/>
        <v>0</v>
      </c>
      <c r="P101" s="98"/>
      <c r="Q101" s="98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98"/>
      <c r="AE101" s="66">
        <f t="shared" si="24"/>
        <v>0</v>
      </c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</row>
    <row r="102" spans="1:73" s="8" customFormat="1" ht="11.25" hidden="1">
      <c r="A102" s="179" t="s">
        <v>142</v>
      </c>
      <c r="B102" s="100"/>
      <c r="C102" s="96"/>
      <c r="D102" s="25"/>
      <c r="E102" s="26"/>
      <c r="F102" s="27"/>
      <c r="G102" s="25"/>
      <c r="H102" s="26"/>
      <c r="I102" s="24"/>
      <c r="J102" s="25"/>
      <c r="K102" s="96"/>
      <c r="L102" s="78">
        <f t="shared" si="23"/>
        <v>0</v>
      </c>
      <c r="M102" s="78">
        <f t="shared" si="19"/>
        <v>0</v>
      </c>
      <c r="N102" s="78">
        <f t="shared" si="21"/>
        <v>0</v>
      </c>
      <c r="O102" s="78">
        <f t="shared" si="22"/>
        <v>0</v>
      </c>
      <c r="P102" s="98"/>
      <c r="Q102" s="98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98"/>
      <c r="AE102" s="66">
        <f t="shared" si="24"/>
        <v>0</v>
      </c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</row>
    <row r="103" spans="1:73" s="8" customFormat="1" ht="11.25" hidden="1">
      <c r="A103" s="179" t="s">
        <v>143</v>
      </c>
      <c r="B103" s="100"/>
      <c r="C103" s="96"/>
      <c r="D103" s="25"/>
      <c r="E103" s="26"/>
      <c r="F103" s="27"/>
      <c r="G103" s="25"/>
      <c r="H103" s="26"/>
      <c r="I103" s="24"/>
      <c r="J103" s="25"/>
      <c r="K103" s="96"/>
      <c r="L103" s="78">
        <f t="shared" si="23"/>
        <v>0</v>
      </c>
      <c r="M103" s="78">
        <f t="shared" si="19"/>
        <v>0</v>
      </c>
      <c r="N103" s="78">
        <f t="shared" si="21"/>
        <v>0</v>
      </c>
      <c r="O103" s="78">
        <f t="shared" si="22"/>
        <v>0</v>
      </c>
      <c r="P103" s="98"/>
      <c r="Q103" s="98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98"/>
      <c r="AE103" s="66">
        <f t="shared" si="24"/>
        <v>0</v>
      </c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</row>
    <row r="104" spans="1:73" s="8" customFormat="1" ht="11.25" hidden="1">
      <c r="A104" s="179" t="s">
        <v>144</v>
      </c>
      <c r="B104" s="100"/>
      <c r="C104" s="96"/>
      <c r="D104" s="25"/>
      <c r="E104" s="26"/>
      <c r="F104" s="27"/>
      <c r="G104" s="25"/>
      <c r="H104" s="26"/>
      <c r="I104" s="24"/>
      <c r="J104" s="25"/>
      <c r="K104" s="96"/>
      <c r="L104" s="78">
        <f t="shared" si="23"/>
        <v>0</v>
      </c>
      <c r="M104" s="78">
        <f t="shared" si="19"/>
        <v>0</v>
      </c>
      <c r="N104" s="78">
        <f t="shared" si="21"/>
        <v>0</v>
      </c>
      <c r="O104" s="78">
        <f t="shared" si="22"/>
        <v>0</v>
      </c>
      <c r="P104" s="98"/>
      <c r="Q104" s="98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98"/>
      <c r="AE104" s="66">
        <f t="shared" si="24"/>
        <v>0</v>
      </c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</row>
    <row r="105" spans="1:73" s="8" customFormat="1" ht="11.25" hidden="1">
      <c r="A105" s="179" t="s">
        <v>145</v>
      </c>
      <c r="B105" s="100"/>
      <c r="C105" s="96"/>
      <c r="D105" s="25"/>
      <c r="E105" s="26"/>
      <c r="F105" s="27"/>
      <c r="G105" s="25"/>
      <c r="H105" s="26"/>
      <c r="I105" s="24"/>
      <c r="J105" s="25"/>
      <c r="K105" s="96"/>
      <c r="L105" s="78">
        <f t="shared" si="23"/>
        <v>0</v>
      </c>
      <c r="M105" s="78">
        <f t="shared" si="19"/>
        <v>0</v>
      </c>
      <c r="N105" s="78">
        <f t="shared" si="21"/>
        <v>0</v>
      </c>
      <c r="O105" s="78">
        <f t="shared" si="22"/>
        <v>0</v>
      </c>
      <c r="P105" s="98"/>
      <c r="Q105" s="98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98"/>
      <c r="AE105" s="66">
        <f t="shared" si="24"/>
        <v>0</v>
      </c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</row>
    <row r="106" spans="1:73" s="8" customFormat="1" ht="11.25" hidden="1">
      <c r="A106" s="179" t="s">
        <v>146</v>
      </c>
      <c r="B106" s="100"/>
      <c r="C106" s="96"/>
      <c r="D106" s="25"/>
      <c r="E106" s="26"/>
      <c r="F106" s="27"/>
      <c r="G106" s="25"/>
      <c r="H106" s="26"/>
      <c r="I106" s="24"/>
      <c r="J106" s="25"/>
      <c r="K106" s="96"/>
      <c r="L106" s="78">
        <f t="shared" si="23"/>
        <v>0</v>
      </c>
      <c r="M106" s="78">
        <f t="shared" si="19"/>
        <v>0</v>
      </c>
      <c r="N106" s="78">
        <f t="shared" si="21"/>
        <v>0</v>
      </c>
      <c r="O106" s="78">
        <f t="shared" si="22"/>
        <v>0</v>
      </c>
      <c r="P106" s="98"/>
      <c r="Q106" s="98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98"/>
      <c r="AE106" s="66">
        <f t="shared" si="24"/>
        <v>0</v>
      </c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</row>
    <row r="107" spans="1:73" s="8" customFormat="1" ht="11.25" hidden="1">
      <c r="A107" s="179" t="s">
        <v>147</v>
      </c>
      <c r="B107" s="100"/>
      <c r="C107" s="96"/>
      <c r="D107" s="25"/>
      <c r="E107" s="26"/>
      <c r="F107" s="27"/>
      <c r="G107" s="25"/>
      <c r="H107" s="26"/>
      <c r="I107" s="24"/>
      <c r="J107" s="25"/>
      <c r="K107" s="96"/>
      <c r="L107" s="78">
        <f t="shared" si="23"/>
        <v>0</v>
      </c>
      <c r="M107" s="78">
        <f t="shared" si="19"/>
        <v>0</v>
      </c>
      <c r="N107" s="78">
        <f t="shared" si="21"/>
        <v>0</v>
      </c>
      <c r="O107" s="78">
        <f t="shared" si="22"/>
        <v>0</v>
      </c>
      <c r="P107" s="98"/>
      <c r="Q107" s="98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98"/>
      <c r="AE107" s="66">
        <f t="shared" si="24"/>
        <v>0</v>
      </c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</row>
    <row r="108" spans="1:73" s="8" customFormat="1" ht="11.25" hidden="1">
      <c r="A108" s="179" t="s">
        <v>148</v>
      </c>
      <c r="B108" s="100"/>
      <c r="C108" s="96"/>
      <c r="D108" s="25"/>
      <c r="E108" s="26"/>
      <c r="F108" s="27"/>
      <c r="G108" s="25"/>
      <c r="H108" s="26"/>
      <c r="I108" s="24"/>
      <c r="J108" s="25"/>
      <c r="K108" s="96"/>
      <c r="L108" s="78">
        <f t="shared" si="23"/>
        <v>0</v>
      </c>
      <c r="M108" s="78">
        <f t="shared" si="19"/>
        <v>0</v>
      </c>
      <c r="N108" s="78">
        <f t="shared" si="21"/>
        <v>0</v>
      </c>
      <c r="O108" s="78">
        <f t="shared" si="22"/>
        <v>0</v>
      </c>
      <c r="P108" s="98"/>
      <c r="Q108" s="98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98"/>
      <c r="AE108" s="66">
        <f t="shared" si="24"/>
        <v>0</v>
      </c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</row>
    <row r="109" spans="1:73" s="8" customFormat="1" ht="11.25" hidden="1">
      <c r="A109" s="179" t="s">
        <v>149</v>
      </c>
      <c r="B109" s="100"/>
      <c r="C109" s="96"/>
      <c r="D109" s="25"/>
      <c r="E109" s="26"/>
      <c r="F109" s="27"/>
      <c r="G109" s="25"/>
      <c r="H109" s="26"/>
      <c r="I109" s="24"/>
      <c r="J109" s="25"/>
      <c r="K109" s="96"/>
      <c r="L109" s="78">
        <f t="shared" si="23"/>
        <v>0</v>
      </c>
      <c r="M109" s="78">
        <f t="shared" si="19"/>
        <v>0</v>
      </c>
      <c r="N109" s="78">
        <f t="shared" si="21"/>
        <v>0</v>
      </c>
      <c r="O109" s="78">
        <f t="shared" si="22"/>
        <v>0</v>
      </c>
      <c r="P109" s="98"/>
      <c r="Q109" s="98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98"/>
      <c r="AE109" s="66">
        <f t="shared" si="24"/>
        <v>0</v>
      </c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</row>
    <row r="110" spans="1:73" s="8" customFormat="1" ht="11.25" hidden="1">
      <c r="A110" s="179" t="s">
        <v>150</v>
      </c>
      <c r="B110" s="100"/>
      <c r="C110" s="96"/>
      <c r="D110" s="25"/>
      <c r="E110" s="26"/>
      <c r="F110" s="27"/>
      <c r="G110" s="25"/>
      <c r="H110" s="26"/>
      <c r="I110" s="24"/>
      <c r="J110" s="25"/>
      <c r="K110" s="96"/>
      <c r="L110" s="78">
        <f t="shared" si="23"/>
        <v>0</v>
      </c>
      <c r="M110" s="78">
        <f t="shared" si="19"/>
        <v>0</v>
      </c>
      <c r="N110" s="78">
        <f t="shared" si="21"/>
        <v>0</v>
      </c>
      <c r="O110" s="78">
        <f t="shared" si="22"/>
        <v>0</v>
      </c>
      <c r="P110" s="98"/>
      <c r="Q110" s="98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98"/>
      <c r="AE110" s="66">
        <f t="shared" si="24"/>
        <v>0</v>
      </c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</row>
    <row r="111" spans="1:73" s="8" customFormat="1" ht="11.25" hidden="1">
      <c r="A111" s="179" t="s">
        <v>151</v>
      </c>
      <c r="B111" s="100"/>
      <c r="C111" s="96"/>
      <c r="D111" s="25"/>
      <c r="E111" s="26"/>
      <c r="F111" s="27"/>
      <c r="G111" s="25"/>
      <c r="H111" s="26"/>
      <c r="I111" s="24"/>
      <c r="J111" s="25"/>
      <c r="K111" s="96"/>
      <c r="L111" s="78">
        <f t="shared" si="23"/>
        <v>0</v>
      </c>
      <c r="M111" s="78">
        <f t="shared" si="19"/>
        <v>0</v>
      </c>
      <c r="N111" s="78">
        <f t="shared" si="21"/>
        <v>0</v>
      </c>
      <c r="O111" s="78">
        <f t="shared" si="22"/>
        <v>0</v>
      </c>
      <c r="P111" s="98"/>
      <c r="Q111" s="98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98"/>
      <c r="AE111" s="66">
        <f t="shared" si="24"/>
        <v>0</v>
      </c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</row>
    <row r="112" spans="1:73" s="8" customFormat="1" ht="11.25" hidden="1">
      <c r="A112" s="179" t="s">
        <v>152</v>
      </c>
      <c r="B112" s="100"/>
      <c r="C112" s="96"/>
      <c r="D112" s="25"/>
      <c r="E112" s="26"/>
      <c r="F112" s="27"/>
      <c r="G112" s="25"/>
      <c r="H112" s="26"/>
      <c r="I112" s="24"/>
      <c r="J112" s="25"/>
      <c r="K112" s="96"/>
      <c r="L112" s="78">
        <f t="shared" si="23"/>
        <v>0</v>
      </c>
      <c r="M112" s="78">
        <f t="shared" si="19"/>
        <v>0</v>
      </c>
      <c r="N112" s="78">
        <f t="shared" si="21"/>
        <v>0</v>
      </c>
      <c r="O112" s="78">
        <f t="shared" si="22"/>
        <v>0</v>
      </c>
      <c r="P112" s="98"/>
      <c r="Q112" s="98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98"/>
      <c r="AE112" s="66">
        <f t="shared" si="24"/>
        <v>0</v>
      </c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</row>
    <row r="113" spans="1:73" s="8" customFormat="1" ht="11.25" hidden="1">
      <c r="A113" s="180" t="s">
        <v>153</v>
      </c>
      <c r="B113" s="100"/>
      <c r="C113" s="101"/>
      <c r="D113" s="102"/>
      <c r="E113" s="103"/>
      <c r="F113" s="104"/>
      <c r="G113" s="102"/>
      <c r="H113" s="103"/>
      <c r="I113" s="105"/>
      <c r="J113" s="102"/>
      <c r="K113" s="101"/>
      <c r="L113" s="78">
        <f t="shared" si="23"/>
        <v>0</v>
      </c>
      <c r="M113" s="78">
        <f>N113/2</f>
        <v>0</v>
      </c>
      <c r="N113" s="78">
        <f t="shared" si="21"/>
        <v>0</v>
      </c>
      <c r="O113" s="78">
        <f t="shared" si="22"/>
        <v>0</v>
      </c>
      <c r="P113" s="98"/>
      <c r="Q113" s="98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98"/>
      <c r="AE113" s="106">
        <f t="shared" si="24"/>
        <v>0</v>
      </c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</row>
    <row r="114" spans="1:73" s="155" customFormat="1" ht="17.25" customHeight="1">
      <c r="A114" s="181" t="s">
        <v>29</v>
      </c>
      <c r="B114" s="156" t="s">
        <v>30</v>
      </c>
      <c r="C114" s="392">
        <f>C115+C157</f>
        <v>0</v>
      </c>
      <c r="D114" s="393"/>
      <c r="E114" s="394"/>
      <c r="F114" s="395">
        <f>F115+F157</f>
        <v>18</v>
      </c>
      <c r="G114" s="396"/>
      <c r="H114" s="397"/>
      <c r="I114" s="392">
        <f>I115+I157</f>
        <v>5</v>
      </c>
      <c r="J114" s="393"/>
      <c r="K114" s="394"/>
      <c r="L114" s="150">
        <f t="shared" ref="L114:AE114" si="25">L115+L157</f>
        <v>3987</v>
      </c>
      <c r="M114" s="150">
        <f t="shared" si="25"/>
        <v>1329</v>
      </c>
      <c r="N114" s="150">
        <f t="shared" si="25"/>
        <v>2658</v>
      </c>
      <c r="O114" s="150">
        <f t="shared" si="25"/>
        <v>1438</v>
      </c>
      <c r="P114" s="150">
        <f t="shared" si="25"/>
        <v>1200</v>
      </c>
      <c r="Q114" s="150">
        <f t="shared" si="25"/>
        <v>20</v>
      </c>
      <c r="R114" s="150">
        <f t="shared" si="25"/>
        <v>0</v>
      </c>
      <c r="S114" s="150">
        <f t="shared" si="25"/>
        <v>0</v>
      </c>
      <c r="T114" s="150">
        <f t="shared" si="25"/>
        <v>340</v>
      </c>
      <c r="U114" s="150">
        <f t="shared" si="25"/>
        <v>558</v>
      </c>
      <c r="V114" s="150">
        <f t="shared" si="25"/>
        <v>0</v>
      </c>
      <c r="W114" s="150">
        <f t="shared" si="25"/>
        <v>416</v>
      </c>
      <c r="X114" s="150">
        <f t="shared" si="25"/>
        <v>0</v>
      </c>
      <c r="Y114" s="150">
        <f t="shared" si="25"/>
        <v>644</v>
      </c>
      <c r="Z114" s="150">
        <f t="shared" si="25"/>
        <v>36</v>
      </c>
      <c r="AA114" s="150">
        <f t="shared" si="25"/>
        <v>400</v>
      </c>
      <c r="AB114" s="150">
        <f t="shared" si="25"/>
        <v>0</v>
      </c>
      <c r="AC114" s="150">
        <f t="shared" si="25"/>
        <v>300</v>
      </c>
      <c r="AD114" s="150">
        <f t="shared" si="25"/>
        <v>1724</v>
      </c>
      <c r="AE114" s="150">
        <f t="shared" si="25"/>
        <v>934</v>
      </c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</row>
    <row r="115" spans="1:73" s="159" customFormat="1" ht="14.25" customHeight="1">
      <c r="A115" s="182" t="s">
        <v>31</v>
      </c>
      <c r="B115" s="164" t="s">
        <v>431</v>
      </c>
      <c r="C115" s="342">
        <f>COUNTIF(C116:E140,1)+COUNTIF(C116:E140,2)+COUNTIF(C116:E140,3)+COUNTIF(C116:E140,4)+COUNTIF(C116:E140,5)+COUNTIF(C116:E140,6)+COUNTIF(C116:E140,7)+COUNTIF(C116:E140,8)</f>
        <v>0</v>
      </c>
      <c r="D115" s="342"/>
      <c r="E115" s="343"/>
      <c r="F115" s="341">
        <f>COUNTIF(F116:H140,1)+COUNTIF(F116:H140,2)+COUNTIF(F116:H140,3)+COUNTIF(F116:H140,4)+COUNTIF(F116:H140,5)+COUNTIF(F116:H140,6)+COUNTIF(F116:H140,7)+COUNTIF(F116:H140,8)</f>
        <v>11</v>
      </c>
      <c r="G115" s="342"/>
      <c r="H115" s="343"/>
      <c r="I115" s="341">
        <f>COUNTIF(I116:K140,1)+COUNTIF(I116:K140,2)+COUNTIF(I116:K140,3)+COUNTIF(I116:K140,4)+COUNTIF(I116:K140,5)+COUNTIF(I116:K140,6)+COUNTIF(I116:K140,7)+COUNTIF(I116:K140,8)</f>
        <v>0</v>
      </c>
      <c r="J115" s="342"/>
      <c r="K115" s="342"/>
      <c r="L115" s="86">
        <f>SUM(L131:L156)</f>
        <v>1453</v>
      </c>
      <c r="M115" s="86">
        <f>SUM(M131:M156)</f>
        <v>484</v>
      </c>
      <c r="N115" s="86">
        <f>SUM(N131:N156)</f>
        <v>969</v>
      </c>
      <c r="O115" s="86">
        <f>SUM(O131:O156)</f>
        <v>593</v>
      </c>
      <c r="P115" s="86">
        <f>SUM(P131:P156)</f>
        <v>376</v>
      </c>
      <c r="Q115" s="86"/>
      <c r="R115" s="86">
        <f t="shared" ref="R115:AC115" si="26">SUM(R131:R156)</f>
        <v>0</v>
      </c>
      <c r="S115" s="86">
        <f t="shared" si="26"/>
        <v>0</v>
      </c>
      <c r="T115" s="86">
        <f t="shared" si="26"/>
        <v>119</v>
      </c>
      <c r="U115" s="86">
        <f t="shared" si="26"/>
        <v>138</v>
      </c>
      <c r="V115" s="86">
        <f t="shared" si="26"/>
        <v>0</v>
      </c>
      <c r="W115" s="86">
        <f t="shared" si="26"/>
        <v>160</v>
      </c>
      <c r="X115" s="86">
        <f t="shared" si="26"/>
        <v>0</v>
      </c>
      <c r="Y115" s="86">
        <f t="shared" si="26"/>
        <v>345</v>
      </c>
      <c r="Z115" s="86">
        <f t="shared" si="26"/>
        <v>0</v>
      </c>
      <c r="AA115" s="86">
        <f t="shared" si="26"/>
        <v>64</v>
      </c>
      <c r="AB115" s="86">
        <f t="shared" si="26"/>
        <v>0</v>
      </c>
      <c r="AC115" s="86">
        <f t="shared" si="26"/>
        <v>143</v>
      </c>
      <c r="AD115" s="254">
        <v>612</v>
      </c>
      <c r="AE115" s="97">
        <f t="shared" ref="AE115:AE130" si="27">N115-AD115</f>
        <v>357</v>
      </c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</row>
    <row r="116" spans="1:73" s="10" customFormat="1" ht="28.5" hidden="1" customHeight="1" thickBot="1">
      <c r="A116" s="183" t="s">
        <v>13</v>
      </c>
      <c r="B116" s="164" t="s">
        <v>14</v>
      </c>
      <c r="C116" s="108"/>
      <c r="D116" s="108"/>
      <c r="E116" s="109"/>
      <c r="F116" s="110"/>
      <c r="G116" s="108"/>
      <c r="H116" s="109"/>
      <c r="I116" s="108"/>
      <c r="J116" s="108"/>
      <c r="K116" s="108"/>
      <c r="L116" s="86" t="e">
        <f t="shared" ref="L116:L130" si="28">M116+N116</f>
        <v>#REF!</v>
      </c>
      <c r="M116" s="86" t="e">
        <f t="shared" ref="M116:M130" si="29">N116*0.5</f>
        <v>#REF!</v>
      </c>
      <c r="N116" s="86" t="e">
        <f>R116*$R$5+S116*$S$5+#REF!*#REF!+T116*$T$5+U116*$U$5+#REF!*#REF!+#REF!*#REF!+AC116*$AC$5+#REF!*#REF!+#REF!*#REF!</f>
        <v>#REF!</v>
      </c>
      <c r="O116" s="86"/>
      <c r="P116" s="87"/>
      <c r="Q116" s="250"/>
      <c r="R116" s="87">
        <f>SUM(R117:R130)</f>
        <v>0</v>
      </c>
      <c r="S116" s="87">
        <f>SUM(S117:S130)</f>
        <v>0</v>
      </c>
      <c r="T116" s="87">
        <f>SUM(T117:T130)</f>
        <v>0</v>
      </c>
      <c r="U116" s="87"/>
      <c r="V116" s="87"/>
      <c r="W116" s="87"/>
      <c r="X116" s="87"/>
      <c r="Y116" s="87"/>
      <c r="Z116" s="87"/>
      <c r="AA116" s="87"/>
      <c r="AB116" s="87"/>
      <c r="AC116" s="87"/>
      <c r="AD116" s="118"/>
      <c r="AE116" s="66" t="e">
        <f t="shared" si="27"/>
        <v>#REF!</v>
      </c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</row>
    <row r="117" spans="1:73" s="8" customFormat="1" ht="12" hidden="1" thickBot="1">
      <c r="A117" s="184" t="s">
        <v>15</v>
      </c>
      <c r="B117" s="165"/>
      <c r="C117" s="112"/>
      <c r="D117" s="112"/>
      <c r="E117" s="113"/>
      <c r="F117" s="114"/>
      <c r="G117" s="112"/>
      <c r="H117" s="113"/>
      <c r="I117" s="112"/>
      <c r="J117" s="112"/>
      <c r="K117" s="112"/>
      <c r="L117" s="86" t="e">
        <f t="shared" si="28"/>
        <v>#REF!</v>
      </c>
      <c r="M117" s="86" t="e">
        <f t="shared" si="29"/>
        <v>#REF!</v>
      </c>
      <c r="N117" s="86" t="e">
        <f>R117*$R$5+S117*$S$5+#REF!*#REF!+T117*$T$5+U117*$U$5+#REF!*#REF!+#REF!*#REF!+AC117*$AC$5+#REF!*#REF!+#REF!*#REF!</f>
        <v>#REF!</v>
      </c>
      <c r="O117" s="78"/>
      <c r="P117" s="23"/>
      <c r="Q117" s="248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118"/>
      <c r="AE117" s="66" t="e">
        <f t="shared" si="27"/>
        <v>#REF!</v>
      </c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</row>
    <row r="118" spans="1:73" s="8" customFormat="1" ht="12" hidden="1" thickBot="1">
      <c r="A118" s="184" t="s">
        <v>16</v>
      </c>
      <c r="B118" s="165"/>
      <c r="C118" s="112"/>
      <c r="D118" s="112"/>
      <c r="E118" s="113"/>
      <c r="F118" s="114"/>
      <c r="G118" s="112"/>
      <c r="H118" s="113"/>
      <c r="I118" s="112"/>
      <c r="J118" s="112"/>
      <c r="K118" s="112"/>
      <c r="L118" s="86" t="e">
        <f t="shared" si="28"/>
        <v>#REF!</v>
      </c>
      <c r="M118" s="86" t="e">
        <f t="shared" si="29"/>
        <v>#REF!</v>
      </c>
      <c r="N118" s="86" t="e">
        <f>R118*$R$5+S118*$S$5+#REF!*#REF!+T118*$T$5+U118*$U$5+#REF!*#REF!+#REF!*#REF!+AC118*$AC$5+#REF!*#REF!+#REF!*#REF!</f>
        <v>#REF!</v>
      </c>
      <c r="O118" s="78"/>
      <c r="P118" s="23"/>
      <c r="Q118" s="248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118"/>
      <c r="AE118" s="66" t="e">
        <f t="shared" si="27"/>
        <v>#REF!</v>
      </c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9"/>
      <c r="BC118" s="159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</row>
    <row r="119" spans="1:73" s="8" customFormat="1" ht="12" hidden="1" thickBot="1">
      <c r="A119" s="184" t="s">
        <v>17</v>
      </c>
      <c r="B119" s="165"/>
      <c r="C119" s="112"/>
      <c r="D119" s="112"/>
      <c r="E119" s="113"/>
      <c r="F119" s="114"/>
      <c r="G119" s="112"/>
      <c r="H119" s="113"/>
      <c r="I119" s="112"/>
      <c r="J119" s="112"/>
      <c r="K119" s="112"/>
      <c r="L119" s="86" t="e">
        <f t="shared" si="28"/>
        <v>#REF!</v>
      </c>
      <c r="M119" s="86" t="e">
        <f t="shared" si="29"/>
        <v>#REF!</v>
      </c>
      <c r="N119" s="86" t="e">
        <f>R119*$R$5+S119*$S$5+#REF!*#REF!+T119*$T$5+U119*$U$5+#REF!*#REF!+#REF!*#REF!+AC119*$AC$5+#REF!*#REF!+#REF!*#REF!</f>
        <v>#REF!</v>
      </c>
      <c r="O119" s="78"/>
      <c r="P119" s="23"/>
      <c r="Q119" s="248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18"/>
      <c r="AE119" s="66" t="e">
        <f t="shared" si="27"/>
        <v>#REF!</v>
      </c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</row>
    <row r="120" spans="1:73" s="8" customFormat="1" ht="12" hidden="1" thickBot="1">
      <c r="A120" s="184" t="s">
        <v>18</v>
      </c>
      <c r="B120" s="165"/>
      <c r="C120" s="112"/>
      <c r="D120" s="112"/>
      <c r="E120" s="113"/>
      <c r="F120" s="114"/>
      <c r="G120" s="112"/>
      <c r="H120" s="113"/>
      <c r="I120" s="112"/>
      <c r="J120" s="112"/>
      <c r="K120" s="112"/>
      <c r="L120" s="86" t="e">
        <f t="shared" si="28"/>
        <v>#REF!</v>
      </c>
      <c r="M120" s="86" t="e">
        <f t="shared" si="29"/>
        <v>#REF!</v>
      </c>
      <c r="N120" s="86" t="e">
        <f>R120*$R$5+S120*$S$5+#REF!*#REF!+T120*$T$5+U120*$U$5+#REF!*#REF!+#REF!*#REF!+AC120*$AC$5+#REF!*#REF!+#REF!*#REF!</f>
        <v>#REF!</v>
      </c>
      <c r="O120" s="78"/>
      <c r="P120" s="23"/>
      <c r="Q120" s="248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18"/>
      <c r="AE120" s="66" t="e">
        <f t="shared" si="27"/>
        <v>#REF!</v>
      </c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</row>
    <row r="121" spans="1:73" s="8" customFormat="1" ht="12" hidden="1" thickBot="1">
      <c r="A121" s="184" t="s">
        <v>19</v>
      </c>
      <c r="B121" s="165"/>
      <c r="C121" s="112"/>
      <c r="D121" s="112"/>
      <c r="E121" s="113"/>
      <c r="F121" s="114"/>
      <c r="G121" s="112"/>
      <c r="H121" s="113"/>
      <c r="I121" s="112"/>
      <c r="J121" s="112"/>
      <c r="K121" s="112"/>
      <c r="L121" s="86" t="e">
        <f t="shared" si="28"/>
        <v>#REF!</v>
      </c>
      <c r="M121" s="86" t="e">
        <f t="shared" si="29"/>
        <v>#REF!</v>
      </c>
      <c r="N121" s="86" t="e">
        <f>R121*$R$5+S121*$S$5+#REF!*#REF!+T121*$T$5+U121*$U$5+#REF!*#REF!+#REF!*#REF!+AC121*$AC$5+#REF!*#REF!+#REF!*#REF!</f>
        <v>#REF!</v>
      </c>
      <c r="O121" s="78"/>
      <c r="P121" s="23"/>
      <c r="Q121" s="248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18"/>
      <c r="AE121" s="66" t="e">
        <f t="shared" si="27"/>
        <v>#REF!</v>
      </c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</row>
    <row r="122" spans="1:73" s="8" customFormat="1" ht="12" hidden="1" thickBot="1">
      <c r="A122" s="184" t="s">
        <v>20</v>
      </c>
      <c r="B122" s="165"/>
      <c r="C122" s="112"/>
      <c r="D122" s="112"/>
      <c r="E122" s="113"/>
      <c r="F122" s="114"/>
      <c r="G122" s="112"/>
      <c r="H122" s="113"/>
      <c r="I122" s="112"/>
      <c r="J122" s="112"/>
      <c r="K122" s="112"/>
      <c r="L122" s="86" t="e">
        <f t="shared" si="28"/>
        <v>#REF!</v>
      </c>
      <c r="M122" s="86" t="e">
        <f t="shared" si="29"/>
        <v>#REF!</v>
      </c>
      <c r="N122" s="86" t="e">
        <f>R122*$R$5+S122*$S$5+#REF!*#REF!+T122*$T$5+U122*$U$5+#REF!*#REF!+#REF!*#REF!+AC122*$AC$5+#REF!*#REF!+#REF!*#REF!</f>
        <v>#REF!</v>
      </c>
      <c r="O122" s="78"/>
      <c r="P122" s="23"/>
      <c r="Q122" s="248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118"/>
      <c r="AE122" s="66" t="e">
        <f t="shared" si="27"/>
        <v>#REF!</v>
      </c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</row>
    <row r="123" spans="1:73" s="8" customFormat="1" ht="12" hidden="1" thickBot="1">
      <c r="A123" s="184" t="s">
        <v>21</v>
      </c>
      <c r="B123" s="165"/>
      <c r="C123" s="112"/>
      <c r="D123" s="112"/>
      <c r="E123" s="113"/>
      <c r="F123" s="114"/>
      <c r="G123" s="112"/>
      <c r="H123" s="113"/>
      <c r="I123" s="112"/>
      <c r="J123" s="112"/>
      <c r="K123" s="112"/>
      <c r="L123" s="86" t="e">
        <f t="shared" si="28"/>
        <v>#REF!</v>
      </c>
      <c r="M123" s="86" t="e">
        <f t="shared" si="29"/>
        <v>#REF!</v>
      </c>
      <c r="N123" s="86" t="e">
        <f>R123*$R$5+S123*$S$5+#REF!*#REF!+T123*$T$5+U123*$U$5+#REF!*#REF!+#REF!*#REF!+AC123*$AC$5+#REF!*#REF!+#REF!*#REF!</f>
        <v>#REF!</v>
      </c>
      <c r="O123" s="78"/>
      <c r="P123" s="23"/>
      <c r="Q123" s="248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118"/>
      <c r="AE123" s="66" t="e">
        <f t="shared" si="27"/>
        <v>#REF!</v>
      </c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</row>
    <row r="124" spans="1:73" s="8" customFormat="1" ht="12" hidden="1" thickBot="1">
      <c r="A124" s="184" t="s">
        <v>22</v>
      </c>
      <c r="B124" s="165"/>
      <c r="C124" s="112"/>
      <c r="D124" s="112"/>
      <c r="E124" s="113"/>
      <c r="F124" s="114"/>
      <c r="G124" s="112"/>
      <c r="H124" s="113"/>
      <c r="I124" s="112"/>
      <c r="J124" s="112"/>
      <c r="K124" s="112"/>
      <c r="L124" s="86" t="e">
        <f t="shared" si="28"/>
        <v>#REF!</v>
      </c>
      <c r="M124" s="86" t="e">
        <f t="shared" si="29"/>
        <v>#REF!</v>
      </c>
      <c r="N124" s="86" t="e">
        <f>R124*$R$5+S124*$S$5+#REF!*#REF!+T124*$T$5+U124*$U$5+#REF!*#REF!+#REF!*#REF!+AC124*$AC$5+#REF!*#REF!+#REF!*#REF!</f>
        <v>#REF!</v>
      </c>
      <c r="O124" s="78"/>
      <c r="P124" s="23"/>
      <c r="Q124" s="248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18"/>
      <c r="AE124" s="66" t="e">
        <f t="shared" si="27"/>
        <v>#REF!</v>
      </c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</row>
    <row r="125" spans="1:73" s="8" customFormat="1" ht="12" hidden="1" thickBot="1">
      <c r="A125" s="184" t="s">
        <v>23</v>
      </c>
      <c r="B125" s="165"/>
      <c r="C125" s="112"/>
      <c r="D125" s="112"/>
      <c r="E125" s="113"/>
      <c r="F125" s="114"/>
      <c r="G125" s="112"/>
      <c r="H125" s="113"/>
      <c r="I125" s="112"/>
      <c r="J125" s="112"/>
      <c r="K125" s="112"/>
      <c r="L125" s="86" t="e">
        <f t="shared" si="28"/>
        <v>#REF!</v>
      </c>
      <c r="M125" s="86" t="e">
        <f t="shared" si="29"/>
        <v>#REF!</v>
      </c>
      <c r="N125" s="86" t="e">
        <f>R125*$R$5+S125*$S$5+#REF!*#REF!+T125*$T$5+U125*$U$5+#REF!*#REF!+#REF!*#REF!+AC125*$AC$5+#REF!*#REF!+#REF!*#REF!</f>
        <v>#REF!</v>
      </c>
      <c r="O125" s="78"/>
      <c r="P125" s="23"/>
      <c r="Q125" s="248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18"/>
      <c r="AE125" s="66" t="e">
        <f t="shared" si="27"/>
        <v>#REF!</v>
      </c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</row>
    <row r="126" spans="1:73" s="8" customFormat="1" ht="12" hidden="1" thickBot="1">
      <c r="A126" s="184" t="s">
        <v>24</v>
      </c>
      <c r="B126" s="165"/>
      <c r="C126" s="112"/>
      <c r="D126" s="112"/>
      <c r="E126" s="113"/>
      <c r="F126" s="114"/>
      <c r="G126" s="112"/>
      <c r="H126" s="113"/>
      <c r="I126" s="112"/>
      <c r="J126" s="112"/>
      <c r="K126" s="112"/>
      <c r="L126" s="86" t="e">
        <f t="shared" si="28"/>
        <v>#REF!</v>
      </c>
      <c r="M126" s="86" t="e">
        <f t="shared" si="29"/>
        <v>#REF!</v>
      </c>
      <c r="N126" s="86" t="e">
        <f>R126*$R$5+S126*$S$5+#REF!*#REF!+T126*$T$5+U126*$U$5+#REF!*#REF!+#REF!*#REF!+AC126*$AC$5+#REF!*#REF!+#REF!*#REF!</f>
        <v>#REF!</v>
      </c>
      <c r="O126" s="78"/>
      <c r="P126" s="23"/>
      <c r="Q126" s="248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118"/>
      <c r="AE126" s="66" t="e">
        <f t="shared" si="27"/>
        <v>#REF!</v>
      </c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</row>
    <row r="127" spans="1:73" s="8" customFormat="1" ht="12" hidden="1" thickBot="1">
      <c r="A127" s="184" t="s">
        <v>25</v>
      </c>
      <c r="B127" s="165"/>
      <c r="C127" s="112"/>
      <c r="D127" s="112"/>
      <c r="E127" s="113"/>
      <c r="F127" s="114"/>
      <c r="G127" s="112"/>
      <c r="H127" s="113"/>
      <c r="I127" s="112"/>
      <c r="J127" s="112"/>
      <c r="K127" s="112"/>
      <c r="L127" s="86" t="e">
        <f t="shared" si="28"/>
        <v>#REF!</v>
      </c>
      <c r="M127" s="86" t="e">
        <f t="shared" si="29"/>
        <v>#REF!</v>
      </c>
      <c r="N127" s="86" t="e">
        <f>R127*$R$5+S127*$S$5+#REF!*#REF!+T127*$T$5+U127*$U$5+#REF!*#REF!+#REF!*#REF!+AC127*$AC$5+#REF!*#REF!+#REF!*#REF!</f>
        <v>#REF!</v>
      </c>
      <c r="O127" s="78"/>
      <c r="P127" s="23"/>
      <c r="Q127" s="248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18"/>
      <c r="AE127" s="66" t="e">
        <f t="shared" si="27"/>
        <v>#REF!</v>
      </c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</row>
    <row r="128" spans="1:73" s="8" customFormat="1" ht="12" hidden="1" thickBot="1">
      <c r="A128" s="184" t="s">
        <v>26</v>
      </c>
      <c r="B128" s="165"/>
      <c r="C128" s="112"/>
      <c r="D128" s="112"/>
      <c r="E128" s="113"/>
      <c r="F128" s="114"/>
      <c r="G128" s="112"/>
      <c r="H128" s="113"/>
      <c r="I128" s="112"/>
      <c r="J128" s="112"/>
      <c r="K128" s="112"/>
      <c r="L128" s="86" t="e">
        <f t="shared" si="28"/>
        <v>#REF!</v>
      </c>
      <c r="M128" s="86" t="e">
        <f t="shared" si="29"/>
        <v>#REF!</v>
      </c>
      <c r="N128" s="86" t="e">
        <f>R128*$R$5+S128*$S$5+#REF!*#REF!+T128*$T$5+U128*$U$5+#REF!*#REF!+#REF!*#REF!+AC128*$AC$5+#REF!*#REF!+#REF!*#REF!</f>
        <v>#REF!</v>
      </c>
      <c r="O128" s="78"/>
      <c r="P128" s="23"/>
      <c r="Q128" s="248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18"/>
      <c r="AE128" s="66" t="e">
        <f t="shared" si="27"/>
        <v>#REF!</v>
      </c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</row>
    <row r="129" spans="1:73" s="8" customFormat="1" ht="12" hidden="1" thickBot="1">
      <c r="A129" s="184" t="s">
        <v>27</v>
      </c>
      <c r="B129" s="165"/>
      <c r="C129" s="112"/>
      <c r="D129" s="112"/>
      <c r="E129" s="113"/>
      <c r="F129" s="114"/>
      <c r="G129" s="112"/>
      <c r="H129" s="113"/>
      <c r="I129" s="112"/>
      <c r="J129" s="112"/>
      <c r="K129" s="112"/>
      <c r="L129" s="86" t="e">
        <f t="shared" si="28"/>
        <v>#REF!</v>
      </c>
      <c r="M129" s="86" t="e">
        <f t="shared" si="29"/>
        <v>#REF!</v>
      </c>
      <c r="N129" s="86" t="e">
        <f>R129*$R$5+S129*$S$5+#REF!*#REF!+T129*$T$5+U129*$U$5+#REF!*#REF!+#REF!*#REF!+AC129*$AC$5+#REF!*#REF!+#REF!*#REF!</f>
        <v>#REF!</v>
      </c>
      <c r="O129" s="78"/>
      <c r="P129" s="23"/>
      <c r="Q129" s="248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18"/>
      <c r="AE129" s="66" t="e">
        <f t="shared" si="27"/>
        <v>#REF!</v>
      </c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</row>
    <row r="130" spans="1:73" s="8" customFormat="1" ht="11.25" hidden="1">
      <c r="A130" s="185" t="s">
        <v>28</v>
      </c>
      <c r="B130" s="165"/>
      <c r="C130" s="115"/>
      <c r="D130" s="115"/>
      <c r="E130" s="116"/>
      <c r="F130" s="117"/>
      <c r="G130" s="115"/>
      <c r="H130" s="116"/>
      <c r="I130" s="115"/>
      <c r="J130" s="115"/>
      <c r="K130" s="115"/>
      <c r="L130" s="86" t="e">
        <f t="shared" si="28"/>
        <v>#REF!</v>
      </c>
      <c r="M130" s="86" t="e">
        <f t="shared" si="29"/>
        <v>#REF!</v>
      </c>
      <c r="N130" s="86" t="e">
        <f>R130*$R$5+S130*$S$5+#REF!*#REF!+T130*$T$5+U130*$U$5+#REF!*#REF!+#REF!*#REF!+AC130*$AC$5+#REF!*#REF!+#REF!*#REF!</f>
        <v>#REF!</v>
      </c>
      <c r="O130" s="78"/>
      <c r="P130" s="23"/>
      <c r="Q130" s="248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118"/>
      <c r="AE130" s="106" t="e">
        <f t="shared" si="27"/>
        <v>#REF!</v>
      </c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</row>
    <row r="131" spans="1:73" s="11" customFormat="1" ht="12" customHeight="1">
      <c r="A131" s="166" t="s">
        <v>469</v>
      </c>
      <c r="B131" s="166" t="s">
        <v>355</v>
      </c>
      <c r="C131" s="24"/>
      <c r="D131" s="25"/>
      <c r="E131" s="26"/>
      <c r="F131" s="27"/>
      <c r="G131" s="25">
        <v>8</v>
      </c>
      <c r="H131" s="26"/>
      <c r="I131" s="27"/>
      <c r="J131" s="25"/>
      <c r="K131" s="26"/>
      <c r="L131" s="92">
        <f>M131+N131</f>
        <v>126</v>
      </c>
      <c r="M131" s="78">
        <v>42</v>
      </c>
      <c r="N131" s="78">
        <f t="shared" ref="N131:N155" si="30">SUM(R131:AC131)</f>
        <v>84</v>
      </c>
      <c r="O131" s="78">
        <f t="shared" ref="O131:O156" si="31">N131-P131</f>
        <v>54</v>
      </c>
      <c r="P131" s="98">
        <v>30</v>
      </c>
      <c r="Q131" s="98"/>
      <c r="R131" s="23"/>
      <c r="S131" s="23"/>
      <c r="T131" s="23"/>
      <c r="U131" s="23"/>
      <c r="V131" s="23"/>
      <c r="W131" s="23"/>
      <c r="X131" s="23"/>
      <c r="Y131" s="23"/>
      <c r="Z131" s="23"/>
      <c r="AA131" s="23">
        <v>32</v>
      </c>
      <c r="AB131" s="23"/>
      <c r="AC131" s="23">
        <v>52</v>
      </c>
      <c r="AD131" s="98"/>
      <c r="AE131" s="79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</row>
    <row r="132" spans="1:73" s="11" customFormat="1" ht="23.25" customHeight="1">
      <c r="A132" s="166" t="s">
        <v>470</v>
      </c>
      <c r="B132" s="166" t="s">
        <v>457</v>
      </c>
      <c r="C132" s="24"/>
      <c r="D132" s="25"/>
      <c r="E132" s="26"/>
      <c r="F132" s="27"/>
      <c r="G132" s="25">
        <v>6</v>
      </c>
      <c r="H132" s="26"/>
      <c r="I132" s="27"/>
      <c r="J132" s="25"/>
      <c r="K132" s="26"/>
      <c r="L132" s="92">
        <f t="shared" ref="L132:L139" si="32">M132+N132</f>
        <v>255</v>
      </c>
      <c r="M132" s="78">
        <f t="shared" ref="M132:M138" si="33">N132/2</f>
        <v>85</v>
      </c>
      <c r="N132" s="78">
        <f t="shared" si="30"/>
        <v>170</v>
      </c>
      <c r="O132" s="78">
        <f t="shared" si="31"/>
        <v>110</v>
      </c>
      <c r="P132" s="98">
        <v>60</v>
      </c>
      <c r="Q132" s="98"/>
      <c r="R132" s="23"/>
      <c r="S132" s="23"/>
      <c r="T132" s="23"/>
      <c r="U132" s="23">
        <v>46</v>
      </c>
      <c r="V132" s="23"/>
      <c r="W132" s="23">
        <v>32</v>
      </c>
      <c r="X132" s="23"/>
      <c r="Y132" s="23">
        <v>92</v>
      </c>
      <c r="Z132" s="23"/>
      <c r="AA132" s="23"/>
      <c r="AB132" s="23"/>
      <c r="AC132" s="23"/>
      <c r="AD132" s="98"/>
      <c r="AE132" s="79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</row>
    <row r="133" spans="1:73" s="11" customFormat="1" ht="12.75" customHeight="1">
      <c r="A133" s="166" t="s">
        <v>471</v>
      </c>
      <c r="B133" s="166" t="s">
        <v>356</v>
      </c>
      <c r="C133" s="24"/>
      <c r="D133" s="25"/>
      <c r="E133" s="26"/>
      <c r="F133" s="27"/>
      <c r="G133" s="25">
        <v>6</v>
      </c>
      <c r="H133" s="26"/>
      <c r="I133" s="27"/>
      <c r="J133" s="25"/>
      <c r="K133" s="26"/>
      <c r="L133" s="92">
        <f t="shared" si="32"/>
        <v>117</v>
      </c>
      <c r="M133" s="78">
        <f t="shared" si="33"/>
        <v>39</v>
      </c>
      <c r="N133" s="78">
        <f t="shared" si="30"/>
        <v>78</v>
      </c>
      <c r="O133" s="78">
        <f t="shared" si="31"/>
        <v>68</v>
      </c>
      <c r="P133" s="98">
        <v>10</v>
      </c>
      <c r="Q133" s="98"/>
      <c r="R133" s="23"/>
      <c r="S133" s="23"/>
      <c r="T133" s="23"/>
      <c r="U133" s="23"/>
      <c r="V133" s="23"/>
      <c r="W133" s="23">
        <v>32</v>
      </c>
      <c r="X133" s="23"/>
      <c r="Y133" s="23">
        <v>46</v>
      </c>
      <c r="Z133" s="23"/>
      <c r="AA133" s="23"/>
      <c r="AB133" s="23"/>
      <c r="AC133" s="23"/>
      <c r="AD133" s="98"/>
      <c r="AE133" s="79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</row>
    <row r="134" spans="1:73" s="11" customFormat="1" ht="14.25" customHeight="1">
      <c r="A134" s="166" t="s">
        <v>472</v>
      </c>
      <c r="B134" s="166" t="s">
        <v>357</v>
      </c>
      <c r="C134" s="24"/>
      <c r="D134" s="25"/>
      <c r="E134" s="26"/>
      <c r="F134" s="27"/>
      <c r="G134" s="25">
        <v>8</v>
      </c>
      <c r="H134" s="26"/>
      <c r="I134" s="27"/>
      <c r="J134" s="25"/>
      <c r="K134" s="26"/>
      <c r="L134" s="92">
        <f t="shared" si="32"/>
        <v>125</v>
      </c>
      <c r="M134" s="78">
        <v>41</v>
      </c>
      <c r="N134" s="78">
        <f t="shared" si="30"/>
        <v>84</v>
      </c>
      <c r="O134" s="78">
        <f t="shared" si="31"/>
        <v>44</v>
      </c>
      <c r="P134" s="98">
        <v>40</v>
      </c>
      <c r="Q134" s="98"/>
      <c r="R134" s="23"/>
      <c r="S134" s="23"/>
      <c r="T134" s="23"/>
      <c r="U134" s="23"/>
      <c r="V134" s="23"/>
      <c r="W134" s="23"/>
      <c r="X134" s="23"/>
      <c r="Y134" s="23"/>
      <c r="Z134" s="23"/>
      <c r="AA134" s="23">
        <v>32</v>
      </c>
      <c r="AB134" s="23"/>
      <c r="AC134" s="23">
        <v>52</v>
      </c>
      <c r="AD134" s="98"/>
      <c r="AE134" s="79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</row>
    <row r="135" spans="1:73" s="11" customFormat="1" ht="26.25" customHeight="1">
      <c r="A135" s="166" t="s">
        <v>473</v>
      </c>
      <c r="B135" s="167" t="s">
        <v>456</v>
      </c>
      <c r="C135" s="24"/>
      <c r="D135" s="25"/>
      <c r="E135" s="26"/>
      <c r="F135" s="161"/>
      <c r="G135" s="162">
        <v>6</v>
      </c>
      <c r="H135" s="162"/>
      <c r="I135" s="27"/>
      <c r="J135" s="25"/>
      <c r="K135" s="26"/>
      <c r="L135" s="78">
        <f t="shared" si="32"/>
        <v>117</v>
      </c>
      <c r="M135" s="78">
        <v>39</v>
      </c>
      <c r="N135" s="78">
        <f t="shared" si="30"/>
        <v>78</v>
      </c>
      <c r="O135" s="78">
        <f t="shared" si="31"/>
        <v>62</v>
      </c>
      <c r="P135" s="98">
        <v>16</v>
      </c>
      <c r="Q135" s="98"/>
      <c r="R135" s="23"/>
      <c r="S135" s="23"/>
      <c r="T135" s="23"/>
      <c r="U135" s="23"/>
      <c r="V135" s="23"/>
      <c r="W135" s="287">
        <v>32</v>
      </c>
      <c r="X135" s="287"/>
      <c r="Y135" s="287">
        <v>46</v>
      </c>
      <c r="Z135" s="23"/>
      <c r="AA135" s="23"/>
      <c r="AB135" s="23"/>
      <c r="AC135" s="23"/>
      <c r="AD135" s="118"/>
      <c r="AE135" s="79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</row>
    <row r="136" spans="1:73" s="11" customFormat="1" ht="14.25" customHeight="1">
      <c r="A136" s="166" t="s">
        <v>474</v>
      </c>
      <c r="B136" s="168" t="s">
        <v>358</v>
      </c>
      <c r="C136" s="16"/>
      <c r="D136" s="21"/>
      <c r="E136" s="119"/>
      <c r="F136" s="120"/>
      <c r="G136" s="21">
        <v>3</v>
      </c>
      <c r="H136" s="119"/>
      <c r="I136" s="121"/>
      <c r="J136" s="21"/>
      <c r="K136" s="16"/>
      <c r="L136" s="78">
        <f t="shared" si="32"/>
        <v>127</v>
      </c>
      <c r="M136" s="78">
        <v>42</v>
      </c>
      <c r="N136" s="78">
        <f t="shared" si="30"/>
        <v>85</v>
      </c>
      <c r="O136" s="78">
        <f t="shared" si="31"/>
        <v>60</v>
      </c>
      <c r="P136" s="98">
        <v>25</v>
      </c>
      <c r="Q136" s="98"/>
      <c r="R136" s="291"/>
      <c r="S136" s="291"/>
      <c r="T136" s="291">
        <v>85</v>
      </c>
      <c r="U136" s="291"/>
      <c r="V136" s="23"/>
      <c r="W136" s="23"/>
      <c r="X136" s="23"/>
      <c r="Y136" s="23"/>
      <c r="Z136" s="23"/>
      <c r="AA136" s="23"/>
      <c r="AB136" s="23"/>
      <c r="AC136" s="23"/>
      <c r="AD136" s="98"/>
      <c r="AE136" s="79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</row>
    <row r="137" spans="1:73" s="11" customFormat="1" ht="12.75" customHeight="1">
      <c r="A137" s="166" t="s">
        <v>475</v>
      </c>
      <c r="B137" s="169" t="s">
        <v>359</v>
      </c>
      <c r="C137" s="101"/>
      <c r="D137" s="102"/>
      <c r="E137" s="103"/>
      <c r="F137" s="104">
        <v>4</v>
      </c>
      <c r="G137" s="102">
        <v>6</v>
      </c>
      <c r="H137" s="103"/>
      <c r="I137" s="105"/>
      <c r="J137" s="102"/>
      <c r="K137" s="101"/>
      <c r="L137" s="78">
        <f t="shared" si="32"/>
        <v>186</v>
      </c>
      <c r="M137" s="78">
        <f t="shared" si="33"/>
        <v>62</v>
      </c>
      <c r="N137" s="78">
        <f t="shared" si="30"/>
        <v>124</v>
      </c>
      <c r="O137" s="78">
        <f t="shared" si="31"/>
        <v>50</v>
      </c>
      <c r="P137" s="98">
        <v>74</v>
      </c>
      <c r="Q137" s="98"/>
      <c r="R137" s="23"/>
      <c r="S137" s="23"/>
      <c r="T137" s="23"/>
      <c r="U137" s="23">
        <v>46</v>
      </c>
      <c r="V137" s="23"/>
      <c r="W137" s="23">
        <v>32</v>
      </c>
      <c r="X137" s="23"/>
      <c r="Y137" s="23">
        <v>46</v>
      </c>
      <c r="Z137" s="23"/>
      <c r="AA137" s="23"/>
      <c r="AB137" s="23"/>
      <c r="AC137" s="23"/>
      <c r="AD137" s="98"/>
      <c r="AE137" s="79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</row>
    <row r="138" spans="1:73" s="11" customFormat="1" ht="24.75" customHeight="1">
      <c r="A138" s="166" t="s">
        <v>476</v>
      </c>
      <c r="B138" s="169" t="s">
        <v>360</v>
      </c>
      <c r="C138" s="101"/>
      <c r="D138" s="102"/>
      <c r="E138" s="103"/>
      <c r="F138" s="104"/>
      <c r="G138" s="102">
        <v>4</v>
      </c>
      <c r="H138" s="103"/>
      <c r="I138" s="105"/>
      <c r="J138" s="102"/>
      <c r="K138" s="101"/>
      <c r="L138" s="78">
        <f t="shared" si="32"/>
        <v>120</v>
      </c>
      <c r="M138" s="78">
        <f t="shared" si="33"/>
        <v>40</v>
      </c>
      <c r="N138" s="78">
        <f t="shared" si="30"/>
        <v>80</v>
      </c>
      <c r="O138" s="78">
        <f t="shared" si="31"/>
        <v>40</v>
      </c>
      <c r="P138" s="98">
        <v>40</v>
      </c>
      <c r="Q138" s="98"/>
      <c r="R138" s="23"/>
      <c r="S138" s="23"/>
      <c r="T138" s="23">
        <v>34</v>
      </c>
      <c r="U138" s="23">
        <v>46</v>
      </c>
      <c r="V138" s="23"/>
      <c r="W138" s="23"/>
      <c r="X138" s="23"/>
      <c r="Y138" s="23"/>
      <c r="Z138" s="23"/>
      <c r="AA138" s="23"/>
      <c r="AB138" s="23"/>
      <c r="AC138" s="23"/>
      <c r="AD138" s="98"/>
      <c r="AE138" s="79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</row>
    <row r="139" spans="1:73" s="11" customFormat="1" ht="13.5" customHeight="1">
      <c r="A139" s="166" t="s">
        <v>477</v>
      </c>
      <c r="B139" s="169" t="s">
        <v>350</v>
      </c>
      <c r="C139" s="101"/>
      <c r="D139" s="102"/>
      <c r="E139" s="103"/>
      <c r="F139" s="104"/>
      <c r="G139" s="102">
        <v>6</v>
      </c>
      <c r="H139" s="103"/>
      <c r="I139" s="105"/>
      <c r="J139" s="102"/>
      <c r="K139" s="101"/>
      <c r="L139" s="78">
        <f t="shared" si="32"/>
        <v>118</v>
      </c>
      <c r="M139" s="78">
        <v>40</v>
      </c>
      <c r="N139" s="78">
        <f t="shared" si="30"/>
        <v>78</v>
      </c>
      <c r="O139" s="78">
        <f t="shared" si="31"/>
        <v>49</v>
      </c>
      <c r="P139" s="98">
        <v>29</v>
      </c>
      <c r="Q139" s="98"/>
      <c r="R139" s="23"/>
      <c r="S139" s="23"/>
      <c r="T139" s="23"/>
      <c r="U139" s="23"/>
      <c r="V139" s="23"/>
      <c r="W139" s="23">
        <v>32</v>
      </c>
      <c r="X139" s="23"/>
      <c r="Y139" s="23">
        <v>46</v>
      </c>
      <c r="Z139" s="23"/>
      <c r="AA139" s="23"/>
      <c r="AB139" s="23"/>
      <c r="AC139" s="23"/>
      <c r="AD139" s="98">
        <v>68</v>
      </c>
      <c r="AE139" s="79">
        <f t="shared" ref="AE139" si="34">N139-AD139</f>
        <v>10</v>
      </c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</row>
    <row r="140" spans="1:73" s="11" customFormat="1" ht="14.25" customHeight="1">
      <c r="A140" s="292" t="s">
        <v>479</v>
      </c>
      <c r="B140" s="293" t="s">
        <v>440</v>
      </c>
      <c r="C140" s="294"/>
      <c r="D140" s="295"/>
      <c r="E140" s="296"/>
      <c r="F140" s="294"/>
      <c r="G140" s="295">
        <v>8</v>
      </c>
      <c r="H140" s="296"/>
      <c r="I140" s="294"/>
      <c r="J140" s="295"/>
      <c r="K140" s="296"/>
      <c r="L140" s="297">
        <f>M140+N140</f>
        <v>57</v>
      </c>
      <c r="M140" s="297">
        <v>18</v>
      </c>
      <c r="N140" s="297">
        <f>SUM(R140:AC140)</f>
        <v>39</v>
      </c>
      <c r="O140" s="297">
        <f>N140-P140</f>
        <v>20</v>
      </c>
      <c r="P140" s="298">
        <v>19</v>
      </c>
      <c r="Q140" s="298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>
        <v>39</v>
      </c>
      <c r="AD140" s="298">
        <v>32</v>
      </c>
      <c r="AE140" s="300">
        <f>N140-AD140</f>
        <v>7</v>
      </c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</row>
    <row r="141" spans="1:73" s="274" customFormat="1" ht="15" customHeight="1">
      <c r="A141" s="292" t="s">
        <v>478</v>
      </c>
      <c r="B141" s="301" t="s">
        <v>455</v>
      </c>
      <c r="C141" s="302"/>
      <c r="D141" s="303"/>
      <c r="E141" s="304"/>
      <c r="F141" s="305"/>
      <c r="G141" s="303">
        <v>6</v>
      </c>
      <c r="H141" s="304"/>
      <c r="I141" s="306"/>
      <c r="J141" s="303"/>
      <c r="K141" s="302"/>
      <c r="L141" s="297">
        <f>M141+N141</f>
        <v>105</v>
      </c>
      <c r="M141" s="297">
        <v>36</v>
      </c>
      <c r="N141" s="297">
        <f t="shared" si="30"/>
        <v>69</v>
      </c>
      <c r="O141" s="297">
        <f t="shared" si="31"/>
        <v>36</v>
      </c>
      <c r="P141" s="298">
        <v>33</v>
      </c>
      <c r="Q141" s="298"/>
      <c r="R141" s="299"/>
      <c r="S141" s="299"/>
      <c r="T141" s="299"/>
      <c r="U141" s="299"/>
      <c r="V141" s="299"/>
      <c r="W141" s="299"/>
      <c r="X141" s="299"/>
      <c r="Y141" s="299">
        <v>69</v>
      </c>
      <c r="Z141" s="299"/>
      <c r="AA141" s="299"/>
      <c r="AB141" s="299"/>
      <c r="AC141" s="299"/>
      <c r="AD141" s="298"/>
      <c r="AE141" s="300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</row>
    <row r="142" spans="1:73" s="11" customFormat="1" ht="11.25" hidden="1" customHeight="1">
      <c r="A142" s="166" t="s">
        <v>154</v>
      </c>
      <c r="B142" s="169"/>
      <c r="C142" s="101"/>
      <c r="D142" s="102"/>
      <c r="E142" s="103"/>
      <c r="F142" s="104"/>
      <c r="G142" s="102"/>
      <c r="H142" s="103"/>
      <c r="I142" s="105"/>
      <c r="J142" s="102"/>
      <c r="K142" s="101"/>
      <c r="L142" s="78"/>
      <c r="M142" s="78"/>
      <c r="N142" s="78">
        <f t="shared" si="30"/>
        <v>0</v>
      </c>
      <c r="O142" s="78">
        <f t="shared" si="31"/>
        <v>0</v>
      </c>
      <c r="P142" s="98"/>
      <c r="Q142" s="98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98"/>
      <c r="AE142" s="79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</row>
    <row r="143" spans="1:73" s="11" customFormat="1" ht="11.25" hidden="1" customHeight="1">
      <c r="A143" s="166" t="s">
        <v>155</v>
      </c>
      <c r="B143" s="169"/>
      <c r="C143" s="101"/>
      <c r="D143" s="102"/>
      <c r="E143" s="103"/>
      <c r="F143" s="104"/>
      <c r="G143" s="102"/>
      <c r="H143" s="103"/>
      <c r="I143" s="105"/>
      <c r="J143" s="102"/>
      <c r="K143" s="101"/>
      <c r="L143" s="78"/>
      <c r="M143" s="78"/>
      <c r="N143" s="78">
        <f t="shared" si="30"/>
        <v>0</v>
      </c>
      <c r="O143" s="78">
        <f t="shared" si="31"/>
        <v>0</v>
      </c>
      <c r="P143" s="98"/>
      <c r="Q143" s="98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98"/>
      <c r="AE143" s="79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</row>
    <row r="144" spans="1:73" s="11" customFormat="1" ht="11.25" hidden="1" customHeight="1">
      <c r="A144" s="166" t="s">
        <v>156</v>
      </c>
      <c r="B144" s="169"/>
      <c r="C144" s="101"/>
      <c r="D144" s="102"/>
      <c r="E144" s="103"/>
      <c r="F144" s="104"/>
      <c r="G144" s="102"/>
      <c r="H144" s="103"/>
      <c r="I144" s="105"/>
      <c r="J144" s="102"/>
      <c r="K144" s="101"/>
      <c r="L144" s="78"/>
      <c r="M144" s="78"/>
      <c r="N144" s="78">
        <f t="shared" si="30"/>
        <v>0</v>
      </c>
      <c r="O144" s="78">
        <f t="shared" si="31"/>
        <v>0</v>
      </c>
      <c r="P144" s="98"/>
      <c r="Q144" s="98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98"/>
      <c r="AE144" s="79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</row>
    <row r="145" spans="1:73" s="11" customFormat="1" ht="11.25" hidden="1" customHeight="1">
      <c r="A145" s="166" t="s">
        <v>157</v>
      </c>
      <c r="B145" s="169"/>
      <c r="C145" s="101"/>
      <c r="D145" s="102"/>
      <c r="E145" s="103"/>
      <c r="F145" s="104"/>
      <c r="G145" s="102"/>
      <c r="H145" s="103"/>
      <c r="I145" s="105"/>
      <c r="J145" s="102"/>
      <c r="K145" s="101"/>
      <c r="L145" s="78"/>
      <c r="M145" s="78"/>
      <c r="N145" s="78">
        <f t="shared" si="30"/>
        <v>0</v>
      </c>
      <c r="O145" s="78">
        <f t="shared" si="31"/>
        <v>0</v>
      </c>
      <c r="P145" s="98"/>
      <c r="Q145" s="98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98"/>
      <c r="AE145" s="79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</row>
    <row r="146" spans="1:73" s="11" customFormat="1" ht="11.25" hidden="1" customHeight="1">
      <c r="A146" s="166" t="s">
        <v>158</v>
      </c>
      <c r="B146" s="169"/>
      <c r="C146" s="101"/>
      <c r="D146" s="102"/>
      <c r="E146" s="103"/>
      <c r="F146" s="104"/>
      <c r="G146" s="102"/>
      <c r="H146" s="103"/>
      <c r="I146" s="105"/>
      <c r="J146" s="102"/>
      <c r="K146" s="101"/>
      <c r="L146" s="78"/>
      <c r="M146" s="78"/>
      <c r="N146" s="78">
        <f t="shared" si="30"/>
        <v>0</v>
      </c>
      <c r="O146" s="78">
        <f t="shared" si="31"/>
        <v>0</v>
      </c>
      <c r="P146" s="98"/>
      <c r="Q146" s="98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98"/>
      <c r="AE146" s="79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</row>
    <row r="147" spans="1:73" s="11" customFormat="1" ht="11.25" hidden="1" customHeight="1">
      <c r="A147" s="166" t="s">
        <v>159</v>
      </c>
      <c r="B147" s="169"/>
      <c r="C147" s="101"/>
      <c r="D147" s="102"/>
      <c r="E147" s="103"/>
      <c r="F147" s="104"/>
      <c r="G147" s="102"/>
      <c r="H147" s="103"/>
      <c r="I147" s="105"/>
      <c r="J147" s="102"/>
      <c r="K147" s="101"/>
      <c r="L147" s="78"/>
      <c r="M147" s="78"/>
      <c r="N147" s="78">
        <f t="shared" si="30"/>
        <v>0</v>
      </c>
      <c r="O147" s="78">
        <f t="shared" si="31"/>
        <v>0</v>
      </c>
      <c r="P147" s="98"/>
      <c r="Q147" s="9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98"/>
      <c r="AE147" s="79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</row>
    <row r="148" spans="1:73" s="11" customFormat="1" ht="11.25" hidden="1" customHeight="1">
      <c r="A148" s="166" t="s">
        <v>160</v>
      </c>
      <c r="B148" s="169"/>
      <c r="C148" s="101"/>
      <c r="D148" s="102"/>
      <c r="E148" s="103"/>
      <c r="F148" s="104"/>
      <c r="G148" s="102"/>
      <c r="H148" s="103"/>
      <c r="I148" s="105"/>
      <c r="J148" s="102"/>
      <c r="K148" s="101"/>
      <c r="L148" s="78"/>
      <c r="M148" s="78"/>
      <c r="N148" s="78">
        <f t="shared" si="30"/>
        <v>0</v>
      </c>
      <c r="O148" s="78">
        <f t="shared" si="31"/>
        <v>0</v>
      </c>
      <c r="P148" s="98"/>
      <c r="Q148" s="98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98"/>
      <c r="AE148" s="79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</row>
    <row r="149" spans="1:73" s="11" customFormat="1" ht="11.25" hidden="1" customHeight="1">
      <c r="A149" s="166" t="s">
        <v>161</v>
      </c>
      <c r="B149" s="169"/>
      <c r="C149" s="101"/>
      <c r="D149" s="102"/>
      <c r="E149" s="103"/>
      <c r="F149" s="104"/>
      <c r="G149" s="102"/>
      <c r="H149" s="103"/>
      <c r="I149" s="105"/>
      <c r="J149" s="102"/>
      <c r="K149" s="101"/>
      <c r="L149" s="78"/>
      <c r="M149" s="78"/>
      <c r="N149" s="78">
        <f t="shared" si="30"/>
        <v>0</v>
      </c>
      <c r="O149" s="78">
        <f t="shared" si="31"/>
        <v>0</v>
      </c>
      <c r="P149" s="98"/>
      <c r="Q149" s="98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98"/>
      <c r="AE149" s="79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</row>
    <row r="150" spans="1:73" s="11" customFormat="1" ht="11.25" hidden="1" customHeight="1">
      <c r="A150" s="166" t="s">
        <v>162</v>
      </c>
      <c r="B150" s="169"/>
      <c r="C150" s="101"/>
      <c r="D150" s="102"/>
      <c r="E150" s="103"/>
      <c r="F150" s="104"/>
      <c r="G150" s="102"/>
      <c r="H150" s="103"/>
      <c r="I150" s="105"/>
      <c r="J150" s="102"/>
      <c r="K150" s="101"/>
      <c r="L150" s="78"/>
      <c r="M150" s="78"/>
      <c r="N150" s="78">
        <f t="shared" si="30"/>
        <v>0</v>
      </c>
      <c r="O150" s="78">
        <f t="shared" si="31"/>
        <v>0</v>
      </c>
      <c r="P150" s="98"/>
      <c r="Q150" s="98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98"/>
      <c r="AE150" s="79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</row>
    <row r="151" spans="1:73" s="11" customFormat="1" ht="11.25" hidden="1" customHeight="1">
      <c r="A151" s="166" t="s">
        <v>163</v>
      </c>
      <c r="B151" s="169"/>
      <c r="C151" s="101"/>
      <c r="D151" s="102"/>
      <c r="E151" s="103"/>
      <c r="F151" s="104"/>
      <c r="G151" s="102"/>
      <c r="H151" s="103"/>
      <c r="I151" s="105"/>
      <c r="J151" s="102"/>
      <c r="K151" s="101"/>
      <c r="L151" s="78"/>
      <c r="M151" s="78"/>
      <c r="N151" s="78">
        <f t="shared" si="30"/>
        <v>0</v>
      </c>
      <c r="O151" s="78">
        <f t="shared" si="31"/>
        <v>0</v>
      </c>
      <c r="P151" s="98"/>
      <c r="Q151" s="98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98"/>
      <c r="AE151" s="79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</row>
    <row r="152" spans="1:73" s="11" customFormat="1" ht="11.25" hidden="1" customHeight="1">
      <c r="A152" s="166" t="s">
        <v>164</v>
      </c>
      <c r="B152" s="169"/>
      <c r="C152" s="101"/>
      <c r="D152" s="102"/>
      <c r="E152" s="103"/>
      <c r="F152" s="104"/>
      <c r="G152" s="102"/>
      <c r="H152" s="103"/>
      <c r="I152" s="105"/>
      <c r="J152" s="102"/>
      <c r="K152" s="101"/>
      <c r="L152" s="78"/>
      <c r="M152" s="78"/>
      <c r="N152" s="78">
        <f t="shared" si="30"/>
        <v>0</v>
      </c>
      <c r="O152" s="78">
        <f t="shared" si="31"/>
        <v>0</v>
      </c>
      <c r="P152" s="98"/>
      <c r="Q152" s="98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98"/>
      <c r="AE152" s="79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</row>
    <row r="153" spans="1:73" s="11" customFormat="1" ht="11.25" hidden="1" customHeight="1">
      <c r="A153" s="166" t="s">
        <v>165</v>
      </c>
      <c r="B153" s="169"/>
      <c r="C153" s="101"/>
      <c r="D153" s="102"/>
      <c r="E153" s="103"/>
      <c r="F153" s="104"/>
      <c r="G153" s="102"/>
      <c r="H153" s="103"/>
      <c r="I153" s="105"/>
      <c r="J153" s="102"/>
      <c r="K153" s="101"/>
      <c r="L153" s="78"/>
      <c r="M153" s="78"/>
      <c r="N153" s="78">
        <f t="shared" si="30"/>
        <v>0</v>
      </c>
      <c r="O153" s="78">
        <f t="shared" si="31"/>
        <v>0</v>
      </c>
      <c r="P153" s="98"/>
      <c r="Q153" s="98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98"/>
      <c r="AE153" s="79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</row>
    <row r="154" spans="1:73" s="11" customFormat="1" ht="11.25" hidden="1" customHeight="1">
      <c r="A154" s="166" t="s">
        <v>166</v>
      </c>
      <c r="B154" s="169"/>
      <c r="C154" s="101"/>
      <c r="D154" s="102"/>
      <c r="E154" s="103"/>
      <c r="F154" s="104"/>
      <c r="G154" s="102"/>
      <c r="H154" s="103"/>
      <c r="I154" s="105"/>
      <c r="J154" s="102"/>
      <c r="K154" s="101"/>
      <c r="L154" s="78"/>
      <c r="M154" s="78"/>
      <c r="N154" s="78">
        <f t="shared" si="30"/>
        <v>0</v>
      </c>
      <c r="O154" s="78">
        <f t="shared" si="31"/>
        <v>0</v>
      </c>
      <c r="P154" s="98"/>
      <c r="Q154" s="98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98"/>
      <c r="AE154" s="79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</row>
    <row r="155" spans="1:73" s="11" customFormat="1" ht="11.25" hidden="1" customHeight="1">
      <c r="A155" s="186" t="s">
        <v>167</v>
      </c>
      <c r="B155" s="169"/>
      <c r="C155" s="101"/>
      <c r="D155" s="102"/>
      <c r="E155" s="103"/>
      <c r="F155" s="104"/>
      <c r="G155" s="102"/>
      <c r="H155" s="103"/>
      <c r="I155" s="105"/>
      <c r="J155" s="102"/>
      <c r="K155" s="101"/>
      <c r="L155" s="78"/>
      <c r="M155" s="78"/>
      <c r="N155" s="78">
        <f t="shared" si="30"/>
        <v>0</v>
      </c>
      <c r="O155" s="78">
        <f t="shared" si="31"/>
        <v>0</v>
      </c>
      <c r="P155" s="98"/>
      <c r="Q155" s="98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98"/>
      <c r="AE155" s="79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</row>
    <row r="156" spans="1:73" s="9" customFormat="1" ht="27.75" hidden="1" customHeight="1">
      <c r="A156" s="182"/>
      <c r="B156" s="164"/>
      <c r="C156" s="385"/>
      <c r="D156" s="386"/>
      <c r="E156" s="386"/>
      <c r="F156" s="387"/>
      <c r="G156" s="386"/>
      <c r="H156" s="386"/>
      <c r="I156" s="387"/>
      <c r="J156" s="386"/>
      <c r="K156" s="388"/>
      <c r="L156" s="78"/>
      <c r="M156" s="78"/>
      <c r="N156" s="78"/>
      <c r="O156" s="78">
        <f t="shared" si="31"/>
        <v>0</v>
      </c>
      <c r="P156" s="98"/>
      <c r="Q156" s="98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98"/>
      <c r="AE156" s="79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</row>
    <row r="157" spans="1:73" s="157" customFormat="1" ht="16.5" customHeight="1">
      <c r="A157" s="173" t="s">
        <v>32</v>
      </c>
      <c r="B157" s="170" t="s">
        <v>33</v>
      </c>
      <c r="C157" s="384">
        <f>C158+C187+C216+C245</f>
        <v>0</v>
      </c>
      <c r="D157" s="382"/>
      <c r="E157" s="382"/>
      <c r="F157" s="382">
        <f>F158+F187+F216+F245</f>
        <v>7</v>
      </c>
      <c r="G157" s="382"/>
      <c r="H157" s="382"/>
      <c r="I157" s="382">
        <f>I158+I187+I216+I245</f>
        <v>5</v>
      </c>
      <c r="J157" s="382"/>
      <c r="K157" s="383"/>
      <c r="L157" s="150">
        <f t="shared" ref="L157" si="35">L158+L187+L216+L245+L273+L301+L329</f>
        <v>2534</v>
      </c>
      <c r="M157" s="150">
        <f t="shared" ref="M157" si="36">M158+M187+M216+M245+M273+M301+M329</f>
        <v>845</v>
      </c>
      <c r="N157" s="150">
        <f t="shared" ref="N157" si="37">N158+N187+N216+N245+N273+N301+N329</f>
        <v>1689</v>
      </c>
      <c r="O157" s="150">
        <f t="shared" ref="O157" si="38">O158+O187+O216+O245+O273+O301+O329</f>
        <v>845</v>
      </c>
      <c r="P157" s="151">
        <f t="shared" ref="P157:S157" si="39">P158+P187+P216+P245+P273+P301+P329</f>
        <v>824</v>
      </c>
      <c r="Q157" s="151">
        <f t="shared" si="39"/>
        <v>20</v>
      </c>
      <c r="R157" s="151">
        <f t="shared" si="39"/>
        <v>0</v>
      </c>
      <c r="S157" s="151">
        <f t="shared" si="39"/>
        <v>0</v>
      </c>
      <c r="T157" s="151">
        <f>T158+T187+T216+T245</f>
        <v>221</v>
      </c>
      <c r="U157" s="150">
        <f>U158+U187+U216+U245</f>
        <v>420</v>
      </c>
      <c r="V157" s="150">
        <f t="shared" ref="V157:W157" si="40">V158+V187+V216+V245</f>
        <v>0</v>
      </c>
      <c r="W157" s="150">
        <f t="shared" si="40"/>
        <v>256</v>
      </c>
      <c r="X157" s="150">
        <f t="shared" ref="X157" si="41">X158+X187+X216+X245</f>
        <v>0</v>
      </c>
      <c r="Y157" s="150">
        <f t="shared" ref="Y157:AA157" si="42">Y158+Y187+Y216+Y245</f>
        <v>299</v>
      </c>
      <c r="Z157" s="150">
        <f t="shared" si="42"/>
        <v>36</v>
      </c>
      <c r="AA157" s="150">
        <f t="shared" si="42"/>
        <v>336</v>
      </c>
      <c r="AB157" s="150">
        <f t="shared" ref="AB157" si="43">AB158+AB187+AB216+AB245</f>
        <v>0</v>
      </c>
      <c r="AC157" s="150">
        <f t="shared" ref="AC157" si="44">AC158+AC187+AC216+AC245</f>
        <v>157</v>
      </c>
      <c r="AD157" s="194">
        <v>1112</v>
      </c>
      <c r="AE157" s="154">
        <f>(N157-AD157)</f>
        <v>577</v>
      </c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</row>
    <row r="158" spans="1:73" s="12" customFormat="1" ht="14.25" customHeight="1">
      <c r="A158" s="182" t="s">
        <v>34</v>
      </c>
      <c r="B158" s="171" t="s">
        <v>434</v>
      </c>
      <c r="C158" s="344">
        <f>COUNTIF(C159:E185,1)+COUNTIF(C159:E185,2)+COUNTIF(C159:E185,3)+COUNTIF(C159:E185,4)+COUNTIF(C159:E185,5)+COUNTIF(C159:E185,6)+COUNTIF(C159:E185,7)+COUNTIF(C159:E185,8)</f>
        <v>0</v>
      </c>
      <c r="D158" s="344"/>
      <c r="E158" s="345"/>
      <c r="F158" s="346">
        <f>COUNTIF(F159:H185,1)+COUNTIF(F159:H185,2)+COUNTIF(F159:H185,3)+COUNTIF(F159:H185,4)+COUNTIF(F159:H185,5)+COUNTIF(F159:H185,6)+COUNTIF(F159:H185,7)+COUNTIF(F159:H185,8)</f>
        <v>2</v>
      </c>
      <c r="G158" s="344"/>
      <c r="H158" s="345"/>
      <c r="I158" s="346">
        <f>COUNTIF(I159:K185,1)+COUNTIF(I159:K185,2)+COUNTIF(I159:K185,3)+COUNTIF(I159:K185,4)+COUNTIF(I159:K185,5)+COUNTIF(I159:K185,6)+COUNTIF(I159:K185,7)+COUNTIF(I159:K185,8)</f>
        <v>0</v>
      </c>
      <c r="J158" s="344"/>
      <c r="K158" s="344"/>
      <c r="L158" s="86">
        <f>SUM(L159:L183)</f>
        <v>558</v>
      </c>
      <c r="M158" s="86">
        <f>SUM(M159:M183)</f>
        <v>186</v>
      </c>
      <c r="N158" s="86">
        <f>SUM(N159:N183)</f>
        <v>372</v>
      </c>
      <c r="O158" s="86">
        <f>SUM(O159:O183)</f>
        <v>186</v>
      </c>
      <c r="P158" s="86">
        <f>SUM(P159:P183)</f>
        <v>186</v>
      </c>
      <c r="Q158" s="250">
        <f t="shared" ref="Q158:S158" si="45">SUM(Q159:Q185)</f>
        <v>0</v>
      </c>
      <c r="R158" s="87">
        <f t="shared" si="45"/>
        <v>0</v>
      </c>
      <c r="S158" s="87">
        <f t="shared" si="45"/>
        <v>0</v>
      </c>
      <c r="T158" s="87">
        <f t="shared" ref="T158:AC158" si="46">SUM(T159:T183)</f>
        <v>136</v>
      </c>
      <c r="U158" s="210">
        <f t="shared" si="46"/>
        <v>236</v>
      </c>
      <c r="V158" s="210">
        <f t="shared" si="46"/>
        <v>0</v>
      </c>
      <c r="W158" s="210">
        <f t="shared" si="46"/>
        <v>0</v>
      </c>
      <c r="X158" s="210">
        <f t="shared" si="46"/>
        <v>0</v>
      </c>
      <c r="Y158" s="210">
        <f t="shared" si="46"/>
        <v>0</v>
      </c>
      <c r="Z158" s="210">
        <f t="shared" si="46"/>
        <v>0</v>
      </c>
      <c r="AA158" s="210">
        <f t="shared" si="46"/>
        <v>0</v>
      </c>
      <c r="AB158" s="210">
        <f t="shared" si="46"/>
        <v>0</v>
      </c>
      <c r="AC158" s="210">
        <f t="shared" si="46"/>
        <v>0</v>
      </c>
      <c r="AD158" s="160">
        <v>300</v>
      </c>
      <c r="AE158" s="97">
        <f>N158-AD158</f>
        <v>72</v>
      </c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</row>
    <row r="159" spans="1:73" s="6" customFormat="1" ht="14.25" customHeight="1">
      <c r="A159" s="167" t="s">
        <v>480</v>
      </c>
      <c r="B159" s="168" t="s">
        <v>442</v>
      </c>
      <c r="C159" s="24"/>
      <c r="D159" s="25"/>
      <c r="E159" s="26"/>
      <c r="F159" s="27">
        <v>3</v>
      </c>
      <c r="G159" s="25">
        <v>4</v>
      </c>
      <c r="H159" s="26"/>
      <c r="I159" s="27"/>
      <c r="J159" s="25"/>
      <c r="K159" s="26"/>
      <c r="L159" s="78">
        <f t="shared" ref="L159:L185" si="47">M159+N159</f>
        <v>558</v>
      </c>
      <c r="M159" s="78">
        <v>186</v>
      </c>
      <c r="N159" s="78">
        <f t="shared" ref="N159:N183" si="48">SUM(R159:AC159)</f>
        <v>372</v>
      </c>
      <c r="O159" s="78">
        <f t="shared" ref="O159:O166" si="49">N159-P159</f>
        <v>186</v>
      </c>
      <c r="P159" s="98">
        <v>186</v>
      </c>
      <c r="Q159" s="98"/>
      <c r="R159" s="291"/>
      <c r="S159" s="291"/>
      <c r="T159" s="291">
        <v>136</v>
      </c>
      <c r="U159" s="291">
        <v>236</v>
      </c>
      <c r="V159" s="291"/>
      <c r="W159" s="291"/>
      <c r="X159" s="23"/>
      <c r="Y159" s="23"/>
      <c r="Z159" s="23"/>
      <c r="AA159" s="23"/>
      <c r="AB159" s="23"/>
      <c r="AC159" s="23"/>
      <c r="AD159" s="98"/>
      <c r="AE159" s="79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</row>
    <row r="160" spans="1:73" s="274" customFormat="1" ht="33.75" hidden="1" customHeight="1">
      <c r="A160" s="263"/>
      <c r="B160" s="264"/>
      <c r="C160" s="265"/>
      <c r="D160" s="266"/>
      <c r="E160" s="267"/>
      <c r="F160" s="268"/>
      <c r="G160" s="266"/>
      <c r="H160" s="267"/>
      <c r="I160" s="268"/>
      <c r="J160" s="266"/>
      <c r="K160" s="267"/>
      <c r="L160" s="78">
        <f t="shared" si="47"/>
        <v>0</v>
      </c>
      <c r="M160" s="78">
        <f t="shared" ref="M160:M183" si="50">N160/2</f>
        <v>0</v>
      </c>
      <c r="N160" s="78">
        <f t="shared" si="48"/>
        <v>0</v>
      </c>
      <c r="O160" s="78">
        <f t="shared" si="49"/>
        <v>0</v>
      </c>
      <c r="P160" s="98"/>
      <c r="Q160" s="98"/>
      <c r="R160" s="291"/>
      <c r="S160" s="291"/>
      <c r="T160" s="291"/>
      <c r="U160" s="291"/>
      <c r="V160" s="291"/>
      <c r="W160" s="291"/>
      <c r="X160" s="271"/>
      <c r="Y160" s="271"/>
      <c r="Z160" s="271"/>
      <c r="AA160" s="271"/>
      <c r="AB160" s="271"/>
      <c r="AC160" s="271"/>
      <c r="AD160" s="270"/>
      <c r="AE160" s="272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</row>
    <row r="161" spans="1:73" s="274" customFormat="1" ht="36.75" hidden="1" customHeight="1">
      <c r="A161" s="263"/>
      <c r="B161" s="264"/>
      <c r="C161" s="265"/>
      <c r="D161" s="266"/>
      <c r="E161" s="267"/>
      <c r="F161" s="268"/>
      <c r="G161" s="266"/>
      <c r="H161" s="267"/>
      <c r="I161" s="268"/>
      <c r="J161" s="266"/>
      <c r="K161" s="267"/>
      <c r="L161" s="78">
        <f t="shared" si="47"/>
        <v>0</v>
      </c>
      <c r="M161" s="78">
        <f t="shared" si="50"/>
        <v>0</v>
      </c>
      <c r="N161" s="78">
        <f t="shared" si="48"/>
        <v>0</v>
      </c>
      <c r="O161" s="78">
        <f t="shared" si="49"/>
        <v>0</v>
      </c>
      <c r="P161" s="98"/>
      <c r="Q161" s="98"/>
      <c r="R161" s="291"/>
      <c r="S161" s="291"/>
      <c r="T161" s="291"/>
      <c r="U161" s="291"/>
      <c r="V161" s="291"/>
      <c r="W161" s="291"/>
      <c r="X161" s="271"/>
      <c r="Y161" s="271"/>
      <c r="Z161" s="271"/>
      <c r="AA161" s="271"/>
      <c r="AB161" s="271"/>
      <c r="AC161" s="271"/>
      <c r="AD161" s="270"/>
      <c r="AE161" s="272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</row>
    <row r="162" spans="1:73" s="6" customFormat="1" ht="69" hidden="1" customHeight="1" thickBot="1">
      <c r="A162" s="167" t="s">
        <v>62</v>
      </c>
      <c r="B162" s="168"/>
      <c r="C162" s="16"/>
      <c r="D162" s="122"/>
      <c r="E162" s="123"/>
      <c r="F162" s="124"/>
      <c r="G162" s="122"/>
      <c r="H162" s="123"/>
      <c r="I162" s="122"/>
      <c r="J162" s="122"/>
      <c r="K162" s="122"/>
      <c r="L162" s="78">
        <f t="shared" si="47"/>
        <v>0</v>
      </c>
      <c r="M162" s="78">
        <f t="shared" si="50"/>
        <v>0</v>
      </c>
      <c r="N162" s="78">
        <f t="shared" si="48"/>
        <v>0</v>
      </c>
      <c r="O162" s="78">
        <f t="shared" si="49"/>
        <v>0</v>
      </c>
      <c r="P162" s="98"/>
      <c r="Q162" s="98"/>
      <c r="R162" s="291"/>
      <c r="S162" s="291"/>
      <c r="T162" s="291"/>
      <c r="U162" s="291"/>
      <c r="V162" s="291"/>
      <c r="W162" s="291"/>
      <c r="X162" s="23"/>
      <c r="Y162" s="23"/>
      <c r="Z162" s="23"/>
      <c r="AA162" s="23"/>
      <c r="AB162" s="23"/>
      <c r="AC162" s="23"/>
      <c r="AD162" s="98"/>
      <c r="AE162" s="79">
        <f t="shared" ref="AE162:AE183" si="51">N162-AD162</f>
        <v>0</v>
      </c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</row>
    <row r="163" spans="1:73" s="6" customFormat="1" ht="31.5" hidden="1" customHeight="1" thickBot="1">
      <c r="A163" s="167" t="s">
        <v>63</v>
      </c>
      <c r="B163" s="165"/>
      <c r="C163" s="101"/>
      <c r="D163" s="112"/>
      <c r="E163" s="113"/>
      <c r="F163" s="114"/>
      <c r="G163" s="112"/>
      <c r="H163" s="113"/>
      <c r="I163" s="112"/>
      <c r="J163" s="112"/>
      <c r="K163" s="112"/>
      <c r="L163" s="78">
        <f t="shared" si="47"/>
        <v>0</v>
      </c>
      <c r="M163" s="78">
        <f t="shared" si="50"/>
        <v>0</v>
      </c>
      <c r="N163" s="78">
        <f t="shared" si="48"/>
        <v>0</v>
      </c>
      <c r="O163" s="78">
        <f t="shared" si="49"/>
        <v>0</v>
      </c>
      <c r="P163" s="98"/>
      <c r="Q163" s="98"/>
      <c r="R163" s="291"/>
      <c r="S163" s="291"/>
      <c r="T163" s="291" t="s">
        <v>349</v>
      </c>
      <c r="U163" s="291" t="s">
        <v>349</v>
      </c>
      <c r="V163" s="291"/>
      <c r="W163" s="291"/>
      <c r="X163" s="23"/>
      <c r="Y163" s="23"/>
      <c r="Z163" s="23"/>
      <c r="AA163" s="23"/>
      <c r="AB163" s="23"/>
      <c r="AC163" s="23"/>
      <c r="AD163" s="98"/>
      <c r="AE163" s="79">
        <f t="shared" si="51"/>
        <v>0</v>
      </c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</row>
    <row r="164" spans="1:73" s="6" customFormat="1" ht="39" hidden="1" customHeight="1" thickBot="1">
      <c r="A164" s="167" t="s">
        <v>64</v>
      </c>
      <c r="B164" s="165"/>
      <c r="C164" s="101"/>
      <c r="D164" s="112"/>
      <c r="E164" s="113"/>
      <c r="F164" s="114"/>
      <c r="G164" s="112"/>
      <c r="H164" s="113"/>
      <c r="I164" s="112"/>
      <c r="J164" s="112"/>
      <c r="K164" s="112"/>
      <c r="L164" s="78">
        <f t="shared" si="47"/>
        <v>0</v>
      </c>
      <c r="M164" s="78">
        <f t="shared" si="50"/>
        <v>0</v>
      </c>
      <c r="N164" s="78">
        <f t="shared" si="48"/>
        <v>0</v>
      </c>
      <c r="O164" s="78">
        <f t="shared" si="49"/>
        <v>0</v>
      </c>
      <c r="P164" s="98"/>
      <c r="Q164" s="98"/>
      <c r="R164" s="291"/>
      <c r="S164" s="291"/>
      <c r="T164" s="291"/>
      <c r="U164" s="291" t="s">
        <v>349</v>
      </c>
      <c r="V164" s="291"/>
      <c r="W164" s="291"/>
      <c r="X164" s="23"/>
      <c r="Y164" s="23"/>
      <c r="Z164" s="23"/>
      <c r="AA164" s="23"/>
      <c r="AB164" s="23"/>
      <c r="AC164" s="23"/>
      <c r="AD164" s="98"/>
      <c r="AE164" s="79">
        <f t="shared" si="51"/>
        <v>0</v>
      </c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</row>
    <row r="165" spans="1:73" s="6" customFormat="1" ht="66" hidden="1" customHeight="1" thickBot="1">
      <c r="A165" s="167" t="s">
        <v>65</v>
      </c>
      <c r="B165" s="165"/>
      <c r="C165" s="101"/>
      <c r="D165" s="112"/>
      <c r="E165" s="113"/>
      <c r="F165" s="114"/>
      <c r="G165" s="112"/>
      <c r="H165" s="113"/>
      <c r="I165" s="112"/>
      <c r="J165" s="112"/>
      <c r="K165" s="112"/>
      <c r="L165" s="78">
        <f t="shared" si="47"/>
        <v>0</v>
      </c>
      <c r="M165" s="78">
        <f t="shared" si="50"/>
        <v>0</v>
      </c>
      <c r="N165" s="78">
        <f t="shared" si="48"/>
        <v>0</v>
      </c>
      <c r="O165" s="78">
        <f t="shared" si="49"/>
        <v>0</v>
      </c>
      <c r="P165" s="98"/>
      <c r="Q165" s="98"/>
      <c r="R165" s="291"/>
      <c r="S165" s="291"/>
      <c r="T165" s="291"/>
      <c r="U165" s="291"/>
      <c r="V165" s="291"/>
      <c r="W165" s="291" t="s">
        <v>349</v>
      </c>
      <c r="X165" s="23"/>
      <c r="Y165" s="23"/>
      <c r="Z165" s="23"/>
      <c r="AA165" s="23"/>
      <c r="AB165" s="23"/>
      <c r="AC165" s="23"/>
      <c r="AD165" s="98"/>
      <c r="AE165" s="79">
        <f t="shared" si="51"/>
        <v>0</v>
      </c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</row>
    <row r="166" spans="1:73" s="6" customFormat="1" ht="51" hidden="1" customHeight="1" thickBot="1">
      <c r="A166" s="167" t="s">
        <v>66</v>
      </c>
      <c r="B166" s="168"/>
      <c r="C166" s="101"/>
      <c r="D166" s="112"/>
      <c r="E166" s="113"/>
      <c r="F166" s="114"/>
      <c r="G166" s="112"/>
      <c r="H166" s="113"/>
      <c r="I166" s="112"/>
      <c r="J166" s="112"/>
      <c r="K166" s="112"/>
      <c r="L166" s="78">
        <f t="shared" si="47"/>
        <v>0</v>
      </c>
      <c r="M166" s="78">
        <f t="shared" si="50"/>
        <v>0</v>
      </c>
      <c r="N166" s="78">
        <f t="shared" si="48"/>
        <v>0</v>
      </c>
      <c r="O166" s="78">
        <f t="shared" si="49"/>
        <v>0</v>
      </c>
      <c r="P166" s="98"/>
      <c r="Q166" s="98"/>
      <c r="R166" s="291"/>
      <c r="S166" s="291"/>
      <c r="T166" s="291" t="s">
        <v>349</v>
      </c>
      <c r="U166" s="291"/>
      <c r="V166" s="291"/>
      <c r="W166" s="291" t="s">
        <v>349</v>
      </c>
      <c r="X166" s="23"/>
      <c r="Y166" s="23"/>
      <c r="Z166" s="23"/>
      <c r="AA166" s="23"/>
      <c r="AB166" s="23"/>
      <c r="AC166" s="23"/>
      <c r="AD166" s="98"/>
      <c r="AE166" s="79">
        <f t="shared" si="51"/>
        <v>0</v>
      </c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</row>
    <row r="167" spans="1:73" s="6" customFormat="1" ht="18" hidden="1" customHeight="1" thickBot="1">
      <c r="A167" s="167" t="s">
        <v>168</v>
      </c>
      <c r="B167" s="168"/>
      <c r="C167" s="101"/>
      <c r="D167" s="112"/>
      <c r="E167" s="113"/>
      <c r="F167" s="114"/>
      <c r="G167" s="112"/>
      <c r="H167" s="113"/>
      <c r="I167" s="112"/>
      <c r="J167" s="112"/>
      <c r="K167" s="112"/>
      <c r="L167" s="78">
        <f t="shared" si="47"/>
        <v>0</v>
      </c>
      <c r="M167" s="78">
        <f t="shared" si="50"/>
        <v>0</v>
      </c>
      <c r="N167" s="78">
        <f t="shared" si="48"/>
        <v>0</v>
      </c>
      <c r="O167" s="78">
        <v>0</v>
      </c>
      <c r="P167" s="98">
        <v>0</v>
      </c>
      <c r="Q167" s="98"/>
      <c r="R167" s="291"/>
      <c r="S167" s="291"/>
      <c r="T167" s="291"/>
      <c r="U167" s="291" t="s">
        <v>349</v>
      </c>
      <c r="V167" s="291"/>
      <c r="W167" s="291"/>
      <c r="X167" s="23"/>
      <c r="Y167" s="23">
        <v>0</v>
      </c>
      <c r="Z167" s="23"/>
      <c r="AA167" s="23" t="s">
        <v>349</v>
      </c>
      <c r="AB167" s="23"/>
      <c r="AC167" s="23" t="s">
        <v>349</v>
      </c>
      <c r="AD167" s="98">
        <v>0</v>
      </c>
      <c r="AE167" s="79">
        <f t="shared" si="51"/>
        <v>0</v>
      </c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</row>
    <row r="168" spans="1:73" s="6" customFormat="1" ht="11.25" hidden="1" customHeight="1">
      <c r="A168" s="167" t="s">
        <v>169</v>
      </c>
      <c r="B168" s="168"/>
      <c r="C168" s="101"/>
      <c r="D168" s="102"/>
      <c r="E168" s="103"/>
      <c r="F168" s="104"/>
      <c r="G168" s="102"/>
      <c r="H168" s="103"/>
      <c r="I168" s="105"/>
      <c r="J168" s="102"/>
      <c r="K168" s="101"/>
      <c r="L168" s="78">
        <f t="shared" si="47"/>
        <v>0</v>
      </c>
      <c r="M168" s="78">
        <f t="shared" si="50"/>
        <v>0</v>
      </c>
      <c r="N168" s="78">
        <f t="shared" si="48"/>
        <v>0</v>
      </c>
      <c r="O168" s="78">
        <f t="shared" ref="O168:O183" si="52">N168-P168</f>
        <v>0</v>
      </c>
      <c r="P168" s="98"/>
      <c r="Q168" s="98"/>
      <c r="R168" s="291"/>
      <c r="S168" s="291"/>
      <c r="T168" s="291"/>
      <c r="U168" s="291"/>
      <c r="V168" s="291"/>
      <c r="W168" s="291"/>
      <c r="X168" s="23"/>
      <c r="Y168" s="23"/>
      <c r="Z168" s="23"/>
      <c r="AA168" s="23"/>
      <c r="AB168" s="23"/>
      <c r="AC168" s="23"/>
      <c r="AD168" s="98"/>
      <c r="AE168" s="79">
        <f t="shared" si="51"/>
        <v>0</v>
      </c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</row>
    <row r="169" spans="1:73" s="6" customFormat="1" ht="11.25" hidden="1" customHeight="1">
      <c r="A169" s="167" t="s">
        <v>170</v>
      </c>
      <c r="B169" s="168"/>
      <c r="C169" s="101"/>
      <c r="D169" s="102"/>
      <c r="E169" s="103"/>
      <c r="F169" s="104"/>
      <c r="G169" s="102"/>
      <c r="H169" s="103"/>
      <c r="I169" s="105"/>
      <c r="J169" s="102"/>
      <c r="K169" s="101"/>
      <c r="L169" s="78">
        <f t="shared" si="47"/>
        <v>0</v>
      </c>
      <c r="M169" s="78">
        <f t="shared" si="50"/>
        <v>0</v>
      </c>
      <c r="N169" s="78">
        <f t="shared" si="48"/>
        <v>0</v>
      </c>
      <c r="O169" s="78">
        <f t="shared" si="52"/>
        <v>0</v>
      </c>
      <c r="P169" s="98"/>
      <c r="Q169" s="98"/>
      <c r="R169" s="291"/>
      <c r="S169" s="291"/>
      <c r="T169" s="291"/>
      <c r="U169" s="291"/>
      <c r="V169" s="291"/>
      <c r="W169" s="291"/>
      <c r="X169" s="23"/>
      <c r="Y169" s="23"/>
      <c r="Z169" s="23"/>
      <c r="AA169" s="23"/>
      <c r="AB169" s="23"/>
      <c r="AC169" s="23"/>
      <c r="AD169" s="98"/>
      <c r="AE169" s="79">
        <f t="shared" si="51"/>
        <v>0</v>
      </c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</row>
    <row r="170" spans="1:73" s="6" customFormat="1" ht="11.25" hidden="1" customHeight="1">
      <c r="A170" s="167" t="s">
        <v>171</v>
      </c>
      <c r="B170" s="168"/>
      <c r="C170" s="101"/>
      <c r="D170" s="102"/>
      <c r="E170" s="103"/>
      <c r="F170" s="104"/>
      <c r="G170" s="102"/>
      <c r="H170" s="103"/>
      <c r="I170" s="105"/>
      <c r="J170" s="102"/>
      <c r="K170" s="101"/>
      <c r="L170" s="78">
        <f t="shared" si="47"/>
        <v>0</v>
      </c>
      <c r="M170" s="78">
        <f t="shared" si="50"/>
        <v>0</v>
      </c>
      <c r="N170" s="78">
        <f t="shared" si="48"/>
        <v>0</v>
      </c>
      <c r="O170" s="78">
        <f t="shared" si="52"/>
        <v>0</v>
      </c>
      <c r="P170" s="98"/>
      <c r="Q170" s="98"/>
      <c r="R170" s="291"/>
      <c r="S170" s="291"/>
      <c r="T170" s="291"/>
      <c r="U170" s="291"/>
      <c r="V170" s="291"/>
      <c r="W170" s="291"/>
      <c r="X170" s="23"/>
      <c r="Y170" s="23"/>
      <c r="Z170" s="23"/>
      <c r="AA170" s="23"/>
      <c r="AB170" s="23"/>
      <c r="AC170" s="23"/>
      <c r="AD170" s="98"/>
      <c r="AE170" s="79">
        <f t="shared" si="51"/>
        <v>0</v>
      </c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</row>
    <row r="171" spans="1:73" s="6" customFormat="1" ht="11.25" hidden="1" customHeight="1">
      <c r="A171" s="167" t="s">
        <v>172</v>
      </c>
      <c r="B171" s="168"/>
      <c r="C171" s="101"/>
      <c r="D171" s="102"/>
      <c r="E171" s="103"/>
      <c r="F171" s="104"/>
      <c r="G171" s="102"/>
      <c r="H171" s="103"/>
      <c r="I171" s="105"/>
      <c r="J171" s="102"/>
      <c r="K171" s="101"/>
      <c r="L171" s="78">
        <f t="shared" si="47"/>
        <v>0</v>
      </c>
      <c r="M171" s="78">
        <f t="shared" si="50"/>
        <v>0</v>
      </c>
      <c r="N171" s="78">
        <f t="shared" si="48"/>
        <v>0</v>
      </c>
      <c r="O171" s="78">
        <f t="shared" si="52"/>
        <v>0</v>
      </c>
      <c r="P171" s="98"/>
      <c r="Q171" s="98"/>
      <c r="R171" s="291"/>
      <c r="S171" s="291"/>
      <c r="T171" s="291"/>
      <c r="U171" s="291"/>
      <c r="V171" s="291"/>
      <c r="W171" s="291"/>
      <c r="X171" s="23"/>
      <c r="Y171" s="23"/>
      <c r="Z171" s="23"/>
      <c r="AA171" s="23"/>
      <c r="AB171" s="23"/>
      <c r="AC171" s="23"/>
      <c r="AD171" s="98"/>
      <c r="AE171" s="79">
        <f t="shared" si="51"/>
        <v>0</v>
      </c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</row>
    <row r="172" spans="1:73" s="6" customFormat="1" ht="11.25" hidden="1" customHeight="1">
      <c r="A172" s="167" t="s">
        <v>173</v>
      </c>
      <c r="B172" s="168"/>
      <c r="C172" s="101"/>
      <c r="D172" s="102"/>
      <c r="E172" s="103"/>
      <c r="F172" s="104"/>
      <c r="G172" s="102"/>
      <c r="H172" s="103"/>
      <c r="I172" s="105"/>
      <c r="J172" s="102"/>
      <c r="K172" s="101"/>
      <c r="L172" s="78">
        <f t="shared" si="47"/>
        <v>0</v>
      </c>
      <c r="M172" s="78">
        <f t="shared" si="50"/>
        <v>0</v>
      </c>
      <c r="N172" s="78">
        <f t="shared" si="48"/>
        <v>0</v>
      </c>
      <c r="O172" s="78">
        <f t="shared" si="52"/>
        <v>0</v>
      </c>
      <c r="P172" s="98"/>
      <c r="Q172" s="98"/>
      <c r="R172" s="291"/>
      <c r="S172" s="291"/>
      <c r="T172" s="291"/>
      <c r="U172" s="291"/>
      <c r="V172" s="291"/>
      <c r="W172" s="291"/>
      <c r="X172" s="23"/>
      <c r="Y172" s="23"/>
      <c r="Z172" s="23"/>
      <c r="AA172" s="23"/>
      <c r="AB172" s="23"/>
      <c r="AC172" s="23"/>
      <c r="AD172" s="98"/>
      <c r="AE172" s="79">
        <f t="shared" si="51"/>
        <v>0</v>
      </c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</row>
    <row r="173" spans="1:73" s="6" customFormat="1" ht="11.25" hidden="1" customHeight="1">
      <c r="A173" s="167" t="s">
        <v>174</v>
      </c>
      <c r="B173" s="168"/>
      <c r="C173" s="101"/>
      <c r="D173" s="102"/>
      <c r="E173" s="103"/>
      <c r="F173" s="104"/>
      <c r="G173" s="102"/>
      <c r="H173" s="103"/>
      <c r="I173" s="105"/>
      <c r="J173" s="102"/>
      <c r="K173" s="101"/>
      <c r="L173" s="78">
        <f t="shared" si="47"/>
        <v>0</v>
      </c>
      <c r="M173" s="78">
        <f t="shared" si="50"/>
        <v>0</v>
      </c>
      <c r="N173" s="78">
        <f t="shared" si="48"/>
        <v>0</v>
      </c>
      <c r="O173" s="78">
        <f t="shared" si="52"/>
        <v>0</v>
      </c>
      <c r="P173" s="98"/>
      <c r="Q173" s="98"/>
      <c r="R173" s="291"/>
      <c r="S173" s="291"/>
      <c r="T173" s="291"/>
      <c r="U173" s="291"/>
      <c r="V173" s="291"/>
      <c r="W173" s="291"/>
      <c r="X173" s="23"/>
      <c r="Y173" s="23"/>
      <c r="Z173" s="23"/>
      <c r="AA173" s="23"/>
      <c r="AB173" s="23"/>
      <c r="AC173" s="23"/>
      <c r="AD173" s="98"/>
      <c r="AE173" s="79">
        <f t="shared" si="51"/>
        <v>0</v>
      </c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</row>
    <row r="174" spans="1:73" s="6" customFormat="1" ht="11.25" hidden="1" customHeight="1">
      <c r="A174" s="167" t="s">
        <v>175</v>
      </c>
      <c r="B174" s="168"/>
      <c r="C174" s="101"/>
      <c r="D174" s="102"/>
      <c r="E174" s="103"/>
      <c r="F174" s="104"/>
      <c r="G174" s="102"/>
      <c r="H174" s="103"/>
      <c r="I174" s="105"/>
      <c r="J174" s="102"/>
      <c r="K174" s="101"/>
      <c r="L174" s="78">
        <f t="shared" si="47"/>
        <v>0</v>
      </c>
      <c r="M174" s="78">
        <f t="shared" si="50"/>
        <v>0</v>
      </c>
      <c r="N174" s="78">
        <f t="shared" si="48"/>
        <v>0</v>
      </c>
      <c r="O174" s="78">
        <f t="shared" si="52"/>
        <v>0</v>
      </c>
      <c r="P174" s="98"/>
      <c r="Q174" s="98"/>
      <c r="R174" s="291"/>
      <c r="S174" s="291"/>
      <c r="T174" s="291"/>
      <c r="U174" s="291"/>
      <c r="V174" s="291"/>
      <c r="W174" s="291"/>
      <c r="X174" s="23"/>
      <c r="Y174" s="23"/>
      <c r="Z174" s="23"/>
      <c r="AA174" s="23"/>
      <c r="AB174" s="23"/>
      <c r="AC174" s="23"/>
      <c r="AD174" s="98"/>
      <c r="AE174" s="79">
        <f t="shared" si="51"/>
        <v>0</v>
      </c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</row>
    <row r="175" spans="1:73" s="6" customFormat="1" ht="11.25" hidden="1" customHeight="1">
      <c r="A175" s="167" t="s">
        <v>176</v>
      </c>
      <c r="B175" s="168"/>
      <c r="C175" s="101"/>
      <c r="D175" s="102"/>
      <c r="E175" s="103"/>
      <c r="F175" s="104"/>
      <c r="G175" s="102"/>
      <c r="H175" s="103"/>
      <c r="I175" s="105"/>
      <c r="J175" s="102"/>
      <c r="K175" s="101"/>
      <c r="L175" s="78">
        <f t="shared" si="47"/>
        <v>0</v>
      </c>
      <c r="M175" s="78">
        <f t="shared" si="50"/>
        <v>0</v>
      </c>
      <c r="N175" s="78">
        <f t="shared" si="48"/>
        <v>0</v>
      </c>
      <c r="O175" s="78">
        <f t="shared" si="52"/>
        <v>0</v>
      </c>
      <c r="P175" s="98"/>
      <c r="Q175" s="98"/>
      <c r="R175" s="291"/>
      <c r="S175" s="291"/>
      <c r="T175" s="291"/>
      <c r="U175" s="291"/>
      <c r="V175" s="291"/>
      <c r="W175" s="291"/>
      <c r="X175" s="23"/>
      <c r="Y175" s="23"/>
      <c r="Z175" s="23"/>
      <c r="AA175" s="23"/>
      <c r="AB175" s="23"/>
      <c r="AC175" s="23"/>
      <c r="AD175" s="98"/>
      <c r="AE175" s="79">
        <f t="shared" si="51"/>
        <v>0</v>
      </c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</row>
    <row r="176" spans="1:73" s="6" customFormat="1" ht="11.25" hidden="1" customHeight="1">
      <c r="A176" s="167" t="s">
        <v>177</v>
      </c>
      <c r="B176" s="168"/>
      <c r="C176" s="101"/>
      <c r="D176" s="102"/>
      <c r="E176" s="103"/>
      <c r="F176" s="104"/>
      <c r="G176" s="102"/>
      <c r="H176" s="103"/>
      <c r="I176" s="105"/>
      <c r="J176" s="102"/>
      <c r="K176" s="101"/>
      <c r="L176" s="78">
        <f t="shared" si="47"/>
        <v>0</v>
      </c>
      <c r="M176" s="78">
        <f t="shared" si="50"/>
        <v>0</v>
      </c>
      <c r="N176" s="78">
        <f t="shared" si="48"/>
        <v>0</v>
      </c>
      <c r="O176" s="78">
        <f t="shared" si="52"/>
        <v>0</v>
      </c>
      <c r="P176" s="98"/>
      <c r="Q176" s="98"/>
      <c r="R176" s="291"/>
      <c r="S176" s="291"/>
      <c r="T176" s="291"/>
      <c r="U176" s="291"/>
      <c r="V176" s="291"/>
      <c r="W176" s="291"/>
      <c r="X176" s="23"/>
      <c r="Y176" s="23"/>
      <c r="Z176" s="23"/>
      <c r="AA176" s="23"/>
      <c r="AB176" s="23"/>
      <c r="AC176" s="23"/>
      <c r="AD176" s="98"/>
      <c r="AE176" s="79">
        <f t="shared" si="51"/>
        <v>0</v>
      </c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</row>
    <row r="177" spans="1:73" s="6" customFormat="1" ht="11.25" hidden="1" customHeight="1">
      <c r="A177" s="167" t="s">
        <v>178</v>
      </c>
      <c r="B177" s="168"/>
      <c r="C177" s="101"/>
      <c r="D177" s="102"/>
      <c r="E177" s="103"/>
      <c r="F177" s="104"/>
      <c r="G177" s="102"/>
      <c r="H177" s="103"/>
      <c r="I177" s="105"/>
      <c r="J177" s="102"/>
      <c r="K177" s="101"/>
      <c r="L177" s="78">
        <f t="shared" si="47"/>
        <v>0</v>
      </c>
      <c r="M177" s="78">
        <f t="shared" si="50"/>
        <v>0</v>
      </c>
      <c r="N177" s="78">
        <f t="shared" si="48"/>
        <v>0</v>
      </c>
      <c r="O177" s="78">
        <f t="shared" si="52"/>
        <v>0</v>
      </c>
      <c r="P177" s="98"/>
      <c r="Q177" s="98"/>
      <c r="R177" s="291"/>
      <c r="S177" s="291"/>
      <c r="T177" s="291"/>
      <c r="U177" s="291"/>
      <c r="V177" s="291"/>
      <c r="W177" s="291"/>
      <c r="X177" s="23"/>
      <c r="Y177" s="23"/>
      <c r="Z177" s="23"/>
      <c r="AA177" s="23"/>
      <c r="AB177" s="23"/>
      <c r="AC177" s="23"/>
      <c r="AD177" s="98"/>
      <c r="AE177" s="79">
        <f t="shared" si="51"/>
        <v>0</v>
      </c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</row>
    <row r="178" spans="1:73" s="6" customFormat="1" ht="11.25" hidden="1" customHeight="1">
      <c r="A178" s="167" t="s">
        <v>179</v>
      </c>
      <c r="B178" s="168"/>
      <c r="C178" s="101"/>
      <c r="D178" s="102"/>
      <c r="E178" s="103"/>
      <c r="F178" s="104"/>
      <c r="G178" s="102"/>
      <c r="H178" s="103"/>
      <c r="I178" s="105"/>
      <c r="J178" s="102"/>
      <c r="K178" s="101"/>
      <c r="L178" s="78">
        <f t="shared" si="47"/>
        <v>0</v>
      </c>
      <c r="M178" s="78">
        <f t="shared" si="50"/>
        <v>0</v>
      </c>
      <c r="N178" s="78">
        <f t="shared" si="48"/>
        <v>0</v>
      </c>
      <c r="O178" s="78">
        <f t="shared" si="52"/>
        <v>0</v>
      </c>
      <c r="P178" s="98"/>
      <c r="Q178" s="98"/>
      <c r="R178" s="291"/>
      <c r="S178" s="291"/>
      <c r="T178" s="291"/>
      <c r="U178" s="291"/>
      <c r="V178" s="291"/>
      <c r="W178" s="291"/>
      <c r="X178" s="23"/>
      <c r="Y178" s="23"/>
      <c r="Z178" s="23"/>
      <c r="AA178" s="23"/>
      <c r="AB178" s="23"/>
      <c r="AC178" s="23"/>
      <c r="AD178" s="98"/>
      <c r="AE178" s="79">
        <f t="shared" si="51"/>
        <v>0</v>
      </c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</row>
    <row r="179" spans="1:73" s="6" customFormat="1" ht="11.25" hidden="1" customHeight="1">
      <c r="A179" s="167" t="s">
        <v>180</v>
      </c>
      <c r="B179" s="168"/>
      <c r="C179" s="101"/>
      <c r="D179" s="102"/>
      <c r="E179" s="103"/>
      <c r="F179" s="104"/>
      <c r="G179" s="102"/>
      <c r="H179" s="103"/>
      <c r="I179" s="105"/>
      <c r="J179" s="102"/>
      <c r="K179" s="101"/>
      <c r="L179" s="78">
        <f t="shared" si="47"/>
        <v>0</v>
      </c>
      <c r="M179" s="78">
        <f t="shared" si="50"/>
        <v>0</v>
      </c>
      <c r="N179" s="78">
        <f t="shared" si="48"/>
        <v>0</v>
      </c>
      <c r="O179" s="78">
        <f t="shared" si="52"/>
        <v>0</v>
      </c>
      <c r="P179" s="98"/>
      <c r="Q179" s="98"/>
      <c r="R179" s="291"/>
      <c r="S179" s="291"/>
      <c r="T179" s="291"/>
      <c r="U179" s="291"/>
      <c r="V179" s="291"/>
      <c r="W179" s="291"/>
      <c r="X179" s="23"/>
      <c r="Y179" s="23"/>
      <c r="Z179" s="23"/>
      <c r="AA179" s="23"/>
      <c r="AB179" s="23"/>
      <c r="AC179" s="23"/>
      <c r="AD179" s="98"/>
      <c r="AE179" s="79">
        <f t="shared" si="51"/>
        <v>0</v>
      </c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</row>
    <row r="180" spans="1:73" s="6" customFormat="1" ht="11.25" hidden="1" customHeight="1">
      <c r="A180" s="167" t="s">
        <v>181</v>
      </c>
      <c r="B180" s="168"/>
      <c r="C180" s="101"/>
      <c r="D180" s="102"/>
      <c r="E180" s="103"/>
      <c r="F180" s="104"/>
      <c r="G180" s="102"/>
      <c r="H180" s="103"/>
      <c r="I180" s="105"/>
      <c r="J180" s="102"/>
      <c r="K180" s="101"/>
      <c r="L180" s="78">
        <f t="shared" si="47"/>
        <v>0</v>
      </c>
      <c r="M180" s="78">
        <f t="shared" si="50"/>
        <v>0</v>
      </c>
      <c r="N180" s="78">
        <f t="shared" si="48"/>
        <v>0</v>
      </c>
      <c r="O180" s="78">
        <f t="shared" si="52"/>
        <v>0</v>
      </c>
      <c r="P180" s="98"/>
      <c r="Q180" s="98"/>
      <c r="R180" s="291"/>
      <c r="S180" s="291"/>
      <c r="T180" s="291"/>
      <c r="U180" s="291"/>
      <c r="V180" s="291"/>
      <c r="W180" s="291"/>
      <c r="X180" s="23"/>
      <c r="Y180" s="23"/>
      <c r="Z180" s="23"/>
      <c r="AA180" s="23"/>
      <c r="AB180" s="23"/>
      <c r="AC180" s="23"/>
      <c r="AD180" s="98"/>
      <c r="AE180" s="79">
        <f t="shared" si="51"/>
        <v>0</v>
      </c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</row>
    <row r="181" spans="1:73" s="6" customFormat="1" ht="11.25" hidden="1" customHeight="1">
      <c r="A181" s="167" t="s">
        <v>182</v>
      </c>
      <c r="B181" s="168"/>
      <c r="C181" s="101"/>
      <c r="D181" s="102"/>
      <c r="E181" s="103"/>
      <c r="F181" s="104"/>
      <c r="G181" s="102"/>
      <c r="H181" s="103"/>
      <c r="I181" s="105"/>
      <c r="J181" s="102"/>
      <c r="K181" s="101"/>
      <c r="L181" s="78">
        <f t="shared" si="47"/>
        <v>0</v>
      </c>
      <c r="M181" s="78">
        <f t="shared" si="50"/>
        <v>0</v>
      </c>
      <c r="N181" s="78">
        <f t="shared" si="48"/>
        <v>0</v>
      </c>
      <c r="O181" s="78">
        <f t="shared" si="52"/>
        <v>0</v>
      </c>
      <c r="P181" s="98"/>
      <c r="Q181" s="98"/>
      <c r="R181" s="291"/>
      <c r="S181" s="291"/>
      <c r="T181" s="291"/>
      <c r="U181" s="291"/>
      <c r="V181" s="291"/>
      <c r="W181" s="291"/>
      <c r="X181" s="23"/>
      <c r="Y181" s="23"/>
      <c r="Z181" s="23"/>
      <c r="AA181" s="23"/>
      <c r="AB181" s="23"/>
      <c r="AC181" s="23"/>
      <c r="AD181" s="98"/>
      <c r="AE181" s="79">
        <f t="shared" si="51"/>
        <v>0</v>
      </c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</row>
    <row r="182" spans="1:73" s="6" customFormat="1" ht="11.25" hidden="1" customHeight="1">
      <c r="A182" s="167" t="s">
        <v>183</v>
      </c>
      <c r="B182" s="168"/>
      <c r="C182" s="101"/>
      <c r="D182" s="102"/>
      <c r="E182" s="103"/>
      <c r="F182" s="104"/>
      <c r="G182" s="102"/>
      <c r="H182" s="103"/>
      <c r="I182" s="105"/>
      <c r="J182" s="102"/>
      <c r="K182" s="101"/>
      <c r="L182" s="78">
        <f t="shared" si="47"/>
        <v>0</v>
      </c>
      <c r="M182" s="78">
        <f t="shared" si="50"/>
        <v>0</v>
      </c>
      <c r="N182" s="78">
        <f t="shared" si="48"/>
        <v>0</v>
      </c>
      <c r="O182" s="78">
        <f t="shared" si="52"/>
        <v>0</v>
      </c>
      <c r="P182" s="98"/>
      <c r="Q182" s="98"/>
      <c r="R182" s="291"/>
      <c r="S182" s="291"/>
      <c r="T182" s="291"/>
      <c r="U182" s="291"/>
      <c r="V182" s="291"/>
      <c r="W182" s="291"/>
      <c r="X182" s="23"/>
      <c r="Y182" s="23"/>
      <c r="Z182" s="23"/>
      <c r="AA182" s="23"/>
      <c r="AB182" s="23"/>
      <c r="AC182" s="23"/>
      <c r="AD182" s="98"/>
      <c r="AE182" s="79">
        <f t="shared" si="51"/>
        <v>0</v>
      </c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</row>
    <row r="183" spans="1:73" s="6" customFormat="1" ht="11.25" hidden="1" customHeight="1">
      <c r="A183" s="167" t="s">
        <v>184</v>
      </c>
      <c r="B183" s="168"/>
      <c r="C183" s="101"/>
      <c r="D183" s="102"/>
      <c r="E183" s="103"/>
      <c r="F183" s="104"/>
      <c r="G183" s="102"/>
      <c r="H183" s="103"/>
      <c r="I183" s="105"/>
      <c r="J183" s="102"/>
      <c r="K183" s="101"/>
      <c r="L183" s="78">
        <f t="shared" si="47"/>
        <v>0</v>
      </c>
      <c r="M183" s="78">
        <f t="shared" si="50"/>
        <v>0</v>
      </c>
      <c r="N183" s="78">
        <f t="shared" si="48"/>
        <v>0</v>
      </c>
      <c r="O183" s="78">
        <f t="shared" si="52"/>
        <v>0</v>
      </c>
      <c r="P183" s="98"/>
      <c r="Q183" s="98"/>
      <c r="R183" s="291"/>
      <c r="S183" s="291"/>
      <c r="T183" s="291"/>
      <c r="U183" s="291"/>
      <c r="V183" s="291"/>
      <c r="W183" s="291"/>
      <c r="X183" s="23"/>
      <c r="Y183" s="23"/>
      <c r="Z183" s="23"/>
      <c r="AA183" s="23"/>
      <c r="AB183" s="23"/>
      <c r="AC183" s="23"/>
      <c r="AD183" s="98"/>
      <c r="AE183" s="79">
        <f t="shared" si="51"/>
        <v>0</v>
      </c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</row>
    <row r="184" spans="1:73" s="7" customFormat="1" ht="13.5" customHeight="1">
      <c r="A184" s="166" t="s">
        <v>35</v>
      </c>
      <c r="B184" s="166" t="s">
        <v>427</v>
      </c>
      <c r="C184" s="258"/>
      <c r="D184" s="289" t="s">
        <v>459</v>
      </c>
      <c r="E184" s="257"/>
      <c r="F184" s="104"/>
      <c r="G184" s="102"/>
      <c r="H184" s="103"/>
      <c r="I184" s="104"/>
      <c r="J184" s="102"/>
      <c r="K184" s="102"/>
      <c r="L184" s="78">
        <f t="shared" si="47"/>
        <v>34</v>
      </c>
      <c r="M184" s="78"/>
      <c r="N184" s="78">
        <f t="shared" ref="N184:N185" si="53">SUM(R184:AC184)</f>
        <v>34</v>
      </c>
      <c r="O184" s="78"/>
      <c r="P184" s="78">
        <f t="shared" ref="P184" si="54">SUM(T184:AE184)</f>
        <v>34</v>
      </c>
      <c r="Q184" s="291"/>
      <c r="R184" s="291"/>
      <c r="S184" s="291"/>
      <c r="T184" s="291">
        <v>34</v>
      </c>
      <c r="U184" s="291"/>
      <c r="V184" s="291"/>
      <c r="W184" s="291"/>
      <c r="X184" s="255"/>
      <c r="Y184" s="255"/>
      <c r="Z184" s="255"/>
      <c r="AA184" s="23"/>
      <c r="AB184" s="23"/>
      <c r="AC184" s="23"/>
      <c r="AD184" s="118"/>
      <c r="AE184" s="79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</row>
    <row r="185" spans="1:73" s="8" customFormat="1" ht="14.25" customHeight="1">
      <c r="A185" s="166" t="s">
        <v>36</v>
      </c>
      <c r="B185" s="166" t="s">
        <v>426</v>
      </c>
      <c r="C185" s="219"/>
      <c r="D185" s="256"/>
      <c r="E185" s="257"/>
      <c r="F185" s="258"/>
      <c r="G185" s="289" t="s">
        <v>433</v>
      </c>
      <c r="H185" s="257"/>
      <c r="I185" s="258"/>
      <c r="J185" s="256"/>
      <c r="K185" s="256"/>
      <c r="L185" s="78">
        <f t="shared" si="47"/>
        <v>86</v>
      </c>
      <c r="M185" s="78"/>
      <c r="N185" s="78">
        <f t="shared" si="53"/>
        <v>86</v>
      </c>
      <c r="O185" s="78"/>
      <c r="P185" s="78">
        <f t="shared" ref="P185" si="55">SUM(T185:AE185)</f>
        <v>86</v>
      </c>
      <c r="Q185" s="291"/>
      <c r="R185" s="291"/>
      <c r="S185" s="291"/>
      <c r="T185" s="291"/>
      <c r="U185" s="291">
        <v>86</v>
      </c>
      <c r="V185" s="291"/>
      <c r="W185" s="291"/>
      <c r="X185" s="255"/>
      <c r="Y185" s="255"/>
      <c r="Z185" s="255"/>
      <c r="AA185" s="23"/>
      <c r="AB185" s="23"/>
      <c r="AC185" s="23"/>
      <c r="AD185" s="118"/>
      <c r="AE185" s="79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</row>
    <row r="186" spans="1:73" s="8" customFormat="1" ht="14.25" customHeight="1">
      <c r="A186" s="166"/>
      <c r="B186" s="166" t="s">
        <v>499</v>
      </c>
      <c r="C186" s="102"/>
      <c r="D186" s="102"/>
      <c r="E186" s="103"/>
      <c r="F186" s="104"/>
      <c r="G186" s="102"/>
      <c r="H186" s="103"/>
      <c r="I186" s="104"/>
      <c r="J186" s="102">
        <v>4</v>
      </c>
      <c r="K186" s="102"/>
      <c r="L186" s="78"/>
      <c r="M186" s="78"/>
      <c r="N186" s="78"/>
      <c r="O186" s="78"/>
      <c r="P186" s="222"/>
      <c r="Q186" s="248"/>
      <c r="R186" s="222"/>
      <c r="S186" s="222"/>
      <c r="T186" s="222"/>
      <c r="U186" s="222"/>
      <c r="V186" s="222"/>
      <c r="W186" s="228"/>
      <c r="X186" s="228"/>
      <c r="Y186" s="228"/>
      <c r="Z186" s="222"/>
      <c r="AA186" s="222"/>
      <c r="AB186" s="222"/>
      <c r="AC186" s="222"/>
      <c r="AD186" s="118"/>
      <c r="AE186" s="79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</row>
    <row r="187" spans="1:73" s="8" customFormat="1" ht="36" customHeight="1">
      <c r="A187" s="182" t="s">
        <v>37</v>
      </c>
      <c r="B187" s="171" t="s">
        <v>361</v>
      </c>
      <c r="C187" s="344">
        <f>COUNTIF(C188:E214,1)+COUNTIF(C188:E214,2)+COUNTIF(C188:E214,3)+COUNTIF(C188:E214,4)+COUNTIF(C188:E214,5)+COUNTIF(C188:E214,6)+COUNTIF(C188:E214,7)+COUNTIF(C188:E214,8)</f>
        <v>0</v>
      </c>
      <c r="D187" s="344"/>
      <c r="E187" s="345"/>
      <c r="F187" s="346">
        <f>COUNTIF(F188:H214,1)+COUNTIF(F188:H214,2)+COUNTIF(F188:H214,3)+COUNTIF(F188:H214,4)+COUNTIF(F188:H214,5)+COUNTIF(F188:H214,6)+COUNTIF(F188:H214,7)+COUNTIF(F188:H214,8)</f>
        <v>1</v>
      </c>
      <c r="G187" s="344"/>
      <c r="H187" s="345"/>
      <c r="I187" s="346">
        <f>COUNTIF(I188:K214,1)+COUNTIF(I188:K214,2)+COUNTIF(I188:K214,3)+COUNTIF(I188:K214,4)+COUNTIF(I188:K214,5)+COUNTIF(I188:K214,6)+COUNTIF(I188:K214,7)+COUNTIF(I188:K214,8)</f>
        <v>3</v>
      </c>
      <c r="J187" s="344"/>
      <c r="K187" s="344"/>
      <c r="L187" s="86">
        <f t="shared" ref="L187:S187" si="56">SUM(L188:L212)</f>
        <v>1060</v>
      </c>
      <c r="M187" s="86">
        <f t="shared" si="56"/>
        <v>353</v>
      </c>
      <c r="N187" s="210">
        <f t="shared" si="56"/>
        <v>707</v>
      </c>
      <c r="O187" s="210">
        <f t="shared" si="56"/>
        <v>354</v>
      </c>
      <c r="P187" s="210">
        <f t="shared" si="56"/>
        <v>343</v>
      </c>
      <c r="Q187" s="250">
        <f t="shared" si="56"/>
        <v>10</v>
      </c>
      <c r="R187" s="259">
        <f t="shared" si="56"/>
        <v>0</v>
      </c>
      <c r="S187" s="259">
        <f t="shared" si="56"/>
        <v>0</v>
      </c>
      <c r="T187" s="87">
        <f>SUM(T188:T212)</f>
        <v>85</v>
      </c>
      <c r="U187" s="259">
        <f t="shared" ref="U187:X187" si="57">SUM(U188:U212)</f>
        <v>184</v>
      </c>
      <c r="V187" s="259">
        <f t="shared" si="57"/>
        <v>0</v>
      </c>
      <c r="W187" s="259">
        <f t="shared" si="57"/>
        <v>208</v>
      </c>
      <c r="X187" s="259">
        <f t="shared" si="57"/>
        <v>0</v>
      </c>
      <c r="Y187" s="229">
        <f t="shared" ref="Y187:AC187" si="58">SUM(Y188:Y212)</f>
        <v>230</v>
      </c>
      <c r="Z187" s="87">
        <f t="shared" ref="Z187" si="59">SUM(Z188:Z214)</f>
        <v>36</v>
      </c>
      <c r="AA187" s="259">
        <f t="shared" si="58"/>
        <v>0</v>
      </c>
      <c r="AB187" s="259">
        <f t="shared" si="58"/>
        <v>0</v>
      </c>
      <c r="AC187" s="259">
        <f t="shared" si="58"/>
        <v>0</v>
      </c>
      <c r="AD187" s="160">
        <v>440</v>
      </c>
      <c r="AE187" s="97">
        <f>N187-AD187</f>
        <v>267</v>
      </c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</row>
    <row r="188" spans="1:73" s="8" customFormat="1" ht="34.5" customHeight="1">
      <c r="A188" s="167" t="s">
        <v>481</v>
      </c>
      <c r="B188" s="168" t="s">
        <v>443</v>
      </c>
      <c r="C188" s="24"/>
      <c r="D188" s="25"/>
      <c r="E188" s="26"/>
      <c r="F188" s="27"/>
      <c r="G188" s="25">
        <v>3</v>
      </c>
      <c r="H188" s="26"/>
      <c r="I188" s="27">
        <v>4</v>
      </c>
      <c r="J188" s="25">
        <v>5</v>
      </c>
      <c r="K188" s="28">
        <v>6</v>
      </c>
      <c r="L188" s="78">
        <f t="shared" ref="L188:L214" si="60">M188+N188</f>
        <v>1060</v>
      </c>
      <c r="M188" s="78">
        <v>353</v>
      </c>
      <c r="N188" s="78">
        <f t="shared" ref="N188:N214" si="61">SUM(R188:AC188)</f>
        <v>707</v>
      </c>
      <c r="O188" s="78">
        <f>N188-P188-Q188</f>
        <v>354</v>
      </c>
      <c r="P188" s="98">
        <v>343</v>
      </c>
      <c r="Q188" s="98">
        <v>10</v>
      </c>
      <c r="R188" s="23"/>
      <c r="S188" s="23"/>
      <c r="T188" s="23">
        <v>85</v>
      </c>
      <c r="U188" s="23">
        <v>184</v>
      </c>
      <c r="V188" s="23"/>
      <c r="W188" s="228">
        <v>208</v>
      </c>
      <c r="X188" s="228"/>
      <c r="Y188" s="228">
        <v>230</v>
      </c>
      <c r="Z188" s="23"/>
      <c r="AA188" s="235"/>
      <c r="AB188" s="235"/>
      <c r="AC188" s="235"/>
      <c r="AD188" s="118"/>
      <c r="AE188" s="79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</row>
    <row r="189" spans="1:73" s="274" customFormat="1" ht="12" hidden="1" customHeight="1">
      <c r="A189" s="263"/>
      <c r="B189" s="264"/>
      <c r="C189" s="275"/>
      <c r="D189" s="276"/>
      <c r="E189" s="277"/>
      <c r="F189" s="278"/>
      <c r="G189" s="276"/>
      <c r="H189" s="277"/>
      <c r="I189" s="279"/>
      <c r="J189" s="276"/>
      <c r="K189" s="275"/>
      <c r="L189" s="269">
        <f t="shared" si="60"/>
        <v>0</v>
      </c>
      <c r="M189" s="269">
        <f t="shared" ref="M189:M212" si="62">N189/2</f>
        <v>0</v>
      </c>
      <c r="N189" s="269">
        <f t="shared" si="61"/>
        <v>0</v>
      </c>
      <c r="O189" s="269">
        <f t="shared" ref="O189:O190" si="63">N189-P189-Q189</f>
        <v>0</v>
      </c>
      <c r="P189" s="270"/>
      <c r="Q189" s="270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0"/>
      <c r="AE189" s="272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3"/>
      <c r="BA189" s="273"/>
    </row>
    <row r="190" spans="1:73" s="274" customFormat="1" ht="24.75" hidden="1" customHeight="1">
      <c r="A190" s="263"/>
      <c r="B190" s="264"/>
      <c r="C190" s="280"/>
      <c r="D190" s="281"/>
      <c r="E190" s="282"/>
      <c r="F190" s="283"/>
      <c r="G190" s="281"/>
      <c r="H190" s="282"/>
      <c r="I190" s="284"/>
      <c r="J190" s="281"/>
      <c r="K190" s="280"/>
      <c r="L190" s="269">
        <f t="shared" si="60"/>
        <v>0</v>
      </c>
      <c r="M190" s="269">
        <f t="shared" si="62"/>
        <v>0</v>
      </c>
      <c r="N190" s="269">
        <f t="shared" si="61"/>
        <v>0</v>
      </c>
      <c r="O190" s="269">
        <f t="shared" si="63"/>
        <v>0</v>
      </c>
      <c r="P190" s="270"/>
      <c r="Q190" s="270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0"/>
      <c r="AE190" s="272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3"/>
      <c r="AY190" s="273"/>
      <c r="AZ190" s="273"/>
      <c r="BA190" s="273"/>
    </row>
    <row r="191" spans="1:73" s="8" customFormat="1" ht="57" hidden="1" customHeight="1">
      <c r="A191" s="167" t="s">
        <v>185</v>
      </c>
      <c r="B191" s="168"/>
      <c r="C191" s="101"/>
      <c r="D191" s="102"/>
      <c r="E191" s="103"/>
      <c r="F191" s="104"/>
      <c r="G191" s="102"/>
      <c r="H191" s="103"/>
      <c r="I191" s="105"/>
      <c r="J191" s="102"/>
      <c r="K191" s="101"/>
      <c r="L191" s="78">
        <f t="shared" si="60"/>
        <v>0</v>
      </c>
      <c r="M191" s="78">
        <f t="shared" si="62"/>
        <v>0</v>
      </c>
      <c r="N191" s="78">
        <f t="shared" si="61"/>
        <v>0</v>
      </c>
      <c r="O191" s="78">
        <f t="shared" ref="O191:O212" si="64">N191-P191</f>
        <v>0</v>
      </c>
      <c r="P191" s="98"/>
      <c r="Q191" s="98"/>
      <c r="R191" s="23"/>
      <c r="S191" s="23"/>
      <c r="T191" s="23"/>
      <c r="U191" s="23"/>
      <c r="V191" s="23"/>
      <c r="W191" s="228"/>
      <c r="X191" s="228"/>
      <c r="Y191" s="228"/>
      <c r="Z191" s="23"/>
      <c r="AA191" s="23"/>
      <c r="AB191" s="23"/>
      <c r="AC191" s="23"/>
      <c r="AD191" s="98"/>
      <c r="AE191" s="79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</row>
    <row r="192" spans="1:73" s="8" customFormat="1" ht="47.25" hidden="1" customHeight="1">
      <c r="A192" s="167" t="s">
        <v>186</v>
      </c>
      <c r="B192" s="168"/>
      <c r="C192" s="101"/>
      <c r="D192" s="102"/>
      <c r="E192" s="103"/>
      <c r="F192" s="104"/>
      <c r="G192" s="102"/>
      <c r="H192" s="103"/>
      <c r="I192" s="105"/>
      <c r="J192" s="102"/>
      <c r="K192" s="101"/>
      <c r="L192" s="78">
        <f t="shared" si="60"/>
        <v>0</v>
      </c>
      <c r="M192" s="78">
        <f t="shared" si="62"/>
        <v>0</v>
      </c>
      <c r="N192" s="78">
        <f t="shared" si="61"/>
        <v>0</v>
      </c>
      <c r="O192" s="78">
        <f t="shared" si="64"/>
        <v>0</v>
      </c>
      <c r="P192" s="98"/>
      <c r="Q192" s="98"/>
      <c r="R192" s="23"/>
      <c r="S192" s="23"/>
      <c r="T192" s="23"/>
      <c r="U192" s="23"/>
      <c r="V192" s="23"/>
      <c r="W192" s="228"/>
      <c r="X192" s="228"/>
      <c r="Y192" s="228"/>
      <c r="Z192" s="23"/>
      <c r="AA192" s="23"/>
      <c r="AB192" s="23"/>
      <c r="AC192" s="23"/>
      <c r="AD192" s="98"/>
      <c r="AE192" s="79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</row>
    <row r="193" spans="1:73" s="8" customFormat="1" ht="57.75" hidden="1" customHeight="1">
      <c r="A193" s="167" t="s">
        <v>187</v>
      </c>
      <c r="B193" s="168"/>
      <c r="C193" s="101"/>
      <c r="D193" s="102"/>
      <c r="E193" s="103"/>
      <c r="F193" s="104"/>
      <c r="G193" s="102"/>
      <c r="H193" s="103"/>
      <c r="I193" s="105"/>
      <c r="J193" s="102"/>
      <c r="K193" s="101"/>
      <c r="L193" s="78">
        <f t="shared" si="60"/>
        <v>0</v>
      </c>
      <c r="M193" s="78">
        <f t="shared" si="62"/>
        <v>0</v>
      </c>
      <c r="N193" s="78">
        <f t="shared" si="61"/>
        <v>0</v>
      </c>
      <c r="O193" s="78">
        <f t="shared" si="64"/>
        <v>0</v>
      </c>
      <c r="P193" s="98"/>
      <c r="Q193" s="98"/>
      <c r="R193" s="23"/>
      <c r="S193" s="23"/>
      <c r="T193" s="23"/>
      <c r="U193" s="23"/>
      <c r="V193" s="23"/>
      <c r="W193" s="228"/>
      <c r="X193" s="228"/>
      <c r="Y193" s="228"/>
      <c r="Z193" s="23"/>
      <c r="AA193" s="23"/>
      <c r="AB193" s="23"/>
      <c r="AC193" s="23"/>
      <c r="AD193" s="98"/>
      <c r="AE193" s="79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</row>
    <row r="194" spans="1:73" s="8" customFormat="1" ht="11.25" hidden="1" customHeight="1">
      <c r="A194" s="167" t="s">
        <v>188</v>
      </c>
      <c r="B194" s="168"/>
      <c r="C194" s="101"/>
      <c r="D194" s="102"/>
      <c r="E194" s="103"/>
      <c r="F194" s="104"/>
      <c r="G194" s="102"/>
      <c r="H194" s="103"/>
      <c r="I194" s="105"/>
      <c r="J194" s="102"/>
      <c r="K194" s="101"/>
      <c r="L194" s="78">
        <f t="shared" si="60"/>
        <v>0</v>
      </c>
      <c r="M194" s="78">
        <f t="shared" si="62"/>
        <v>0</v>
      </c>
      <c r="N194" s="78">
        <f t="shared" si="61"/>
        <v>0</v>
      </c>
      <c r="O194" s="78">
        <f t="shared" si="64"/>
        <v>0</v>
      </c>
      <c r="P194" s="98"/>
      <c r="Q194" s="98"/>
      <c r="R194" s="23"/>
      <c r="S194" s="23"/>
      <c r="T194" s="23"/>
      <c r="U194" s="23"/>
      <c r="V194" s="23"/>
      <c r="W194" s="228"/>
      <c r="X194" s="228"/>
      <c r="Y194" s="228"/>
      <c r="Z194" s="23"/>
      <c r="AA194" s="23"/>
      <c r="AB194" s="23"/>
      <c r="AC194" s="23"/>
      <c r="AD194" s="98"/>
      <c r="AE194" s="79">
        <f t="shared" ref="AE194:AE212" si="65">N194-AD194</f>
        <v>0</v>
      </c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</row>
    <row r="195" spans="1:73" s="8" customFormat="1" ht="11.25" hidden="1" customHeight="1">
      <c r="A195" s="167" t="s">
        <v>189</v>
      </c>
      <c r="B195" s="168"/>
      <c r="C195" s="101"/>
      <c r="D195" s="102"/>
      <c r="E195" s="103"/>
      <c r="F195" s="104"/>
      <c r="G195" s="102"/>
      <c r="H195" s="103"/>
      <c r="I195" s="105"/>
      <c r="J195" s="102"/>
      <c r="K195" s="101"/>
      <c r="L195" s="78">
        <f t="shared" si="60"/>
        <v>0</v>
      </c>
      <c r="M195" s="78">
        <f t="shared" si="62"/>
        <v>0</v>
      </c>
      <c r="N195" s="78">
        <f t="shared" si="61"/>
        <v>0</v>
      </c>
      <c r="O195" s="78">
        <f t="shared" si="64"/>
        <v>0</v>
      </c>
      <c r="P195" s="98"/>
      <c r="Q195" s="98"/>
      <c r="R195" s="23"/>
      <c r="S195" s="23"/>
      <c r="T195" s="23"/>
      <c r="U195" s="23"/>
      <c r="V195" s="23"/>
      <c r="W195" s="228"/>
      <c r="X195" s="228"/>
      <c r="Y195" s="228"/>
      <c r="Z195" s="23"/>
      <c r="AA195" s="23"/>
      <c r="AB195" s="23"/>
      <c r="AC195" s="23"/>
      <c r="AD195" s="98"/>
      <c r="AE195" s="79">
        <f t="shared" si="65"/>
        <v>0</v>
      </c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</row>
    <row r="196" spans="1:73" s="8" customFormat="1" ht="11.25" hidden="1" customHeight="1">
      <c r="A196" s="167" t="s">
        <v>190</v>
      </c>
      <c r="B196" s="168"/>
      <c r="C196" s="101"/>
      <c r="D196" s="102"/>
      <c r="E196" s="103"/>
      <c r="F196" s="104"/>
      <c r="G196" s="102"/>
      <c r="H196" s="103"/>
      <c r="I196" s="105"/>
      <c r="J196" s="102"/>
      <c r="K196" s="101"/>
      <c r="L196" s="78">
        <f t="shared" si="60"/>
        <v>0</v>
      </c>
      <c r="M196" s="78">
        <f t="shared" si="62"/>
        <v>0</v>
      </c>
      <c r="N196" s="78">
        <f t="shared" si="61"/>
        <v>0</v>
      </c>
      <c r="O196" s="78">
        <f t="shared" si="64"/>
        <v>0</v>
      </c>
      <c r="P196" s="98"/>
      <c r="Q196" s="98"/>
      <c r="R196" s="23"/>
      <c r="S196" s="23"/>
      <c r="T196" s="23"/>
      <c r="U196" s="23"/>
      <c r="V196" s="23"/>
      <c r="W196" s="228"/>
      <c r="X196" s="228"/>
      <c r="Y196" s="228"/>
      <c r="Z196" s="23"/>
      <c r="AA196" s="23"/>
      <c r="AB196" s="23"/>
      <c r="AC196" s="23"/>
      <c r="AD196" s="98"/>
      <c r="AE196" s="79">
        <f t="shared" si="65"/>
        <v>0</v>
      </c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</row>
    <row r="197" spans="1:73" s="8" customFormat="1" ht="11.25" hidden="1" customHeight="1">
      <c r="A197" s="167" t="s">
        <v>191</v>
      </c>
      <c r="B197" s="168"/>
      <c r="C197" s="101"/>
      <c r="D197" s="102"/>
      <c r="E197" s="103"/>
      <c r="F197" s="104"/>
      <c r="G197" s="102"/>
      <c r="H197" s="103"/>
      <c r="I197" s="105"/>
      <c r="J197" s="102"/>
      <c r="K197" s="101"/>
      <c r="L197" s="78">
        <f t="shared" si="60"/>
        <v>0</v>
      </c>
      <c r="M197" s="78">
        <f t="shared" si="62"/>
        <v>0</v>
      </c>
      <c r="N197" s="78">
        <f t="shared" si="61"/>
        <v>0</v>
      </c>
      <c r="O197" s="78">
        <f t="shared" si="64"/>
        <v>0</v>
      </c>
      <c r="P197" s="98"/>
      <c r="Q197" s="98"/>
      <c r="R197" s="23"/>
      <c r="S197" s="23"/>
      <c r="T197" s="23"/>
      <c r="U197" s="23"/>
      <c r="V197" s="23"/>
      <c r="W197" s="228"/>
      <c r="X197" s="228"/>
      <c r="Y197" s="228"/>
      <c r="Z197" s="23"/>
      <c r="AA197" s="23"/>
      <c r="AB197" s="23"/>
      <c r="AC197" s="23"/>
      <c r="AD197" s="98"/>
      <c r="AE197" s="79">
        <f t="shared" si="65"/>
        <v>0</v>
      </c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</row>
    <row r="198" spans="1:73" s="8" customFormat="1" ht="11.25" hidden="1" customHeight="1">
      <c r="A198" s="167" t="s">
        <v>192</v>
      </c>
      <c r="B198" s="168"/>
      <c r="C198" s="101"/>
      <c r="D198" s="102"/>
      <c r="E198" s="103"/>
      <c r="F198" s="104"/>
      <c r="G198" s="102"/>
      <c r="H198" s="103"/>
      <c r="I198" s="105"/>
      <c r="J198" s="102"/>
      <c r="K198" s="101"/>
      <c r="L198" s="78">
        <f t="shared" si="60"/>
        <v>0</v>
      </c>
      <c r="M198" s="78">
        <f t="shared" si="62"/>
        <v>0</v>
      </c>
      <c r="N198" s="78">
        <f t="shared" si="61"/>
        <v>0</v>
      </c>
      <c r="O198" s="78">
        <f t="shared" si="64"/>
        <v>0</v>
      </c>
      <c r="P198" s="98"/>
      <c r="Q198" s="98"/>
      <c r="R198" s="23"/>
      <c r="S198" s="23"/>
      <c r="T198" s="23"/>
      <c r="U198" s="23"/>
      <c r="V198" s="23"/>
      <c r="W198" s="228"/>
      <c r="X198" s="228"/>
      <c r="Y198" s="228"/>
      <c r="Z198" s="23"/>
      <c r="AA198" s="23"/>
      <c r="AB198" s="23"/>
      <c r="AC198" s="23"/>
      <c r="AD198" s="98"/>
      <c r="AE198" s="79">
        <f t="shared" si="65"/>
        <v>0</v>
      </c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</row>
    <row r="199" spans="1:73" s="8" customFormat="1" ht="11.25" hidden="1" customHeight="1">
      <c r="A199" s="167" t="s">
        <v>193</v>
      </c>
      <c r="B199" s="168"/>
      <c r="C199" s="101"/>
      <c r="D199" s="102"/>
      <c r="E199" s="103"/>
      <c r="F199" s="104"/>
      <c r="G199" s="102"/>
      <c r="H199" s="103"/>
      <c r="I199" s="105"/>
      <c r="J199" s="102"/>
      <c r="K199" s="101"/>
      <c r="L199" s="78">
        <f t="shared" si="60"/>
        <v>0</v>
      </c>
      <c r="M199" s="78">
        <f t="shared" si="62"/>
        <v>0</v>
      </c>
      <c r="N199" s="78">
        <f t="shared" si="61"/>
        <v>0</v>
      </c>
      <c r="O199" s="78">
        <f t="shared" si="64"/>
        <v>0</v>
      </c>
      <c r="P199" s="98"/>
      <c r="Q199" s="98"/>
      <c r="R199" s="23"/>
      <c r="S199" s="23"/>
      <c r="T199" s="23"/>
      <c r="U199" s="23"/>
      <c r="V199" s="23"/>
      <c r="W199" s="228"/>
      <c r="X199" s="228"/>
      <c r="Y199" s="228"/>
      <c r="Z199" s="23"/>
      <c r="AA199" s="23"/>
      <c r="AB199" s="23"/>
      <c r="AC199" s="23"/>
      <c r="AD199" s="98"/>
      <c r="AE199" s="79">
        <f t="shared" si="65"/>
        <v>0</v>
      </c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</row>
    <row r="200" spans="1:73" s="8" customFormat="1" ht="11.25" hidden="1" customHeight="1">
      <c r="A200" s="167" t="s">
        <v>194</v>
      </c>
      <c r="B200" s="168"/>
      <c r="C200" s="101"/>
      <c r="D200" s="102"/>
      <c r="E200" s="103"/>
      <c r="F200" s="104"/>
      <c r="G200" s="102"/>
      <c r="H200" s="103"/>
      <c r="I200" s="105"/>
      <c r="J200" s="102"/>
      <c r="K200" s="101"/>
      <c r="L200" s="78">
        <f t="shared" si="60"/>
        <v>0</v>
      </c>
      <c r="M200" s="78">
        <f t="shared" si="62"/>
        <v>0</v>
      </c>
      <c r="N200" s="78">
        <f t="shared" si="61"/>
        <v>0</v>
      </c>
      <c r="O200" s="78">
        <f t="shared" si="64"/>
        <v>0</v>
      </c>
      <c r="P200" s="98"/>
      <c r="Q200" s="98"/>
      <c r="R200" s="23"/>
      <c r="S200" s="23"/>
      <c r="T200" s="23"/>
      <c r="U200" s="23"/>
      <c r="V200" s="23"/>
      <c r="W200" s="228"/>
      <c r="X200" s="228"/>
      <c r="Y200" s="228"/>
      <c r="Z200" s="23"/>
      <c r="AA200" s="23"/>
      <c r="AB200" s="23"/>
      <c r="AC200" s="23"/>
      <c r="AD200" s="98"/>
      <c r="AE200" s="79">
        <f t="shared" si="65"/>
        <v>0</v>
      </c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</row>
    <row r="201" spans="1:73" s="8" customFormat="1" ht="11.25" hidden="1" customHeight="1">
      <c r="A201" s="167" t="s">
        <v>195</v>
      </c>
      <c r="B201" s="168"/>
      <c r="C201" s="101"/>
      <c r="D201" s="102"/>
      <c r="E201" s="103"/>
      <c r="F201" s="104"/>
      <c r="G201" s="102"/>
      <c r="H201" s="103"/>
      <c r="I201" s="105"/>
      <c r="J201" s="102"/>
      <c r="K201" s="101"/>
      <c r="L201" s="78">
        <f t="shared" si="60"/>
        <v>0</v>
      </c>
      <c r="M201" s="78">
        <f t="shared" si="62"/>
        <v>0</v>
      </c>
      <c r="N201" s="78">
        <f t="shared" si="61"/>
        <v>0</v>
      </c>
      <c r="O201" s="78">
        <f t="shared" si="64"/>
        <v>0</v>
      </c>
      <c r="P201" s="98"/>
      <c r="Q201" s="98"/>
      <c r="R201" s="23"/>
      <c r="S201" s="23"/>
      <c r="T201" s="23"/>
      <c r="U201" s="23"/>
      <c r="V201" s="23"/>
      <c r="W201" s="228"/>
      <c r="X201" s="228"/>
      <c r="Y201" s="228"/>
      <c r="Z201" s="23"/>
      <c r="AA201" s="23"/>
      <c r="AB201" s="23"/>
      <c r="AC201" s="23"/>
      <c r="AD201" s="98"/>
      <c r="AE201" s="79">
        <f t="shared" si="65"/>
        <v>0</v>
      </c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</row>
    <row r="202" spans="1:73" s="8" customFormat="1" ht="11.25" hidden="1" customHeight="1">
      <c r="A202" s="167" t="s">
        <v>196</v>
      </c>
      <c r="B202" s="168"/>
      <c r="C202" s="101"/>
      <c r="D202" s="102"/>
      <c r="E202" s="103"/>
      <c r="F202" s="104"/>
      <c r="G202" s="102"/>
      <c r="H202" s="103"/>
      <c r="I202" s="105"/>
      <c r="J202" s="102"/>
      <c r="K202" s="101"/>
      <c r="L202" s="78">
        <f t="shared" si="60"/>
        <v>0</v>
      </c>
      <c r="M202" s="78">
        <f t="shared" si="62"/>
        <v>0</v>
      </c>
      <c r="N202" s="78">
        <f t="shared" si="61"/>
        <v>0</v>
      </c>
      <c r="O202" s="78">
        <f t="shared" si="64"/>
        <v>0</v>
      </c>
      <c r="P202" s="98"/>
      <c r="Q202" s="98"/>
      <c r="R202" s="23"/>
      <c r="S202" s="23"/>
      <c r="T202" s="23"/>
      <c r="U202" s="23"/>
      <c r="V202" s="23"/>
      <c r="W202" s="228"/>
      <c r="X202" s="228"/>
      <c r="Y202" s="228"/>
      <c r="Z202" s="23"/>
      <c r="AA202" s="23"/>
      <c r="AB202" s="23"/>
      <c r="AC202" s="23"/>
      <c r="AD202" s="98"/>
      <c r="AE202" s="79">
        <f t="shared" si="65"/>
        <v>0</v>
      </c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</row>
    <row r="203" spans="1:73" s="8" customFormat="1" ht="11.25" hidden="1" customHeight="1">
      <c r="A203" s="167" t="s">
        <v>197</v>
      </c>
      <c r="B203" s="168"/>
      <c r="C203" s="101"/>
      <c r="D203" s="102"/>
      <c r="E203" s="103"/>
      <c r="F203" s="104"/>
      <c r="G203" s="102"/>
      <c r="H203" s="103"/>
      <c r="I203" s="105"/>
      <c r="J203" s="102"/>
      <c r="K203" s="101"/>
      <c r="L203" s="78">
        <f t="shared" si="60"/>
        <v>0</v>
      </c>
      <c r="M203" s="78">
        <f t="shared" si="62"/>
        <v>0</v>
      </c>
      <c r="N203" s="78">
        <f t="shared" si="61"/>
        <v>0</v>
      </c>
      <c r="O203" s="78">
        <f t="shared" si="64"/>
        <v>0</v>
      </c>
      <c r="P203" s="98"/>
      <c r="Q203" s="98"/>
      <c r="R203" s="23"/>
      <c r="S203" s="23"/>
      <c r="T203" s="23"/>
      <c r="U203" s="23"/>
      <c r="V203" s="23"/>
      <c r="W203" s="228"/>
      <c r="X203" s="228"/>
      <c r="Y203" s="228"/>
      <c r="Z203" s="23"/>
      <c r="AA203" s="23"/>
      <c r="AB203" s="23"/>
      <c r="AC203" s="23"/>
      <c r="AD203" s="98"/>
      <c r="AE203" s="79">
        <f t="shared" si="65"/>
        <v>0</v>
      </c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</row>
    <row r="204" spans="1:73" s="8" customFormat="1" ht="11.25" hidden="1" customHeight="1">
      <c r="A204" s="167" t="s">
        <v>198</v>
      </c>
      <c r="B204" s="168"/>
      <c r="C204" s="101"/>
      <c r="D204" s="102"/>
      <c r="E204" s="103"/>
      <c r="F204" s="104"/>
      <c r="G204" s="102"/>
      <c r="H204" s="103"/>
      <c r="I204" s="105"/>
      <c r="J204" s="102"/>
      <c r="K204" s="101"/>
      <c r="L204" s="78">
        <f t="shared" si="60"/>
        <v>0</v>
      </c>
      <c r="M204" s="78">
        <f t="shared" si="62"/>
        <v>0</v>
      </c>
      <c r="N204" s="78">
        <f t="shared" si="61"/>
        <v>0</v>
      </c>
      <c r="O204" s="78">
        <f t="shared" si="64"/>
        <v>0</v>
      </c>
      <c r="P204" s="98"/>
      <c r="Q204" s="98"/>
      <c r="R204" s="23"/>
      <c r="S204" s="23"/>
      <c r="T204" s="23"/>
      <c r="U204" s="23"/>
      <c r="V204" s="23"/>
      <c r="W204" s="228"/>
      <c r="X204" s="228"/>
      <c r="Y204" s="228"/>
      <c r="Z204" s="23"/>
      <c r="AA204" s="23"/>
      <c r="AB204" s="23"/>
      <c r="AC204" s="23"/>
      <c r="AD204" s="98"/>
      <c r="AE204" s="79">
        <f t="shared" si="65"/>
        <v>0</v>
      </c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</row>
    <row r="205" spans="1:73" s="8" customFormat="1" ht="11.25" hidden="1" customHeight="1">
      <c r="A205" s="167" t="s">
        <v>199</v>
      </c>
      <c r="B205" s="168"/>
      <c r="C205" s="101"/>
      <c r="D205" s="102"/>
      <c r="E205" s="103"/>
      <c r="F205" s="104"/>
      <c r="G205" s="102"/>
      <c r="H205" s="103"/>
      <c r="I205" s="105"/>
      <c r="J205" s="102"/>
      <c r="K205" s="101"/>
      <c r="L205" s="78">
        <f t="shared" si="60"/>
        <v>0</v>
      </c>
      <c r="M205" s="78">
        <f t="shared" si="62"/>
        <v>0</v>
      </c>
      <c r="N205" s="78">
        <f t="shared" si="61"/>
        <v>0</v>
      </c>
      <c r="O205" s="78">
        <f t="shared" si="64"/>
        <v>0</v>
      </c>
      <c r="P205" s="98"/>
      <c r="Q205" s="98"/>
      <c r="R205" s="23"/>
      <c r="S205" s="23"/>
      <c r="T205" s="23"/>
      <c r="U205" s="23"/>
      <c r="V205" s="23"/>
      <c r="W205" s="228"/>
      <c r="X205" s="228"/>
      <c r="Y205" s="228"/>
      <c r="Z205" s="23"/>
      <c r="AA205" s="23"/>
      <c r="AB205" s="23"/>
      <c r="AC205" s="23"/>
      <c r="AD205" s="98"/>
      <c r="AE205" s="79">
        <f t="shared" si="65"/>
        <v>0</v>
      </c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</row>
    <row r="206" spans="1:73" s="8" customFormat="1" ht="11.25" hidden="1" customHeight="1">
      <c r="A206" s="167" t="s">
        <v>200</v>
      </c>
      <c r="B206" s="168"/>
      <c r="C206" s="101"/>
      <c r="D206" s="102"/>
      <c r="E206" s="103"/>
      <c r="F206" s="104"/>
      <c r="G206" s="102"/>
      <c r="H206" s="103"/>
      <c r="I206" s="105"/>
      <c r="J206" s="102"/>
      <c r="K206" s="101"/>
      <c r="L206" s="78">
        <f t="shared" si="60"/>
        <v>0</v>
      </c>
      <c r="M206" s="78">
        <f t="shared" si="62"/>
        <v>0</v>
      </c>
      <c r="N206" s="78">
        <f t="shared" si="61"/>
        <v>0</v>
      </c>
      <c r="O206" s="78">
        <f t="shared" si="64"/>
        <v>0</v>
      </c>
      <c r="P206" s="98"/>
      <c r="Q206" s="98"/>
      <c r="R206" s="23"/>
      <c r="S206" s="23"/>
      <c r="T206" s="23"/>
      <c r="U206" s="23"/>
      <c r="V206" s="23"/>
      <c r="W206" s="228"/>
      <c r="X206" s="228"/>
      <c r="Y206" s="228"/>
      <c r="Z206" s="23"/>
      <c r="AA206" s="23"/>
      <c r="AB206" s="23"/>
      <c r="AC206" s="23"/>
      <c r="AD206" s="98"/>
      <c r="AE206" s="79">
        <f t="shared" si="65"/>
        <v>0</v>
      </c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</row>
    <row r="207" spans="1:73" s="8" customFormat="1" ht="11.25" hidden="1" customHeight="1">
      <c r="A207" s="167" t="s">
        <v>201</v>
      </c>
      <c r="B207" s="168"/>
      <c r="C207" s="101"/>
      <c r="D207" s="102"/>
      <c r="E207" s="103"/>
      <c r="F207" s="104"/>
      <c r="G207" s="102"/>
      <c r="H207" s="103"/>
      <c r="I207" s="105"/>
      <c r="J207" s="102"/>
      <c r="K207" s="101"/>
      <c r="L207" s="78">
        <f t="shared" si="60"/>
        <v>0</v>
      </c>
      <c r="M207" s="78">
        <f t="shared" si="62"/>
        <v>0</v>
      </c>
      <c r="N207" s="78">
        <f t="shared" si="61"/>
        <v>0</v>
      </c>
      <c r="O207" s="78">
        <f t="shared" si="64"/>
        <v>0</v>
      </c>
      <c r="P207" s="98"/>
      <c r="Q207" s="98"/>
      <c r="R207" s="23"/>
      <c r="S207" s="23"/>
      <c r="T207" s="23"/>
      <c r="U207" s="23"/>
      <c r="V207" s="23"/>
      <c r="W207" s="228"/>
      <c r="X207" s="228"/>
      <c r="Y207" s="228"/>
      <c r="Z207" s="23"/>
      <c r="AA207" s="23"/>
      <c r="AB207" s="23"/>
      <c r="AC207" s="23"/>
      <c r="AD207" s="98"/>
      <c r="AE207" s="79">
        <f t="shared" si="65"/>
        <v>0</v>
      </c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</row>
    <row r="208" spans="1:73" s="8" customFormat="1" ht="11.25" hidden="1" customHeight="1">
      <c r="A208" s="167" t="s">
        <v>202</v>
      </c>
      <c r="B208" s="168"/>
      <c r="C208" s="101"/>
      <c r="D208" s="102"/>
      <c r="E208" s="103"/>
      <c r="F208" s="104"/>
      <c r="G208" s="102"/>
      <c r="H208" s="103"/>
      <c r="I208" s="105"/>
      <c r="J208" s="102"/>
      <c r="K208" s="101"/>
      <c r="L208" s="78">
        <f t="shared" si="60"/>
        <v>0</v>
      </c>
      <c r="M208" s="78">
        <f t="shared" si="62"/>
        <v>0</v>
      </c>
      <c r="N208" s="78">
        <f t="shared" si="61"/>
        <v>0</v>
      </c>
      <c r="O208" s="78">
        <f t="shared" si="64"/>
        <v>0</v>
      </c>
      <c r="P208" s="98"/>
      <c r="Q208" s="98"/>
      <c r="R208" s="23"/>
      <c r="S208" s="23"/>
      <c r="T208" s="23"/>
      <c r="U208" s="23"/>
      <c r="V208" s="23"/>
      <c r="W208" s="228"/>
      <c r="X208" s="228"/>
      <c r="Y208" s="228"/>
      <c r="Z208" s="23"/>
      <c r="AA208" s="23"/>
      <c r="AB208" s="23"/>
      <c r="AC208" s="23"/>
      <c r="AD208" s="98"/>
      <c r="AE208" s="79">
        <f t="shared" si="65"/>
        <v>0</v>
      </c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</row>
    <row r="209" spans="1:73" s="8" customFormat="1" ht="11.25" hidden="1" customHeight="1">
      <c r="A209" s="167" t="s">
        <v>203</v>
      </c>
      <c r="B209" s="168"/>
      <c r="C209" s="101"/>
      <c r="D209" s="102"/>
      <c r="E209" s="103"/>
      <c r="F209" s="104"/>
      <c r="G209" s="102"/>
      <c r="H209" s="103"/>
      <c r="I209" s="105"/>
      <c r="J209" s="102"/>
      <c r="K209" s="101"/>
      <c r="L209" s="78">
        <f t="shared" si="60"/>
        <v>0</v>
      </c>
      <c r="M209" s="78">
        <f t="shared" si="62"/>
        <v>0</v>
      </c>
      <c r="N209" s="78">
        <f t="shared" si="61"/>
        <v>0</v>
      </c>
      <c r="O209" s="78">
        <f t="shared" si="64"/>
        <v>0</v>
      </c>
      <c r="P209" s="98"/>
      <c r="Q209" s="98"/>
      <c r="R209" s="23"/>
      <c r="S209" s="23"/>
      <c r="T209" s="23"/>
      <c r="U209" s="23"/>
      <c r="V209" s="23"/>
      <c r="W209" s="228"/>
      <c r="X209" s="228"/>
      <c r="Y209" s="228"/>
      <c r="Z209" s="23"/>
      <c r="AA209" s="23"/>
      <c r="AB209" s="23"/>
      <c r="AC209" s="23"/>
      <c r="AD209" s="98"/>
      <c r="AE209" s="79">
        <f t="shared" si="65"/>
        <v>0</v>
      </c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</row>
    <row r="210" spans="1:73" s="8" customFormat="1" ht="11.25" hidden="1" customHeight="1">
      <c r="A210" s="167" t="s">
        <v>204</v>
      </c>
      <c r="B210" s="168"/>
      <c r="C210" s="101"/>
      <c r="D210" s="102"/>
      <c r="E210" s="103"/>
      <c r="F210" s="104"/>
      <c r="G210" s="102"/>
      <c r="H210" s="103"/>
      <c r="I210" s="105"/>
      <c r="J210" s="102"/>
      <c r="K210" s="101"/>
      <c r="L210" s="78">
        <f t="shared" si="60"/>
        <v>0</v>
      </c>
      <c r="M210" s="78">
        <f t="shared" si="62"/>
        <v>0</v>
      </c>
      <c r="N210" s="78">
        <f t="shared" si="61"/>
        <v>0</v>
      </c>
      <c r="O210" s="78">
        <f t="shared" si="64"/>
        <v>0</v>
      </c>
      <c r="P210" s="98"/>
      <c r="Q210" s="98"/>
      <c r="R210" s="23"/>
      <c r="S210" s="23"/>
      <c r="T210" s="23"/>
      <c r="U210" s="23"/>
      <c r="V210" s="23"/>
      <c r="W210" s="228"/>
      <c r="X210" s="228"/>
      <c r="Y210" s="228"/>
      <c r="Z210" s="23"/>
      <c r="AA210" s="23"/>
      <c r="AB210" s="23"/>
      <c r="AC210" s="23"/>
      <c r="AD210" s="98"/>
      <c r="AE210" s="79">
        <f t="shared" si="65"/>
        <v>0</v>
      </c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</row>
    <row r="211" spans="1:73" s="8" customFormat="1" ht="11.25" hidden="1" customHeight="1">
      <c r="A211" s="167" t="s">
        <v>205</v>
      </c>
      <c r="B211" s="168"/>
      <c r="C211" s="101"/>
      <c r="D211" s="102"/>
      <c r="E211" s="103"/>
      <c r="F211" s="104"/>
      <c r="G211" s="102"/>
      <c r="H211" s="103"/>
      <c r="I211" s="105"/>
      <c r="J211" s="102"/>
      <c r="K211" s="101"/>
      <c r="L211" s="78">
        <f t="shared" si="60"/>
        <v>0</v>
      </c>
      <c r="M211" s="78">
        <f t="shared" si="62"/>
        <v>0</v>
      </c>
      <c r="N211" s="78">
        <f t="shared" si="61"/>
        <v>0</v>
      </c>
      <c r="O211" s="78">
        <f t="shared" si="64"/>
        <v>0</v>
      </c>
      <c r="P211" s="98"/>
      <c r="Q211" s="98"/>
      <c r="R211" s="23"/>
      <c r="S211" s="23"/>
      <c r="T211" s="23"/>
      <c r="U211" s="23"/>
      <c r="V211" s="23"/>
      <c r="W211" s="228"/>
      <c r="X211" s="228"/>
      <c r="Y211" s="228"/>
      <c r="Z211" s="23"/>
      <c r="AA211" s="23"/>
      <c r="AB211" s="23"/>
      <c r="AC211" s="23"/>
      <c r="AD211" s="98"/>
      <c r="AE211" s="79">
        <f t="shared" si="65"/>
        <v>0</v>
      </c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9"/>
      <c r="BC211" s="159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</row>
    <row r="212" spans="1:73" s="8" customFormat="1" ht="11.25" hidden="1" customHeight="1">
      <c r="A212" s="167" t="s">
        <v>206</v>
      </c>
      <c r="B212" s="168"/>
      <c r="C212" s="101"/>
      <c r="D212" s="102"/>
      <c r="E212" s="103"/>
      <c r="F212" s="104"/>
      <c r="G212" s="102"/>
      <c r="H212" s="103"/>
      <c r="I212" s="105"/>
      <c r="J212" s="102"/>
      <c r="K212" s="101"/>
      <c r="L212" s="78">
        <f t="shared" si="60"/>
        <v>0</v>
      </c>
      <c r="M212" s="78">
        <f t="shared" si="62"/>
        <v>0</v>
      </c>
      <c r="N212" s="78">
        <f t="shared" si="61"/>
        <v>0</v>
      </c>
      <c r="O212" s="78">
        <f t="shared" si="64"/>
        <v>0</v>
      </c>
      <c r="P212" s="98"/>
      <c r="Q212" s="98"/>
      <c r="R212" s="23"/>
      <c r="S212" s="23"/>
      <c r="T212" s="23"/>
      <c r="U212" s="23"/>
      <c r="V212" s="23"/>
      <c r="W212" s="228"/>
      <c r="X212" s="228"/>
      <c r="Y212" s="228"/>
      <c r="Z212" s="23"/>
      <c r="AA212" s="23"/>
      <c r="AB212" s="23"/>
      <c r="AC212" s="23"/>
      <c r="AD212" s="98"/>
      <c r="AE212" s="79">
        <f t="shared" si="65"/>
        <v>0</v>
      </c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</row>
    <row r="213" spans="1:73" s="8" customFormat="1" ht="15.75" customHeight="1">
      <c r="A213" s="166" t="s">
        <v>38</v>
      </c>
      <c r="B213" s="166" t="s">
        <v>427</v>
      </c>
      <c r="C213" s="219"/>
      <c r="D213" s="289" t="s">
        <v>433</v>
      </c>
      <c r="E213" s="236"/>
      <c r="F213" s="104"/>
      <c r="G213" s="102"/>
      <c r="H213" s="103"/>
      <c r="I213" s="104"/>
      <c r="J213" s="102"/>
      <c r="K213" s="102"/>
      <c r="L213" s="78">
        <f t="shared" si="60"/>
        <v>80</v>
      </c>
      <c r="M213" s="78"/>
      <c r="N213" s="78">
        <f t="shared" si="61"/>
        <v>80</v>
      </c>
      <c r="O213" s="78"/>
      <c r="P213" s="78">
        <f t="shared" ref="P213:P214" si="66">SUM(T213:AE213)</f>
        <v>80</v>
      </c>
      <c r="Q213" s="248"/>
      <c r="R213" s="23"/>
      <c r="S213" s="23"/>
      <c r="T213" s="291">
        <v>34</v>
      </c>
      <c r="U213" s="23">
        <v>46</v>
      </c>
      <c r="V213" s="23"/>
      <c r="W213" s="228"/>
      <c r="X213" s="228"/>
      <c r="Y213" s="228"/>
      <c r="Z213" s="23"/>
      <c r="AA213" s="23"/>
      <c r="AB213" s="23"/>
      <c r="AC213" s="23"/>
      <c r="AD213" s="118"/>
      <c r="AE213" s="79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</row>
    <row r="214" spans="1:73" s="8" customFormat="1" ht="13.5" customHeight="1">
      <c r="A214" s="166" t="s">
        <v>39</v>
      </c>
      <c r="B214" s="166" t="s">
        <v>426</v>
      </c>
      <c r="C214" s="219"/>
      <c r="D214" s="217"/>
      <c r="E214" s="26"/>
      <c r="F214" s="256"/>
      <c r="G214" s="289" t="s">
        <v>435</v>
      </c>
      <c r="H214" s="236"/>
      <c r="I214" s="27"/>
      <c r="J214" s="25"/>
      <c r="K214" s="25"/>
      <c r="L214" s="78">
        <f t="shared" si="60"/>
        <v>114</v>
      </c>
      <c r="M214" s="78"/>
      <c r="N214" s="78">
        <f t="shared" si="61"/>
        <v>114</v>
      </c>
      <c r="O214" s="78"/>
      <c r="P214" s="78">
        <f t="shared" si="66"/>
        <v>114</v>
      </c>
      <c r="Q214" s="248"/>
      <c r="R214" s="23"/>
      <c r="S214" s="23"/>
      <c r="T214" s="23"/>
      <c r="U214" s="23"/>
      <c r="V214" s="23"/>
      <c r="W214" s="228">
        <v>32</v>
      </c>
      <c r="X214" s="228"/>
      <c r="Y214" s="228">
        <v>46</v>
      </c>
      <c r="Z214" s="262">
        <v>36</v>
      </c>
      <c r="AA214" s="23"/>
      <c r="AB214" s="23"/>
      <c r="AC214" s="23"/>
      <c r="AD214" s="118"/>
      <c r="AE214" s="79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</row>
    <row r="215" spans="1:73" s="8" customFormat="1" ht="13.5" customHeight="1">
      <c r="A215" s="166"/>
      <c r="B215" s="166" t="s">
        <v>499</v>
      </c>
      <c r="C215" s="223"/>
      <c r="D215" s="223"/>
      <c r="E215" s="224"/>
      <c r="F215" s="225"/>
      <c r="G215" s="223"/>
      <c r="H215" s="224"/>
      <c r="I215" s="225"/>
      <c r="J215" s="223">
        <v>6</v>
      </c>
      <c r="K215" s="223"/>
      <c r="L215" s="78"/>
      <c r="M215" s="78"/>
      <c r="N215" s="78"/>
      <c r="O215" s="78"/>
      <c r="P215" s="222"/>
      <c r="Q215" s="248"/>
      <c r="R215" s="222"/>
      <c r="S215" s="222"/>
      <c r="T215" s="222"/>
      <c r="U215" s="222"/>
      <c r="V215" s="222"/>
      <c r="W215" s="228"/>
      <c r="X215" s="228"/>
      <c r="Y215" s="228"/>
      <c r="Z215" s="222"/>
      <c r="AA215" s="222"/>
      <c r="AB215" s="222"/>
      <c r="AC215" s="222"/>
      <c r="AD215" s="118"/>
      <c r="AE215" s="79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</row>
    <row r="216" spans="1:73" s="8" customFormat="1" ht="36.75" customHeight="1">
      <c r="A216" s="182" t="s">
        <v>41</v>
      </c>
      <c r="B216" s="171" t="s">
        <v>362</v>
      </c>
      <c r="C216" s="342">
        <f>COUNTIF(C217:E243,1)+COUNTIF(C217:E243,2)+COUNTIF(C217:E243,3)+COUNTIF(C217:E243,4)+COUNTIF(C217:E243,5)+COUNTIF(C217:E243,6)+COUNTIF(C217:E243,7)+COUNTIF(C217:E243,8)</f>
        <v>0</v>
      </c>
      <c r="D216" s="342"/>
      <c r="E216" s="343"/>
      <c r="F216" s="341">
        <f>COUNTIF(F217:H243,1)+COUNTIF(F217:H243,2)+COUNTIF(F217:H243,3)+COUNTIF(F217:H243,4)+COUNTIF(F217:H243,5)+COUNTIF(F217:H243,6)+COUNTIF(F217:H243,7)+COUNTIF(F217:H243,8)</f>
        <v>1</v>
      </c>
      <c r="G216" s="342"/>
      <c r="H216" s="343"/>
      <c r="I216" s="341">
        <f>COUNTIF(I217:K243,1)+COUNTIF(I217:K243,2)+COUNTIF(I217:K243,3)+COUNTIF(I217:K243,4)+COUNTIF(I217:K243,5)+COUNTIF(I217:K243,6)+COUNTIF(I217:K243,7)+COUNTIF(I217:K243,8)</f>
        <v>1</v>
      </c>
      <c r="J216" s="342"/>
      <c r="K216" s="342"/>
      <c r="L216" s="86">
        <f t="shared" ref="L216:Q216" si="67">SUM(L217:L241)</f>
        <v>566</v>
      </c>
      <c r="M216" s="86">
        <f t="shared" si="67"/>
        <v>189</v>
      </c>
      <c r="N216" s="86">
        <f t="shared" si="67"/>
        <v>377</v>
      </c>
      <c r="O216" s="86">
        <f t="shared" si="67"/>
        <v>188</v>
      </c>
      <c r="P216" s="86">
        <f t="shared" si="67"/>
        <v>179</v>
      </c>
      <c r="Q216" s="86">
        <f t="shared" si="67"/>
        <v>10</v>
      </c>
      <c r="R216" s="87">
        <f t="shared" ref="R216" si="68">SUM(R217:R243)</f>
        <v>0</v>
      </c>
      <c r="S216" s="87">
        <f t="shared" ref="S216" si="69">SUM(S217:S243)</f>
        <v>0</v>
      </c>
      <c r="T216" s="86">
        <f>SUM(T217:T241)</f>
        <v>0</v>
      </c>
      <c r="U216" s="86">
        <f>SUM(U217:U241)</f>
        <v>0</v>
      </c>
      <c r="V216" s="87">
        <f t="shared" ref="V216" si="70">SUM(V217:V243)</f>
        <v>0</v>
      </c>
      <c r="W216" s="86">
        <f>SUM(W217:W241)</f>
        <v>0</v>
      </c>
      <c r="X216" s="229">
        <f t="shared" ref="X216" si="71">SUM(X217:X243)</f>
        <v>0</v>
      </c>
      <c r="Y216" s="86">
        <f>SUM(Y217:Y241)</f>
        <v>0</v>
      </c>
      <c r="Z216" s="87">
        <f t="shared" ref="Z216" si="72">SUM(Z217:Z243)</f>
        <v>0</v>
      </c>
      <c r="AA216" s="86">
        <f>SUM(AA217:AA241)</f>
        <v>272</v>
      </c>
      <c r="AB216" s="87">
        <f t="shared" ref="AB216" si="73">SUM(AB217:AB243)</f>
        <v>0</v>
      </c>
      <c r="AC216" s="86">
        <f>SUM(AC217:AC241)</f>
        <v>105</v>
      </c>
      <c r="AD216" s="160">
        <v>200</v>
      </c>
      <c r="AE216" s="97">
        <f>N216-AD216</f>
        <v>177</v>
      </c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9"/>
      <c r="BC216" s="159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</row>
    <row r="217" spans="1:73" s="8" customFormat="1" ht="36" customHeight="1">
      <c r="A217" s="167" t="s">
        <v>482</v>
      </c>
      <c r="B217" s="168" t="s">
        <v>444</v>
      </c>
      <c r="C217" s="16"/>
      <c r="D217" s="21"/>
      <c r="E217" s="119"/>
      <c r="F217" s="120"/>
      <c r="G217" s="21">
        <v>8</v>
      </c>
      <c r="H217" s="119"/>
      <c r="I217" s="121"/>
      <c r="J217" s="21">
        <v>7</v>
      </c>
      <c r="K217" s="16"/>
      <c r="L217" s="78">
        <f t="shared" ref="L217:L243" si="74">M217+N217</f>
        <v>566</v>
      </c>
      <c r="M217" s="78">
        <v>189</v>
      </c>
      <c r="N217" s="78">
        <f t="shared" ref="N217:N241" si="75">SUM(R217:AC217)</f>
        <v>377</v>
      </c>
      <c r="O217" s="78">
        <f>N217-P217-Q217</f>
        <v>188</v>
      </c>
      <c r="P217" s="98">
        <v>179</v>
      </c>
      <c r="Q217" s="98">
        <v>10</v>
      </c>
      <c r="R217" s="23"/>
      <c r="S217" s="23"/>
      <c r="T217" s="23"/>
      <c r="U217" s="23"/>
      <c r="V217" s="23"/>
      <c r="W217" s="228"/>
      <c r="X217" s="228"/>
      <c r="Y217" s="228"/>
      <c r="Z217" s="23"/>
      <c r="AA217" s="235">
        <v>272</v>
      </c>
      <c r="AB217" s="235"/>
      <c r="AC217" s="235">
        <v>105</v>
      </c>
      <c r="AD217" s="118"/>
      <c r="AE217" s="79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</row>
    <row r="218" spans="1:73" s="8" customFormat="1" ht="39" hidden="1" customHeight="1">
      <c r="A218" s="167" t="s">
        <v>207</v>
      </c>
      <c r="B218" s="168"/>
      <c r="C218" s="101"/>
      <c r="D218" s="102"/>
      <c r="E218" s="103"/>
      <c r="F218" s="104"/>
      <c r="G218" s="102"/>
      <c r="H218" s="103"/>
      <c r="I218" s="105"/>
      <c r="J218" s="102"/>
      <c r="K218" s="101"/>
      <c r="L218" s="78">
        <f t="shared" si="74"/>
        <v>0</v>
      </c>
      <c r="M218" s="78">
        <f t="shared" ref="M218:M241" si="76">N218/2</f>
        <v>0</v>
      </c>
      <c r="N218" s="78">
        <f t="shared" si="75"/>
        <v>0</v>
      </c>
      <c r="O218" s="78">
        <f t="shared" ref="O218:O241" si="77">N218-P218</f>
        <v>0</v>
      </c>
      <c r="P218" s="98"/>
      <c r="Q218" s="98"/>
      <c r="R218" s="23"/>
      <c r="S218" s="23"/>
      <c r="T218" s="23"/>
      <c r="U218" s="23"/>
      <c r="V218" s="23"/>
      <c r="W218" s="23"/>
      <c r="X218" s="23"/>
      <c r="Y218" s="23"/>
      <c r="Z218" s="23"/>
      <c r="AA218" s="235"/>
      <c r="AB218" s="235"/>
      <c r="AC218" s="235"/>
      <c r="AD218" s="98"/>
      <c r="AE218" s="79">
        <f t="shared" ref="AE218:AE241" si="78">N218-AD218</f>
        <v>0</v>
      </c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</row>
    <row r="219" spans="1:73" s="8" customFormat="1" ht="34.5" hidden="1" customHeight="1">
      <c r="A219" s="167" t="s">
        <v>208</v>
      </c>
      <c r="B219" s="168"/>
      <c r="C219" s="101"/>
      <c r="D219" s="102"/>
      <c r="E219" s="103"/>
      <c r="F219" s="104"/>
      <c r="G219" s="102"/>
      <c r="H219" s="103"/>
      <c r="I219" s="105"/>
      <c r="J219" s="102"/>
      <c r="K219" s="101"/>
      <c r="L219" s="78">
        <f t="shared" si="74"/>
        <v>0</v>
      </c>
      <c r="M219" s="78">
        <f t="shared" si="76"/>
        <v>0</v>
      </c>
      <c r="N219" s="78">
        <f t="shared" si="75"/>
        <v>0</v>
      </c>
      <c r="O219" s="78">
        <f t="shared" si="77"/>
        <v>0</v>
      </c>
      <c r="P219" s="98"/>
      <c r="Q219" s="98"/>
      <c r="R219" s="23"/>
      <c r="S219" s="23"/>
      <c r="T219" s="23"/>
      <c r="U219" s="23"/>
      <c r="V219" s="23"/>
      <c r="W219" s="23"/>
      <c r="X219" s="23"/>
      <c r="Y219" s="23"/>
      <c r="Z219" s="23"/>
      <c r="AA219" s="235"/>
      <c r="AB219" s="235"/>
      <c r="AC219" s="235"/>
      <c r="AD219" s="98"/>
      <c r="AE219" s="79">
        <f t="shared" si="78"/>
        <v>0</v>
      </c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9"/>
      <c r="BC219" s="159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</row>
    <row r="220" spans="1:73" s="8" customFormat="1" ht="39.75" hidden="1" customHeight="1">
      <c r="A220" s="167" t="s">
        <v>209</v>
      </c>
      <c r="B220" s="168"/>
      <c r="C220" s="101"/>
      <c r="D220" s="102"/>
      <c r="E220" s="103"/>
      <c r="F220" s="104"/>
      <c r="G220" s="102"/>
      <c r="H220" s="103"/>
      <c r="I220" s="105"/>
      <c r="J220" s="102"/>
      <c r="K220" s="101"/>
      <c r="L220" s="78">
        <f t="shared" si="74"/>
        <v>0</v>
      </c>
      <c r="M220" s="78">
        <f t="shared" si="76"/>
        <v>0</v>
      </c>
      <c r="N220" s="78">
        <f t="shared" si="75"/>
        <v>0</v>
      </c>
      <c r="O220" s="78">
        <f t="shared" si="77"/>
        <v>0</v>
      </c>
      <c r="P220" s="98"/>
      <c r="Q220" s="98"/>
      <c r="R220" s="23"/>
      <c r="S220" s="23"/>
      <c r="T220" s="23"/>
      <c r="U220" s="23"/>
      <c r="V220" s="23"/>
      <c r="W220" s="23"/>
      <c r="X220" s="23"/>
      <c r="Y220" s="23"/>
      <c r="Z220" s="23"/>
      <c r="AA220" s="235"/>
      <c r="AB220" s="235"/>
      <c r="AC220" s="235"/>
      <c r="AD220" s="98"/>
      <c r="AE220" s="79">
        <f t="shared" si="78"/>
        <v>0</v>
      </c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</row>
    <row r="221" spans="1:73" s="8" customFormat="1" ht="11.25" hidden="1" customHeight="1">
      <c r="A221" s="167" t="s">
        <v>210</v>
      </c>
      <c r="B221" s="168"/>
      <c r="C221" s="101"/>
      <c r="D221" s="102"/>
      <c r="E221" s="103"/>
      <c r="F221" s="104"/>
      <c r="G221" s="102"/>
      <c r="H221" s="103"/>
      <c r="I221" s="105"/>
      <c r="J221" s="102"/>
      <c r="K221" s="101"/>
      <c r="L221" s="78">
        <f t="shared" si="74"/>
        <v>0</v>
      </c>
      <c r="M221" s="78">
        <f t="shared" si="76"/>
        <v>0</v>
      </c>
      <c r="N221" s="78">
        <f t="shared" si="75"/>
        <v>0</v>
      </c>
      <c r="O221" s="78">
        <f t="shared" si="77"/>
        <v>0</v>
      </c>
      <c r="P221" s="98"/>
      <c r="Q221" s="98"/>
      <c r="R221" s="23"/>
      <c r="S221" s="23"/>
      <c r="T221" s="23"/>
      <c r="U221" s="23"/>
      <c r="V221" s="23"/>
      <c r="W221" s="23"/>
      <c r="X221" s="23"/>
      <c r="Y221" s="23"/>
      <c r="Z221" s="23"/>
      <c r="AA221" s="235"/>
      <c r="AB221" s="235"/>
      <c r="AC221" s="235"/>
      <c r="AD221" s="98"/>
      <c r="AE221" s="79">
        <f t="shared" si="78"/>
        <v>0</v>
      </c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</row>
    <row r="222" spans="1:73" s="8" customFormat="1" ht="11.25" hidden="1" customHeight="1">
      <c r="A222" s="167" t="s">
        <v>211</v>
      </c>
      <c r="B222" s="168"/>
      <c r="C222" s="101"/>
      <c r="D222" s="102"/>
      <c r="E222" s="103"/>
      <c r="F222" s="104"/>
      <c r="G222" s="102"/>
      <c r="H222" s="103"/>
      <c r="I222" s="105"/>
      <c r="J222" s="102"/>
      <c r="K222" s="101"/>
      <c r="L222" s="78">
        <f t="shared" si="74"/>
        <v>0</v>
      </c>
      <c r="M222" s="78">
        <f t="shared" si="76"/>
        <v>0</v>
      </c>
      <c r="N222" s="78">
        <f t="shared" si="75"/>
        <v>0</v>
      </c>
      <c r="O222" s="78">
        <f t="shared" si="77"/>
        <v>0</v>
      </c>
      <c r="P222" s="98"/>
      <c r="Q222" s="98"/>
      <c r="R222" s="23"/>
      <c r="S222" s="23"/>
      <c r="T222" s="23"/>
      <c r="U222" s="23"/>
      <c r="V222" s="23"/>
      <c r="W222" s="23"/>
      <c r="X222" s="23"/>
      <c r="Y222" s="23"/>
      <c r="Z222" s="23"/>
      <c r="AA222" s="235"/>
      <c r="AB222" s="235"/>
      <c r="AC222" s="235"/>
      <c r="AD222" s="98"/>
      <c r="AE222" s="79">
        <f t="shared" si="78"/>
        <v>0</v>
      </c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9"/>
      <c r="BC222" s="159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</row>
    <row r="223" spans="1:73" s="8" customFormat="1" ht="11.25" hidden="1" customHeight="1">
      <c r="A223" s="167" t="s">
        <v>212</v>
      </c>
      <c r="B223" s="168"/>
      <c r="C223" s="101"/>
      <c r="D223" s="102"/>
      <c r="E223" s="103"/>
      <c r="F223" s="104"/>
      <c r="G223" s="102"/>
      <c r="H223" s="103"/>
      <c r="I223" s="105"/>
      <c r="J223" s="102"/>
      <c r="K223" s="101"/>
      <c r="L223" s="78">
        <f t="shared" si="74"/>
        <v>0</v>
      </c>
      <c r="M223" s="78">
        <f t="shared" si="76"/>
        <v>0</v>
      </c>
      <c r="N223" s="78">
        <f t="shared" si="75"/>
        <v>0</v>
      </c>
      <c r="O223" s="78">
        <f t="shared" si="77"/>
        <v>0</v>
      </c>
      <c r="P223" s="98"/>
      <c r="Q223" s="98"/>
      <c r="R223" s="23"/>
      <c r="S223" s="23"/>
      <c r="T223" s="23"/>
      <c r="U223" s="23"/>
      <c r="V223" s="23"/>
      <c r="W223" s="23"/>
      <c r="X223" s="23"/>
      <c r="Y223" s="23"/>
      <c r="Z223" s="23"/>
      <c r="AA223" s="235"/>
      <c r="AB223" s="235"/>
      <c r="AC223" s="235"/>
      <c r="AD223" s="98"/>
      <c r="AE223" s="79">
        <f t="shared" si="78"/>
        <v>0</v>
      </c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</row>
    <row r="224" spans="1:73" s="8" customFormat="1" ht="11.25" hidden="1" customHeight="1">
      <c r="A224" s="167" t="s">
        <v>213</v>
      </c>
      <c r="B224" s="168"/>
      <c r="C224" s="101"/>
      <c r="D224" s="102"/>
      <c r="E224" s="103"/>
      <c r="F224" s="104"/>
      <c r="G224" s="102"/>
      <c r="H224" s="103"/>
      <c r="I224" s="105"/>
      <c r="J224" s="102"/>
      <c r="K224" s="101"/>
      <c r="L224" s="78">
        <f t="shared" si="74"/>
        <v>0</v>
      </c>
      <c r="M224" s="78">
        <f t="shared" si="76"/>
        <v>0</v>
      </c>
      <c r="N224" s="78">
        <f t="shared" si="75"/>
        <v>0</v>
      </c>
      <c r="O224" s="78">
        <f t="shared" si="77"/>
        <v>0</v>
      </c>
      <c r="P224" s="98"/>
      <c r="Q224" s="98"/>
      <c r="R224" s="23"/>
      <c r="S224" s="23"/>
      <c r="T224" s="23"/>
      <c r="U224" s="23"/>
      <c r="V224" s="23"/>
      <c r="W224" s="23"/>
      <c r="X224" s="23"/>
      <c r="Y224" s="23"/>
      <c r="Z224" s="23"/>
      <c r="AA224" s="235"/>
      <c r="AB224" s="235"/>
      <c r="AC224" s="235"/>
      <c r="AD224" s="98"/>
      <c r="AE224" s="79">
        <f t="shared" si="78"/>
        <v>0</v>
      </c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</row>
    <row r="225" spans="1:73" s="8" customFormat="1" ht="11.25" hidden="1" customHeight="1">
      <c r="A225" s="167" t="s">
        <v>214</v>
      </c>
      <c r="B225" s="168"/>
      <c r="C225" s="101"/>
      <c r="D225" s="102"/>
      <c r="E225" s="103"/>
      <c r="F225" s="104"/>
      <c r="G225" s="102"/>
      <c r="H225" s="103"/>
      <c r="I225" s="105"/>
      <c r="J225" s="102"/>
      <c r="K225" s="101"/>
      <c r="L225" s="78">
        <f t="shared" si="74"/>
        <v>0</v>
      </c>
      <c r="M225" s="78">
        <f t="shared" si="76"/>
        <v>0</v>
      </c>
      <c r="N225" s="78">
        <f t="shared" si="75"/>
        <v>0</v>
      </c>
      <c r="O225" s="78">
        <f t="shared" si="77"/>
        <v>0</v>
      </c>
      <c r="P225" s="98"/>
      <c r="Q225" s="98"/>
      <c r="R225" s="23"/>
      <c r="S225" s="23"/>
      <c r="T225" s="23"/>
      <c r="U225" s="23"/>
      <c r="V225" s="23"/>
      <c r="W225" s="23"/>
      <c r="X225" s="23"/>
      <c r="Y225" s="23"/>
      <c r="Z225" s="23"/>
      <c r="AA225" s="235"/>
      <c r="AB225" s="235"/>
      <c r="AC225" s="235"/>
      <c r="AD225" s="98"/>
      <c r="AE225" s="79">
        <f t="shared" si="78"/>
        <v>0</v>
      </c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</row>
    <row r="226" spans="1:73" s="8" customFormat="1" ht="11.25" hidden="1" customHeight="1">
      <c r="A226" s="167" t="s">
        <v>215</v>
      </c>
      <c r="B226" s="168"/>
      <c r="C226" s="101"/>
      <c r="D226" s="102"/>
      <c r="E226" s="103"/>
      <c r="F226" s="104"/>
      <c r="G226" s="102"/>
      <c r="H226" s="103"/>
      <c r="I226" s="105"/>
      <c r="J226" s="102"/>
      <c r="K226" s="101"/>
      <c r="L226" s="78">
        <f t="shared" si="74"/>
        <v>0</v>
      </c>
      <c r="M226" s="78">
        <f t="shared" si="76"/>
        <v>0</v>
      </c>
      <c r="N226" s="78">
        <f t="shared" si="75"/>
        <v>0</v>
      </c>
      <c r="O226" s="78">
        <f t="shared" si="77"/>
        <v>0</v>
      </c>
      <c r="P226" s="98"/>
      <c r="Q226" s="98"/>
      <c r="R226" s="23"/>
      <c r="S226" s="23"/>
      <c r="T226" s="23"/>
      <c r="U226" s="23"/>
      <c r="V226" s="23"/>
      <c r="W226" s="23"/>
      <c r="X226" s="23"/>
      <c r="Y226" s="23"/>
      <c r="Z226" s="23"/>
      <c r="AA226" s="235"/>
      <c r="AB226" s="235"/>
      <c r="AC226" s="235"/>
      <c r="AD226" s="98"/>
      <c r="AE226" s="79">
        <f t="shared" si="78"/>
        <v>0</v>
      </c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</row>
    <row r="227" spans="1:73" s="8" customFormat="1" ht="11.25" hidden="1" customHeight="1">
      <c r="A227" s="167" t="s">
        <v>216</v>
      </c>
      <c r="B227" s="168"/>
      <c r="C227" s="101"/>
      <c r="D227" s="102"/>
      <c r="E227" s="103"/>
      <c r="F227" s="104"/>
      <c r="G227" s="102"/>
      <c r="H227" s="103"/>
      <c r="I227" s="105"/>
      <c r="J227" s="102"/>
      <c r="K227" s="101"/>
      <c r="L227" s="78">
        <f t="shared" si="74"/>
        <v>0</v>
      </c>
      <c r="M227" s="78">
        <f t="shared" si="76"/>
        <v>0</v>
      </c>
      <c r="N227" s="78">
        <f t="shared" si="75"/>
        <v>0</v>
      </c>
      <c r="O227" s="78">
        <f t="shared" si="77"/>
        <v>0</v>
      </c>
      <c r="P227" s="98"/>
      <c r="Q227" s="98"/>
      <c r="R227" s="23"/>
      <c r="S227" s="23"/>
      <c r="T227" s="23"/>
      <c r="U227" s="23"/>
      <c r="V227" s="23"/>
      <c r="W227" s="23"/>
      <c r="X227" s="23"/>
      <c r="Y227" s="23"/>
      <c r="Z227" s="23"/>
      <c r="AA227" s="235"/>
      <c r="AB227" s="235"/>
      <c r="AC227" s="235"/>
      <c r="AD227" s="98"/>
      <c r="AE227" s="79">
        <f t="shared" si="78"/>
        <v>0</v>
      </c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9"/>
      <c r="BC227" s="159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</row>
    <row r="228" spans="1:73" s="8" customFormat="1" ht="11.25" hidden="1" customHeight="1">
      <c r="A228" s="167" t="s">
        <v>217</v>
      </c>
      <c r="B228" s="168"/>
      <c r="C228" s="101"/>
      <c r="D228" s="102"/>
      <c r="E228" s="103"/>
      <c r="F228" s="104"/>
      <c r="G228" s="102"/>
      <c r="H228" s="103"/>
      <c r="I228" s="105"/>
      <c r="J228" s="102"/>
      <c r="K228" s="101"/>
      <c r="L228" s="78">
        <f t="shared" si="74"/>
        <v>0</v>
      </c>
      <c r="M228" s="78">
        <f t="shared" si="76"/>
        <v>0</v>
      </c>
      <c r="N228" s="78">
        <f t="shared" si="75"/>
        <v>0</v>
      </c>
      <c r="O228" s="78">
        <f t="shared" si="77"/>
        <v>0</v>
      </c>
      <c r="P228" s="98"/>
      <c r="Q228" s="98"/>
      <c r="R228" s="23"/>
      <c r="S228" s="23"/>
      <c r="T228" s="23"/>
      <c r="U228" s="23"/>
      <c r="V228" s="23"/>
      <c r="W228" s="23"/>
      <c r="X228" s="23"/>
      <c r="Y228" s="23"/>
      <c r="Z228" s="23"/>
      <c r="AA228" s="235"/>
      <c r="AB228" s="235"/>
      <c r="AC228" s="235"/>
      <c r="AD228" s="98"/>
      <c r="AE228" s="79">
        <f t="shared" si="78"/>
        <v>0</v>
      </c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</row>
    <row r="229" spans="1:73" s="8" customFormat="1" ht="11.25" hidden="1" customHeight="1">
      <c r="A229" s="167" t="s">
        <v>218</v>
      </c>
      <c r="B229" s="168"/>
      <c r="C229" s="101"/>
      <c r="D229" s="102"/>
      <c r="E229" s="103"/>
      <c r="F229" s="104"/>
      <c r="G229" s="102"/>
      <c r="H229" s="103"/>
      <c r="I229" s="105"/>
      <c r="J229" s="102"/>
      <c r="K229" s="101"/>
      <c r="L229" s="78">
        <f t="shared" si="74"/>
        <v>0</v>
      </c>
      <c r="M229" s="78">
        <f t="shared" si="76"/>
        <v>0</v>
      </c>
      <c r="N229" s="78">
        <f t="shared" si="75"/>
        <v>0</v>
      </c>
      <c r="O229" s="78">
        <f t="shared" si="77"/>
        <v>0</v>
      </c>
      <c r="P229" s="98"/>
      <c r="Q229" s="98"/>
      <c r="R229" s="23"/>
      <c r="S229" s="23"/>
      <c r="T229" s="23"/>
      <c r="U229" s="23"/>
      <c r="V229" s="23"/>
      <c r="W229" s="23"/>
      <c r="X229" s="23"/>
      <c r="Y229" s="23"/>
      <c r="Z229" s="23"/>
      <c r="AA229" s="235"/>
      <c r="AB229" s="235"/>
      <c r="AC229" s="235"/>
      <c r="AD229" s="98"/>
      <c r="AE229" s="79">
        <f t="shared" si="78"/>
        <v>0</v>
      </c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</row>
    <row r="230" spans="1:73" s="8" customFormat="1" ht="11.25" hidden="1" customHeight="1">
      <c r="A230" s="167" t="s">
        <v>219</v>
      </c>
      <c r="B230" s="168"/>
      <c r="C230" s="101"/>
      <c r="D230" s="102"/>
      <c r="E230" s="103"/>
      <c r="F230" s="104"/>
      <c r="G230" s="102"/>
      <c r="H230" s="103"/>
      <c r="I230" s="105"/>
      <c r="J230" s="102"/>
      <c r="K230" s="101"/>
      <c r="L230" s="78">
        <f t="shared" si="74"/>
        <v>0</v>
      </c>
      <c r="M230" s="78">
        <f t="shared" si="76"/>
        <v>0</v>
      </c>
      <c r="N230" s="78">
        <f t="shared" si="75"/>
        <v>0</v>
      </c>
      <c r="O230" s="78">
        <f t="shared" si="77"/>
        <v>0</v>
      </c>
      <c r="P230" s="98"/>
      <c r="Q230" s="98"/>
      <c r="R230" s="23"/>
      <c r="S230" s="23"/>
      <c r="T230" s="23"/>
      <c r="U230" s="23"/>
      <c r="V230" s="23"/>
      <c r="W230" s="23"/>
      <c r="X230" s="23"/>
      <c r="Y230" s="23"/>
      <c r="Z230" s="23"/>
      <c r="AA230" s="235"/>
      <c r="AB230" s="235"/>
      <c r="AC230" s="235"/>
      <c r="AD230" s="98"/>
      <c r="AE230" s="79">
        <f t="shared" si="78"/>
        <v>0</v>
      </c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9"/>
      <c r="BC230" s="159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</row>
    <row r="231" spans="1:73" s="8" customFormat="1" ht="11.25" hidden="1" customHeight="1">
      <c r="A231" s="167" t="s">
        <v>220</v>
      </c>
      <c r="B231" s="168"/>
      <c r="C231" s="101"/>
      <c r="D231" s="102"/>
      <c r="E231" s="103"/>
      <c r="F231" s="104"/>
      <c r="G231" s="102"/>
      <c r="H231" s="103"/>
      <c r="I231" s="105"/>
      <c r="J231" s="102"/>
      <c r="K231" s="101"/>
      <c r="L231" s="78">
        <f t="shared" si="74"/>
        <v>0</v>
      </c>
      <c r="M231" s="78">
        <f t="shared" si="76"/>
        <v>0</v>
      </c>
      <c r="N231" s="78">
        <f t="shared" si="75"/>
        <v>0</v>
      </c>
      <c r="O231" s="78">
        <f t="shared" si="77"/>
        <v>0</v>
      </c>
      <c r="P231" s="98"/>
      <c r="Q231" s="98"/>
      <c r="R231" s="23"/>
      <c r="S231" s="23"/>
      <c r="T231" s="23"/>
      <c r="U231" s="23"/>
      <c r="V231" s="23"/>
      <c r="W231" s="23"/>
      <c r="X231" s="23"/>
      <c r="Y231" s="23"/>
      <c r="Z231" s="23"/>
      <c r="AA231" s="235"/>
      <c r="AB231" s="235"/>
      <c r="AC231" s="235"/>
      <c r="AD231" s="98"/>
      <c r="AE231" s="79">
        <f t="shared" si="78"/>
        <v>0</v>
      </c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9"/>
      <c r="BC231" s="159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</row>
    <row r="232" spans="1:73" s="8" customFormat="1" ht="11.25" hidden="1" customHeight="1">
      <c r="A232" s="167" t="s">
        <v>221</v>
      </c>
      <c r="B232" s="168"/>
      <c r="C232" s="101"/>
      <c r="D232" s="102"/>
      <c r="E232" s="103"/>
      <c r="F232" s="104"/>
      <c r="G232" s="102"/>
      <c r="H232" s="103"/>
      <c r="I232" s="105"/>
      <c r="J232" s="102"/>
      <c r="K232" s="101"/>
      <c r="L232" s="78">
        <f t="shared" si="74"/>
        <v>0</v>
      </c>
      <c r="M232" s="78">
        <f t="shared" si="76"/>
        <v>0</v>
      </c>
      <c r="N232" s="78">
        <f t="shared" si="75"/>
        <v>0</v>
      </c>
      <c r="O232" s="78">
        <f t="shared" si="77"/>
        <v>0</v>
      </c>
      <c r="P232" s="98"/>
      <c r="Q232" s="98"/>
      <c r="R232" s="23"/>
      <c r="S232" s="23"/>
      <c r="T232" s="23"/>
      <c r="U232" s="23"/>
      <c r="V232" s="23"/>
      <c r="W232" s="23"/>
      <c r="X232" s="23"/>
      <c r="Y232" s="23"/>
      <c r="Z232" s="23"/>
      <c r="AA232" s="235"/>
      <c r="AB232" s="235"/>
      <c r="AC232" s="235"/>
      <c r="AD232" s="98"/>
      <c r="AE232" s="79">
        <f t="shared" si="78"/>
        <v>0</v>
      </c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9"/>
      <c r="BC232" s="159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</row>
    <row r="233" spans="1:73" s="8" customFormat="1" ht="11.25" hidden="1" customHeight="1">
      <c r="A233" s="167" t="s">
        <v>222</v>
      </c>
      <c r="B233" s="168"/>
      <c r="C233" s="101"/>
      <c r="D233" s="102"/>
      <c r="E233" s="103"/>
      <c r="F233" s="104"/>
      <c r="G233" s="102"/>
      <c r="H233" s="103"/>
      <c r="I233" s="105"/>
      <c r="J233" s="102"/>
      <c r="K233" s="101"/>
      <c r="L233" s="78">
        <f t="shared" si="74"/>
        <v>0</v>
      </c>
      <c r="M233" s="78">
        <f t="shared" si="76"/>
        <v>0</v>
      </c>
      <c r="N233" s="78">
        <f t="shared" si="75"/>
        <v>0</v>
      </c>
      <c r="O233" s="78">
        <f t="shared" si="77"/>
        <v>0</v>
      </c>
      <c r="P233" s="98"/>
      <c r="Q233" s="98"/>
      <c r="R233" s="23"/>
      <c r="S233" s="23"/>
      <c r="T233" s="23"/>
      <c r="U233" s="23"/>
      <c r="V233" s="23"/>
      <c r="W233" s="23"/>
      <c r="X233" s="23"/>
      <c r="Y233" s="23"/>
      <c r="Z233" s="23"/>
      <c r="AA233" s="235"/>
      <c r="AB233" s="235"/>
      <c r="AC233" s="235"/>
      <c r="AD233" s="98"/>
      <c r="AE233" s="79">
        <f t="shared" si="78"/>
        <v>0</v>
      </c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9"/>
      <c r="BC233" s="159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</row>
    <row r="234" spans="1:73" s="8" customFormat="1" ht="11.25" hidden="1" customHeight="1">
      <c r="A234" s="167" t="s">
        <v>223</v>
      </c>
      <c r="B234" s="168"/>
      <c r="C234" s="101"/>
      <c r="D234" s="102"/>
      <c r="E234" s="103"/>
      <c r="F234" s="104"/>
      <c r="G234" s="102"/>
      <c r="H234" s="103"/>
      <c r="I234" s="105"/>
      <c r="J234" s="102"/>
      <c r="K234" s="101"/>
      <c r="L234" s="78">
        <f t="shared" si="74"/>
        <v>0</v>
      </c>
      <c r="M234" s="78">
        <f t="shared" si="76"/>
        <v>0</v>
      </c>
      <c r="N234" s="78">
        <f t="shared" si="75"/>
        <v>0</v>
      </c>
      <c r="O234" s="78">
        <f t="shared" si="77"/>
        <v>0</v>
      </c>
      <c r="P234" s="98"/>
      <c r="Q234" s="98"/>
      <c r="R234" s="23"/>
      <c r="S234" s="23"/>
      <c r="T234" s="23"/>
      <c r="U234" s="23"/>
      <c r="V234" s="23"/>
      <c r="W234" s="23"/>
      <c r="X234" s="23"/>
      <c r="Y234" s="23"/>
      <c r="Z234" s="23"/>
      <c r="AA234" s="235"/>
      <c r="AB234" s="235"/>
      <c r="AC234" s="235"/>
      <c r="AD234" s="98"/>
      <c r="AE234" s="79">
        <f t="shared" si="78"/>
        <v>0</v>
      </c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9"/>
      <c r="BC234" s="159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</row>
    <row r="235" spans="1:73" s="8" customFormat="1" ht="11.25" hidden="1" customHeight="1">
      <c r="A235" s="167" t="s">
        <v>224</v>
      </c>
      <c r="B235" s="168"/>
      <c r="C235" s="101"/>
      <c r="D235" s="102"/>
      <c r="E235" s="103"/>
      <c r="F235" s="104"/>
      <c r="G235" s="102"/>
      <c r="H235" s="103"/>
      <c r="I235" s="105"/>
      <c r="J235" s="102"/>
      <c r="K235" s="101"/>
      <c r="L235" s="78">
        <f t="shared" si="74"/>
        <v>0</v>
      </c>
      <c r="M235" s="78">
        <f t="shared" si="76"/>
        <v>0</v>
      </c>
      <c r="N235" s="78">
        <f t="shared" si="75"/>
        <v>0</v>
      </c>
      <c r="O235" s="78">
        <f t="shared" si="77"/>
        <v>0</v>
      </c>
      <c r="P235" s="98"/>
      <c r="Q235" s="98"/>
      <c r="R235" s="23"/>
      <c r="S235" s="23"/>
      <c r="T235" s="23"/>
      <c r="U235" s="23"/>
      <c r="V235" s="23"/>
      <c r="W235" s="23"/>
      <c r="X235" s="23"/>
      <c r="Y235" s="23"/>
      <c r="Z235" s="23"/>
      <c r="AA235" s="235"/>
      <c r="AB235" s="235"/>
      <c r="AC235" s="235"/>
      <c r="AD235" s="98"/>
      <c r="AE235" s="79">
        <f t="shared" si="78"/>
        <v>0</v>
      </c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9"/>
      <c r="BC235" s="159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</row>
    <row r="236" spans="1:73" s="8" customFormat="1" ht="11.25" hidden="1" customHeight="1">
      <c r="A236" s="167" t="s">
        <v>225</v>
      </c>
      <c r="B236" s="168"/>
      <c r="C236" s="101"/>
      <c r="D236" s="102"/>
      <c r="E236" s="103"/>
      <c r="F236" s="104"/>
      <c r="G236" s="102"/>
      <c r="H236" s="103"/>
      <c r="I236" s="105"/>
      <c r="J236" s="102"/>
      <c r="K236" s="101"/>
      <c r="L236" s="78">
        <f t="shared" si="74"/>
        <v>0</v>
      </c>
      <c r="M236" s="78">
        <f t="shared" si="76"/>
        <v>0</v>
      </c>
      <c r="N236" s="78">
        <f t="shared" si="75"/>
        <v>0</v>
      </c>
      <c r="O236" s="78">
        <f t="shared" si="77"/>
        <v>0</v>
      </c>
      <c r="P236" s="98"/>
      <c r="Q236" s="98"/>
      <c r="R236" s="23"/>
      <c r="S236" s="23"/>
      <c r="T236" s="23"/>
      <c r="U236" s="23"/>
      <c r="V236" s="23"/>
      <c r="W236" s="23"/>
      <c r="X236" s="23"/>
      <c r="Y236" s="23"/>
      <c r="Z236" s="23"/>
      <c r="AA236" s="235"/>
      <c r="AB236" s="235"/>
      <c r="AC236" s="235"/>
      <c r="AD236" s="98"/>
      <c r="AE236" s="79">
        <f t="shared" si="78"/>
        <v>0</v>
      </c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9"/>
      <c r="BC236" s="159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</row>
    <row r="237" spans="1:73" s="8" customFormat="1" ht="11.25" hidden="1" customHeight="1">
      <c r="A237" s="167" t="s">
        <v>226</v>
      </c>
      <c r="B237" s="168"/>
      <c r="C237" s="101"/>
      <c r="D237" s="102"/>
      <c r="E237" s="103"/>
      <c r="F237" s="104"/>
      <c r="G237" s="102"/>
      <c r="H237" s="103"/>
      <c r="I237" s="105"/>
      <c r="J237" s="102"/>
      <c r="K237" s="101"/>
      <c r="L237" s="78">
        <f t="shared" si="74"/>
        <v>0</v>
      </c>
      <c r="M237" s="78">
        <f t="shared" si="76"/>
        <v>0</v>
      </c>
      <c r="N237" s="78">
        <f t="shared" si="75"/>
        <v>0</v>
      </c>
      <c r="O237" s="78">
        <f t="shared" si="77"/>
        <v>0</v>
      </c>
      <c r="P237" s="98"/>
      <c r="Q237" s="98"/>
      <c r="R237" s="23"/>
      <c r="S237" s="23"/>
      <c r="T237" s="23"/>
      <c r="U237" s="23"/>
      <c r="V237" s="23"/>
      <c r="W237" s="23"/>
      <c r="X237" s="23"/>
      <c r="Y237" s="23"/>
      <c r="Z237" s="23"/>
      <c r="AA237" s="235"/>
      <c r="AB237" s="235"/>
      <c r="AC237" s="235"/>
      <c r="AD237" s="98"/>
      <c r="AE237" s="79">
        <f t="shared" si="78"/>
        <v>0</v>
      </c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9"/>
      <c r="BC237" s="159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</row>
    <row r="238" spans="1:73" s="8" customFormat="1" ht="11.25" hidden="1" customHeight="1">
      <c r="A238" s="167" t="s">
        <v>227</v>
      </c>
      <c r="B238" s="168"/>
      <c r="C238" s="101"/>
      <c r="D238" s="102"/>
      <c r="E238" s="103"/>
      <c r="F238" s="104"/>
      <c r="G238" s="102"/>
      <c r="H238" s="103"/>
      <c r="I238" s="105"/>
      <c r="J238" s="102"/>
      <c r="K238" s="101"/>
      <c r="L238" s="78">
        <f t="shared" si="74"/>
        <v>0</v>
      </c>
      <c r="M238" s="78">
        <f t="shared" si="76"/>
        <v>0</v>
      </c>
      <c r="N238" s="78">
        <f t="shared" si="75"/>
        <v>0</v>
      </c>
      <c r="O238" s="78">
        <f t="shared" si="77"/>
        <v>0</v>
      </c>
      <c r="P238" s="98"/>
      <c r="Q238" s="98"/>
      <c r="R238" s="23"/>
      <c r="S238" s="23"/>
      <c r="T238" s="23"/>
      <c r="U238" s="23"/>
      <c r="V238" s="23"/>
      <c r="W238" s="23"/>
      <c r="X238" s="23"/>
      <c r="Y238" s="23"/>
      <c r="Z238" s="23"/>
      <c r="AA238" s="235"/>
      <c r="AB238" s="235"/>
      <c r="AC238" s="235"/>
      <c r="AD238" s="98"/>
      <c r="AE238" s="79">
        <f t="shared" si="78"/>
        <v>0</v>
      </c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9"/>
      <c r="BC238" s="159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</row>
    <row r="239" spans="1:73" s="8" customFormat="1" ht="11.25" hidden="1" customHeight="1">
      <c r="A239" s="167" t="s">
        <v>228</v>
      </c>
      <c r="B239" s="168"/>
      <c r="C239" s="101"/>
      <c r="D239" s="102"/>
      <c r="E239" s="103"/>
      <c r="F239" s="104"/>
      <c r="G239" s="102"/>
      <c r="H239" s="103"/>
      <c r="I239" s="105"/>
      <c r="J239" s="102"/>
      <c r="K239" s="101"/>
      <c r="L239" s="78">
        <f t="shared" si="74"/>
        <v>0</v>
      </c>
      <c r="M239" s="78">
        <f t="shared" si="76"/>
        <v>0</v>
      </c>
      <c r="N239" s="78">
        <f t="shared" si="75"/>
        <v>0</v>
      </c>
      <c r="O239" s="78">
        <f t="shared" si="77"/>
        <v>0</v>
      </c>
      <c r="P239" s="98"/>
      <c r="Q239" s="98"/>
      <c r="R239" s="23"/>
      <c r="S239" s="23"/>
      <c r="T239" s="23"/>
      <c r="U239" s="23"/>
      <c r="V239" s="23"/>
      <c r="W239" s="23"/>
      <c r="X239" s="23"/>
      <c r="Y239" s="23"/>
      <c r="Z239" s="23"/>
      <c r="AA239" s="235"/>
      <c r="AB239" s="235"/>
      <c r="AC239" s="235"/>
      <c r="AD239" s="98"/>
      <c r="AE239" s="79">
        <f t="shared" si="78"/>
        <v>0</v>
      </c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9"/>
      <c r="BC239" s="159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</row>
    <row r="240" spans="1:73" s="8" customFormat="1" ht="11.25" hidden="1" customHeight="1">
      <c r="A240" s="167" t="s">
        <v>229</v>
      </c>
      <c r="B240" s="168"/>
      <c r="C240" s="101"/>
      <c r="D240" s="102"/>
      <c r="E240" s="103"/>
      <c r="F240" s="104"/>
      <c r="G240" s="102"/>
      <c r="H240" s="103"/>
      <c r="I240" s="105"/>
      <c r="J240" s="102"/>
      <c r="K240" s="101"/>
      <c r="L240" s="78">
        <f t="shared" si="74"/>
        <v>0</v>
      </c>
      <c r="M240" s="78">
        <f t="shared" si="76"/>
        <v>0</v>
      </c>
      <c r="N240" s="78">
        <f t="shared" si="75"/>
        <v>0</v>
      </c>
      <c r="O240" s="78">
        <f t="shared" si="77"/>
        <v>0</v>
      </c>
      <c r="P240" s="98"/>
      <c r="Q240" s="98"/>
      <c r="R240" s="23"/>
      <c r="S240" s="23"/>
      <c r="T240" s="23"/>
      <c r="U240" s="23"/>
      <c r="V240" s="23"/>
      <c r="W240" s="23"/>
      <c r="X240" s="23"/>
      <c r="Y240" s="23"/>
      <c r="Z240" s="23"/>
      <c r="AA240" s="235"/>
      <c r="AB240" s="235"/>
      <c r="AC240" s="235"/>
      <c r="AD240" s="98"/>
      <c r="AE240" s="79">
        <f t="shared" si="78"/>
        <v>0</v>
      </c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9"/>
      <c r="BC240" s="159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</row>
    <row r="241" spans="1:73" s="8" customFormat="1" ht="11.25" hidden="1" customHeight="1">
      <c r="A241" s="167" t="s">
        <v>230</v>
      </c>
      <c r="B241" s="168"/>
      <c r="C241" s="101"/>
      <c r="D241" s="102"/>
      <c r="E241" s="103"/>
      <c r="F241" s="104"/>
      <c r="G241" s="102"/>
      <c r="H241" s="103"/>
      <c r="I241" s="105"/>
      <c r="J241" s="102"/>
      <c r="K241" s="101"/>
      <c r="L241" s="78">
        <f t="shared" si="74"/>
        <v>0</v>
      </c>
      <c r="M241" s="78">
        <f t="shared" si="76"/>
        <v>0</v>
      </c>
      <c r="N241" s="78">
        <f t="shared" si="75"/>
        <v>0</v>
      </c>
      <c r="O241" s="78">
        <f t="shared" si="77"/>
        <v>0</v>
      </c>
      <c r="P241" s="98"/>
      <c r="Q241" s="98"/>
      <c r="R241" s="23"/>
      <c r="S241" s="23"/>
      <c r="T241" s="23"/>
      <c r="U241" s="23"/>
      <c r="V241" s="23"/>
      <c r="W241" s="23"/>
      <c r="X241" s="23"/>
      <c r="Y241" s="23"/>
      <c r="Z241" s="23"/>
      <c r="AA241" s="235"/>
      <c r="AB241" s="235"/>
      <c r="AC241" s="235"/>
      <c r="AD241" s="98"/>
      <c r="AE241" s="79">
        <f t="shared" si="78"/>
        <v>0</v>
      </c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9"/>
      <c r="BC241" s="159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</row>
    <row r="242" spans="1:73" s="8" customFormat="1" ht="12.75" customHeight="1">
      <c r="A242" s="166" t="s">
        <v>55</v>
      </c>
      <c r="B242" s="166" t="s">
        <v>427</v>
      </c>
      <c r="C242" s="219"/>
      <c r="D242" s="289" t="s">
        <v>460</v>
      </c>
      <c r="E242" s="26"/>
      <c r="F242" s="104"/>
      <c r="G242" s="102"/>
      <c r="H242" s="103"/>
      <c r="I242" s="104"/>
      <c r="J242" s="102"/>
      <c r="K242" s="102"/>
      <c r="L242" s="78">
        <f t="shared" si="74"/>
        <v>32</v>
      </c>
      <c r="M242" s="78"/>
      <c r="N242" s="78">
        <f>SUM(R242:AB242)</f>
        <v>32</v>
      </c>
      <c r="O242" s="78"/>
      <c r="P242" s="78">
        <f t="shared" ref="P242" si="79">SUM(T242:AD242)</f>
        <v>32</v>
      </c>
      <c r="Q242" s="248"/>
      <c r="R242" s="23"/>
      <c r="S242" s="23"/>
      <c r="T242" s="23"/>
      <c r="U242" s="23"/>
      <c r="V242" s="23"/>
      <c r="W242" s="228"/>
      <c r="X242" s="228"/>
      <c r="Y242" s="228"/>
      <c r="Z242" s="23"/>
      <c r="AA242" s="235">
        <v>32</v>
      </c>
      <c r="AB242" s="98"/>
      <c r="AC242" s="111"/>
      <c r="AD242" s="118"/>
      <c r="AE242" s="79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</row>
    <row r="243" spans="1:73" s="216" customFormat="1" ht="14.25" customHeight="1">
      <c r="A243" s="208" t="s">
        <v>231</v>
      </c>
      <c r="B243" s="208" t="s">
        <v>426</v>
      </c>
      <c r="C243" s="219"/>
      <c r="D243" s="217"/>
      <c r="E243" s="212"/>
      <c r="F243" s="213"/>
      <c r="G243" s="289" t="s">
        <v>432</v>
      </c>
      <c r="H243" s="236"/>
      <c r="I243" s="213"/>
      <c r="J243" s="211"/>
      <c r="K243" s="211"/>
      <c r="L243" s="78">
        <f t="shared" si="74"/>
        <v>78</v>
      </c>
      <c r="M243" s="78"/>
      <c r="N243" s="78">
        <f>SUM(R243:AC243)</f>
        <v>78</v>
      </c>
      <c r="O243" s="78"/>
      <c r="P243" s="78">
        <f t="shared" ref="P243" si="80">SUM(T243:AE243)</f>
        <v>78</v>
      </c>
      <c r="Q243" s="248"/>
      <c r="R243" s="209"/>
      <c r="S243" s="209"/>
      <c r="T243" s="209"/>
      <c r="U243" s="209"/>
      <c r="V243" s="209"/>
      <c r="W243" s="228"/>
      <c r="X243" s="228"/>
      <c r="Y243" s="228"/>
      <c r="Z243" s="209"/>
      <c r="AA243" s="235"/>
      <c r="AB243" s="235"/>
      <c r="AC243" s="118">
        <v>78</v>
      </c>
      <c r="AD243" s="118"/>
      <c r="AE243" s="79"/>
      <c r="AF243" s="214"/>
      <c r="AG243" s="214"/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5"/>
      <c r="BC243" s="215"/>
      <c r="BD243" s="215"/>
      <c r="BE243" s="215"/>
      <c r="BF243" s="215"/>
      <c r="BG243" s="215"/>
      <c r="BH243" s="215"/>
      <c r="BI243" s="215"/>
      <c r="BJ243" s="215"/>
      <c r="BK243" s="215"/>
      <c r="BL243" s="215"/>
      <c r="BM243" s="215"/>
      <c r="BN243" s="215"/>
      <c r="BO243" s="215"/>
      <c r="BP243" s="215"/>
      <c r="BQ243" s="215"/>
      <c r="BR243" s="215"/>
      <c r="BS243" s="215"/>
      <c r="BT243" s="215"/>
      <c r="BU243" s="215"/>
    </row>
    <row r="244" spans="1:73" s="216" customFormat="1" ht="14.25" customHeight="1">
      <c r="A244" s="221"/>
      <c r="B244" s="166" t="s">
        <v>499</v>
      </c>
      <c r="C244" s="223"/>
      <c r="D244" s="223"/>
      <c r="E244" s="224"/>
      <c r="F244" s="225"/>
      <c r="G244" s="223"/>
      <c r="H244" s="224"/>
      <c r="I244" s="225"/>
      <c r="J244" s="223">
        <v>8</v>
      </c>
      <c r="K244" s="223"/>
      <c r="L244" s="78"/>
      <c r="M244" s="78"/>
      <c r="N244" s="78"/>
      <c r="O244" s="78"/>
      <c r="P244" s="222"/>
      <c r="Q244" s="248"/>
      <c r="R244" s="222"/>
      <c r="S244" s="222"/>
      <c r="T244" s="222"/>
      <c r="U244" s="222"/>
      <c r="V244" s="222"/>
      <c r="W244" s="228"/>
      <c r="X244" s="228"/>
      <c r="Y244" s="228"/>
      <c r="Z244" s="222"/>
      <c r="AA244" s="235"/>
      <c r="AB244" s="235"/>
      <c r="AC244" s="118"/>
      <c r="AD244" s="118"/>
      <c r="AE244" s="79"/>
      <c r="AF244" s="214"/>
      <c r="AG244" s="214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5"/>
      <c r="BQ244" s="215"/>
      <c r="BR244" s="215"/>
      <c r="BS244" s="215"/>
      <c r="BT244" s="215"/>
      <c r="BU244" s="215"/>
    </row>
    <row r="245" spans="1:73" s="8" customFormat="1" ht="13.5" customHeight="1">
      <c r="A245" s="182" t="s">
        <v>42</v>
      </c>
      <c r="B245" s="171" t="s">
        <v>363</v>
      </c>
      <c r="C245" s="342">
        <f>COUNTIF(C246:E272,1)+COUNTIF(C246:E272,2)+COUNTIF(C246:E272,3)+COUNTIF(C246:E272,4)+COUNTIF(C246:E272,5)+COUNTIF(C246:E272,6)+COUNTIF(C246:E272,7)+COUNTIF(C246:E272,8)</f>
        <v>0</v>
      </c>
      <c r="D245" s="342"/>
      <c r="E245" s="343"/>
      <c r="F245" s="341">
        <f>COUNTIF(F246:H272,1)+COUNTIF(F246:H272,2)+COUNTIF(F246:H272,3)+COUNTIF(F246:H272,4)+COUNTIF(F246:H272,5)+COUNTIF(F246:H272,6)+COUNTIF(F246:H272,7)+COUNTIF(F246:H272,8)</f>
        <v>3</v>
      </c>
      <c r="G245" s="342"/>
      <c r="H245" s="343"/>
      <c r="I245" s="341">
        <f>COUNTIF(I246:K272,1)+COUNTIF(I246:K272,2)+COUNTIF(I246:K272,3)+COUNTIF(I246:K272,4)+COUNTIF(I246:K272,5)+COUNTIF(I246:K272,6)+COUNTIF(I246:K272,7)+COUNTIF(I246:K272,8)</f>
        <v>1</v>
      </c>
      <c r="J245" s="342"/>
      <c r="K245" s="342"/>
      <c r="L245" s="86">
        <f>SUM(L246:L270)</f>
        <v>350</v>
      </c>
      <c r="M245" s="86">
        <f>SUM(M246:M270)</f>
        <v>117</v>
      </c>
      <c r="N245" s="86">
        <f>SUM(N246:N270)</f>
        <v>233</v>
      </c>
      <c r="O245" s="86">
        <f>SUM(O246:O270)</f>
        <v>117</v>
      </c>
      <c r="P245" s="86">
        <f>SUM(P246:P270)</f>
        <v>116</v>
      </c>
      <c r="Q245" s="86"/>
      <c r="R245" s="87">
        <f t="shared" ref="R245" si="81">SUM(R246:R272)</f>
        <v>0</v>
      </c>
      <c r="S245" s="87">
        <f t="shared" ref="S245" si="82">SUM(S246:S272)</f>
        <v>0</v>
      </c>
      <c r="T245" s="86">
        <f>SUM(T246:T270)</f>
        <v>0</v>
      </c>
      <c r="U245" s="86">
        <f>SUM(U246:U270)</f>
        <v>0</v>
      </c>
      <c r="V245" s="87">
        <f t="shared" ref="V245" si="83">SUM(V246:V272)</f>
        <v>0</v>
      </c>
      <c r="W245" s="86">
        <f>SUM(W246:W270)</f>
        <v>48</v>
      </c>
      <c r="X245" s="229">
        <f t="shared" ref="X245" si="84">SUM(X246:X272)</f>
        <v>0</v>
      </c>
      <c r="Y245" s="86">
        <f>SUM(Y246:Y270)</f>
        <v>69</v>
      </c>
      <c r="Z245" s="87">
        <f t="shared" ref="Z245" si="85">SUM(Z246:Z272)</f>
        <v>0</v>
      </c>
      <c r="AA245" s="86">
        <f>SUM(AA246:AA270)</f>
        <v>64</v>
      </c>
      <c r="AB245" s="234">
        <f t="shared" ref="AB245" si="86">SUM(AB246:AB272)</f>
        <v>0</v>
      </c>
      <c r="AC245" s="86">
        <f>SUM(AC246:AC270)</f>
        <v>52</v>
      </c>
      <c r="AD245" s="234">
        <v>180</v>
      </c>
      <c r="AE245" s="97">
        <f>N245-AD245</f>
        <v>53</v>
      </c>
      <c r="AF245" s="158"/>
      <c r="AG245" s="207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9"/>
      <c r="BC245" s="159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</row>
    <row r="246" spans="1:73" s="8" customFormat="1" ht="12.75" customHeight="1">
      <c r="A246" s="167" t="s">
        <v>483</v>
      </c>
      <c r="B246" s="168" t="s">
        <v>363</v>
      </c>
      <c r="C246" s="16"/>
      <c r="D246" s="21"/>
      <c r="E246" s="119"/>
      <c r="F246" s="120">
        <v>5</v>
      </c>
      <c r="G246" s="21">
        <v>6</v>
      </c>
      <c r="H246" s="119">
        <v>8</v>
      </c>
      <c r="I246" s="121"/>
      <c r="J246" s="21">
        <v>7</v>
      </c>
      <c r="K246" s="16"/>
      <c r="L246" s="78">
        <f t="shared" ref="L246:L272" si="87">M246+N246</f>
        <v>350</v>
      </c>
      <c r="M246" s="78">
        <v>117</v>
      </c>
      <c r="N246" s="78">
        <f t="shared" ref="N246:N272" si="88">SUM(R246:AC246)</f>
        <v>233</v>
      </c>
      <c r="O246" s="78">
        <f t="shared" ref="O246:O270" si="89">N246-P246</f>
        <v>117</v>
      </c>
      <c r="P246" s="98">
        <v>116</v>
      </c>
      <c r="Q246" s="98"/>
      <c r="R246" s="23"/>
      <c r="S246" s="23"/>
      <c r="T246" s="23"/>
      <c r="U246" s="23"/>
      <c r="V246" s="23"/>
      <c r="W246" s="228">
        <v>48</v>
      </c>
      <c r="X246" s="228"/>
      <c r="Y246" s="228">
        <v>69</v>
      </c>
      <c r="Z246" s="23"/>
      <c r="AA246" s="235">
        <v>64</v>
      </c>
      <c r="AB246" s="235"/>
      <c r="AC246" s="235">
        <v>52</v>
      </c>
      <c r="AD246" s="118"/>
      <c r="AE246" s="79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9"/>
      <c r="BC246" s="159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</row>
    <row r="247" spans="1:73" s="8" customFormat="1" ht="11.25" hidden="1" customHeight="1">
      <c r="A247" s="167" t="s">
        <v>232</v>
      </c>
      <c r="B247" s="168"/>
      <c r="C247" s="101"/>
      <c r="D247" s="102"/>
      <c r="E247" s="103"/>
      <c r="F247" s="104"/>
      <c r="G247" s="102"/>
      <c r="H247" s="103"/>
      <c r="I247" s="105"/>
      <c r="J247" s="102"/>
      <c r="K247" s="101"/>
      <c r="L247" s="78">
        <f t="shared" si="87"/>
        <v>0</v>
      </c>
      <c r="M247" s="78">
        <f t="shared" ref="M247:M270" si="90">N247/2</f>
        <v>0</v>
      </c>
      <c r="N247" s="78">
        <f t="shared" si="88"/>
        <v>0</v>
      </c>
      <c r="O247" s="78">
        <f t="shared" si="89"/>
        <v>0</v>
      </c>
      <c r="P247" s="98"/>
      <c r="Q247" s="98"/>
      <c r="R247" s="23"/>
      <c r="S247" s="23"/>
      <c r="T247" s="23"/>
      <c r="U247" s="23"/>
      <c r="V247" s="23"/>
      <c r="W247" s="228"/>
      <c r="X247" s="228"/>
      <c r="Y247" s="228"/>
      <c r="Z247" s="23"/>
      <c r="AA247" s="235"/>
      <c r="AB247" s="235"/>
      <c r="AC247" s="235"/>
      <c r="AD247" s="98"/>
      <c r="AE247" s="79">
        <f t="shared" ref="AE247:AE270" si="91">N247-AD247</f>
        <v>0</v>
      </c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9"/>
      <c r="BC247" s="159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</row>
    <row r="248" spans="1:73" s="8" customFormat="1" ht="11.25" hidden="1" customHeight="1">
      <c r="A248" s="167" t="s">
        <v>233</v>
      </c>
      <c r="B248" s="168"/>
      <c r="C248" s="101"/>
      <c r="D248" s="102"/>
      <c r="E248" s="103"/>
      <c r="F248" s="104"/>
      <c r="G248" s="102"/>
      <c r="H248" s="103"/>
      <c r="I248" s="105"/>
      <c r="J248" s="102"/>
      <c r="K248" s="101"/>
      <c r="L248" s="78">
        <f t="shared" si="87"/>
        <v>0</v>
      </c>
      <c r="M248" s="78">
        <f t="shared" si="90"/>
        <v>0</v>
      </c>
      <c r="N248" s="78">
        <f t="shared" si="88"/>
        <v>0</v>
      </c>
      <c r="O248" s="78">
        <f t="shared" si="89"/>
        <v>0</v>
      </c>
      <c r="P248" s="98"/>
      <c r="Q248" s="98"/>
      <c r="R248" s="23"/>
      <c r="S248" s="23"/>
      <c r="T248" s="23"/>
      <c r="U248" s="23"/>
      <c r="V248" s="23"/>
      <c r="W248" s="228"/>
      <c r="X248" s="228"/>
      <c r="Y248" s="228"/>
      <c r="Z248" s="23"/>
      <c r="AA248" s="235"/>
      <c r="AB248" s="235"/>
      <c r="AC248" s="235"/>
      <c r="AD248" s="98"/>
      <c r="AE248" s="79">
        <f t="shared" si="91"/>
        <v>0</v>
      </c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9"/>
      <c r="BC248" s="159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</row>
    <row r="249" spans="1:73" s="8" customFormat="1" ht="11.25" hidden="1" customHeight="1">
      <c r="A249" s="167" t="s">
        <v>234</v>
      </c>
      <c r="B249" s="168"/>
      <c r="C249" s="101"/>
      <c r="D249" s="102"/>
      <c r="E249" s="103"/>
      <c r="F249" s="104"/>
      <c r="G249" s="102"/>
      <c r="H249" s="103"/>
      <c r="I249" s="105"/>
      <c r="J249" s="102"/>
      <c r="K249" s="101"/>
      <c r="L249" s="78">
        <f t="shared" si="87"/>
        <v>0</v>
      </c>
      <c r="M249" s="78">
        <f t="shared" si="90"/>
        <v>0</v>
      </c>
      <c r="N249" s="78">
        <f t="shared" si="88"/>
        <v>0</v>
      </c>
      <c r="O249" s="78">
        <f t="shared" si="89"/>
        <v>0</v>
      </c>
      <c r="P249" s="98"/>
      <c r="Q249" s="98"/>
      <c r="R249" s="23"/>
      <c r="S249" s="23"/>
      <c r="T249" s="23"/>
      <c r="U249" s="23"/>
      <c r="V249" s="23"/>
      <c r="W249" s="228"/>
      <c r="X249" s="228"/>
      <c r="Y249" s="228"/>
      <c r="Z249" s="23"/>
      <c r="AA249" s="235"/>
      <c r="AB249" s="235"/>
      <c r="AC249" s="235"/>
      <c r="AD249" s="98"/>
      <c r="AE249" s="79">
        <f t="shared" si="91"/>
        <v>0</v>
      </c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9"/>
      <c r="BC249" s="159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</row>
    <row r="250" spans="1:73" s="8" customFormat="1" ht="11.25" hidden="1" customHeight="1">
      <c r="A250" s="167" t="s">
        <v>235</v>
      </c>
      <c r="B250" s="168"/>
      <c r="C250" s="101"/>
      <c r="D250" s="102"/>
      <c r="E250" s="103"/>
      <c r="F250" s="104"/>
      <c r="G250" s="102"/>
      <c r="H250" s="103"/>
      <c r="I250" s="105"/>
      <c r="J250" s="102"/>
      <c r="K250" s="101"/>
      <c r="L250" s="78">
        <f t="shared" si="87"/>
        <v>0</v>
      </c>
      <c r="M250" s="78">
        <f t="shared" si="90"/>
        <v>0</v>
      </c>
      <c r="N250" s="78">
        <f t="shared" si="88"/>
        <v>0</v>
      </c>
      <c r="O250" s="78">
        <f t="shared" si="89"/>
        <v>0</v>
      </c>
      <c r="P250" s="98"/>
      <c r="Q250" s="98"/>
      <c r="R250" s="23"/>
      <c r="S250" s="23"/>
      <c r="T250" s="23"/>
      <c r="U250" s="23"/>
      <c r="V250" s="23"/>
      <c r="W250" s="228"/>
      <c r="X250" s="228"/>
      <c r="Y250" s="228"/>
      <c r="Z250" s="23"/>
      <c r="AA250" s="235"/>
      <c r="AB250" s="235"/>
      <c r="AC250" s="235"/>
      <c r="AD250" s="98"/>
      <c r="AE250" s="79">
        <f t="shared" si="91"/>
        <v>0</v>
      </c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9"/>
      <c r="BC250" s="159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</row>
    <row r="251" spans="1:73" s="8" customFormat="1" ht="11.25" hidden="1" customHeight="1">
      <c r="A251" s="167" t="s">
        <v>236</v>
      </c>
      <c r="B251" s="168"/>
      <c r="C251" s="101"/>
      <c r="D251" s="102"/>
      <c r="E251" s="103"/>
      <c r="F251" s="104"/>
      <c r="G251" s="102"/>
      <c r="H251" s="103"/>
      <c r="I251" s="105"/>
      <c r="J251" s="102"/>
      <c r="K251" s="101"/>
      <c r="L251" s="78">
        <f t="shared" si="87"/>
        <v>0</v>
      </c>
      <c r="M251" s="78">
        <f t="shared" si="90"/>
        <v>0</v>
      </c>
      <c r="N251" s="78">
        <f t="shared" si="88"/>
        <v>0</v>
      </c>
      <c r="O251" s="78">
        <f t="shared" si="89"/>
        <v>0</v>
      </c>
      <c r="P251" s="98"/>
      <c r="Q251" s="98"/>
      <c r="R251" s="23"/>
      <c r="S251" s="23"/>
      <c r="T251" s="23"/>
      <c r="U251" s="23"/>
      <c r="V251" s="23"/>
      <c r="W251" s="228"/>
      <c r="X251" s="228"/>
      <c r="Y251" s="228"/>
      <c r="Z251" s="23"/>
      <c r="AA251" s="235"/>
      <c r="AB251" s="235"/>
      <c r="AC251" s="235"/>
      <c r="AD251" s="98"/>
      <c r="AE251" s="79">
        <f t="shared" si="91"/>
        <v>0</v>
      </c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9"/>
      <c r="BC251" s="159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</row>
    <row r="252" spans="1:73" s="8" customFormat="1" ht="11.25" hidden="1" customHeight="1">
      <c r="A252" s="167" t="s">
        <v>237</v>
      </c>
      <c r="B252" s="168"/>
      <c r="C252" s="101"/>
      <c r="D252" s="102"/>
      <c r="E252" s="103"/>
      <c r="F252" s="104"/>
      <c r="G252" s="102"/>
      <c r="H252" s="103"/>
      <c r="I252" s="105"/>
      <c r="J252" s="102"/>
      <c r="K252" s="101"/>
      <c r="L252" s="78">
        <f t="shared" si="87"/>
        <v>0</v>
      </c>
      <c r="M252" s="78">
        <f t="shared" si="90"/>
        <v>0</v>
      </c>
      <c r="N252" s="78">
        <f t="shared" si="88"/>
        <v>0</v>
      </c>
      <c r="O252" s="78">
        <f t="shared" si="89"/>
        <v>0</v>
      </c>
      <c r="P252" s="98"/>
      <c r="Q252" s="98"/>
      <c r="R252" s="23"/>
      <c r="S252" s="23"/>
      <c r="T252" s="23"/>
      <c r="U252" s="23"/>
      <c r="V252" s="23"/>
      <c r="W252" s="228"/>
      <c r="X252" s="228"/>
      <c r="Y252" s="228"/>
      <c r="Z252" s="23"/>
      <c r="AA252" s="235"/>
      <c r="AB252" s="235"/>
      <c r="AC252" s="235"/>
      <c r="AD252" s="98"/>
      <c r="AE252" s="79">
        <f t="shared" si="91"/>
        <v>0</v>
      </c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9"/>
      <c r="BC252" s="159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</row>
    <row r="253" spans="1:73" s="8" customFormat="1" ht="11.25" hidden="1" customHeight="1">
      <c r="A253" s="167" t="s">
        <v>238</v>
      </c>
      <c r="B253" s="168"/>
      <c r="C253" s="101"/>
      <c r="D253" s="102"/>
      <c r="E253" s="103"/>
      <c r="F253" s="104"/>
      <c r="G253" s="102"/>
      <c r="H253" s="103"/>
      <c r="I253" s="105"/>
      <c r="J253" s="102"/>
      <c r="K253" s="101"/>
      <c r="L253" s="78">
        <f t="shared" si="87"/>
        <v>0</v>
      </c>
      <c r="M253" s="78">
        <f t="shared" si="90"/>
        <v>0</v>
      </c>
      <c r="N253" s="78">
        <f t="shared" si="88"/>
        <v>0</v>
      </c>
      <c r="O253" s="78">
        <f t="shared" si="89"/>
        <v>0</v>
      </c>
      <c r="P253" s="98"/>
      <c r="Q253" s="98"/>
      <c r="R253" s="23"/>
      <c r="S253" s="23"/>
      <c r="T253" s="23"/>
      <c r="U253" s="23"/>
      <c r="V253" s="23"/>
      <c r="W253" s="228"/>
      <c r="X253" s="228"/>
      <c r="Y253" s="228"/>
      <c r="Z253" s="23"/>
      <c r="AA253" s="235"/>
      <c r="AB253" s="235"/>
      <c r="AC253" s="235"/>
      <c r="AD253" s="98"/>
      <c r="AE253" s="79">
        <f t="shared" si="91"/>
        <v>0</v>
      </c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9"/>
      <c r="BC253" s="159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</row>
    <row r="254" spans="1:73" s="8" customFormat="1" ht="11.25" hidden="1" customHeight="1">
      <c r="A254" s="167" t="s">
        <v>239</v>
      </c>
      <c r="B254" s="168"/>
      <c r="C254" s="101"/>
      <c r="D254" s="102"/>
      <c r="E254" s="103"/>
      <c r="F254" s="104"/>
      <c r="G254" s="102"/>
      <c r="H254" s="103"/>
      <c r="I254" s="105"/>
      <c r="J254" s="102"/>
      <c r="K254" s="101"/>
      <c r="L254" s="78">
        <f t="shared" si="87"/>
        <v>0</v>
      </c>
      <c r="M254" s="78">
        <f t="shared" si="90"/>
        <v>0</v>
      </c>
      <c r="N254" s="78">
        <f t="shared" si="88"/>
        <v>0</v>
      </c>
      <c r="O254" s="78">
        <f t="shared" si="89"/>
        <v>0</v>
      </c>
      <c r="P254" s="98"/>
      <c r="Q254" s="98"/>
      <c r="R254" s="23"/>
      <c r="S254" s="23"/>
      <c r="T254" s="23"/>
      <c r="U254" s="23"/>
      <c r="V254" s="23"/>
      <c r="W254" s="228"/>
      <c r="X254" s="228"/>
      <c r="Y254" s="228"/>
      <c r="Z254" s="23"/>
      <c r="AA254" s="235"/>
      <c r="AB254" s="235"/>
      <c r="AC254" s="235"/>
      <c r="AD254" s="98"/>
      <c r="AE254" s="79">
        <f t="shared" si="91"/>
        <v>0</v>
      </c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9"/>
      <c r="BC254" s="159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</row>
    <row r="255" spans="1:73" s="8" customFormat="1" ht="11.25" hidden="1" customHeight="1">
      <c r="A255" s="167" t="s">
        <v>240</v>
      </c>
      <c r="B255" s="168"/>
      <c r="C255" s="101"/>
      <c r="D255" s="102"/>
      <c r="E255" s="103"/>
      <c r="F255" s="104"/>
      <c r="G255" s="102"/>
      <c r="H255" s="103"/>
      <c r="I255" s="105"/>
      <c r="J255" s="102"/>
      <c r="K255" s="101"/>
      <c r="L255" s="78">
        <f t="shared" si="87"/>
        <v>0</v>
      </c>
      <c r="M255" s="78">
        <f t="shared" si="90"/>
        <v>0</v>
      </c>
      <c r="N255" s="78">
        <f t="shared" si="88"/>
        <v>0</v>
      </c>
      <c r="O255" s="78">
        <f t="shared" si="89"/>
        <v>0</v>
      </c>
      <c r="P255" s="98"/>
      <c r="Q255" s="98"/>
      <c r="R255" s="23"/>
      <c r="S255" s="23"/>
      <c r="T255" s="23"/>
      <c r="U255" s="23"/>
      <c r="V255" s="23"/>
      <c r="W255" s="228"/>
      <c r="X255" s="228"/>
      <c r="Y255" s="228"/>
      <c r="Z255" s="23"/>
      <c r="AA255" s="235"/>
      <c r="AB255" s="235"/>
      <c r="AC255" s="235"/>
      <c r="AD255" s="98"/>
      <c r="AE255" s="79">
        <f t="shared" si="91"/>
        <v>0</v>
      </c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</row>
    <row r="256" spans="1:73" s="8" customFormat="1" ht="11.25" hidden="1" customHeight="1">
      <c r="A256" s="167" t="s">
        <v>241</v>
      </c>
      <c r="B256" s="168"/>
      <c r="C256" s="101"/>
      <c r="D256" s="102"/>
      <c r="E256" s="103"/>
      <c r="F256" s="104"/>
      <c r="G256" s="102"/>
      <c r="H256" s="103"/>
      <c r="I256" s="105"/>
      <c r="J256" s="102"/>
      <c r="K256" s="101"/>
      <c r="L256" s="78">
        <f t="shared" si="87"/>
        <v>0</v>
      </c>
      <c r="M256" s="78">
        <f t="shared" si="90"/>
        <v>0</v>
      </c>
      <c r="N256" s="78">
        <f t="shared" si="88"/>
        <v>0</v>
      </c>
      <c r="O256" s="78">
        <f t="shared" si="89"/>
        <v>0</v>
      </c>
      <c r="P256" s="98"/>
      <c r="Q256" s="98"/>
      <c r="R256" s="23"/>
      <c r="S256" s="23"/>
      <c r="T256" s="23"/>
      <c r="U256" s="23"/>
      <c r="V256" s="23"/>
      <c r="W256" s="228"/>
      <c r="X256" s="228"/>
      <c r="Y256" s="228"/>
      <c r="Z256" s="23"/>
      <c r="AA256" s="235"/>
      <c r="AB256" s="235"/>
      <c r="AC256" s="235"/>
      <c r="AD256" s="98"/>
      <c r="AE256" s="79">
        <f t="shared" si="91"/>
        <v>0</v>
      </c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9"/>
      <c r="BC256" s="159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</row>
    <row r="257" spans="1:73" s="8" customFormat="1" ht="11.25" hidden="1" customHeight="1">
      <c r="A257" s="167" t="s">
        <v>242</v>
      </c>
      <c r="B257" s="168"/>
      <c r="C257" s="101"/>
      <c r="D257" s="102"/>
      <c r="E257" s="103"/>
      <c r="F257" s="104"/>
      <c r="G257" s="102"/>
      <c r="H257" s="103"/>
      <c r="I257" s="105"/>
      <c r="J257" s="102"/>
      <c r="K257" s="101"/>
      <c r="L257" s="78">
        <f t="shared" si="87"/>
        <v>0</v>
      </c>
      <c r="M257" s="78">
        <f t="shared" si="90"/>
        <v>0</v>
      </c>
      <c r="N257" s="78">
        <f t="shared" si="88"/>
        <v>0</v>
      </c>
      <c r="O257" s="78">
        <f t="shared" si="89"/>
        <v>0</v>
      </c>
      <c r="P257" s="98"/>
      <c r="Q257" s="98"/>
      <c r="R257" s="23"/>
      <c r="S257" s="23"/>
      <c r="T257" s="23"/>
      <c r="U257" s="23"/>
      <c r="V257" s="23"/>
      <c r="W257" s="228"/>
      <c r="X257" s="228"/>
      <c r="Y257" s="228"/>
      <c r="Z257" s="23"/>
      <c r="AA257" s="235"/>
      <c r="AB257" s="235"/>
      <c r="AC257" s="235"/>
      <c r="AD257" s="98"/>
      <c r="AE257" s="79">
        <f t="shared" si="91"/>
        <v>0</v>
      </c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9"/>
      <c r="BC257" s="159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</row>
    <row r="258" spans="1:73" s="8" customFormat="1" ht="11.25" hidden="1" customHeight="1">
      <c r="A258" s="167" t="s">
        <v>243</v>
      </c>
      <c r="B258" s="168"/>
      <c r="C258" s="101"/>
      <c r="D258" s="102"/>
      <c r="E258" s="103"/>
      <c r="F258" s="104"/>
      <c r="G258" s="102"/>
      <c r="H258" s="103"/>
      <c r="I258" s="105"/>
      <c r="J258" s="102"/>
      <c r="K258" s="101"/>
      <c r="L258" s="78">
        <f t="shared" si="87"/>
        <v>0</v>
      </c>
      <c r="M258" s="78">
        <f t="shared" si="90"/>
        <v>0</v>
      </c>
      <c r="N258" s="78">
        <f t="shared" si="88"/>
        <v>0</v>
      </c>
      <c r="O258" s="78">
        <f t="shared" si="89"/>
        <v>0</v>
      </c>
      <c r="P258" s="98"/>
      <c r="Q258" s="98"/>
      <c r="R258" s="23"/>
      <c r="S258" s="23"/>
      <c r="T258" s="23"/>
      <c r="U258" s="23"/>
      <c r="V258" s="23"/>
      <c r="W258" s="228"/>
      <c r="X258" s="228"/>
      <c r="Y258" s="228"/>
      <c r="Z258" s="23"/>
      <c r="AA258" s="235"/>
      <c r="AB258" s="235"/>
      <c r="AC258" s="235"/>
      <c r="AD258" s="98"/>
      <c r="AE258" s="79">
        <f t="shared" si="91"/>
        <v>0</v>
      </c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9"/>
      <c r="BC258" s="159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</row>
    <row r="259" spans="1:73" s="8" customFormat="1" ht="11.25" hidden="1" customHeight="1">
      <c r="A259" s="167" t="s">
        <v>244</v>
      </c>
      <c r="B259" s="168"/>
      <c r="C259" s="101"/>
      <c r="D259" s="102"/>
      <c r="E259" s="103"/>
      <c r="F259" s="104"/>
      <c r="G259" s="102"/>
      <c r="H259" s="103"/>
      <c r="I259" s="105"/>
      <c r="J259" s="102"/>
      <c r="K259" s="101"/>
      <c r="L259" s="78">
        <f t="shared" si="87"/>
        <v>0</v>
      </c>
      <c r="M259" s="78">
        <f t="shared" si="90"/>
        <v>0</v>
      </c>
      <c r="N259" s="78">
        <f t="shared" si="88"/>
        <v>0</v>
      </c>
      <c r="O259" s="78">
        <f t="shared" si="89"/>
        <v>0</v>
      </c>
      <c r="P259" s="98"/>
      <c r="Q259" s="98"/>
      <c r="R259" s="23"/>
      <c r="S259" s="23"/>
      <c r="T259" s="23"/>
      <c r="U259" s="23"/>
      <c r="V259" s="23"/>
      <c r="W259" s="228"/>
      <c r="X259" s="228"/>
      <c r="Y259" s="228"/>
      <c r="Z259" s="23"/>
      <c r="AA259" s="235"/>
      <c r="AB259" s="235"/>
      <c r="AC259" s="235"/>
      <c r="AD259" s="98"/>
      <c r="AE259" s="79">
        <f t="shared" si="91"/>
        <v>0</v>
      </c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9"/>
      <c r="BC259" s="159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</row>
    <row r="260" spans="1:73" s="8" customFormat="1" ht="11.25" hidden="1" customHeight="1">
      <c r="A260" s="167" t="s">
        <v>245</v>
      </c>
      <c r="B260" s="168"/>
      <c r="C260" s="101"/>
      <c r="D260" s="102"/>
      <c r="E260" s="103"/>
      <c r="F260" s="104"/>
      <c r="G260" s="102"/>
      <c r="H260" s="103"/>
      <c r="I260" s="105"/>
      <c r="J260" s="102"/>
      <c r="K260" s="101"/>
      <c r="L260" s="78">
        <f t="shared" si="87"/>
        <v>0</v>
      </c>
      <c r="M260" s="78">
        <f t="shared" si="90"/>
        <v>0</v>
      </c>
      <c r="N260" s="78">
        <f t="shared" si="88"/>
        <v>0</v>
      </c>
      <c r="O260" s="78">
        <f t="shared" si="89"/>
        <v>0</v>
      </c>
      <c r="P260" s="98"/>
      <c r="Q260" s="98"/>
      <c r="R260" s="23"/>
      <c r="S260" s="23"/>
      <c r="T260" s="23"/>
      <c r="U260" s="23"/>
      <c r="V260" s="23"/>
      <c r="W260" s="228"/>
      <c r="X260" s="228"/>
      <c r="Y260" s="228"/>
      <c r="Z260" s="23"/>
      <c r="AA260" s="235"/>
      <c r="AB260" s="235"/>
      <c r="AC260" s="235"/>
      <c r="AD260" s="98"/>
      <c r="AE260" s="79">
        <f t="shared" si="91"/>
        <v>0</v>
      </c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9"/>
      <c r="BC260" s="159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</row>
    <row r="261" spans="1:73" s="8" customFormat="1" ht="11.25" hidden="1" customHeight="1">
      <c r="A261" s="167" t="s">
        <v>246</v>
      </c>
      <c r="B261" s="168"/>
      <c r="C261" s="101"/>
      <c r="D261" s="102"/>
      <c r="E261" s="103"/>
      <c r="F261" s="104"/>
      <c r="G261" s="102"/>
      <c r="H261" s="103"/>
      <c r="I261" s="105"/>
      <c r="J261" s="102"/>
      <c r="K261" s="101"/>
      <c r="L261" s="78">
        <f t="shared" si="87"/>
        <v>0</v>
      </c>
      <c r="M261" s="78">
        <f t="shared" si="90"/>
        <v>0</v>
      </c>
      <c r="N261" s="78">
        <f t="shared" si="88"/>
        <v>0</v>
      </c>
      <c r="O261" s="78">
        <f t="shared" si="89"/>
        <v>0</v>
      </c>
      <c r="P261" s="98"/>
      <c r="Q261" s="98"/>
      <c r="R261" s="23"/>
      <c r="S261" s="23"/>
      <c r="T261" s="23"/>
      <c r="U261" s="23"/>
      <c r="V261" s="23"/>
      <c r="W261" s="228"/>
      <c r="X261" s="228"/>
      <c r="Y261" s="228"/>
      <c r="Z261" s="23"/>
      <c r="AA261" s="235"/>
      <c r="AB261" s="235"/>
      <c r="AC261" s="235"/>
      <c r="AD261" s="98"/>
      <c r="AE261" s="79">
        <f t="shared" si="91"/>
        <v>0</v>
      </c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9"/>
      <c r="BC261" s="159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</row>
    <row r="262" spans="1:73" s="8" customFormat="1" ht="11.25" hidden="1" customHeight="1">
      <c r="A262" s="167" t="s">
        <v>247</v>
      </c>
      <c r="B262" s="168"/>
      <c r="C262" s="101"/>
      <c r="D262" s="102"/>
      <c r="E262" s="103"/>
      <c r="F262" s="104"/>
      <c r="G262" s="102"/>
      <c r="H262" s="103"/>
      <c r="I262" s="105"/>
      <c r="J262" s="102"/>
      <c r="K262" s="101"/>
      <c r="L262" s="78">
        <f t="shared" si="87"/>
        <v>0</v>
      </c>
      <c r="M262" s="78">
        <f t="shared" si="90"/>
        <v>0</v>
      </c>
      <c r="N262" s="78">
        <f t="shared" si="88"/>
        <v>0</v>
      </c>
      <c r="O262" s="78">
        <f t="shared" si="89"/>
        <v>0</v>
      </c>
      <c r="P262" s="98"/>
      <c r="Q262" s="98"/>
      <c r="R262" s="23"/>
      <c r="S262" s="23"/>
      <c r="T262" s="23"/>
      <c r="U262" s="23"/>
      <c r="V262" s="23"/>
      <c r="W262" s="228"/>
      <c r="X262" s="228"/>
      <c r="Y262" s="228"/>
      <c r="Z262" s="23"/>
      <c r="AA262" s="235"/>
      <c r="AB262" s="235"/>
      <c r="AC262" s="235"/>
      <c r="AD262" s="98"/>
      <c r="AE262" s="79">
        <f t="shared" si="91"/>
        <v>0</v>
      </c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9"/>
      <c r="BC262" s="159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</row>
    <row r="263" spans="1:73" s="8" customFormat="1" ht="11.25" hidden="1" customHeight="1">
      <c r="A263" s="167" t="s">
        <v>248</v>
      </c>
      <c r="B263" s="168"/>
      <c r="C263" s="101"/>
      <c r="D263" s="102"/>
      <c r="E263" s="103"/>
      <c r="F263" s="104"/>
      <c r="G263" s="102"/>
      <c r="H263" s="103"/>
      <c r="I263" s="105"/>
      <c r="J263" s="102"/>
      <c r="K263" s="101"/>
      <c r="L263" s="78">
        <f t="shared" si="87"/>
        <v>0</v>
      </c>
      <c r="M263" s="78">
        <f t="shared" si="90"/>
        <v>0</v>
      </c>
      <c r="N263" s="78">
        <f t="shared" si="88"/>
        <v>0</v>
      </c>
      <c r="O263" s="78">
        <f t="shared" si="89"/>
        <v>0</v>
      </c>
      <c r="P263" s="98"/>
      <c r="Q263" s="98"/>
      <c r="R263" s="23"/>
      <c r="S263" s="23"/>
      <c r="T263" s="23"/>
      <c r="U263" s="23"/>
      <c r="V263" s="23"/>
      <c r="W263" s="228"/>
      <c r="X263" s="228"/>
      <c r="Y263" s="228"/>
      <c r="Z263" s="23"/>
      <c r="AA263" s="235"/>
      <c r="AB263" s="235"/>
      <c r="AC263" s="235"/>
      <c r="AD263" s="98"/>
      <c r="AE263" s="79">
        <f t="shared" si="91"/>
        <v>0</v>
      </c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9"/>
      <c r="BC263" s="159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</row>
    <row r="264" spans="1:73" s="8" customFormat="1" ht="11.25" hidden="1" customHeight="1">
      <c r="A264" s="167" t="s">
        <v>249</v>
      </c>
      <c r="B264" s="168"/>
      <c r="C264" s="101"/>
      <c r="D264" s="102"/>
      <c r="E264" s="103"/>
      <c r="F264" s="104"/>
      <c r="G264" s="102"/>
      <c r="H264" s="103"/>
      <c r="I264" s="105"/>
      <c r="J264" s="102"/>
      <c r="K264" s="101"/>
      <c r="L264" s="78">
        <f t="shared" si="87"/>
        <v>0</v>
      </c>
      <c r="M264" s="78">
        <f t="shared" si="90"/>
        <v>0</v>
      </c>
      <c r="N264" s="78">
        <f t="shared" si="88"/>
        <v>0</v>
      </c>
      <c r="O264" s="78">
        <f t="shared" si="89"/>
        <v>0</v>
      </c>
      <c r="P264" s="98"/>
      <c r="Q264" s="98"/>
      <c r="R264" s="23"/>
      <c r="S264" s="23"/>
      <c r="T264" s="23"/>
      <c r="U264" s="23"/>
      <c r="V264" s="23"/>
      <c r="W264" s="228"/>
      <c r="X264" s="228"/>
      <c r="Y264" s="228"/>
      <c r="Z264" s="23"/>
      <c r="AA264" s="235"/>
      <c r="AB264" s="235"/>
      <c r="AC264" s="235"/>
      <c r="AD264" s="98"/>
      <c r="AE264" s="79">
        <f t="shared" si="91"/>
        <v>0</v>
      </c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9"/>
      <c r="BC264" s="159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</row>
    <row r="265" spans="1:73" s="8" customFormat="1" ht="11.25" hidden="1" customHeight="1">
      <c r="A265" s="167" t="s">
        <v>250</v>
      </c>
      <c r="B265" s="168"/>
      <c r="C265" s="101"/>
      <c r="D265" s="102"/>
      <c r="E265" s="103"/>
      <c r="F265" s="104"/>
      <c r="G265" s="102"/>
      <c r="H265" s="103"/>
      <c r="I265" s="105"/>
      <c r="J265" s="102"/>
      <c r="K265" s="101"/>
      <c r="L265" s="78">
        <f t="shared" si="87"/>
        <v>0</v>
      </c>
      <c r="M265" s="78">
        <f t="shared" si="90"/>
        <v>0</v>
      </c>
      <c r="N265" s="78">
        <f t="shared" si="88"/>
        <v>0</v>
      </c>
      <c r="O265" s="78">
        <f t="shared" si="89"/>
        <v>0</v>
      </c>
      <c r="P265" s="98"/>
      <c r="Q265" s="98"/>
      <c r="R265" s="23"/>
      <c r="S265" s="23"/>
      <c r="T265" s="23"/>
      <c r="U265" s="23"/>
      <c r="V265" s="23"/>
      <c r="W265" s="228"/>
      <c r="X265" s="228"/>
      <c r="Y265" s="228"/>
      <c r="Z265" s="23"/>
      <c r="AA265" s="235"/>
      <c r="AB265" s="235"/>
      <c r="AC265" s="235"/>
      <c r="AD265" s="98"/>
      <c r="AE265" s="79">
        <f t="shared" si="91"/>
        <v>0</v>
      </c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9"/>
      <c r="BC265" s="159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</row>
    <row r="266" spans="1:73" s="8" customFormat="1" ht="11.25" hidden="1" customHeight="1">
      <c r="A266" s="167" t="s">
        <v>251</v>
      </c>
      <c r="B266" s="168"/>
      <c r="C266" s="101"/>
      <c r="D266" s="102"/>
      <c r="E266" s="103"/>
      <c r="F266" s="104"/>
      <c r="G266" s="102"/>
      <c r="H266" s="103"/>
      <c r="I266" s="105"/>
      <c r="J266" s="102"/>
      <c r="K266" s="101"/>
      <c r="L266" s="78">
        <f t="shared" si="87"/>
        <v>0</v>
      </c>
      <c r="M266" s="78">
        <f t="shared" si="90"/>
        <v>0</v>
      </c>
      <c r="N266" s="78">
        <f t="shared" si="88"/>
        <v>0</v>
      </c>
      <c r="O266" s="78">
        <f t="shared" si="89"/>
        <v>0</v>
      </c>
      <c r="P266" s="98"/>
      <c r="Q266" s="98"/>
      <c r="R266" s="23"/>
      <c r="S266" s="23"/>
      <c r="T266" s="23"/>
      <c r="U266" s="23"/>
      <c r="V266" s="23"/>
      <c r="W266" s="228"/>
      <c r="X266" s="228"/>
      <c r="Y266" s="228"/>
      <c r="Z266" s="23"/>
      <c r="AA266" s="235"/>
      <c r="AB266" s="235"/>
      <c r="AC266" s="235"/>
      <c r="AD266" s="98"/>
      <c r="AE266" s="79">
        <f t="shared" si="91"/>
        <v>0</v>
      </c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9"/>
      <c r="BC266" s="159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</row>
    <row r="267" spans="1:73" s="8" customFormat="1" ht="11.25" hidden="1" customHeight="1">
      <c r="A267" s="167" t="s">
        <v>252</v>
      </c>
      <c r="B267" s="168"/>
      <c r="C267" s="101"/>
      <c r="D267" s="102"/>
      <c r="E267" s="103"/>
      <c r="F267" s="104"/>
      <c r="G267" s="102"/>
      <c r="H267" s="103"/>
      <c r="I267" s="105"/>
      <c r="J267" s="102"/>
      <c r="K267" s="101"/>
      <c r="L267" s="78">
        <f t="shared" si="87"/>
        <v>0</v>
      </c>
      <c r="M267" s="78">
        <f t="shared" si="90"/>
        <v>0</v>
      </c>
      <c r="N267" s="78">
        <f t="shared" si="88"/>
        <v>0</v>
      </c>
      <c r="O267" s="78">
        <f t="shared" si="89"/>
        <v>0</v>
      </c>
      <c r="P267" s="98"/>
      <c r="Q267" s="98"/>
      <c r="R267" s="23"/>
      <c r="S267" s="23"/>
      <c r="T267" s="23"/>
      <c r="U267" s="23"/>
      <c r="V267" s="23"/>
      <c r="W267" s="228"/>
      <c r="X267" s="228"/>
      <c r="Y267" s="228"/>
      <c r="Z267" s="23"/>
      <c r="AA267" s="235"/>
      <c r="AB267" s="235"/>
      <c r="AC267" s="235"/>
      <c r="AD267" s="98"/>
      <c r="AE267" s="79">
        <f t="shared" si="91"/>
        <v>0</v>
      </c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9"/>
      <c r="BC267" s="159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</row>
    <row r="268" spans="1:73" s="8" customFormat="1" ht="11.25" hidden="1" customHeight="1">
      <c r="A268" s="167" t="s">
        <v>253</v>
      </c>
      <c r="B268" s="168"/>
      <c r="C268" s="101"/>
      <c r="D268" s="102"/>
      <c r="E268" s="103"/>
      <c r="F268" s="104"/>
      <c r="G268" s="102"/>
      <c r="H268" s="103"/>
      <c r="I268" s="105"/>
      <c r="J268" s="102"/>
      <c r="K268" s="101"/>
      <c r="L268" s="78">
        <f t="shared" si="87"/>
        <v>0</v>
      </c>
      <c r="M268" s="78">
        <f t="shared" si="90"/>
        <v>0</v>
      </c>
      <c r="N268" s="78">
        <f t="shared" si="88"/>
        <v>0</v>
      </c>
      <c r="O268" s="78">
        <f t="shared" si="89"/>
        <v>0</v>
      </c>
      <c r="P268" s="98"/>
      <c r="Q268" s="98"/>
      <c r="R268" s="23"/>
      <c r="S268" s="23"/>
      <c r="T268" s="23"/>
      <c r="U268" s="23"/>
      <c r="V268" s="23"/>
      <c r="W268" s="228"/>
      <c r="X268" s="228"/>
      <c r="Y268" s="228"/>
      <c r="Z268" s="23"/>
      <c r="AA268" s="235"/>
      <c r="AB268" s="235"/>
      <c r="AC268" s="235"/>
      <c r="AD268" s="98"/>
      <c r="AE268" s="79">
        <f t="shared" si="91"/>
        <v>0</v>
      </c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9"/>
      <c r="BC268" s="159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</row>
    <row r="269" spans="1:73" s="8" customFormat="1" ht="11.25" hidden="1" customHeight="1">
      <c r="A269" s="167" t="s">
        <v>254</v>
      </c>
      <c r="B269" s="168"/>
      <c r="C269" s="101"/>
      <c r="D269" s="102"/>
      <c r="E269" s="103"/>
      <c r="F269" s="104"/>
      <c r="G269" s="102"/>
      <c r="H269" s="103"/>
      <c r="I269" s="105"/>
      <c r="J269" s="102"/>
      <c r="K269" s="101"/>
      <c r="L269" s="78">
        <f t="shared" si="87"/>
        <v>0</v>
      </c>
      <c r="M269" s="78">
        <f t="shared" si="90"/>
        <v>0</v>
      </c>
      <c r="N269" s="78">
        <f t="shared" si="88"/>
        <v>0</v>
      </c>
      <c r="O269" s="78">
        <f t="shared" si="89"/>
        <v>0</v>
      </c>
      <c r="P269" s="98"/>
      <c r="Q269" s="98"/>
      <c r="R269" s="23"/>
      <c r="S269" s="23"/>
      <c r="T269" s="23"/>
      <c r="U269" s="23"/>
      <c r="V269" s="23"/>
      <c r="W269" s="228"/>
      <c r="X269" s="228"/>
      <c r="Y269" s="228"/>
      <c r="Z269" s="23"/>
      <c r="AA269" s="235"/>
      <c r="AB269" s="235"/>
      <c r="AC269" s="235"/>
      <c r="AD269" s="98"/>
      <c r="AE269" s="79">
        <f t="shared" si="91"/>
        <v>0</v>
      </c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9"/>
      <c r="BC269" s="159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</row>
    <row r="270" spans="1:73" s="8" customFormat="1" ht="11.25" hidden="1" customHeight="1">
      <c r="A270" s="167" t="s">
        <v>255</v>
      </c>
      <c r="B270" s="168"/>
      <c r="C270" s="101"/>
      <c r="D270" s="102"/>
      <c r="E270" s="103"/>
      <c r="F270" s="104"/>
      <c r="G270" s="102"/>
      <c r="H270" s="103"/>
      <c r="I270" s="105"/>
      <c r="J270" s="102"/>
      <c r="K270" s="101"/>
      <c r="L270" s="78">
        <f t="shared" si="87"/>
        <v>0</v>
      </c>
      <c r="M270" s="78">
        <f t="shared" si="90"/>
        <v>0</v>
      </c>
      <c r="N270" s="78">
        <f t="shared" si="88"/>
        <v>0</v>
      </c>
      <c r="O270" s="78">
        <f t="shared" si="89"/>
        <v>0</v>
      </c>
      <c r="P270" s="98"/>
      <c r="Q270" s="98"/>
      <c r="R270" s="23"/>
      <c r="S270" s="23"/>
      <c r="T270" s="23"/>
      <c r="U270" s="23"/>
      <c r="V270" s="23"/>
      <c r="W270" s="228"/>
      <c r="X270" s="228"/>
      <c r="Y270" s="228"/>
      <c r="Z270" s="23"/>
      <c r="AA270" s="235"/>
      <c r="AB270" s="235"/>
      <c r="AC270" s="235"/>
      <c r="AD270" s="98"/>
      <c r="AE270" s="79">
        <f t="shared" si="91"/>
        <v>0</v>
      </c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9"/>
      <c r="BC270" s="159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</row>
    <row r="271" spans="1:73" s="8" customFormat="1" ht="11.25" customHeight="1">
      <c r="A271" s="166" t="s">
        <v>256</v>
      </c>
      <c r="B271" s="166" t="s">
        <v>427</v>
      </c>
      <c r="C271" s="219"/>
      <c r="D271" s="289" t="s">
        <v>435</v>
      </c>
      <c r="E271" s="26"/>
      <c r="F271" s="104"/>
      <c r="G271" s="102"/>
      <c r="H271" s="103"/>
      <c r="I271" s="104"/>
      <c r="J271" s="102"/>
      <c r="K271" s="102"/>
      <c r="L271" s="78">
        <f t="shared" si="87"/>
        <v>46</v>
      </c>
      <c r="M271" s="78"/>
      <c r="N271" s="78">
        <f t="shared" si="88"/>
        <v>46</v>
      </c>
      <c r="O271" s="78"/>
      <c r="P271" s="78">
        <f t="shared" ref="P271:P272" si="92">SUM(T271:AE271)</f>
        <v>46</v>
      </c>
      <c r="Q271" s="248"/>
      <c r="R271" s="23"/>
      <c r="S271" s="23"/>
      <c r="T271" s="23"/>
      <c r="U271" s="23"/>
      <c r="V271" s="23"/>
      <c r="W271" s="228"/>
      <c r="X271" s="228"/>
      <c r="Y271" s="228">
        <v>46</v>
      </c>
      <c r="Z271" s="23"/>
      <c r="AA271" s="235"/>
      <c r="AB271" s="235"/>
      <c r="AC271" s="235"/>
      <c r="AD271" s="118"/>
      <c r="AE271" s="79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9"/>
      <c r="BC271" s="159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</row>
    <row r="272" spans="1:73" s="8" customFormat="1" ht="13.5" customHeight="1">
      <c r="A272" s="166" t="s">
        <v>257</v>
      </c>
      <c r="B272" s="166" t="s">
        <v>426</v>
      </c>
      <c r="C272" s="219"/>
      <c r="D272" s="25"/>
      <c r="E272" s="26"/>
      <c r="F272" s="218"/>
      <c r="G272" s="289" t="s">
        <v>432</v>
      </c>
      <c r="H272" s="236"/>
      <c r="I272" s="27"/>
      <c r="J272" s="25"/>
      <c r="K272" s="25"/>
      <c r="L272" s="78">
        <f t="shared" si="87"/>
        <v>70</v>
      </c>
      <c r="M272" s="78"/>
      <c r="N272" s="78">
        <f t="shared" si="88"/>
        <v>70</v>
      </c>
      <c r="O272" s="78"/>
      <c r="P272" s="78">
        <f t="shared" si="92"/>
        <v>70</v>
      </c>
      <c r="Q272" s="248"/>
      <c r="R272" s="23"/>
      <c r="S272" s="23"/>
      <c r="T272" s="23"/>
      <c r="U272" s="23"/>
      <c r="V272" s="23"/>
      <c r="W272" s="23"/>
      <c r="X272" s="23"/>
      <c r="Y272" s="23"/>
      <c r="Z272" s="23"/>
      <c r="AA272" s="235">
        <v>32</v>
      </c>
      <c r="AB272" s="235"/>
      <c r="AC272" s="235">
        <v>38</v>
      </c>
      <c r="AD272" s="118"/>
      <c r="AE272" s="79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9"/>
      <c r="BC272" s="159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</row>
    <row r="273" spans="1:73" s="8" customFormat="1" ht="64.5" hidden="1" customHeight="1">
      <c r="A273" s="182" t="s">
        <v>258</v>
      </c>
      <c r="B273" s="128"/>
      <c r="C273" s="342">
        <f>COUNTIF(C274:E300,1)+COUNTIF(C274:E300,2)+COUNTIF(C274:E300,3)+COUNTIF(C274:E300,4)+COUNTIF(C274:E300,5)+COUNTIF(C274:E300,6)+COUNTIF(C274:E300,7)+COUNTIF(C274:E300,8)</f>
        <v>0</v>
      </c>
      <c r="D273" s="342"/>
      <c r="E273" s="343"/>
      <c r="F273" s="341">
        <f>COUNTIF(F274:H300,1)+COUNTIF(F274:H300,2)+COUNTIF(F274:H300,3)+COUNTIF(F274:H300,4)+COUNTIF(F274:H300,5)+COUNTIF(F274:H300,6)+COUNTIF(F274:H300,7)+COUNTIF(F274:H300,8)</f>
        <v>0</v>
      </c>
      <c r="G273" s="342"/>
      <c r="H273" s="343"/>
      <c r="I273" s="341">
        <f>COUNTIF(I274:K300,1)+COUNTIF(I274:K300,2)+COUNTIF(I274:K300,3)+COUNTIF(I274:K300,4)+COUNTIF(I274:K300,5)+COUNTIF(I274:K300,6)+COUNTIF(I274:K300,7)+COUNTIF(I274:K300,8)</f>
        <v>0</v>
      </c>
      <c r="J273" s="342"/>
      <c r="K273" s="342"/>
      <c r="L273" s="86">
        <f>SUM(L274:L300)</f>
        <v>0</v>
      </c>
      <c r="M273" s="86">
        <f t="shared" ref="M273" si="93">SUM(M274:M300)</f>
        <v>0</v>
      </c>
      <c r="N273" s="86">
        <f t="shared" ref="N273" si="94">SUM(N274:N300)</f>
        <v>0</v>
      </c>
      <c r="O273" s="86">
        <f t="shared" ref="O273" si="95">SUM(O274:O300)</f>
        <v>0</v>
      </c>
      <c r="P273" s="87">
        <f t="shared" ref="P273" si="96">SUM(P274:P300)</f>
        <v>0</v>
      </c>
      <c r="Q273" s="250"/>
      <c r="R273" s="87">
        <f t="shared" ref="R273" si="97">SUM(R274:R300)</f>
        <v>0</v>
      </c>
      <c r="S273" s="87">
        <f t="shared" ref="S273" si="98">SUM(S274:S300)</f>
        <v>0</v>
      </c>
      <c r="T273" s="87">
        <f t="shared" ref="T273" si="99">SUM(T274:T300)</f>
        <v>0</v>
      </c>
      <c r="U273" s="87">
        <f t="shared" ref="U273" si="100">SUM(U274:U300)</f>
        <v>0</v>
      </c>
      <c r="V273" s="87">
        <f t="shared" ref="V273" si="101">SUM(V274:V300)</f>
        <v>0</v>
      </c>
      <c r="W273" s="87">
        <f t="shared" ref="W273" si="102">SUM(W274:W300)</f>
        <v>0</v>
      </c>
      <c r="X273" s="87">
        <f t="shared" ref="X273" si="103">SUM(X274:X300)</f>
        <v>0</v>
      </c>
      <c r="Y273" s="87">
        <f t="shared" ref="Y273" si="104">SUM(Y274:Y300)</f>
        <v>0</v>
      </c>
      <c r="Z273" s="87">
        <f t="shared" ref="Z273" si="105">SUM(Z274:Z300)</f>
        <v>0</v>
      </c>
      <c r="AA273" s="234">
        <f t="shared" ref="AA273" si="106">SUM(AA274:AA300)</f>
        <v>0</v>
      </c>
      <c r="AB273" s="234">
        <f t="shared" ref="AB273" si="107">SUM(AB274:AB300)</f>
        <v>0</v>
      </c>
      <c r="AC273" s="234">
        <f t="shared" ref="AC273" si="108">SUM(AC274:AC300)</f>
        <v>0</v>
      </c>
      <c r="AD273" s="234">
        <f>SUM(AD274:AD300)</f>
        <v>0</v>
      </c>
      <c r="AE273" s="97">
        <f>SUM(AE274:AE300)</f>
        <v>0</v>
      </c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9"/>
      <c r="BC273" s="159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</row>
    <row r="274" spans="1:73" s="8" customFormat="1" ht="87" hidden="1" customHeight="1">
      <c r="A274" s="167" t="s">
        <v>259</v>
      </c>
      <c r="B274" s="125"/>
      <c r="C274" s="16"/>
      <c r="D274" s="21"/>
      <c r="E274" s="119"/>
      <c r="F274" s="120"/>
      <c r="G274" s="21"/>
      <c r="H274" s="119"/>
      <c r="I274" s="121"/>
      <c r="J274" s="21"/>
      <c r="K274" s="16"/>
      <c r="L274" s="78">
        <f t="shared" ref="L274:L300" si="109">M274+N274</f>
        <v>0</v>
      </c>
      <c r="M274" s="78">
        <f t="shared" ref="M274:M298" si="110">N274/2</f>
        <v>0</v>
      </c>
      <c r="N274" s="78">
        <f t="shared" ref="N274:N300" si="111">SUM(R274:AC274)</f>
        <v>0</v>
      </c>
      <c r="O274" s="78">
        <f t="shared" ref="O274:O300" si="112">N274-P274</f>
        <v>0</v>
      </c>
      <c r="P274" s="98"/>
      <c r="Q274" s="98"/>
      <c r="R274" s="23"/>
      <c r="S274" s="23"/>
      <c r="T274" s="23"/>
      <c r="U274" s="23"/>
      <c r="V274" s="23"/>
      <c r="W274" s="23"/>
      <c r="X274" s="23"/>
      <c r="Y274" s="23"/>
      <c r="Z274" s="23"/>
      <c r="AA274" s="235"/>
      <c r="AB274" s="235"/>
      <c r="AC274" s="235"/>
      <c r="AD274" s="98"/>
      <c r="AE274" s="79">
        <f t="shared" ref="AE274:AE300" si="113">N274-AD274</f>
        <v>0</v>
      </c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9"/>
      <c r="BC274" s="159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</row>
    <row r="275" spans="1:73" s="8" customFormat="1" ht="11.25" hidden="1" customHeight="1">
      <c r="A275" s="167" t="s">
        <v>260</v>
      </c>
      <c r="B275" s="125"/>
      <c r="C275" s="101"/>
      <c r="D275" s="102"/>
      <c r="E275" s="103"/>
      <c r="F275" s="104"/>
      <c r="G275" s="102"/>
      <c r="H275" s="103"/>
      <c r="I275" s="105"/>
      <c r="J275" s="102"/>
      <c r="K275" s="101"/>
      <c r="L275" s="78">
        <f t="shared" si="109"/>
        <v>0</v>
      </c>
      <c r="M275" s="78">
        <f t="shared" si="110"/>
        <v>0</v>
      </c>
      <c r="N275" s="78">
        <f t="shared" si="111"/>
        <v>0</v>
      </c>
      <c r="O275" s="78">
        <f t="shared" si="112"/>
        <v>0</v>
      </c>
      <c r="P275" s="98"/>
      <c r="Q275" s="98"/>
      <c r="R275" s="23"/>
      <c r="S275" s="23"/>
      <c r="T275" s="23"/>
      <c r="U275" s="23"/>
      <c r="V275" s="23"/>
      <c r="W275" s="23"/>
      <c r="X275" s="23"/>
      <c r="Y275" s="23"/>
      <c r="Z275" s="23"/>
      <c r="AA275" s="235"/>
      <c r="AB275" s="235"/>
      <c r="AC275" s="235"/>
      <c r="AD275" s="98"/>
      <c r="AE275" s="79">
        <f t="shared" si="113"/>
        <v>0</v>
      </c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9"/>
      <c r="BC275" s="159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</row>
    <row r="276" spans="1:73" s="8" customFormat="1" ht="11.25" hidden="1" customHeight="1">
      <c r="A276" s="167" t="s">
        <v>261</v>
      </c>
      <c r="B276" s="125"/>
      <c r="C276" s="101"/>
      <c r="D276" s="102"/>
      <c r="E276" s="103"/>
      <c r="F276" s="104"/>
      <c r="G276" s="102"/>
      <c r="H276" s="103"/>
      <c r="I276" s="105"/>
      <c r="J276" s="102"/>
      <c r="K276" s="101"/>
      <c r="L276" s="78">
        <f t="shared" si="109"/>
        <v>0</v>
      </c>
      <c r="M276" s="78">
        <f t="shared" si="110"/>
        <v>0</v>
      </c>
      <c r="N276" s="78">
        <f t="shared" si="111"/>
        <v>0</v>
      </c>
      <c r="O276" s="78">
        <f t="shared" si="112"/>
        <v>0</v>
      </c>
      <c r="P276" s="98"/>
      <c r="Q276" s="98"/>
      <c r="R276" s="23"/>
      <c r="S276" s="23"/>
      <c r="T276" s="23"/>
      <c r="U276" s="23"/>
      <c r="V276" s="23"/>
      <c r="W276" s="23"/>
      <c r="X276" s="23"/>
      <c r="Y276" s="23"/>
      <c r="Z276" s="23"/>
      <c r="AA276" s="235"/>
      <c r="AB276" s="235"/>
      <c r="AC276" s="235"/>
      <c r="AD276" s="98"/>
      <c r="AE276" s="79">
        <f t="shared" si="113"/>
        <v>0</v>
      </c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9"/>
      <c r="BC276" s="159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</row>
    <row r="277" spans="1:73" s="8" customFormat="1" ht="11.25" hidden="1" customHeight="1">
      <c r="A277" s="167" t="s">
        <v>262</v>
      </c>
      <c r="B277" s="125"/>
      <c r="C277" s="101"/>
      <c r="D277" s="102"/>
      <c r="E277" s="103"/>
      <c r="F277" s="104"/>
      <c r="G277" s="102"/>
      <c r="H277" s="103"/>
      <c r="I277" s="105"/>
      <c r="J277" s="102"/>
      <c r="K277" s="101"/>
      <c r="L277" s="78">
        <f t="shared" si="109"/>
        <v>0</v>
      </c>
      <c r="M277" s="78">
        <f t="shared" si="110"/>
        <v>0</v>
      </c>
      <c r="N277" s="78">
        <f t="shared" si="111"/>
        <v>0</v>
      </c>
      <c r="O277" s="78">
        <f t="shared" si="112"/>
        <v>0</v>
      </c>
      <c r="P277" s="98"/>
      <c r="Q277" s="98"/>
      <c r="R277" s="23"/>
      <c r="S277" s="23"/>
      <c r="T277" s="23"/>
      <c r="U277" s="23"/>
      <c r="V277" s="23"/>
      <c r="W277" s="23"/>
      <c r="X277" s="23"/>
      <c r="Y277" s="23"/>
      <c r="Z277" s="23"/>
      <c r="AA277" s="235"/>
      <c r="AB277" s="235"/>
      <c r="AC277" s="235"/>
      <c r="AD277" s="98"/>
      <c r="AE277" s="79">
        <f t="shared" si="113"/>
        <v>0</v>
      </c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9"/>
      <c r="BC277" s="159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</row>
    <row r="278" spans="1:73" s="8" customFormat="1" ht="11.25" hidden="1" customHeight="1">
      <c r="A278" s="167" t="s">
        <v>263</v>
      </c>
      <c r="B278" s="125"/>
      <c r="C278" s="101"/>
      <c r="D278" s="102"/>
      <c r="E278" s="103"/>
      <c r="F278" s="104"/>
      <c r="G278" s="102"/>
      <c r="H278" s="103"/>
      <c r="I278" s="105"/>
      <c r="J278" s="102"/>
      <c r="K278" s="101"/>
      <c r="L278" s="78">
        <f t="shared" si="109"/>
        <v>0</v>
      </c>
      <c r="M278" s="78">
        <f t="shared" si="110"/>
        <v>0</v>
      </c>
      <c r="N278" s="78">
        <f t="shared" si="111"/>
        <v>0</v>
      </c>
      <c r="O278" s="78">
        <f t="shared" si="112"/>
        <v>0</v>
      </c>
      <c r="P278" s="98"/>
      <c r="Q278" s="98"/>
      <c r="R278" s="23"/>
      <c r="S278" s="23"/>
      <c r="T278" s="23"/>
      <c r="U278" s="23"/>
      <c r="V278" s="23"/>
      <c r="W278" s="23"/>
      <c r="X278" s="23"/>
      <c r="Y278" s="23"/>
      <c r="Z278" s="23"/>
      <c r="AA278" s="235"/>
      <c r="AB278" s="235"/>
      <c r="AC278" s="235"/>
      <c r="AD278" s="98"/>
      <c r="AE278" s="79">
        <f t="shared" si="113"/>
        <v>0</v>
      </c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9"/>
      <c r="BC278" s="159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</row>
    <row r="279" spans="1:73" s="8" customFormat="1" ht="11.25" hidden="1" customHeight="1">
      <c r="A279" s="167" t="s">
        <v>264</v>
      </c>
      <c r="B279" s="125"/>
      <c r="C279" s="101"/>
      <c r="D279" s="102"/>
      <c r="E279" s="103"/>
      <c r="F279" s="104"/>
      <c r="G279" s="102"/>
      <c r="H279" s="103"/>
      <c r="I279" s="105"/>
      <c r="J279" s="102"/>
      <c r="K279" s="101"/>
      <c r="L279" s="78">
        <f t="shared" si="109"/>
        <v>0</v>
      </c>
      <c r="M279" s="78">
        <f t="shared" si="110"/>
        <v>0</v>
      </c>
      <c r="N279" s="78">
        <f t="shared" si="111"/>
        <v>0</v>
      </c>
      <c r="O279" s="78">
        <f t="shared" si="112"/>
        <v>0</v>
      </c>
      <c r="P279" s="98"/>
      <c r="Q279" s="98"/>
      <c r="R279" s="23"/>
      <c r="S279" s="23"/>
      <c r="T279" s="23"/>
      <c r="U279" s="23"/>
      <c r="V279" s="23"/>
      <c r="W279" s="23"/>
      <c r="X279" s="23"/>
      <c r="Y279" s="23"/>
      <c r="Z279" s="23"/>
      <c r="AA279" s="235"/>
      <c r="AB279" s="235"/>
      <c r="AC279" s="235"/>
      <c r="AD279" s="98"/>
      <c r="AE279" s="79">
        <f t="shared" si="113"/>
        <v>0</v>
      </c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9"/>
      <c r="BC279" s="159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</row>
    <row r="280" spans="1:73" s="8" customFormat="1" ht="11.25" hidden="1" customHeight="1">
      <c r="A280" s="167" t="s">
        <v>265</v>
      </c>
      <c r="B280" s="125"/>
      <c r="C280" s="101"/>
      <c r="D280" s="102"/>
      <c r="E280" s="103"/>
      <c r="F280" s="104"/>
      <c r="G280" s="102"/>
      <c r="H280" s="103"/>
      <c r="I280" s="105"/>
      <c r="J280" s="102"/>
      <c r="K280" s="101"/>
      <c r="L280" s="78">
        <f t="shared" si="109"/>
        <v>0</v>
      </c>
      <c r="M280" s="78">
        <f t="shared" si="110"/>
        <v>0</v>
      </c>
      <c r="N280" s="78">
        <f t="shared" si="111"/>
        <v>0</v>
      </c>
      <c r="O280" s="78">
        <f t="shared" si="112"/>
        <v>0</v>
      </c>
      <c r="P280" s="98"/>
      <c r="Q280" s="98"/>
      <c r="R280" s="23"/>
      <c r="S280" s="23"/>
      <c r="T280" s="23"/>
      <c r="U280" s="23"/>
      <c r="V280" s="23"/>
      <c r="W280" s="23"/>
      <c r="X280" s="23"/>
      <c r="Y280" s="23"/>
      <c r="Z280" s="23"/>
      <c r="AA280" s="235"/>
      <c r="AB280" s="235"/>
      <c r="AC280" s="235"/>
      <c r="AD280" s="98"/>
      <c r="AE280" s="79">
        <f t="shared" si="113"/>
        <v>0</v>
      </c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9"/>
      <c r="BC280" s="159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</row>
    <row r="281" spans="1:73" s="8" customFormat="1" ht="11.25" hidden="1" customHeight="1">
      <c r="A281" s="167" t="s">
        <v>266</v>
      </c>
      <c r="B281" s="125"/>
      <c r="C281" s="101"/>
      <c r="D281" s="102"/>
      <c r="E281" s="103"/>
      <c r="F281" s="104"/>
      <c r="G281" s="102"/>
      <c r="H281" s="103"/>
      <c r="I281" s="105"/>
      <c r="J281" s="102"/>
      <c r="K281" s="101"/>
      <c r="L281" s="78">
        <f t="shared" si="109"/>
        <v>0</v>
      </c>
      <c r="M281" s="78">
        <f t="shared" si="110"/>
        <v>0</v>
      </c>
      <c r="N281" s="78">
        <f t="shared" si="111"/>
        <v>0</v>
      </c>
      <c r="O281" s="78">
        <f t="shared" si="112"/>
        <v>0</v>
      </c>
      <c r="P281" s="98"/>
      <c r="Q281" s="98"/>
      <c r="R281" s="23"/>
      <c r="S281" s="23"/>
      <c r="T281" s="23"/>
      <c r="U281" s="23"/>
      <c r="V281" s="23"/>
      <c r="W281" s="23"/>
      <c r="X281" s="23"/>
      <c r="Y281" s="23"/>
      <c r="Z281" s="23"/>
      <c r="AA281" s="235"/>
      <c r="AB281" s="235"/>
      <c r="AC281" s="235"/>
      <c r="AD281" s="98"/>
      <c r="AE281" s="79">
        <f t="shared" si="113"/>
        <v>0</v>
      </c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9"/>
      <c r="BC281" s="159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</row>
    <row r="282" spans="1:73" s="8" customFormat="1" ht="11.25" hidden="1" customHeight="1">
      <c r="A282" s="167" t="s">
        <v>267</v>
      </c>
      <c r="B282" s="125"/>
      <c r="C282" s="101"/>
      <c r="D282" s="102"/>
      <c r="E282" s="103"/>
      <c r="F282" s="104"/>
      <c r="G282" s="102"/>
      <c r="H282" s="103"/>
      <c r="I282" s="105"/>
      <c r="J282" s="102"/>
      <c r="K282" s="101"/>
      <c r="L282" s="78">
        <f t="shared" si="109"/>
        <v>0</v>
      </c>
      <c r="M282" s="78">
        <f t="shared" si="110"/>
        <v>0</v>
      </c>
      <c r="N282" s="78">
        <f t="shared" si="111"/>
        <v>0</v>
      </c>
      <c r="O282" s="78">
        <f t="shared" si="112"/>
        <v>0</v>
      </c>
      <c r="P282" s="98"/>
      <c r="Q282" s="98"/>
      <c r="R282" s="23"/>
      <c r="S282" s="23"/>
      <c r="T282" s="23"/>
      <c r="U282" s="23"/>
      <c r="V282" s="23"/>
      <c r="W282" s="23"/>
      <c r="X282" s="23"/>
      <c r="Y282" s="23"/>
      <c r="Z282" s="23"/>
      <c r="AA282" s="235"/>
      <c r="AB282" s="235"/>
      <c r="AC282" s="235"/>
      <c r="AD282" s="98"/>
      <c r="AE282" s="79">
        <f t="shared" si="113"/>
        <v>0</v>
      </c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9"/>
      <c r="BC282" s="159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</row>
    <row r="283" spans="1:73" s="8" customFormat="1" ht="11.25" hidden="1" customHeight="1">
      <c r="A283" s="167" t="s">
        <v>268</v>
      </c>
      <c r="B283" s="125"/>
      <c r="C283" s="101"/>
      <c r="D283" s="102"/>
      <c r="E283" s="103"/>
      <c r="F283" s="104"/>
      <c r="G283" s="102"/>
      <c r="H283" s="103"/>
      <c r="I283" s="105"/>
      <c r="J283" s="102"/>
      <c r="K283" s="101"/>
      <c r="L283" s="78">
        <f t="shared" si="109"/>
        <v>0</v>
      </c>
      <c r="M283" s="78">
        <f t="shared" si="110"/>
        <v>0</v>
      </c>
      <c r="N283" s="78">
        <f t="shared" si="111"/>
        <v>0</v>
      </c>
      <c r="O283" s="78">
        <f t="shared" si="112"/>
        <v>0</v>
      </c>
      <c r="P283" s="98"/>
      <c r="Q283" s="98"/>
      <c r="R283" s="23"/>
      <c r="S283" s="23"/>
      <c r="T283" s="23"/>
      <c r="U283" s="23"/>
      <c r="V283" s="23"/>
      <c r="W283" s="23"/>
      <c r="X283" s="23"/>
      <c r="Y283" s="23"/>
      <c r="Z283" s="23"/>
      <c r="AA283" s="235"/>
      <c r="AB283" s="235"/>
      <c r="AC283" s="235"/>
      <c r="AD283" s="98"/>
      <c r="AE283" s="79">
        <f t="shared" si="113"/>
        <v>0</v>
      </c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9"/>
      <c r="BC283" s="159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</row>
    <row r="284" spans="1:73" s="8" customFormat="1" ht="11.25" hidden="1" customHeight="1">
      <c r="A284" s="167" t="s">
        <v>269</v>
      </c>
      <c r="B284" s="125"/>
      <c r="C284" s="101"/>
      <c r="D284" s="102"/>
      <c r="E284" s="103"/>
      <c r="F284" s="104"/>
      <c r="G284" s="102"/>
      <c r="H284" s="103"/>
      <c r="I284" s="105"/>
      <c r="J284" s="102"/>
      <c r="K284" s="101"/>
      <c r="L284" s="78">
        <f t="shared" si="109"/>
        <v>0</v>
      </c>
      <c r="M284" s="78">
        <f t="shared" si="110"/>
        <v>0</v>
      </c>
      <c r="N284" s="78">
        <f t="shared" si="111"/>
        <v>0</v>
      </c>
      <c r="O284" s="78">
        <f t="shared" si="112"/>
        <v>0</v>
      </c>
      <c r="P284" s="98"/>
      <c r="Q284" s="98"/>
      <c r="R284" s="23"/>
      <c r="S284" s="23"/>
      <c r="T284" s="23"/>
      <c r="U284" s="23"/>
      <c r="V284" s="23"/>
      <c r="W284" s="23"/>
      <c r="X284" s="23"/>
      <c r="Y284" s="23"/>
      <c r="Z284" s="23"/>
      <c r="AA284" s="235"/>
      <c r="AB284" s="235"/>
      <c r="AC284" s="235"/>
      <c r="AD284" s="98"/>
      <c r="AE284" s="79">
        <f t="shared" si="113"/>
        <v>0</v>
      </c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9"/>
      <c r="BC284" s="159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</row>
    <row r="285" spans="1:73" s="8" customFormat="1" ht="11.25" hidden="1" customHeight="1">
      <c r="A285" s="167" t="s">
        <v>270</v>
      </c>
      <c r="B285" s="125"/>
      <c r="C285" s="101"/>
      <c r="D285" s="102"/>
      <c r="E285" s="103"/>
      <c r="F285" s="104"/>
      <c r="G285" s="102"/>
      <c r="H285" s="103"/>
      <c r="I285" s="105"/>
      <c r="J285" s="102"/>
      <c r="K285" s="101"/>
      <c r="L285" s="78">
        <f t="shared" si="109"/>
        <v>0</v>
      </c>
      <c r="M285" s="78">
        <f t="shared" si="110"/>
        <v>0</v>
      </c>
      <c r="N285" s="78">
        <f t="shared" si="111"/>
        <v>0</v>
      </c>
      <c r="O285" s="78">
        <f t="shared" si="112"/>
        <v>0</v>
      </c>
      <c r="P285" s="98"/>
      <c r="Q285" s="98"/>
      <c r="R285" s="23"/>
      <c r="S285" s="23"/>
      <c r="T285" s="23"/>
      <c r="U285" s="23"/>
      <c r="V285" s="23"/>
      <c r="W285" s="23"/>
      <c r="X285" s="23"/>
      <c r="Y285" s="23"/>
      <c r="Z285" s="23"/>
      <c r="AA285" s="235"/>
      <c r="AB285" s="235"/>
      <c r="AC285" s="235"/>
      <c r="AD285" s="98"/>
      <c r="AE285" s="79">
        <f t="shared" si="113"/>
        <v>0</v>
      </c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8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9"/>
      <c r="BC285" s="159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</row>
    <row r="286" spans="1:73" s="8" customFormat="1" ht="11.25" hidden="1" customHeight="1">
      <c r="A286" s="167" t="s">
        <v>271</v>
      </c>
      <c r="B286" s="125"/>
      <c r="C286" s="101"/>
      <c r="D286" s="102"/>
      <c r="E286" s="103"/>
      <c r="F286" s="104"/>
      <c r="G286" s="102"/>
      <c r="H286" s="103"/>
      <c r="I286" s="105"/>
      <c r="J286" s="102"/>
      <c r="K286" s="101"/>
      <c r="L286" s="78">
        <f t="shared" si="109"/>
        <v>0</v>
      </c>
      <c r="M286" s="78">
        <f t="shared" si="110"/>
        <v>0</v>
      </c>
      <c r="N286" s="78">
        <f t="shared" si="111"/>
        <v>0</v>
      </c>
      <c r="O286" s="78">
        <f t="shared" si="112"/>
        <v>0</v>
      </c>
      <c r="P286" s="98"/>
      <c r="Q286" s="98"/>
      <c r="R286" s="23"/>
      <c r="S286" s="23"/>
      <c r="T286" s="23"/>
      <c r="U286" s="23"/>
      <c r="V286" s="23"/>
      <c r="W286" s="23"/>
      <c r="X286" s="23"/>
      <c r="Y286" s="23"/>
      <c r="Z286" s="23"/>
      <c r="AA286" s="235"/>
      <c r="AB286" s="235"/>
      <c r="AC286" s="235"/>
      <c r="AD286" s="98"/>
      <c r="AE286" s="79">
        <f t="shared" si="113"/>
        <v>0</v>
      </c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9"/>
      <c r="BC286" s="159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</row>
    <row r="287" spans="1:73" s="8" customFormat="1" ht="11.25" hidden="1" customHeight="1">
      <c r="A287" s="167" t="s">
        <v>272</v>
      </c>
      <c r="B287" s="125"/>
      <c r="C287" s="101"/>
      <c r="D287" s="102"/>
      <c r="E287" s="103"/>
      <c r="F287" s="104"/>
      <c r="G287" s="102"/>
      <c r="H287" s="103"/>
      <c r="I287" s="105"/>
      <c r="J287" s="102"/>
      <c r="K287" s="101"/>
      <c r="L287" s="78">
        <f t="shared" si="109"/>
        <v>0</v>
      </c>
      <c r="M287" s="78">
        <f t="shared" si="110"/>
        <v>0</v>
      </c>
      <c r="N287" s="78">
        <f t="shared" si="111"/>
        <v>0</v>
      </c>
      <c r="O287" s="78">
        <f t="shared" si="112"/>
        <v>0</v>
      </c>
      <c r="P287" s="98"/>
      <c r="Q287" s="98"/>
      <c r="R287" s="23"/>
      <c r="S287" s="23"/>
      <c r="T287" s="23"/>
      <c r="U287" s="23"/>
      <c r="V287" s="23"/>
      <c r="W287" s="23"/>
      <c r="X287" s="23"/>
      <c r="Y287" s="23"/>
      <c r="Z287" s="23"/>
      <c r="AA287" s="235"/>
      <c r="AB287" s="235"/>
      <c r="AC287" s="235"/>
      <c r="AD287" s="98"/>
      <c r="AE287" s="79">
        <f t="shared" si="113"/>
        <v>0</v>
      </c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</row>
    <row r="288" spans="1:73" s="8" customFormat="1" ht="11.25" hidden="1" customHeight="1">
      <c r="A288" s="167" t="s">
        <v>273</v>
      </c>
      <c r="B288" s="125"/>
      <c r="C288" s="101"/>
      <c r="D288" s="102"/>
      <c r="E288" s="103"/>
      <c r="F288" s="104"/>
      <c r="G288" s="102"/>
      <c r="H288" s="103"/>
      <c r="I288" s="105"/>
      <c r="J288" s="102"/>
      <c r="K288" s="101"/>
      <c r="L288" s="78">
        <f t="shared" si="109"/>
        <v>0</v>
      </c>
      <c r="M288" s="78">
        <f t="shared" si="110"/>
        <v>0</v>
      </c>
      <c r="N288" s="78">
        <f t="shared" si="111"/>
        <v>0</v>
      </c>
      <c r="O288" s="78">
        <f t="shared" si="112"/>
        <v>0</v>
      </c>
      <c r="P288" s="98"/>
      <c r="Q288" s="98"/>
      <c r="R288" s="23"/>
      <c r="S288" s="23"/>
      <c r="T288" s="23"/>
      <c r="U288" s="23"/>
      <c r="V288" s="23"/>
      <c r="W288" s="23"/>
      <c r="X288" s="23"/>
      <c r="Y288" s="23"/>
      <c r="Z288" s="23"/>
      <c r="AA288" s="235"/>
      <c r="AB288" s="235"/>
      <c r="AC288" s="235"/>
      <c r="AD288" s="98"/>
      <c r="AE288" s="79">
        <f t="shared" si="113"/>
        <v>0</v>
      </c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9"/>
      <c r="BC288" s="159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</row>
    <row r="289" spans="1:73" s="8" customFormat="1" ht="11.25" hidden="1" customHeight="1">
      <c r="A289" s="167" t="s">
        <v>274</v>
      </c>
      <c r="B289" s="125"/>
      <c r="C289" s="101"/>
      <c r="D289" s="102"/>
      <c r="E289" s="103"/>
      <c r="F289" s="104"/>
      <c r="G289" s="102"/>
      <c r="H289" s="103"/>
      <c r="I289" s="105"/>
      <c r="J289" s="102"/>
      <c r="K289" s="101"/>
      <c r="L289" s="78">
        <f t="shared" si="109"/>
        <v>0</v>
      </c>
      <c r="M289" s="78">
        <f t="shared" si="110"/>
        <v>0</v>
      </c>
      <c r="N289" s="78">
        <f t="shared" si="111"/>
        <v>0</v>
      </c>
      <c r="O289" s="78">
        <f t="shared" si="112"/>
        <v>0</v>
      </c>
      <c r="P289" s="98"/>
      <c r="Q289" s="98"/>
      <c r="R289" s="23"/>
      <c r="S289" s="23"/>
      <c r="T289" s="23"/>
      <c r="U289" s="23"/>
      <c r="V289" s="23"/>
      <c r="W289" s="23"/>
      <c r="X289" s="23"/>
      <c r="Y289" s="23"/>
      <c r="Z289" s="23"/>
      <c r="AA289" s="235"/>
      <c r="AB289" s="235"/>
      <c r="AC289" s="235"/>
      <c r="AD289" s="98"/>
      <c r="AE289" s="79">
        <f t="shared" si="113"/>
        <v>0</v>
      </c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9"/>
      <c r="BC289" s="159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</row>
    <row r="290" spans="1:73" s="8" customFormat="1" ht="11.25" hidden="1" customHeight="1">
      <c r="A290" s="167" t="s">
        <v>275</v>
      </c>
      <c r="B290" s="125"/>
      <c r="C290" s="101"/>
      <c r="D290" s="102"/>
      <c r="E290" s="103"/>
      <c r="F290" s="104"/>
      <c r="G290" s="102"/>
      <c r="H290" s="103"/>
      <c r="I290" s="105"/>
      <c r="J290" s="102"/>
      <c r="K290" s="101"/>
      <c r="L290" s="78">
        <f t="shared" si="109"/>
        <v>0</v>
      </c>
      <c r="M290" s="78">
        <f t="shared" si="110"/>
        <v>0</v>
      </c>
      <c r="N290" s="78">
        <f t="shared" si="111"/>
        <v>0</v>
      </c>
      <c r="O290" s="78">
        <f t="shared" si="112"/>
        <v>0</v>
      </c>
      <c r="P290" s="98"/>
      <c r="Q290" s="98"/>
      <c r="R290" s="23"/>
      <c r="S290" s="23"/>
      <c r="T290" s="23"/>
      <c r="U290" s="23"/>
      <c r="V290" s="23"/>
      <c r="W290" s="23"/>
      <c r="X290" s="23"/>
      <c r="Y290" s="23"/>
      <c r="Z290" s="23"/>
      <c r="AA290" s="235"/>
      <c r="AB290" s="235"/>
      <c r="AC290" s="235"/>
      <c r="AD290" s="98"/>
      <c r="AE290" s="79">
        <f t="shared" si="113"/>
        <v>0</v>
      </c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9"/>
      <c r="BC290" s="159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</row>
    <row r="291" spans="1:73" s="8" customFormat="1" ht="11.25" hidden="1" customHeight="1">
      <c r="A291" s="167" t="s">
        <v>276</v>
      </c>
      <c r="B291" s="125"/>
      <c r="C291" s="101"/>
      <c r="D291" s="102"/>
      <c r="E291" s="103"/>
      <c r="F291" s="104"/>
      <c r="G291" s="102"/>
      <c r="H291" s="103"/>
      <c r="I291" s="105"/>
      <c r="J291" s="102"/>
      <c r="K291" s="101"/>
      <c r="L291" s="78">
        <f t="shared" si="109"/>
        <v>0</v>
      </c>
      <c r="M291" s="78">
        <f t="shared" si="110"/>
        <v>0</v>
      </c>
      <c r="N291" s="78">
        <f t="shared" si="111"/>
        <v>0</v>
      </c>
      <c r="O291" s="78">
        <f t="shared" si="112"/>
        <v>0</v>
      </c>
      <c r="P291" s="98"/>
      <c r="Q291" s="98"/>
      <c r="R291" s="23"/>
      <c r="S291" s="23"/>
      <c r="T291" s="23"/>
      <c r="U291" s="23"/>
      <c r="V291" s="23"/>
      <c r="W291" s="23"/>
      <c r="X291" s="23"/>
      <c r="Y291" s="23"/>
      <c r="Z291" s="23"/>
      <c r="AA291" s="235"/>
      <c r="AB291" s="235"/>
      <c r="AC291" s="235"/>
      <c r="AD291" s="98"/>
      <c r="AE291" s="79">
        <f t="shared" si="113"/>
        <v>0</v>
      </c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9"/>
      <c r="BC291" s="159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</row>
    <row r="292" spans="1:73" s="8" customFormat="1" ht="11.25" hidden="1" customHeight="1">
      <c r="A292" s="167" t="s">
        <v>277</v>
      </c>
      <c r="B292" s="125"/>
      <c r="C292" s="101"/>
      <c r="D292" s="102"/>
      <c r="E292" s="103"/>
      <c r="F292" s="104"/>
      <c r="G292" s="102"/>
      <c r="H292" s="103"/>
      <c r="I292" s="105"/>
      <c r="J292" s="102"/>
      <c r="K292" s="101"/>
      <c r="L292" s="78">
        <f t="shared" si="109"/>
        <v>0</v>
      </c>
      <c r="M292" s="78">
        <f t="shared" si="110"/>
        <v>0</v>
      </c>
      <c r="N292" s="78">
        <f t="shared" si="111"/>
        <v>0</v>
      </c>
      <c r="O292" s="78">
        <f t="shared" si="112"/>
        <v>0</v>
      </c>
      <c r="P292" s="98"/>
      <c r="Q292" s="98"/>
      <c r="R292" s="23"/>
      <c r="S292" s="23"/>
      <c r="T292" s="23"/>
      <c r="U292" s="23"/>
      <c r="V292" s="23"/>
      <c r="W292" s="23"/>
      <c r="X292" s="23"/>
      <c r="Y292" s="23"/>
      <c r="Z292" s="23"/>
      <c r="AA292" s="235"/>
      <c r="AB292" s="235"/>
      <c r="AC292" s="235"/>
      <c r="AD292" s="98"/>
      <c r="AE292" s="79">
        <f t="shared" si="113"/>
        <v>0</v>
      </c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9"/>
      <c r="BC292" s="159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</row>
    <row r="293" spans="1:73" s="8" customFormat="1" ht="11.25" hidden="1" customHeight="1">
      <c r="A293" s="167" t="s">
        <v>278</v>
      </c>
      <c r="B293" s="125"/>
      <c r="C293" s="101"/>
      <c r="D293" s="102"/>
      <c r="E293" s="103"/>
      <c r="F293" s="104"/>
      <c r="G293" s="102"/>
      <c r="H293" s="103"/>
      <c r="I293" s="105"/>
      <c r="J293" s="102"/>
      <c r="K293" s="101"/>
      <c r="L293" s="78">
        <f t="shared" si="109"/>
        <v>0</v>
      </c>
      <c r="M293" s="78">
        <f t="shared" si="110"/>
        <v>0</v>
      </c>
      <c r="N293" s="78">
        <f t="shared" si="111"/>
        <v>0</v>
      </c>
      <c r="O293" s="78">
        <f t="shared" si="112"/>
        <v>0</v>
      </c>
      <c r="P293" s="98"/>
      <c r="Q293" s="98"/>
      <c r="R293" s="23"/>
      <c r="S293" s="23"/>
      <c r="T293" s="23"/>
      <c r="U293" s="23"/>
      <c r="V293" s="23"/>
      <c r="W293" s="23"/>
      <c r="X293" s="23"/>
      <c r="Y293" s="23"/>
      <c r="Z293" s="23"/>
      <c r="AA293" s="235"/>
      <c r="AB293" s="235"/>
      <c r="AC293" s="235"/>
      <c r="AD293" s="98"/>
      <c r="AE293" s="79">
        <f t="shared" si="113"/>
        <v>0</v>
      </c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9"/>
      <c r="BC293" s="159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</row>
    <row r="294" spans="1:73" s="8" customFormat="1" ht="11.25" hidden="1" customHeight="1">
      <c r="A294" s="167" t="s">
        <v>279</v>
      </c>
      <c r="B294" s="125"/>
      <c r="C294" s="101"/>
      <c r="D294" s="102"/>
      <c r="E294" s="103"/>
      <c r="F294" s="104"/>
      <c r="G294" s="102"/>
      <c r="H294" s="103"/>
      <c r="I294" s="105"/>
      <c r="J294" s="102"/>
      <c r="K294" s="101"/>
      <c r="L294" s="78">
        <f t="shared" si="109"/>
        <v>0</v>
      </c>
      <c r="M294" s="78">
        <f t="shared" si="110"/>
        <v>0</v>
      </c>
      <c r="N294" s="78">
        <f t="shared" si="111"/>
        <v>0</v>
      </c>
      <c r="O294" s="78">
        <f t="shared" si="112"/>
        <v>0</v>
      </c>
      <c r="P294" s="98"/>
      <c r="Q294" s="98"/>
      <c r="R294" s="23"/>
      <c r="S294" s="23"/>
      <c r="T294" s="23"/>
      <c r="U294" s="23"/>
      <c r="V294" s="23"/>
      <c r="W294" s="23"/>
      <c r="X294" s="23"/>
      <c r="Y294" s="23"/>
      <c r="Z294" s="23"/>
      <c r="AA294" s="235"/>
      <c r="AB294" s="235"/>
      <c r="AC294" s="235"/>
      <c r="AD294" s="98"/>
      <c r="AE294" s="79">
        <f t="shared" si="113"/>
        <v>0</v>
      </c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9"/>
      <c r="BC294" s="159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</row>
    <row r="295" spans="1:73" s="8" customFormat="1" ht="11.25" hidden="1" customHeight="1">
      <c r="A295" s="167" t="s">
        <v>280</v>
      </c>
      <c r="B295" s="125"/>
      <c r="C295" s="101"/>
      <c r="D295" s="102"/>
      <c r="E295" s="103"/>
      <c r="F295" s="104"/>
      <c r="G295" s="102"/>
      <c r="H295" s="103"/>
      <c r="I295" s="105"/>
      <c r="J295" s="102"/>
      <c r="K295" s="101"/>
      <c r="L295" s="78">
        <f t="shared" si="109"/>
        <v>0</v>
      </c>
      <c r="M295" s="78">
        <f t="shared" si="110"/>
        <v>0</v>
      </c>
      <c r="N295" s="78">
        <f t="shared" si="111"/>
        <v>0</v>
      </c>
      <c r="O295" s="78">
        <f t="shared" si="112"/>
        <v>0</v>
      </c>
      <c r="P295" s="98"/>
      <c r="Q295" s="98"/>
      <c r="R295" s="23"/>
      <c r="S295" s="23"/>
      <c r="T295" s="23"/>
      <c r="U295" s="23"/>
      <c r="V295" s="23"/>
      <c r="W295" s="23"/>
      <c r="X295" s="23"/>
      <c r="Y295" s="23"/>
      <c r="Z295" s="23"/>
      <c r="AA295" s="235"/>
      <c r="AB295" s="235"/>
      <c r="AC295" s="235"/>
      <c r="AD295" s="98"/>
      <c r="AE295" s="79">
        <f t="shared" si="113"/>
        <v>0</v>
      </c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</row>
    <row r="296" spans="1:73" s="8" customFormat="1" ht="11.25" hidden="1" customHeight="1">
      <c r="A296" s="167" t="s">
        <v>281</v>
      </c>
      <c r="B296" s="125"/>
      <c r="C296" s="101"/>
      <c r="D296" s="102"/>
      <c r="E296" s="103"/>
      <c r="F296" s="104"/>
      <c r="G296" s="102"/>
      <c r="H296" s="103"/>
      <c r="I296" s="105"/>
      <c r="J296" s="102"/>
      <c r="K296" s="101"/>
      <c r="L296" s="78">
        <f t="shared" si="109"/>
        <v>0</v>
      </c>
      <c r="M296" s="78">
        <f t="shared" si="110"/>
        <v>0</v>
      </c>
      <c r="N296" s="78">
        <f t="shared" si="111"/>
        <v>0</v>
      </c>
      <c r="O296" s="78">
        <f t="shared" si="112"/>
        <v>0</v>
      </c>
      <c r="P296" s="98"/>
      <c r="Q296" s="98"/>
      <c r="R296" s="23"/>
      <c r="S296" s="23"/>
      <c r="T296" s="23"/>
      <c r="U296" s="23"/>
      <c r="V296" s="23"/>
      <c r="W296" s="23"/>
      <c r="X296" s="23"/>
      <c r="Y296" s="23"/>
      <c r="Z296" s="23"/>
      <c r="AA296" s="235"/>
      <c r="AB296" s="235"/>
      <c r="AC296" s="235"/>
      <c r="AD296" s="98"/>
      <c r="AE296" s="79">
        <f t="shared" si="113"/>
        <v>0</v>
      </c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9"/>
      <c r="BC296" s="159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</row>
    <row r="297" spans="1:73" s="8" customFormat="1" ht="11.25" hidden="1" customHeight="1">
      <c r="A297" s="167" t="s">
        <v>282</v>
      </c>
      <c r="B297" s="125"/>
      <c r="C297" s="101"/>
      <c r="D297" s="102"/>
      <c r="E297" s="103"/>
      <c r="F297" s="104"/>
      <c r="G297" s="102"/>
      <c r="H297" s="103"/>
      <c r="I297" s="105"/>
      <c r="J297" s="102"/>
      <c r="K297" s="101"/>
      <c r="L297" s="78">
        <f t="shared" si="109"/>
        <v>0</v>
      </c>
      <c r="M297" s="78">
        <f t="shared" si="110"/>
        <v>0</v>
      </c>
      <c r="N297" s="78">
        <f t="shared" si="111"/>
        <v>0</v>
      </c>
      <c r="O297" s="78">
        <f t="shared" si="112"/>
        <v>0</v>
      </c>
      <c r="P297" s="98"/>
      <c r="Q297" s="98"/>
      <c r="R297" s="23"/>
      <c r="S297" s="23"/>
      <c r="T297" s="23"/>
      <c r="U297" s="23"/>
      <c r="V297" s="23"/>
      <c r="W297" s="23"/>
      <c r="X297" s="23"/>
      <c r="Y297" s="23"/>
      <c r="Z297" s="23"/>
      <c r="AA297" s="235"/>
      <c r="AB297" s="235"/>
      <c r="AC297" s="235"/>
      <c r="AD297" s="98"/>
      <c r="AE297" s="79">
        <f t="shared" si="113"/>
        <v>0</v>
      </c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9"/>
      <c r="BC297" s="159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</row>
    <row r="298" spans="1:73" s="8" customFormat="1" ht="11.25" hidden="1" customHeight="1">
      <c r="A298" s="167" t="s">
        <v>283</v>
      </c>
      <c r="B298" s="125"/>
      <c r="C298" s="101"/>
      <c r="D298" s="102"/>
      <c r="E298" s="103"/>
      <c r="F298" s="104"/>
      <c r="G298" s="102"/>
      <c r="H298" s="103"/>
      <c r="I298" s="105"/>
      <c r="J298" s="102"/>
      <c r="K298" s="101"/>
      <c r="L298" s="78">
        <f t="shared" si="109"/>
        <v>0</v>
      </c>
      <c r="M298" s="78">
        <f t="shared" si="110"/>
        <v>0</v>
      </c>
      <c r="N298" s="78">
        <f t="shared" si="111"/>
        <v>0</v>
      </c>
      <c r="O298" s="78">
        <f t="shared" si="112"/>
        <v>0</v>
      </c>
      <c r="P298" s="98"/>
      <c r="Q298" s="98"/>
      <c r="R298" s="23"/>
      <c r="S298" s="23"/>
      <c r="T298" s="23"/>
      <c r="U298" s="23"/>
      <c r="V298" s="23"/>
      <c r="W298" s="23"/>
      <c r="X298" s="23"/>
      <c r="Y298" s="23"/>
      <c r="Z298" s="23"/>
      <c r="AA298" s="235"/>
      <c r="AB298" s="235"/>
      <c r="AC298" s="235"/>
      <c r="AD298" s="98"/>
      <c r="AE298" s="79">
        <f t="shared" si="113"/>
        <v>0</v>
      </c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9"/>
      <c r="BC298" s="159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</row>
    <row r="299" spans="1:73" s="8" customFormat="1" ht="11.25" hidden="1" customHeight="1">
      <c r="A299" s="166" t="s">
        <v>284</v>
      </c>
      <c r="B299" s="126"/>
      <c r="C299" s="25"/>
      <c r="D299" s="25"/>
      <c r="E299" s="26"/>
      <c r="F299" s="104"/>
      <c r="G299" s="102"/>
      <c r="H299" s="103"/>
      <c r="I299" s="104"/>
      <c r="J299" s="102"/>
      <c r="K299" s="102"/>
      <c r="L299" s="78">
        <f t="shared" si="109"/>
        <v>0</v>
      </c>
      <c r="M299" s="78"/>
      <c r="N299" s="78">
        <f t="shared" si="111"/>
        <v>0</v>
      </c>
      <c r="O299" s="78">
        <f t="shared" si="112"/>
        <v>0</v>
      </c>
      <c r="P299" s="23"/>
      <c r="Q299" s="248"/>
      <c r="R299" s="23"/>
      <c r="S299" s="23"/>
      <c r="T299" s="23"/>
      <c r="U299" s="23"/>
      <c r="V299" s="23"/>
      <c r="W299" s="23"/>
      <c r="X299" s="23"/>
      <c r="Y299" s="23"/>
      <c r="Z299" s="23"/>
      <c r="AA299" s="235"/>
      <c r="AB299" s="235"/>
      <c r="AC299" s="235"/>
      <c r="AD299" s="118"/>
      <c r="AE299" s="79">
        <f t="shared" si="113"/>
        <v>0</v>
      </c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9"/>
      <c r="BC299" s="159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</row>
    <row r="300" spans="1:73" s="8" customFormat="1" ht="11.25" hidden="1" customHeight="1">
      <c r="A300" s="166" t="s">
        <v>285</v>
      </c>
      <c r="B300" s="127"/>
      <c r="C300" s="25"/>
      <c r="D300" s="25"/>
      <c r="E300" s="26"/>
      <c r="F300" s="27"/>
      <c r="G300" s="25"/>
      <c r="H300" s="26"/>
      <c r="I300" s="27"/>
      <c r="J300" s="25"/>
      <c r="K300" s="25"/>
      <c r="L300" s="78">
        <f t="shared" si="109"/>
        <v>0</v>
      </c>
      <c r="M300" s="78"/>
      <c r="N300" s="78">
        <f t="shared" si="111"/>
        <v>0</v>
      </c>
      <c r="O300" s="78">
        <f t="shared" si="112"/>
        <v>0</v>
      </c>
      <c r="P300" s="23"/>
      <c r="Q300" s="248"/>
      <c r="R300" s="23"/>
      <c r="S300" s="23"/>
      <c r="T300" s="23"/>
      <c r="U300" s="23"/>
      <c r="V300" s="23"/>
      <c r="W300" s="23"/>
      <c r="X300" s="23"/>
      <c r="Y300" s="23"/>
      <c r="Z300" s="23"/>
      <c r="AA300" s="235"/>
      <c r="AB300" s="235"/>
      <c r="AC300" s="235"/>
      <c r="AD300" s="118"/>
      <c r="AE300" s="79">
        <f t="shared" si="113"/>
        <v>0</v>
      </c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9"/>
      <c r="BC300" s="159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</row>
    <row r="301" spans="1:73" s="8" customFormat="1" ht="11.25" hidden="1" customHeight="1">
      <c r="A301" s="182" t="s">
        <v>286</v>
      </c>
      <c r="B301" s="90"/>
      <c r="C301" s="342">
        <f>COUNTIF(C302:E328,1)+COUNTIF(C302:E328,2)+COUNTIF(C302:E328,3)+COUNTIF(C302:E328,4)+COUNTIF(C302:E328,5)+COUNTIF(C302:E328,6)+COUNTIF(C302:E328,7)+COUNTIF(C302:E328,8)</f>
        <v>0</v>
      </c>
      <c r="D301" s="342"/>
      <c r="E301" s="343"/>
      <c r="F301" s="341">
        <f>COUNTIF(F302:H328,1)+COUNTIF(F302:H328,2)+COUNTIF(F302:H328,3)+COUNTIF(F302:H328,4)+COUNTIF(F302:H328,5)+COUNTIF(F302:H328,6)+COUNTIF(F302:H328,7)+COUNTIF(F302:H328,8)</f>
        <v>0</v>
      </c>
      <c r="G301" s="342"/>
      <c r="H301" s="343"/>
      <c r="I301" s="341">
        <f>COUNTIF(I302:K328,1)+COUNTIF(I302:K328,2)+COUNTIF(I302:K328,3)+COUNTIF(I302:K328,4)+COUNTIF(I302:K328,5)+COUNTIF(I302:K328,6)+COUNTIF(I302:K328,7)+COUNTIF(I302:K328,8)</f>
        <v>0</v>
      </c>
      <c r="J301" s="342"/>
      <c r="K301" s="342"/>
      <c r="L301" s="86">
        <f>SUM(L302:L328)</f>
        <v>0</v>
      </c>
      <c r="M301" s="86">
        <f t="shared" ref="M301" si="114">SUM(M302:M328)</f>
        <v>0</v>
      </c>
      <c r="N301" s="86">
        <f t="shared" ref="N301" si="115">SUM(N302:N328)</f>
        <v>0</v>
      </c>
      <c r="O301" s="86">
        <f t="shared" ref="O301" si="116">SUM(O302:O328)</f>
        <v>0</v>
      </c>
      <c r="P301" s="87">
        <f t="shared" ref="P301" si="117">SUM(P302:P328)</f>
        <v>0</v>
      </c>
      <c r="Q301" s="250"/>
      <c r="R301" s="87">
        <f t="shared" ref="R301" si="118">SUM(R302:R328)</f>
        <v>0</v>
      </c>
      <c r="S301" s="87">
        <f t="shared" ref="S301" si="119">SUM(S302:S328)</f>
        <v>0</v>
      </c>
      <c r="T301" s="87">
        <f t="shared" ref="T301" si="120">SUM(T302:T328)</f>
        <v>0</v>
      </c>
      <c r="U301" s="87">
        <f t="shared" ref="U301" si="121">SUM(U302:U328)</f>
        <v>0</v>
      </c>
      <c r="V301" s="87">
        <f t="shared" ref="V301" si="122">SUM(V302:V328)</f>
        <v>0</v>
      </c>
      <c r="W301" s="87">
        <f t="shared" ref="W301" si="123">SUM(W302:W328)</f>
        <v>0</v>
      </c>
      <c r="X301" s="87">
        <f t="shared" ref="X301" si="124">SUM(X302:X328)</f>
        <v>0</v>
      </c>
      <c r="Y301" s="87">
        <f t="shared" ref="Y301" si="125">SUM(Y302:Y328)</f>
        <v>0</v>
      </c>
      <c r="Z301" s="87">
        <f t="shared" ref="Z301" si="126">SUM(Z302:Z328)</f>
        <v>0</v>
      </c>
      <c r="AA301" s="234">
        <f t="shared" ref="AA301" si="127">SUM(AA302:AA328)</f>
        <v>0</v>
      </c>
      <c r="AB301" s="234">
        <f t="shared" ref="AB301" si="128">SUM(AB302:AB328)</f>
        <v>0</v>
      </c>
      <c r="AC301" s="234">
        <f t="shared" ref="AC301" si="129">SUM(AC302:AC328)</f>
        <v>0</v>
      </c>
      <c r="AD301" s="234">
        <f>SUM(AD302:AD328)</f>
        <v>0</v>
      </c>
      <c r="AE301" s="97">
        <f>SUM(AE302:AE328)</f>
        <v>0</v>
      </c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9"/>
      <c r="BC301" s="159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</row>
    <row r="302" spans="1:73" s="8" customFormat="1" ht="11.25" hidden="1" customHeight="1">
      <c r="A302" s="167" t="s">
        <v>287</v>
      </c>
      <c r="B302" s="99"/>
      <c r="C302" s="16"/>
      <c r="D302" s="21"/>
      <c r="E302" s="119"/>
      <c r="F302" s="120"/>
      <c r="G302" s="21"/>
      <c r="H302" s="119"/>
      <c r="I302" s="121"/>
      <c r="J302" s="21"/>
      <c r="K302" s="16"/>
      <c r="L302" s="78">
        <f t="shared" ref="L302:L328" si="130">M302+N302</f>
        <v>0</v>
      </c>
      <c r="M302" s="78">
        <f t="shared" ref="M302:M326" si="131">N302/2</f>
        <v>0</v>
      </c>
      <c r="N302" s="78">
        <f t="shared" ref="N302:N328" si="132">SUM(R302:AC302)</f>
        <v>0</v>
      </c>
      <c r="O302" s="78">
        <f t="shared" ref="O302:O328" si="133">N302-P302</f>
        <v>0</v>
      </c>
      <c r="P302" s="98"/>
      <c r="Q302" s="98"/>
      <c r="R302" s="23"/>
      <c r="S302" s="23"/>
      <c r="T302" s="23"/>
      <c r="U302" s="23"/>
      <c r="V302" s="23"/>
      <c r="W302" s="23"/>
      <c r="X302" s="23"/>
      <c r="Y302" s="23"/>
      <c r="Z302" s="23"/>
      <c r="AA302" s="235"/>
      <c r="AB302" s="235"/>
      <c r="AC302" s="235"/>
      <c r="AD302" s="98"/>
      <c r="AE302" s="79">
        <f t="shared" ref="AE302:AE328" si="134">N302-AD302</f>
        <v>0</v>
      </c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9"/>
      <c r="BC302" s="159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</row>
    <row r="303" spans="1:73" s="8" customFormat="1" ht="11.25" hidden="1" customHeight="1">
      <c r="A303" s="167" t="s">
        <v>288</v>
      </c>
      <c r="B303" s="125"/>
      <c r="C303" s="101"/>
      <c r="D303" s="102"/>
      <c r="E303" s="103"/>
      <c r="F303" s="104"/>
      <c r="G303" s="102"/>
      <c r="H303" s="103"/>
      <c r="I303" s="105"/>
      <c r="J303" s="102"/>
      <c r="K303" s="101"/>
      <c r="L303" s="78">
        <f t="shared" si="130"/>
        <v>0</v>
      </c>
      <c r="M303" s="78">
        <f t="shared" si="131"/>
        <v>0</v>
      </c>
      <c r="N303" s="78">
        <f t="shared" si="132"/>
        <v>0</v>
      </c>
      <c r="O303" s="78">
        <f t="shared" si="133"/>
        <v>0</v>
      </c>
      <c r="P303" s="98"/>
      <c r="Q303" s="98"/>
      <c r="R303" s="23"/>
      <c r="S303" s="23"/>
      <c r="T303" s="23"/>
      <c r="U303" s="23"/>
      <c r="V303" s="23"/>
      <c r="W303" s="23"/>
      <c r="X303" s="23"/>
      <c r="Y303" s="23"/>
      <c r="Z303" s="23"/>
      <c r="AA303" s="235"/>
      <c r="AB303" s="235"/>
      <c r="AC303" s="235"/>
      <c r="AD303" s="98"/>
      <c r="AE303" s="79">
        <f t="shared" si="134"/>
        <v>0</v>
      </c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9"/>
      <c r="BC303" s="159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</row>
    <row r="304" spans="1:73" s="8" customFormat="1" ht="11.25" hidden="1" customHeight="1">
      <c r="A304" s="167" t="s">
        <v>289</v>
      </c>
      <c r="B304" s="125"/>
      <c r="C304" s="101"/>
      <c r="D304" s="102"/>
      <c r="E304" s="103"/>
      <c r="F304" s="104"/>
      <c r="G304" s="102"/>
      <c r="H304" s="103"/>
      <c r="I304" s="105"/>
      <c r="J304" s="102"/>
      <c r="K304" s="101"/>
      <c r="L304" s="78">
        <f t="shared" si="130"/>
        <v>0</v>
      </c>
      <c r="M304" s="78">
        <f t="shared" si="131"/>
        <v>0</v>
      </c>
      <c r="N304" s="78">
        <f t="shared" si="132"/>
        <v>0</v>
      </c>
      <c r="O304" s="78">
        <f t="shared" si="133"/>
        <v>0</v>
      </c>
      <c r="P304" s="98"/>
      <c r="Q304" s="98"/>
      <c r="R304" s="23"/>
      <c r="S304" s="23"/>
      <c r="T304" s="23"/>
      <c r="U304" s="23"/>
      <c r="V304" s="23"/>
      <c r="W304" s="23"/>
      <c r="X304" s="23"/>
      <c r="Y304" s="23"/>
      <c r="Z304" s="23"/>
      <c r="AA304" s="235"/>
      <c r="AB304" s="235"/>
      <c r="AC304" s="235"/>
      <c r="AD304" s="98"/>
      <c r="AE304" s="79">
        <f t="shared" si="134"/>
        <v>0</v>
      </c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9"/>
      <c r="BC304" s="159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</row>
    <row r="305" spans="1:73" s="8" customFormat="1" ht="11.25" hidden="1" customHeight="1">
      <c r="A305" s="167" t="s">
        <v>290</v>
      </c>
      <c r="B305" s="125"/>
      <c r="C305" s="101"/>
      <c r="D305" s="102"/>
      <c r="E305" s="103"/>
      <c r="F305" s="104"/>
      <c r="G305" s="102"/>
      <c r="H305" s="103"/>
      <c r="I305" s="105"/>
      <c r="J305" s="102"/>
      <c r="K305" s="101"/>
      <c r="L305" s="78">
        <f t="shared" si="130"/>
        <v>0</v>
      </c>
      <c r="M305" s="78">
        <f t="shared" si="131"/>
        <v>0</v>
      </c>
      <c r="N305" s="78">
        <f t="shared" si="132"/>
        <v>0</v>
      </c>
      <c r="O305" s="78">
        <f t="shared" si="133"/>
        <v>0</v>
      </c>
      <c r="P305" s="98"/>
      <c r="Q305" s="98"/>
      <c r="R305" s="23"/>
      <c r="S305" s="23"/>
      <c r="T305" s="23"/>
      <c r="U305" s="23"/>
      <c r="V305" s="23"/>
      <c r="W305" s="23"/>
      <c r="X305" s="23"/>
      <c r="Y305" s="23"/>
      <c r="Z305" s="23"/>
      <c r="AA305" s="235"/>
      <c r="AB305" s="235"/>
      <c r="AC305" s="235"/>
      <c r="AD305" s="98"/>
      <c r="AE305" s="79">
        <f t="shared" si="134"/>
        <v>0</v>
      </c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58"/>
      <c r="AT305" s="158"/>
      <c r="AU305" s="158"/>
      <c r="AV305" s="158"/>
      <c r="AW305" s="158"/>
      <c r="AX305" s="158"/>
      <c r="AY305" s="158"/>
      <c r="AZ305" s="158"/>
      <c r="BA305" s="158"/>
      <c r="BB305" s="159"/>
      <c r="BC305" s="159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</row>
    <row r="306" spans="1:73" s="8" customFormat="1" ht="11.25" hidden="1" customHeight="1">
      <c r="A306" s="167" t="s">
        <v>291</v>
      </c>
      <c r="B306" s="125"/>
      <c r="C306" s="101"/>
      <c r="D306" s="102"/>
      <c r="E306" s="103"/>
      <c r="F306" s="104"/>
      <c r="G306" s="102"/>
      <c r="H306" s="103"/>
      <c r="I306" s="105"/>
      <c r="J306" s="102"/>
      <c r="K306" s="101"/>
      <c r="L306" s="78">
        <f t="shared" si="130"/>
        <v>0</v>
      </c>
      <c r="M306" s="78">
        <f t="shared" si="131"/>
        <v>0</v>
      </c>
      <c r="N306" s="78">
        <f t="shared" si="132"/>
        <v>0</v>
      </c>
      <c r="O306" s="78">
        <f t="shared" si="133"/>
        <v>0</v>
      </c>
      <c r="P306" s="98"/>
      <c r="Q306" s="98"/>
      <c r="R306" s="23"/>
      <c r="S306" s="23"/>
      <c r="T306" s="23"/>
      <c r="U306" s="23"/>
      <c r="V306" s="23"/>
      <c r="W306" s="23"/>
      <c r="X306" s="23"/>
      <c r="Y306" s="23"/>
      <c r="Z306" s="23"/>
      <c r="AA306" s="235"/>
      <c r="AB306" s="235"/>
      <c r="AC306" s="235"/>
      <c r="AD306" s="98"/>
      <c r="AE306" s="79">
        <f t="shared" si="134"/>
        <v>0</v>
      </c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58"/>
      <c r="AT306" s="158"/>
      <c r="AU306" s="158"/>
      <c r="AV306" s="158"/>
      <c r="AW306" s="158"/>
      <c r="AX306" s="158"/>
      <c r="AY306" s="158"/>
      <c r="AZ306" s="158"/>
      <c r="BA306" s="158"/>
      <c r="BB306" s="159"/>
      <c r="BC306" s="159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</row>
    <row r="307" spans="1:73" s="8" customFormat="1" ht="11.25" hidden="1" customHeight="1">
      <c r="A307" s="167" t="s">
        <v>292</v>
      </c>
      <c r="B307" s="125"/>
      <c r="C307" s="101"/>
      <c r="D307" s="102"/>
      <c r="E307" s="103"/>
      <c r="F307" s="104"/>
      <c r="G307" s="102"/>
      <c r="H307" s="103"/>
      <c r="I307" s="105"/>
      <c r="J307" s="102"/>
      <c r="K307" s="101"/>
      <c r="L307" s="78">
        <f t="shared" si="130"/>
        <v>0</v>
      </c>
      <c r="M307" s="78">
        <f t="shared" si="131"/>
        <v>0</v>
      </c>
      <c r="N307" s="78">
        <f t="shared" si="132"/>
        <v>0</v>
      </c>
      <c r="O307" s="78">
        <f t="shared" si="133"/>
        <v>0</v>
      </c>
      <c r="P307" s="98"/>
      <c r="Q307" s="98"/>
      <c r="R307" s="23"/>
      <c r="S307" s="23"/>
      <c r="T307" s="23"/>
      <c r="U307" s="23"/>
      <c r="V307" s="23"/>
      <c r="W307" s="23"/>
      <c r="X307" s="23"/>
      <c r="Y307" s="23"/>
      <c r="Z307" s="23"/>
      <c r="AA307" s="235"/>
      <c r="AB307" s="235"/>
      <c r="AC307" s="235"/>
      <c r="AD307" s="98"/>
      <c r="AE307" s="79">
        <f t="shared" si="134"/>
        <v>0</v>
      </c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58"/>
      <c r="AT307" s="158"/>
      <c r="AU307" s="158"/>
      <c r="AV307" s="158"/>
      <c r="AW307" s="158"/>
      <c r="AX307" s="158"/>
      <c r="AY307" s="158"/>
      <c r="AZ307" s="158"/>
      <c r="BA307" s="158"/>
      <c r="BB307" s="159"/>
      <c r="BC307" s="159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</row>
    <row r="308" spans="1:73" s="8" customFormat="1" ht="11.25" hidden="1" customHeight="1">
      <c r="A308" s="167" t="s">
        <v>293</v>
      </c>
      <c r="B308" s="125"/>
      <c r="C308" s="101"/>
      <c r="D308" s="102"/>
      <c r="E308" s="103"/>
      <c r="F308" s="104"/>
      <c r="G308" s="102"/>
      <c r="H308" s="103"/>
      <c r="I308" s="105"/>
      <c r="J308" s="102"/>
      <c r="K308" s="101"/>
      <c r="L308" s="78">
        <f t="shared" si="130"/>
        <v>0</v>
      </c>
      <c r="M308" s="78">
        <f t="shared" si="131"/>
        <v>0</v>
      </c>
      <c r="N308" s="78">
        <f t="shared" si="132"/>
        <v>0</v>
      </c>
      <c r="O308" s="78">
        <f t="shared" si="133"/>
        <v>0</v>
      </c>
      <c r="P308" s="98"/>
      <c r="Q308" s="98"/>
      <c r="R308" s="23"/>
      <c r="S308" s="23"/>
      <c r="T308" s="23"/>
      <c r="U308" s="23"/>
      <c r="V308" s="23"/>
      <c r="W308" s="23"/>
      <c r="X308" s="23"/>
      <c r="Y308" s="23"/>
      <c r="Z308" s="23"/>
      <c r="AA308" s="235"/>
      <c r="AB308" s="235"/>
      <c r="AC308" s="235"/>
      <c r="AD308" s="98"/>
      <c r="AE308" s="79">
        <f t="shared" si="134"/>
        <v>0</v>
      </c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9"/>
      <c r="BC308" s="159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</row>
    <row r="309" spans="1:73" s="8" customFormat="1" ht="11.25" hidden="1" customHeight="1">
      <c r="A309" s="167" t="s">
        <v>294</v>
      </c>
      <c r="B309" s="125"/>
      <c r="C309" s="101"/>
      <c r="D309" s="102"/>
      <c r="E309" s="103"/>
      <c r="F309" s="104"/>
      <c r="G309" s="102"/>
      <c r="H309" s="103"/>
      <c r="I309" s="105"/>
      <c r="J309" s="102"/>
      <c r="K309" s="101"/>
      <c r="L309" s="78">
        <f t="shared" si="130"/>
        <v>0</v>
      </c>
      <c r="M309" s="78">
        <f t="shared" si="131"/>
        <v>0</v>
      </c>
      <c r="N309" s="78">
        <f t="shared" si="132"/>
        <v>0</v>
      </c>
      <c r="O309" s="78">
        <f t="shared" si="133"/>
        <v>0</v>
      </c>
      <c r="P309" s="98"/>
      <c r="Q309" s="98"/>
      <c r="R309" s="23"/>
      <c r="S309" s="23"/>
      <c r="T309" s="23"/>
      <c r="U309" s="23"/>
      <c r="V309" s="23"/>
      <c r="W309" s="23"/>
      <c r="X309" s="23"/>
      <c r="Y309" s="23"/>
      <c r="Z309" s="23"/>
      <c r="AA309" s="235"/>
      <c r="AB309" s="235"/>
      <c r="AC309" s="235"/>
      <c r="AD309" s="98"/>
      <c r="AE309" s="79">
        <f t="shared" si="134"/>
        <v>0</v>
      </c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58"/>
      <c r="AT309" s="158"/>
      <c r="AU309" s="158"/>
      <c r="AV309" s="158"/>
      <c r="AW309" s="158"/>
      <c r="AX309" s="158"/>
      <c r="AY309" s="158"/>
      <c r="AZ309" s="158"/>
      <c r="BA309" s="158"/>
      <c r="BB309" s="159"/>
      <c r="BC309" s="159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</row>
    <row r="310" spans="1:73" s="8" customFormat="1" ht="11.25" hidden="1" customHeight="1">
      <c r="A310" s="167" t="s">
        <v>295</v>
      </c>
      <c r="B310" s="125"/>
      <c r="C310" s="101"/>
      <c r="D310" s="102"/>
      <c r="E310" s="103"/>
      <c r="F310" s="104"/>
      <c r="G310" s="102"/>
      <c r="H310" s="103"/>
      <c r="I310" s="105"/>
      <c r="J310" s="102"/>
      <c r="K310" s="101"/>
      <c r="L310" s="78">
        <f t="shared" si="130"/>
        <v>0</v>
      </c>
      <c r="M310" s="78">
        <f t="shared" si="131"/>
        <v>0</v>
      </c>
      <c r="N310" s="78">
        <f t="shared" si="132"/>
        <v>0</v>
      </c>
      <c r="O310" s="78">
        <f t="shared" si="133"/>
        <v>0</v>
      </c>
      <c r="P310" s="98"/>
      <c r="Q310" s="98"/>
      <c r="R310" s="23"/>
      <c r="S310" s="23"/>
      <c r="T310" s="23"/>
      <c r="U310" s="23"/>
      <c r="V310" s="23"/>
      <c r="W310" s="23"/>
      <c r="X310" s="23"/>
      <c r="Y310" s="23"/>
      <c r="Z310" s="23"/>
      <c r="AA310" s="235"/>
      <c r="AB310" s="235"/>
      <c r="AC310" s="235"/>
      <c r="AD310" s="98"/>
      <c r="AE310" s="79">
        <f t="shared" si="134"/>
        <v>0</v>
      </c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9"/>
      <c r="BC310" s="159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</row>
    <row r="311" spans="1:73" s="8" customFormat="1" ht="11.25" hidden="1" customHeight="1">
      <c r="A311" s="167" t="s">
        <v>296</v>
      </c>
      <c r="B311" s="125"/>
      <c r="C311" s="101"/>
      <c r="D311" s="102"/>
      <c r="E311" s="103"/>
      <c r="F311" s="104"/>
      <c r="G311" s="102"/>
      <c r="H311" s="103"/>
      <c r="I311" s="105"/>
      <c r="J311" s="102"/>
      <c r="K311" s="101"/>
      <c r="L311" s="78">
        <f t="shared" si="130"/>
        <v>0</v>
      </c>
      <c r="M311" s="78">
        <f t="shared" si="131"/>
        <v>0</v>
      </c>
      <c r="N311" s="78">
        <f t="shared" si="132"/>
        <v>0</v>
      </c>
      <c r="O311" s="78">
        <f t="shared" si="133"/>
        <v>0</v>
      </c>
      <c r="P311" s="98"/>
      <c r="Q311" s="98"/>
      <c r="R311" s="23"/>
      <c r="S311" s="23"/>
      <c r="T311" s="23"/>
      <c r="U311" s="23"/>
      <c r="V311" s="23"/>
      <c r="W311" s="23"/>
      <c r="X311" s="23"/>
      <c r="Y311" s="23"/>
      <c r="Z311" s="23"/>
      <c r="AA311" s="235"/>
      <c r="AB311" s="235"/>
      <c r="AC311" s="235"/>
      <c r="AD311" s="98"/>
      <c r="AE311" s="79">
        <f t="shared" si="134"/>
        <v>0</v>
      </c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9"/>
      <c r="BC311" s="159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</row>
    <row r="312" spans="1:73" s="8" customFormat="1" ht="11.25" hidden="1" customHeight="1">
      <c r="A312" s="167" t="s">
        <v>297</v>
      </c>
      <c r="B312" s="125"/>
      <c r="C312" s="101"/>
      <c r="D312" s="102"/>
      <c r="E312" s="103"/>
      <c r="F312" s="104"/>
      <c r="G312" s="102"/>
      <c r="H312" s="103"/>
      <c r="I312" s="105"/>
      <c r="J312" s="102"/>
      <c r="K312" s="101"/>
      <c r="L312" s="78">
        <f t="shared" si="130"/>
        <v>0</v>
      </c>
      <c r="M312" s="78">
        <f t="shared" si="131"/>
        <v>0</v>
      </c>
      <c r="N312" s="78">
        <f t="shared" si="132"/>
        <v>0</v>
      </c>
      <c r="O312" s="78">
        <f t="shared" si="133"/>
        <v>0</v>
      </c>
      <c r="P312" s="98"/>
      <c r="Q312" s="98"/>
      <c r="R312" s="23"/>
      <c r="S312" s="23"/>
      <c r="T312" s="23"/>
      <c r="U312" s="23"/>
      <c r="V312" s="23"/>
      <c r="W312" s="23"/>
      <c r="X312" s="23"/>
      <c r="Y312" s="23"/>
      <c r="Z312" s="23"/>
      <c r="AA312" s="235"/>
      <c r="AB312" s="235"/>
      <c r="AC312" s="235"/>
      <c r="AD312" s="98"/>
      <c r="AE312" s="79">
        <f t="shared" si="134"/>
        <v>0</v>
      </c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58"/>
      <c r="AT312" s="158"/>
      <c r="AU312" s="158"/>
      <c r="AV312" s="158"/>
      <c r="AW312" s="158"/>
      <c r="AX312" s="158"/>
      <c r="AY312" s="158"/>
      <c r="AZ312" s="158"/>
      <c r="BA312" s="158"/>
      <c r="BB312" s="159"/>
      <c r="BC312" s="159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</row>
    <row r="313" spans="1:73" s="8" customFormat="1" ht="11.25" hidden="1" customHeight="1">
      <c r="A313" s="167" t="s">
        <v>298</v>
      </c>
      <c r="B313" s="125"/>
      <c r="C313" s="101"/>
      <c r="D313" s="102"/>
      <c r="E313" s="103"/>
      <c r="F313" s="104"/>
      <c r="G313" s="102"/>
      <c r="H313" s="103"/>
      <c r="I313" s="105"/>
      <c r="J313" s="102"/>
      <c r="K313" s="101"/>
      <c r="L313" s="78">
        <f t="shared" si="130"/>
        <v>0</v>
      </c>
      <c r="M313" s="78">
        <f t="shared" si="131"/>
        <v>0</v>
      </c>
      <c r="N313" s="78">
        <f t="shared" si="132"/>
        <v>0</v>
      </c>
      <c r="O313" s="78">
        <f t="shared" si="133"/>
        <v>0</v>
      </c>
      <c r="P313" s="98"/>
      <c r="Q313" s="98"/>
      <c r="R313" s="23"/>
      <c r="S313" s="23"/>
      <c r="T313" s="23"/>
      <c r="U313" s="23"/>
      <c r="V313" s="23"/>
      <c r="W313" s="23"/>
      <c r="X313" s="23"/>
      <c r="Y313" s="23"/>
      <c r="Z313" s="23"/>
      <c r="AA313" s="235"/>
      <c r="AB313" s="235"/>
      <c r="AC313" s="235"/>
      <c r="AD313" s="98"/>
      <c r="AE313" s="79">
        <f t="shared" si="134"/>
        <v>0</v>
      </c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9"/>
      <c r="BC313" s="159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</row>
    <row r="314" spans="1:73" s="8" customFormat="1" ht="11.25" hidden="1" customHeight="1">
      <c r="A314" s="167" t="s">
        <v>299</v>
      </c>
      <c r="B314" s="125"/>
      <c r="C314" s="101"/>
      <c r="D314" s="102"/>
      <c r="E314" s="103"/>
      <c r="F314" s="104"/>
      <c r="G314" s="102"/>
      <c r="H314" s="103"/>
      <c r="I314" s="105"/>
      <c r="J314" s="102"/>
      <c r="K314" s="101"/>
      <c r="L314" s="78">
        <f t="shared" si="130"/>
        <v>0</v>
      </c>
      <c r="M314" s="78">
        <f t="shared" si="131"/>
        <v>0</v>
      </c>
      <c r="N314" s="78">
        <f t="shared" si="132"/>
        <v>0</v>
      </c>
      <c r="O314" s="78">
        <f t="shared" si="133"/>
        <v>0</v>
      </c>
      <c r="P314" s="98"/>
      <c r="Q314" s="98"/>
      <c r="R314" s="23"/>
      <c r="S314" s="23"/>
      <c r="T314" s="23"/>
      <c r="U314" s="23"/>
      <c r="V314" s="23"/>
      <c r="W314" s="23"/>
      <c r="X314" s="23"/>
      <c r="Y314" s="23"/>
      <c r="Z314" s="23"/>
      <c r="AA314" s="235"/>
      <c r="AB314" s="235"/>
      <c r="AC314" s="235"/>
      <c r="AD314" s="98"/>
      <c r="AE314" s="79">
        <f t="shared" si="134"/>
        <v>0</v>
      </c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9"/>
      <c r="BC314" s="159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</row>
    <row r="315" spans="1:73" s="8" customFormat="1" ht="11.25" hidden="1" customHeight="1">
      <c r="A315" s="167" t="s">
        <v>300</v>
      </c>
      <c r="B315" s="125"/>
      <c r="C315" s="101"/>
      <c r="D315" s="102"/>
      <c r="E315" s="103"/>
      <c r="F315" s="104"/>
      <c r="G315" s="102"/>
      <c r="H315" s="103"/>
      <c r="I315" s="105"/>
      <c r="J315" s="102"/>
      <c r="K315" s="101"/>
      <c r="L315" s="78">
        <f t="shared" si="130"/>
        <v>0</v>
      </c>
      <c r="M315" s="78">
        <f t="shared" si="131"/>
        <v>0</v>
      </c>
      <c r="N315" s="78">
        <f t="shared" si="132"/>
        <v>0</v>
      </c>
      <c r="O315" s="78">
        <f t="shared" si="133"/>
        <v>0</v>
      </c>
      <c r="P315" s="98"/>
      <c r="Q315" s="98"/>
      <c r="R315" s="23"/>
      <c r="S315" s="23"/>
      <c r="T315" s="23"/>
      <c r="U315" s="23"/>
      <c r="V315" s="23"/>
      <c r="W315" s="23"/>
      <c r="X315" s="23"/>
      <c r="Y315" s="23"/>
      <c r="Z315" s="23"/>
      <c r="AA315" s="235"/>
      <c r="AB315" s="235"/>
      <c r="AC315" s="235"/>
      <c r="AD315" s="98"/>
      <c r="AE315" s="79">
        <f t="shared" si="134"/>
        <v>0</v>
      </c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9"/>
      <c r="BC315" s="159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</row>
    <row r="316" spans="1:73" s="8" customFormat="1" ht="11.25" hidden="1" customHeight="1">
      <c r="A316" s="167" t="s">
        <v>301</v>
      </c>
      <c r="B316" s="125"/>
      <c r="C316" s="101"/>
      <c r="D316" s="102"/>
      <c r="E316" s="103"/>
      <c r="F316" s="104"/>
      <c r="G316" s="102"/>
      <c r="H316" s="103"/>
      <c r="I316" s="105"/>
      <c r="J316" s="102"/>
      <c r="K316" s="101"/>
      <c r="L316" s="78">
        <f t="shared" si="130"/>
        <v>0</v>
      </c>
      <c r="M316" s="78">
        <f t="shared" si="131"/>
        <v>0</v>
      </c>
      <c r="N316" s="78">
        <f t="shared" si="132"/>
        <v>0</v>
      </c>
      <c r="O316" s="78">
        <f t="shared" si="133"/>
        <v>0</v>
      </c>
      <c r="P316" s="98"/>
      <c r="Q316" s="98"/>
      <c r="R316" s="23"/>
      <c r="S316" s="23"/>
      <c r="T316" s="23"/>
      <c r="U316" s="23"/>
      <c r="V316" s="23"/>
      <c r="W316" s="23"/>
      <c r="X316" s="23"/>
      <c r="Y316" s="23"/>
      <c r="Z316" s="23"/>
      <c r="AA316" s="235"/>
      <c r="AB316" s="235"/>
      <c r="AC316" s="235"/>
      <c r="AD316" s="98"/>
      <c r="AE316" s="79">
        <f t="shared" si="134"/>
        <v>0</v>
      </c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9"/>
      <c r="BC316" s="159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</row>
    <row r="317" spans="1:73" s="8" customFormat="1" ht="11.25" hidden="1" customHeight="1">
      <c r="A317" s="167" t="s">
        <v>302</v>
      </c>
      <c r="B317" s="125"/>
      <c r="C317" s="101"/>
      <c r="D317" s="102"/>
      <c r="E317" s="103"/>
      <c r="F317" s="104"/>
      <c r="G317" s="102"/>
      <c r="H317" s="103"/>
      <c r="I317" s="105"/>
      <c r="J317" s="102"/>
      <c r="K317" s="101"/>
      <c r="L317" s="78">
        <f t="shared" si="130"/>
        <v>0</v>
      </c>
      <c r="M317" s="78">
        <f t="shared" si="131"/>
        <v>0</v>
      </c>
      <c r="N317" s="78">
        <f t="shared" si="132"/>
        <v>0</v>
      </c>
      <c r="O317" s="78">
        <f t="shared" si="133"/>
        <v>0</v>
      </c>
      <c r="P317" s="98"/>
      <c r="Q317" s="98"/>
      <c r="R317" s="23"/>
      <c r="S317" s="23"/>
      <c r="T317" s="23"/>
      <c r="U317" s="23"/>
      <c r="V317" s="23"/>
      <c r="W317" s="23"/>
      <c r="X317" s="23"/>
      <c r="Y317" s="23"/>
      <c r="Z317" s="23"/>
      <c r="AA317" s="235"/>
      <c r="AB317" s="235"/>
      <c r="AC317" s="235"/>
      <c r="AD317" s="98"/>
      <c r="AE317" s="79">
        <f t="shared" si="134"/>
        <v>0</v>
      </c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9"/>
      <c r="BC317" s="159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</row>
    <row r="318" spans="1:73" s="8" customFormat="1" ht="11.25" hidden="1" customHeight="1">
      <c r="A318" s="167" t="s">
        <v>303</v>
      </c>
      <c r="B318" s="125"/>
      <c r="C318" s="101"/>
      <c r="D318" s="102"/>
      <c r="E318" s="103"/>
      <c r="F318" s="104"/>
      <c r="G318" s="102"/>
      <c r="H318" s="103"/>
      <c r="I318" s="105"/>
      <c r="J318" s="102"/>
      <c r="K318" s="101"/>
      <c r="L318" s="78">
        <f t="shared" si="130"/>
        <v>0</v>
      </c>
      <c r="M318" s="78">
        <f t="shared" si="131"/>
        <v>0</v>
      </c>
      <c r="N318" s="78">
        <f t="shared" si="132"/>
        <v>0</v>
      </c>
      <c r="O318" s="78">
        <f t="shared" si="133"/>
        <v>0</v>
      </c>
      <c r="P318" s="98"/>
      <c r="Q318" s="98"/>
      <c r="R318" s="23"/>
      <c r="S318" s="23"/>
      <c r="T318" s="23"/>
      <c r="U318" s="23"/>
      <c r="V318" s="23"/>
      <c r="W318" s="23"/>
      <c r="X318" s="23"/>
      <c r="Y318" s="23"/>
      <c r="Z318" s="23"/>
      <c r="AA318" s="235"/>
      <c r="AB318" s="235"/>
      <c r="AC318" s="235"/>
      <c r="AD318" s="98"/>
      <c r="AE318" s="79">
        <f t="shared" si="134"/>
        <v>0</v>
      </c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9"/>
      <c r="BC318" s="159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</row>
    <row r="319" spans="1:73" s="8" customFormat="1" ht="11.25" hidden="1" customHeight="1">
      <c r="A319" s="167" t="s">
        <v>304</v>
      </c>
      <c r="B319" s="125"/>
      <c r="C319" s="101"/>
      <c r="D319" s="102"/>
      <c r="E319" s="103"/>
      <c r="F319" s="104"/>
      <c r="G319" s="102"/>
      <c r="H319" s="103"/>
      <c r="I319" s="105"/>
      <c r="J319" s="102"/>
      <c r="K319" s="101"/>
      <c r="L319" s="78">
        <f t="shared" si="130"/>
        <v>0</v>
      </c>
      <c r="M319" s="78">
        <f t="shared" si="131"/>
        <v>0</v>
      </c>
      <c r="N319" s="78">
        <f t="shared" si="132"/>
        <v>0</v>
      </c>
      <c r="O319" s="78">
        <f t="shared" si="133"/>
        <v>0</v>
      </c>
      <c r="P319" s="98"/>
      <c r="Q319" s="98"/>
      <c r="R319" s="23"/>
      <c r="S319" s="23"/>
      <c r="T319" s="23"/>
      <c r="U319" s="23"/>
      <c r="V319" s="23"/>
      <c r="W319" s="23"/>
      <c r="X319" s="23"/>
      <c r="Y319" s="23"/>
      <c r="Z319" s="23"/>
      <c r="AA319" s="235"/>
      <c r="AB319" s="235"/>
      <c r="AC319" s="235"/>
      <c r="AD319" s="98"/>
      <c r="AE319" s="79">
        <f t="shared" si="134"/>
        <v>0</v>
      </c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9"/>
      <c r="BC319" s="159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</row>
    <row r="320" spans="1:73" s="8" customFormat="1" ht="11.25" hidden="1" customHeight="1">
      <c r="A320" s="167" t="s">
        <v>305</v>
      </c>
      <c r="B320" s="125"/>
      <c r="C320" s="101"/>
      <c r="D320" s="102"/>
      <c r="E320" s="103"/>
      <c r="F320" s="104"/>
      <c r="G320" s="102"/>
      <c r="H320" s="103"/>
      <c r="I320" s="105"/>
      <c r="J320" s="102"/>
      <c r="K320" s="101"/>
      <c r="L320" s="78">
        <f t="shared" si="130"/>
        <v>0</v>
      </c>
      <c r="M320" s="78">
        <f t="shared" si="131"/>
        <v>0</v>
      </c>
      <c r="N320" s="78">
        <f t="shared" si="132"/>
        <v>0</v>
      </c>
      <c r="O320" s="78">
        <f t="shared" si="133"/>
        <v>0</v>
      </c>
      <c r="P320" s="98"/>
      <c r="Q320" s="98"/>
      <c r="R320" s="23"/>
      <c r="S320" s="23"/>
      <c r="T320" s="23"/>
      <c r="U320" s="23"/>
      <c r="V320" s="23"/>
      <c r="W320" s="23"/>
      <c r="X320" s="23"/>
      <c r="Y320" s="23"/>
      <c r="Z320" s="23"/>
      <c r="AA320" s="235"/>
      <c r="AB320" s="235"/>
      <c r="AC320" s="235"/>
      <c r="AD320" s="98"/>
      <c r="AE320" s="79">
        <f t="shared" si="134"/>
        <v>0</v>
      </c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9"/>
      <c r="BC320" s="159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</row>
    <row r="321" spans="1:73" s="8" customFormat="1" ht="11.25" hidden="1" customHeight="1">
      <c r="A321" s="167" t="s">
        <v>306</v>
      </c>
      <c r="B321" s="125"/>
      <c r="C321" s="101"/>
      <c r="D321" s="102"/>
      <c r="E321" s="103"/>
      <c r="F321" s="104"/>
      <c r="G321" s="102"/>
      <c r="H321" s="103"/>
      <c r="I321" s="105"/>
      <c r="J321" s="102"/>
      <c r="K321" s="101"/>
      <c r="L321" s="78">
        <f t="shared" si="130"/>
        <v>0</v>
      </c>
      <c r="M321" s="78">
        <f t="shared" si="131"/>
        <v>0</v>
      </c>
      <c r="N321" s="78">
        <f t="shared" si="132"/>
        <v>0</v>
      </c>
      <c r="O321" s="78">
        <f t="shared" si="133"/>
        <v>0</v>
      </c>
      <c r="P321" s="98"/>
      <c r="Q321" s="98"/>
      <c r="R321" s="23"/>
      <c r="S321" s="23"/>
      <c r="T321" s="23"/>
      <c r="U321" s="23"/>
      <c r="V321" s="23"/>
      <c r="W321" s="23"/>
      <c r="X321" s="23"/>
      <c r="Y321" s="23"/>
      <c r="Z321" s="23"/>
      <c r="AA321" s="235"/>
      <c r="AB321" s="235"/>
      <c r="AC321" s="235"/>
      <c r="AD321" s="98"/>
      <c r="AE321" s="79">
        <f t="shared" si="134"/>
        <v>0</v>
      </c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8"/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159"/>
      <c r="BC321" s="159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</row>
    <row r="322" spans="1:73" s="8" customFormat="1" ht="11.25" hidden="1" customHeight="1">
      <c r="A322" s="167" t="s">
        <v>307</v>
      </c>
      <c r="B322" s="125"/>
      <c r="C322" s="101"/>
      <c r="D322" s="102"/>
      <c r="E322" s="103"/>
      <c r="F322" s="104"/>
      <c r="G322" s="102"/>
      <c r="H322" s="103"/>
      <c r="I322" s="105"/>
      <c r="J322" s="102"/>
      <c r="K322" s="101"/>
      <c r="L322" s="78">
        <f t="shared" si="130"/>
        <v>0</v>
      </c>
      <c r="M322" s="78">
        <f t="shared" si="131"/>
        <v>0</v>
      </c>
      <c r="N322" s="78">
        <f t="shared" si="132"/>
        <v>0</v>
      </c>
      <c r="O322" s="78">
        <f t="shared" si="133"/>
        <v>0</v>
      </c>
      <c r="P322" s="98"/>
      <c r="Q322" s="98"/>
      <c r="R322" s="23"/>
      <c r="S322" s="23"/>
      <c r="T322" s="23"/>
      <c r="U322" s="23"/>
      <c r="V322" s="23"/>
      <c r="W322" s="23"/>
      <c r="X322" s="23"/>
      <c r="Y322" s="23"/>
      <c r="Z322" s="23"/>
      <c r="AA322" s="235"/>
      <c r="AB322" s="235"/>
      <c r="AC322" s="235"/>
      <c r="AD322" s="98"/>
      <c r="AE322" s="79">
        <f t="shared" si="134"/>
        <v>0</v>
      </c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58"/>
      <c r="AT322" s="158"/>
      <c r="AU322" s="158"/>
      <c r="AV322" s="158"/>
      <c r="AW322" s="158"/>
      <c r="AX322" s="158"/>
      <c r="AY322" s="158"/>
      <c r="AZ322" s="158"/>
      <c r="BA322" s="158"/>
      <c r="BB322" s="159"/>
      <c r="BC322" s="159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</row>
    <row r="323" spans="1:73" s="8" customFormat="1" ht="11.25" hidden="1" customHeight="1">
      <c r="A323" s="167" t="s">
        <v>308</v>
      </c>
      <c r="B323" s="125"/>
      <c r="C323" s="101"/>
      <c r="D323" s="102"/>
      <c r="E323" s="103"/>
      <c r="F323" s="104"/>
      <c r="G323" s="102"/>
      <c r="H323" s="103"/>
      <c r="I323" s="105"/>
      <c r="J323" s="102"/>
      <c r="K323" s="101"/>
      <c r="L323" s="78">
        <f t="shared" si="130"/>
        <v>0</v>
      </c>
      <c r="M323" s="78">
        <f t="shared" si="131"/>
        <v>0</v>
      </c>
      <c r="N323" s="78">
        <f t="shared" si="132"/>
        <v>0</v>
      </c>
      <c r="O323" s="78">
        <f t="shared" si="133"/>
        <v>0</v>
      </c>
      <c r="P323" s="98"/>
      <c r="Q323" s="98"/>
      <c r="R323" s="23"/>
      <c r="S323" s="23"/>
      <c r="T323" s="23"/>
      <c r="U323" s="23"/>
      <c r="V323" s="23"/>
      <c r="W323" s="23"/>
      <c r="X323" s="23"/>
      <c r="Y323" s="23"/>
      <c r="Z323" s="23"/>
      <c r="AA323" s="235"/>
      <c r="AB323" s="235"/>
      <c r="AC323" s="235"/>
      <c r="AD323" s="98"/>
      <c r="AE323" s="79">
        <f t="shared" si="134"/>
        <v>0</v>
      </c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58"/>
      <c r="AT323" s="158"/>
      <c r="AU323" s="158"/>
      <c r="AV323" s="158"/>
      <c r="AW323" s="158"/>
      <c r="AX323" s="158"/>
      <c r="AY323" s="158"/>
      <c r="AZ323" s="158"/>
      <c r="BA323" s="158"/>
      <c r="BB323" s="159"/>
      <c r="BC323" s="159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</row>
    <row r="324" spans="1:73" s="8" customFormat="1" ht="11.25" hidden="1" customHeight="1">
      <c r="A324" s="167" t="s">
        <v>309</v>
      </c>
      <c r="B324" s="125"/>
      <c r="C324" s="101"/>
      <c r="D324" s="102"/>
      <c r="E324" s="103"/>
      <c r="F324" s="104"/>
      <c r="G324" s="102"/>
      <c r="H324" s="103"/>
      <c r="I324" s="105"/>
      <c r="J324" s="102"/>
      <c r="K324" s="101"/>
      <c r="L324" s="78">
        <f t="shared" si="130"/>
        <v>0</v>
      </c>
      <c r="M324" s="78">
        <f t="shared" si="131"/>
        <v>0</v>
      </c>
      <c r="N324" s="78">
        <f t="shared" si="132"/>
        <v>0</v>
      </c>
      <c r="O324" s="78">
        <f t="shared" si="133"/>
        <v>0</v>
      </c>
      <c r="P324" s="98"/>
      <c r="Q324" s="98"/>
      <c r="R324" s="23"/>
      <c r="S324" s="23"/>
      <c r="T324" s="23"/>
      <c r="U324" s="23"/>
      <c r="V324" s="23"/>
      <c r="W324" s="23"/>
      <c r="X324" s="23"/>
      <c r="Y324" s="23"/>
      <c r="Z324" s="23"/>
      <c r="AA324" s="235"/>
      <c r="AB324" s="235"/>
      <c r="AC324" s="235"/>
      <c r="AD324" s="98"/>
      <c r="AE324" s="79">
        <f t="shared" si="134"/>
        <v>0</v>
      </c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58"/>
      <c r="AT324" s="158"/>
      <c r="AU324" s="158"/>
      <c r="AV324" s="158"/>
      <c r="AW324" s="158"/>
      <c r="AX324" s="158"/>
      <c r="AY324" s="158"/>
      <c r="AZ324" s="158"/>
      <c r="BA324" s="158"/>
      <c r="BB324" s="159"/>
      <c r="BC324" s="159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</row>
    <row r="325" spans="1:73" s="8" customFormat="1" ht="11.25" hidden="1" customHeight="1">
      <c r="A325" s="167" t="s">
        <v>310</v>
      </c>
      <c r="B325" s="125"/>
      <c r="C325" s="101"/>
      <c r="D325" s="102"/>
      <c r="E325" s="103"/>
      <c r="F325" s="104"/>
      <c r="G325" s="102"/>
      <c r="H325" s="103"/>
      <c r="I325" s="105"/>
      <c r="J325" s="102"/>
      <c r="K325" s="101"/>
      <c r="L325" s="78">
        <f t="shared" si="130"/>
        <v>0</v>
      </c>
      <c r="M325" s="78">
        <f t="shared" si="131"/>
        <v>0</v>
      </c>
      <c r="N325" s="78">
        <f t="shared" si="132"/>
        <v>0</v>
      </c>
      <c r="O325" s="78">
        <f t="shared" si="133"/>
        <v>0</v>
      </c>
      <c r="P325" s="98"/>
      <c r="Q325" s="98"/>
      <c r="R325" s="23"/>
      <c r="S325" s="23"/>
      <c r="T325" s="23"/>
      <c r="U325" s="23"/>
      <c r="V325" s="23"/>
      <c r="W325" s="23"/>
      <c r="X325" s="23"/>
      <c r="Y325" s="23"/>
      <c r="Z325" s="23"/>
      <c r="AA325" s="235"/>
      <c r="AB325" s="235"/>
      <c r="AC325" s="235"/>
      <c r="AD325" s="98"/>
      <c r="AE325" s="79">
        <f t="shared" si="134"/>
        <v>0</v>
      </c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58"/>
      <c r="AT325" s="158"/>
      <c r="AU325" s="158"/>
      <c r="AV325" s="158"/>
      <c r="AW325" s="158"/>
      <c r="AX325" s="158"/>
      <c r="AY325" s="158"/>
      <c r="AZ325" s="158"/>
      <c r="BA325" s="158"/>
      <c r="BB325" s="159"/>
      <c r="BC325" s="159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</row>
    <row r="326" spans="1:73" s="8" customFormat="1" ht="11.25" hidden="1" customHeight="1">
      <c r="A326" s="167" t="s">
        <v>311</v>
      </c>
      <c r="B326" s="125"/>
      <c r="C326" s="101"/>
      <c r="D326" s="102"/>
      <c r="E326" s="103"/>
      <c r="F326" s="104"/>
      <c r="G326" s="102"/>
      <c r="H326" s="103"/>
      <c r="I326" s="105"/>
      <c r="J326" s="102"/>
      <c r="K326" s="101"/>
      <c r="L326" s="78">
        <f t="shared" si="130"/>
        <v>0</v>
      </c>
      <c r="M326" s="78">
        <f t="shared" si="131"/>
        <v>0</v>
      </c>
      <c r="N326" s="78">
        <f t="shared" si="132"/>
        <v>0</v>
      </c>
      <c r="O326" s="78">
        <f t="shared" si="133"/>
        <v>0</v>
      </c>
      <c r="P326" s="98"/>
      <c r="Q326" s="98"/>
      <c r="R326" s="23"/>
      <c r="S326" s="23"/>
      <c r="T326" s="23"/>
      <c r="U326" s="23"/>
      <c r="V326" s="23"/>
      <c r="W326" s="23"/>
      <c r="X326" s="23"/>
      <c r="Y326" s="23"/>
      <c r="Z326" s="23"/>
      <c r="AA326" s="235"/>
      <c r="AB326" s="235"/>
      <c r="AC326" s="235"/>
      <c r="AD326" s="98"/>
      <c r="AE326" s="79">
        <f t="shared" si="134"/>
        <v>0</v>
      </c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8"/>
      <c r="AS326" s="158"/>
      <c r="AT326" s="158"/>
      <c r="AU326" s="158"/>
      <c r="AV326" s="158"/>
      <c r="AW326" s="158"/>
      <c r="AX326" s="158"/>
      <c r="AY326" s="158"/>
      <c r="AZ326" s="158"/>
      <c r="BA326" s="158"/>
      <c r="BB326" s="159"/>
      <c r="BC326" s="159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</row>
    <row r="327" spans="1:73" s="8" customFormat="1" ht="11.25" hidden="1" customHeight="1">
      <c r="A327" s="166" t="s">
        <v>50</v>
      </c>
      <c r="B327" s="126"/>
      <c r="C327" s="25"/>
      <c r="D327" s="25"/>
      <c r="E327" s="26"/>
      <c r="F327" s="104"/>
      <c r="G327" s="102"/>
      <c r="H327" s="103"/>
      <c r="I327" s="104"/>
      <c r="J327" s="102"/>
      <c r="K327" s="102"/>
      <c r="L327" s="78">
        <f t="shared" si="130"/>
        <v>0</v>
      </c>
      <c r="M327" s="78"/>
      <c r="N327" s="78">
        <f t="shared" si="132"/>
        <v>0</v>
      </c>
      <c r="O327" s="78">
        <f t="shared" si="133"/>
        <v>0</v>
      </c>
      <c r="P327" s="23"/>
      <c r="Q327" s="248"/>
      <c r="R327" s="23"/>
      <c r="S327" s="23"/>
      <c r="T327" s="23"/>
      <c r="U327" s="23"/>
      <c r="V327" s="23"/>
      <c r="W327" s="23"/>
      <c r="X327" s="23"/>
      <c r="Y327" s="23"/>
      <c r="Z327" s="23"/>
      <c r="AA327" s="235"/>
      <c r="AB327" s="235"/>
      <c r="AC327" s="235"/>
      <c r="AD327" s="118"/>
      <c r="AE327" s="79">
        <f t="shared" si="134"/>
        <v>0</v>
      </c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9"/>
      <c r="BC327" s="159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</row>
    <row r="328" spans="1:73" s="8" customFormat="1" ht="11.25" hidden="1" customHeight="1">
      <c r="A328" s="166" t="s">
        <v>51</v>
      </c>
      <c r="B328" s="127"/>
      <c r="C328" s="25"/>
      <c r="D328" s="25"/>
      <c r="E328" s="26"/>
      <c r="F328" s="27"/>
      <c r="G328" s="25"/>
      <c r="H328" s="26"/>
      <c r="I328" s="27"/>
      <c r="J328" s="25"/>
      <c r="K328" s="25"/>
      <c r="L328" s="78">
        <f t="shared" si="130"/>
        <v>0</v>
      </c>
      <c r="M328" s="78"/>
      <c r="N328" s="78">
        <f t="shared" si="132"/>
        <v>0</v>
      </c>
      <c r="O328" s="78">
        <f t="shared" si="133"/>
        <v>0</v>
      </c>
      <c r="P328" s="23"/>
      <c r="Q328" s="248"/>
      <c r="R328" s="23"/>
      <c r="S328" s="23"/>
      <c r="T328" s="23"/>
      <c r="U328" s="23"/>
      <c r="V328" s="23"/>
      <c r="W328" s="23"/>
      <c r="X328" s="23"/>
      <c r="Y328" s="23"/>
      <c r="Z328" s="23"/>
      <c r="AA328" s="235"/>
      <c r="AB328" s="235"/>
      <c r="AC328" s="235"/>
      <c r="AD328" s="118"/>
      <c r="AE328" s="79">
        <f t="shared" si="134"/>
        <v>0</v>
      </c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9"/>
      <c r="BC328" s="159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</row>
    <row r="329" spans="1:73" s="8" customFormat="1" ht="11.25" hidden="1" customHeight="1">
      <c r="A329" s="182" t="s">
        <v>312</v>
      </c>
      <c r="B329" s="90"/>
      <c r="C329" s="342">
        <f>COUNTIF(C330:E356,1)+COUNTIF(C330:E356,2)+COUNTIF(C330:E356,3)+COUNTIF(C330:E356,4)+COUNTIF(C330:E356,5)+COUNTIF(C330:E356,6)+COUNTIF(C330:E356,7)+COUNTIF(C330:E356,8)</f>
        <v>0</v>
      </c>
      <c r="D329" s="342"/>
      <c r="E329" s="343"/>
      <c r="F329" s="341">
        <f>COUNTIF(F330:H356,1)+COUNTIF(F330:H356,2)+COUNTIF(F330:H356,3)+COUNTIF(F330:H356,4)+COUNTIF(F330:H356,5)+COUNTIF(F330:H356,6)+COUNTIF(F330:H356,7)+COUNTIF(F330:H356,8)</f>
        <v>0</v>
      </c>
      <c r="G329" s="342"/>
      <c r="H329" s="343"/>
      <c r="I329" s="341">
        <f>COUNTIF(I330:K356,1)+COUNTIF(I330:K356,2)+COUNTIF(I330:K356,3)+COUNTIF(I330:K356,4)+COUNTIF(I330:K356,5)+COUNTIF(I330:K356,6)+COUNTIF(I330:K356,7)+COUNTIF(I330:K356,8)</f>
        <v>0</v>
      </c>
      <c r="J329" s="342"/>
      <c r="K329" s="342"/>
      <c r="L329" s="86">
        <f>SUM(L330:L356)</f>
        <v>0</v>
      </c>
      <c r="M329" s="86">
        <f t="shared" ref="M329" si="135">SUM(M330:M356)</f>
        <v>0</v>
      </c>
      <c r="N329" s="86">
        <f t="shared" ref="N329" si="136">SUM(N330:N356)</f>
        <v>0</v>
      </c>
      <c r="O329" s="86">
        <f t="shared" ref="O329" si="137">SUM(O330:O356)</f>
        <v>0</v>
      </c>
      <c r="P329" s="87">
        <f t="shared" ref="P329" si="138">SUM(P330:P356)</f>
        <v>0</v>
      </c>
      <c r="Q329" s="250"/>
      <c r="R329" s="87">
        <f t="shared" ref="R329" si="139">SUM(R330:R356)</f>
        <v>0</v>
      </c>
      <c r="S329" s="87">
        <f t="shared" ref="S329" si="140">SUM(S330:S356)</f>
        <v>0</v>
      </c>
      <c r="T329" s="87">
        <f t="shared" ref="T329" si="141">SUM(T330:T356)</f>
        <v>0</v>
      </c>
      <c r="U329" s="87">
        <f t="shared" ref="U329" si="142">SUM(U330:U356)</f>
        <v>0</v>
      </c>
      <c r="V329" s="87">
        <f t="shared" ref="V329" si="143">SUM(V330:V356)</f>
        <v>0</v>
      </c>
      <c r="W329" s="87">
        <f t="shared" ref="W329" si="144">SUM(W330:W356)</f>
        <v>0</v>
      </c>
      <c r="X329" s="87">
        <f t="shared" ref="X329" si="145">SUM(X330:X356)</f>
        <v>0</v>
      </c>
      <c r="Y329" s="87">
        <f t="shared" ref="Y329" si="146">SUM(Y330:Y356)</f>
        <v>0</v>
      </c>
      <c r="Z329" s="87">
        <f t="shared" ref="Z329" si="147">SUM(Z330:Z356)</f>
        <v>0</v>
      </c>
      <c r="AA329" s="234">
        <f t="shared" ref="AA329" si="148">SUM(AA330:AA356)</f>
        <v>0</v>
      </c>
      <c r="AB329" s="234">
        <f t="shared" ref="AB329" si="149">SUM(AB330:AB356)</f>
        <v>0</v>
      </c>
      <c r="AC329" s="234">
        <f t="shared" ref="AC329" si="150">SUM(AC330:AC356)</f>
        <v>0</v>
      </c>
      <c r="AD329" s="234">
        <f>SUM(AD330:AD356)</f>
        <v>0</v>
      </c>
      <c r="AE329" s="97">
        <f>SUM(AE330:AE356)</f>
        <v>0</v>
      </c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9"/>
      <c r="BC329" s="159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</row>
    <row r="330" spans="1:73" s="8" customFormat="1" ht="11.25" hidden="1" customHeight="1">
      <c r="A330" s="167" t="s">
        <v>313</v>
      </c>
      <c r="B330" s="99"/>
      <c r="C330" s="16"/>
      <c r="D330" s="21"/>
      <c r="E330" s="119"/>
      <c r="F330" s="120"/>
      <c r="G330" s="21"/>
      <c r="H330" s="119"/>
      <c r="I330" s="121"/>
      <c r="J330" s="21"/>
      <c r="K330" s="16"/>
      <c r="L330" s="78">
        <f t="shared" ref="L330:L356" si="151">M330+N330</f>
        <v>0</v>
      </c>
      <c r="M330" s="78">
        <f t="shared" ref="M330:M354" si="152">N330/2</f>
        <v>0</v>
      </c>
      <c r="N330" s="78">
        <f t="shared" ref="N330:N356" si="153">SUM(R330:AC330)</f>
        <v>0</v>
      </c>
      <c r="O330" s="78">
        <f t="shared" ref="O330:O356" si="154">N330-P330</f>
        <v>0</v>
      </c>
      <c r="P330" s="98"/>
      <c r="Q330" s="98"/>
      <c r="R330" s="23"/>
      <c r="S330" s="23"/>
      <c r="T330" s="23"/>
      <c r="U330" s="23"/>
      <c r="V330" s="23"/>
      <c r="W330" s="23"/>
      <c r="X330" s="23"/>
      <c r="Y330" s="23"/>
      <c r="Z330" s="23"/>
      <c r="AA330" s="235"/>
      <c r="AB330" s="235"/>
      <c r="AC330" s="235"/>
      <c r="AD330" s="98"/>
      <c r="AE330" s="79">
        <f t="shared" ref="AE330:AE356" si="155">N330-AD330</f>
        <v>0</v>
      </c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8"/>
      <c r="AS330" s="158"/>
      <c r="AT330" s="158"/>
      <c r="AU330" s="158"/>
      <c r="AV330" s="158"/>
      <c r="AW330" s="158"/>
      <c r="AX330" s="158"/>
      <c r="AY330" s="158"/>
      <c r="AZ330" s="158"/>
      <c r="BA330" s="158"/>
      <c r="BB330" s="159"/>
      <c r="BC330" s="159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</row>
    <row r="331" spans="1:73" s="8" customFormat="1" ht="11.25" hidden="1" customHeight="1">
      <c r="A331" s="167" t="s">
        <v>314</v>
      </c>
      <c r="B331" s="125"/>
      <c r="C331" s="101"/>
      <c r="D331" s="102"/>
      <c r="E331" s="103"/>
      <c r="F331" s="104"/>
      <c r="G331" s="102"/>
      <c r="H331" s="103"/>
      <c r="I331" s="105"/>
      <c r="J331" s="102"/>
      <c r="K331" s="101"/>
      <c r="L331" s="78">
        <f t="shared" si="151"/>
        <v>0</v>
      </c>
      <c r="M331" s="78">
        <f t="shared" si="152"/>
        <v>0</v>
      </c>
      <c r="N331" s="78">
        <f t="shared" si="153"/>
        <v>0</v>
      </c>
      <c r="O331" s="78">
        <f t="shared" si="154"/>
        <v>0</v>
      </c>
      <c r="P331" s="98"/>
      <c r="Q331" s="98"/>
      <c r="R331" s="23"/>
      <c r="S331" s="23"/>
      <c r="T331" s="23"/>
      <c r="U331" s="23"/>
      <c r="V331" s="23"/>
      <c r="W331" s="23"/>
      <c r="X331" s="23"/>
      <c r="Y331" s="23"/>
      <c r="Z331" s="23"/>
      <c r="AA331" s="235"/>
      <c r="AB331" s="235"/>
      <c r="AC331" s="235"/>
      <c r="AD331" s="98"/>
      <c r="AE331" s="79">
        <f t="shared" si="155"/>
        <v>0</v>
      </c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9"/>
      <c r="BC331" s="159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</row>
    <row r="332" spans="1:73" s="8" customFormat="1" ht="11.25" hidden="1" customHeight="1">
      <c r="A332" s="167" t="s">
        <v>315</v>
      </c>
      <c r="B332" s="125"/>
      <c r="C332" s="101"/>
      <c r="D332" s="102"/>
      <c r="E332" s="103"/>
      <c r="F332" s="104"/>
      <c r="G332" s="102"/>
      <c r="H332" s="103"/>
      <c r="I332" s="105"/>
      <c r="J332" s="102"/>
      <c r="K332" s="101"/>
      <c r="L332" s="78">
        <f t="shared" si="151"/>
        <v>0</v>
      </c>
      <c r="M332" s="78">
        <f t="shared" si="152"/>
        <v>0</v>
      </c>
      <c r="N332" s="78">
        <f t="shared" si="153"/>
        <v>0</v>
      </c>
      <c r="O332" s="78">
        <f t="shared" si="154"/>
        <v>0</v>
      </c>
      <c r="P332" s="98"/>
      <c r="Q332" s="98"/>
      <c r="R332" s="23"/>
      <c r="S332" s="23"/>
      <c r="T332" s="23"/>
      <c r="U332" s="23"/>
      <c r="V332" s="23"/>
      <c r="W332" s="23"/>
      <c r="X332" s="23"/>
      <c r="Y332" s="23"/>
      <c r="Z332" s="23"/>
      <c r="AA332" s="235"/>
      <c r="AB332" s="235"/>
      <c r="AC332" s="235"/>
      <c r="AD332" s="98"/>
      <c r="AE332" s="79">
        <f t="shared" si="155"/>
        <v>0</v>
      </c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9"/>
      <c r="BC332" s="159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</row>
    <row r="333" spans="1:73" s="8" customFormat="1" ht="11.25" hidden="1" customHeight="1">
      <c r="A333" s="167" t="s">
        <v>316</v>
      </c>
      <c r="B333" s="125"/>
      <c r="C333" s="101"/>
      <c r="D333" s="102"/>
      <c r="E333" s="103"/>
      <c r="F333" s="104"/>
      <c r="G333" s="102"/>
      <c r="H333" s="103"/>
      <c r="I333" s="105"/>
      <c r="J333" s="102"/>
      <c r="K333" s="101"/>
      <c r="L333" s="78">
        <f t="shared" si="151"/>
        <v>0</v>
      </c>
      <c r="M333" s="78">
        <f t="shared" si="152"/>
        <v>0</v>
      </c>
      <c r="N333" s="78">
        <f t="shared" si="153"/>
        <v>0</v>
      </c>
      <c r="O333" s="78">
        <f t="shared" si="154"/>
        <v>0</v>
      </c>
      <c r="P333" s="98"/>
      <c r="Q333" s="98"/>
      <c r="R333" s="23"/>
      <c r="S333" s="23"/>
      <c r="T333" s="23"/>
      <c r="U333" s="23"/>
      <c r="V333" s="23"/>
      <c r="W333" s="23"/>
      <c r="X333" s="23"/>
      <c r="Y333" s="23"/>
      <c r="Z333" s="23"/>
      <c r="AA333" s="235"/>
      <c r="AB333" s="235"/>
      <c r="AC333" s="235"/>
      <c r="AD333" s="98"/>
      <c r="AE333" s="79">
        <f t="shared" si="155"/>
        <v>0</v>
      </c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9"/>
      <c r="BC333" s="159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</row>
    <row r="334" spans="1:73" s="8" customFormat="1" ht="11.25" hidden="1" customHeight="1">
      <c r="A334" s="167" t="s">
        <v>317</v>
      </c>
      <c r="B334" s="125"/>
      <c r="C334" s="101"/>
      <c r="D334" s="102"/>
      <c r="E334" s="103"/>
      <c r="F334" s="104"/>
      <c r="G334" s="102"/>
      <c r="H334" s="103"/>
      <c r="I334" s="105"/>
      <c r="J334" s="102"/>
      <c r="K334" s="101"/>
      <c r="L334" s="78">
        <f t="shared" si="151"/>
        <v>0</v>
      </c>
      <c r="M334" s="78">
        <f t="shared" si="152"/>
        <v>0</v>
      </c>
      <c r="N334" s="78">
        <f t="shared" si="153"/>
        <v>0</v>
      </c>
      <c r="O334" s="78">
        <f t="shared" si="154"/>
        <v>0</v>
      </c>
      <c r="P334" s="98"/>
      <c r="Q334" s="98"/>
      <c r="R334" s="23"/>
      <c r="S334" s="23"/>
      <c r="T334" s="23"/>
      <c r="U334" s="23"/>
      <c r="V334" s="23"/>
      <c r="W334" s="23"/>
      <c r="X334" s="23"/>
      <c r="Y334" s="23"/>
      <c r="Z334" s="23"/>
      <c r="AA334" s="235"/>
      <c r="AB334" s="235"/>
      <c r="AC334" s="235"/>
      <c r="AD334" s="98"/>
      <c r="AE334" s="79">
        <f t="shared" si="155"/>
        <v>0</v>
      </c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  <c r="AP334" s="158"/>
      <c r="AQ334" s="158"/>
      <c r="AR334" s="158"/>
      <c r="AS334" s="158"/>
      <c r="AT334" s="158"/>
      <c r="AU334" s="158"/>
      <c r="AV334" s="158"/>
      <c r="AW334" s="158"/>
      <c r="AX334" s="158"/>
      <c r="AY334" s="158"/>
      <c r="AZ334" s="158"/>
      <c r="BA334" s="158"/>
      <c r="BB334" s="159"/>
      <c r="BC334" s="159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</row>
    <row r="335" spans="1:73" s="8" customFormat="1" ht="11.25" hidden="1" customHeight="1">
      <c r="A335" s="167" t="s">
        <v>318</v>
      </c>
      <c r="B335" s="125"/>
      <c r="C335" s="101"/>
      <c r="D335" s="102"/>
      <c r="E335" s="103"/>
      <c r="F335" s="104"/>
      <c r="G335" s="102"/>
      <c r="H335" s="103"/>
      <c r="I335" s="105"/>
      <c r="J335" s="102"/>
      <c r="K335" s="101"/>
      <c r="L335" s="78">
        <f t="shared" si="151"/>
        <v>0</v>
      </c>
      <c r="M335" s="78">
        <f t="shared" si="152"/>
        <v>0</v>
      </c>
      <c r="N335" s="78">
        <f t="shared" si="153"/>
        <v>0</v>
      </c>
      <c r="O335" s="78">
        <f t="shared" si="154"/>
        <v>0</v>
      </c>
      <c r="P335" s="98"/>
      <c r="Q335" s="98"/>
      <c r="R335" s="23"/>
      <c r="S335" s="23"/>
      <c r="T335" s="23"/>
      <c r="U335" s="23"/>
      <c r="V335" s="23"/>
      <c r="W335" s="23"/>
      <c r="X335" s="23"/>
      <c r="Y335" s="23"/>
      <c r="Z335" s="23"/>
      <c r="AA335" s="235"/>
      <c r="AB335" s="235"/>
      <c r="AC335" s="235"/>
      <c r="AD335" s="98"/>
      <c r="AE335" s="79">
        <f t="shared" si="155"/>
        <v>0</v>
      </c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9"/>
      <c r="BC335" s="159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</row>
    <row r="336" spans="1:73" s="8" customFormat="1" ht="11.25" hidden="1" customHeight="1">
      <c r="A336" s="167" t="s">
        <v>319</v>
      </c>
      <c r="B336" s="125"/>
      <c r="C336" s="101"/>
      <c r="D336" s="102"/>
      <c r="E336" s="103"/>
      <c r="F336" s="104"/>
      <c r="G336" s="102"/>
      <c r="H336" s="103"/>
      <c r="I336" s="105"/>
      <c r="J336" s="102"/>
      <c r="K336" s="101"/>
      <c r="L336" s="78">
        <f t="shared" si="151"/>
        <v>0</v>
      </c>
      <c r="M336" s="78">
        <f t="shared" si="152"/>
        <v>0</v>
      </c>
      <c r="N336" s="78">
        <f t="shared" si="153"/>
        <v>0</v>
      </c>
      <c r="O336" s="78">
        <f t="shared" si="154"/>
        <v>0</v>
      </c>
      <c r="P336" s="98"/>
      <c r="Q336" s="98"/>
      <c r="R336" s="23"/>
      <c r="S336" s="23"/>
      <c r="T336" s="23"/>
      <c r="U336" s="23"/>
      <c r="V336" s="23"/>
      <c r="W336" s="23"/>
      <c r="X336" s="23"/>
      <c r="Y336" s="23"/>
      <c r="Z336" s="23"/>
      <c r="AA336" s="235"/>
      <c r="AB336" s="235"/>
      <c r="AC336" s="235"/>
      <c r="AD336" s="98"/>
      <c r="AE336" s="79">
        <f t="shared" si="155"/>
        <v>0</v>
      </c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9"/>
      <c r="BC336" s="159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</row>
    <row r="337" spans="1:73" s="8" customFormat="1" ht="11.25" hidden="1" customHeight="1">
      <c r="A337" s="167" t="s">
        <v>320</v>
      </c>
      <c r="B337" s="125"/>
      <c r="C337" s="101"/>
      <c r="D337" s="102"/>
      <c r="E337" s="103"/>
      <c r="F337" s="104"/>
      <c r="G337" s="102"/>
      <c r="H337" s="103"/>
      <c r="I337" s="105"/>
      <c r="J337" s="102"/>
      <c r="K337" s="101"/>
      <c r="L337" s="78">
        <f t="shared" si="151"/>
        <v>0</v>
      </c>
      <c r="M337" s="78">
        <f t="shared" si="152"/>
        <v>0</v>
      </c>
      <c r="N337" s="78">
        <f t="shared" si="153"/>
        <v>0</v>
      </c>
      <c r="O337" s="78">
        <f t="shared" si="154"/>
        <v>0</v>
      </c>
      <c r="P337" s="98"/>
      <c r="Q337" s="98"/>
      <c r="R337" s="23"/>
      <c r="S337" s="23"/>
      <c r="T337" s="23"/>
      <c r="U337" s="23"/>
      <c r="V337" s="23"/>
      <c r="W337" s="23"/>
      <c r="X337" s="23"/>
      <c r="Y337" s="23"/>
      <c r="Z337" s="23"/>
      <c r="AA337" s="235"/>
      <c r="AB337" s="235"/>
      <c r="AC337" s="235"/>
      <c r="AD337" s="98"/>
      <c r="AE337" s="79">
        <f t="shared" si="155"/>
        <v>0</v>
      </c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  <c r="AP337" s="158"/>
      <c r="AQ337" s="158"/>
      <c r="AR337" s="158"/>
      <c r="AS337" s="158"/>
      <c r="AT337" s="158"/>
      <c r="AU337" s="158"/>
      <c r="AV337" s="158"/>
      <c r="AW337" s="158"/>
      <c r="AX337" s="158"/>
      <c r="AY337" s="158"/>
      <c r="AZ337" s="158"/>
      <c r="BA337" s="158"/>
      <c r="BB337" s="159"/>
      <c r="BC337" s="159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</row>
    <row r="338" spans="1:73" s="8" customFormat="1" ht="11.25" hidden="1" customHeight="1">
      <c r="A338" s="167" t="s">
        <v>321</v>
      </c>
      <c r="B338" s="125"/>
      <c r="C338" s="101"/>
      <c r="D338" s="102"/>
      <c r="E338" s="103"/>
      <c r="F338" s="104"/>
      <c r="G338" s="102"/>
      <c r="H338" s="103"/>
      <c r="I338" s="105"/>
      <c r="J338" s="102"/>
      <c r="K338" s="101"/>
      <c r="L338" s="78">
        <f t="shared" si="151"/>
        <v>0</v>
      </c>
      <c r="M338" s="78">
        <f t="shared" si="152"/>
        <v>0</v>
      </c>
      <c r="N338" s="78">
        <f t="shared" si="153"/>
        <v>0</v>
      </c>
      <c r="O338" s="78">
        <f t="shared" si="154"/>
        <v>0</v>
      </c>
      <c r="P338" s="98"/>
      <c r="Q338" s="98"/>
      <c r="R338" s="23"/>
      <c r="S338" s="23"/>
      <c r="T338" s="23"/>
      <c r="U338" s="23"/>
      <c r="V338" s="23"/>
      <c r="W338" s="23"/>
      <c r="X338" s="23"/>
      <c r="Y338" s="23"/>
      <c r="Z338" s="23"/>
      <c r="AA338" s="235"/>
      <c r="AB338" s="235"/>
      <c r="AC338" s="235"/>
      <c r="AD338" s="98"/>
      <c r="AE338" s="79">
        <f t="shared" si="155"/>
        <v>0</v>
      </c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9"/>
      <c r="BC338" s="159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</row>
    <row r="339" spans="1:73" s="8" customFormat="1" ht="11.25" hidden="1" customHeight="1">
      <c r="A339" s="167" t="s">
        <v>322</v>
      </c>
      <c r="B339" s="125"/>
      <c r="C339" s="101"/>
      <c r="D339" s="102"/>
      <c r="E339" s="103"/>
      <c r="F339" s="104"/>
      <c r="G339" s="102"/>
      <c r="H339" s="103"/>
      <c r="I339" s="105"/>
      <c r="J339" s="102"/>
      <c r="K339" s="101"/>
      <c r="L339" s="78">
        <f t="shared" si="151"/>
        <v>0</v>
      </c>
      <c r="M339" s="78">
        <f t="shared" si="152"/>
        <v>0</v>
      </c>
      <c r="N339" s="78">
        <f t="shared" si="153"/>
        <v>0</v>
      </c>
      <c r="O339" s="78">
        <f t="shared" si="154"/>
        <v>0</v>
      </c>
      <c r="P339" s="98"/>
      <c r="Q339" s="98"/>
      <c r="R339" s="23"/>
      <c r="S339" s="23"/>
      <c r="T339" s="23"/>
      <c r="U339" s="23"/>
      <c r="V339" s="23"/>
      <c r="W339" s="23"/>
      <c r="X339" s="23"/>
      <c r="Y339" s="23"/>
      <c r="Z339" s="23"/>
      <c r="AA339" s="235"/>
      <c r="AB339" s="235"/>
      <c r="AC339" s="235"/>
      <c r="AD339" s="98"/>
      <c r="AE339" s="79">
        <f t="shared" si="155"/>
        <v>0</v>
      </c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9"/>
      <c r="BC339" s="159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</row>
    <row r="340" spans="1:73" s="8" customFormat="1" ht="11.25" hidden="1" customHeight="1">
      <c r="A340" s="167" t="s">
        <v>323</v>
      </c>
      <c r="B340" s="125"/>
      <c r="C340" s="101"/>
      <c r="D340" s="102"/>
      <c r="E340" s="103"/>
      <c r="F340" s="104"/>
      <c r="G340" s="102"/>
      <c r="H340" s="103"/>
      <c r="I340" s="105"/>
      <c r="J340" s="102"/>
      <c r="K340" s="101"/>
      <c r="L340" s="78">
        <f t="shared" si="151"/>
        <v>0</v>
      </c>
      <c r="M340" s="78">
        <f t="shared" si="152"/>
        <v>0</v>
      </c>
      <c r="N340" s="78">
        <f t="shared" si="153"/>
        <v>0</v>
      </c>
      <c r="O340" s="78">
        <f t="shared" si="154"/>
        <v>0</v>
      </c>
      <c r="P340" s="98"/>
      <c r="Q340" s="98"/>
      <c r="R340" s="23"/>
      <c r="S340" s="23"/>
      <c r="T340" s="23"/>
      <c r="U340" s="23"/>
      <c r="V340" s="23"/>
      <c r="W340" s="23"/>
      <c r="X340" s="23"/>
      <c r="Y340" s="23"/>
      <c r="Z340" s="23"/>
      <c r="AA340" s="235"/>
      <c r="AB340" s="235"/>
      <c r="AC340" s="235"/>
      <c r="AD340" s="98"/>
      <c r="AE340" s="79">
        <f t="shared" si="155"/>
        <v>0</v>
      </c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9"/>
      <c r="BC340" s="159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</row>
    <row r="341" spans="1:73" s="8" customFormat="1" ht="11.25" hidden="1" customHeight="1">
      <c r="A341" s="167" t="s">
        <v>324</v>
      </c>
      <c r="B341" s="125"/>
      <c r="C341" s="101"/>
      <c r="D341" s="102"/>
      <c r="E341" s="103"/>
      <c r="F341" s="104"/>
      <c r="G341" s="102"/>
      <c r="H341" s="103"/>
      <c r="I341" s="105"/>
      <c r="J341" s="102"/>
      <c r="K341" s="101"/>
      <c r="L341" s="78">
        <f t="shared" si="151"/>
        <v>0</v>
      </c>
      <c r="M341" s="78">
        <f t="shared" si="152"/>
        <v>0</v>
      </c>
      <c r="N341" s="78">
        <f t="shared" si="153"/>
        <v>0</v>
      </c>
      <c r="O341" s="78">
        <f t="shared" si="154"/>
        <v>0</v>
      </c>
      <c r="P341" s="98"/>
      <c r="Q341" s="98"/>
      <c r="R341" s="23"/>
      <c r="S341" s="23"/>
      <c r="T341" s="23"/>
      <c r="U341" s="23"/>
      <c r="V341" s="23"/>
      <c r="W341" s="23"/>
      <c r="X341" s="23"/>
      <c r="Y341" s="23"/>
      <c r="Z341" s="23"/>
      <c r="AA341" s="235"/>
      <c r="AB341" s="235"/>
      <c r="AC341" s="235"/>
      <c r="AD341" s="98"/>
      <c r="AE341" s="79">
        <f t="shared" si="155"/>
        <v>0</v>
      </c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9"/>
      <c r="BC341" s="159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</row>
    <row r="342" spans="1:73" s="8" customFormat="1" ht="11.25" hidden="1" customHeight="1">
      <c r="A342" s="167" t="s">
        <v>325</v>
      </c>
      <c r="B342" s="125"/>
      <c r="C342" s="101"/>
      <c r="D342" s="102"/>
      <c r="E342" s="103"/>
      <c r="F342" s="104"/>
      <c r="G342" s="102"/>
      <c r="H342" s="103"/>
      <c r="I342" s="105"/>
      <c r="J342" s="102"/>
      <c r="K342" s="101"/>
      <c r="L342" s="78">
        <f t="shared" si="151"/>
        <v>0</v>
      </c>
      <c r="M342" s="78">
        <f t="shared" si="152"/>
        <v>0</v>
      </c>
      <c r="N342" s="78">
        <f t="shared" si="153"/>
        <v>0</v>
      </c>
      <c r="O342" s="78">
        <f t="shared" si="154"/>
        <v>0</v>
      </c>
      <c r="P342" s="98"/>
      <c r="Q342" s="98"/>
      <c r="R342" s="23"/>
      <c r="S342" s="23"/>
      <c r="T342" s="23"/>
      <c r="U342" s="23"/>
      <c r="V342" s="23"/>
      <c r="W342" s="23"/>
      <c r="X342" s="23"/>
      <c r="Y342" s="23"/>
      <c r="Z342" s="23"/>
      <c r="AA342" s="235"/>
      <c r="AB342" s="235"/>
      <c r="AC342" s="235"/>
      <c r="AD342" s="98"/>
      <c r="AE342" s="79">
        <f t="shared" si="155"/>
        <v>0</v>
      </c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8"/>
      <c r="AX342" s="158"/>
      <c r="AY342" s="158"/>
      <c r="AZ342" s="158"/>
      <c r="BA342" s="158"/>
      <c r="BB342" s="159"/>
      <c r="BC342" s="159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</row>
    <row r="343" spans="1:73" s="8" customFormat="1" ht="11.25" hidden="1" customHeight="1">
      <c r="A343" s="167" t="s">
        <v>326</v>
      </c>
      <c r="B343" s="125"/>
      <c r="C343" s="101"/>
      <c r="D343" s="102"/>
      <c r="E343" s="103"/>
      <c r="F343" s="104"/>
      <c r="G343" s="102"/>
      <c r="H343" s="103"/>
      <c r="I343" s="105"/>
      <c r="J343" s="102"/>
      <c r="K343" s="101"/>
      <c r="L343" s="78">
        <f t="shared" si="151"/>
        <v>0</v>
      </c>
      <c r="M343" s="78">
        <f t="shared" si="152"/>
        <v>0</v>
      </c>
      <c r="N343" s="78">
        <f t="shared" si="153"/>
        <v>0</v>
      </c>
      <c r="O343" s="78">
        <f t="shared" si="154"/>
        <v>0</v>
      </c>
      <c r="P343" s="98"/>
      <c r="Q343" s="98"/>
      <c r="R343" s="23"/>
      <c r="S343" s="23"/>
      <c r="T343" s="23"/>
      <c r="U343" s="23"/>
      <c r="V343" s="23"/>
      <c r="W343" s="23"/>
      <c r="X343" s="23"/>
      <c r="Y343" s="23"/>
      <c r="Z343" s="23"/>
      <c r="AA343" s="235"/>
      <c r="AB343" s="235"/>
      <c r="AC343" s="235"/>
      <c r="AD343" s="98"/>
      <c r="AE343" s="79">
        <f t="shared" si="155"/>
        <v>0</v>
      </c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58"/>
      <c r="AT343" s="158"/>
      <c r="AU343" s="158"/>
      <c r="AV343" s="158"/>
      <c r="AW343" s="158"/>
      <c r="AX343" s="158"/>
      <c r="AY343" s="158"/>
      <c r="AZ343" s="158"/>
      <c r="BA343" s="158"/>
      <c r="BB343" s="159"/>
      <c r="BC343" s="159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</row>
    <row r="344" spans="1:73" s="8" customFormat="1" ht="11.25" hidden="1" customHeight="1">
      <c r="A344" s="167" t="s">
        <v>327</v>
      </c>
      <c r="B344" s="125"/>
      <c r="C344" s="101"/>
      <c r="D344" s="102"/>
      <c r="E344" s="103"/>
      <c r="F344" s="104"/>
      <c r="G344" s="102"/>
      <c r="H344" s="103"/>
      <c r="I344" s="105"/>
      <c r="J344" s="102"/>
      <c r="K344" s="101"/>
      <c r="L344" s="78">
        <f t="shared" si="151"/>
        <v>0</v>
      </c>
      <c r="M344" s="78">
        <f t="shared" si="152"/>
        <v>0</v>
      </c>
      <c r="N344" s="78">
        <f t="shared" si="153"/>
        <v>0</v>
      </c>
      <c r="O344" s="78">
        <f t="shared" si="154"/>
        <v>0</v>
      </c>
      <c r="P344" s="98"/>
      <c r="Q344" s="98"/>
      <c r="R344" s="23"/>
      <c r="S344" s="23"/>
      <c r="T344" s="23"/>
      <c r="U344" s="23"/>
      <c r="V344" s="23"/>
      <c r="W344" s="23"/>
      <c r="X344" s="23"/>
      <c r="Y344" s="23"/>
      <c r="Z344" s="23"/>
      <c r="AA344" s="235"/>
      <c r="AB344" s="235"/>
      <c r="AC344" s="235"/>
      <c r="AD344" s="98"/>
      <c r="AE344" s="79">
        <f t="shared" si="155"/>
        <v>0</v>
      </c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9"/>
      <c r="BC344" s="159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</row>
    <row r="345" spans="1:73" s="8" customFormat="1" ht="11.25" hidden="1" customHeight="1">
      <c r="A345" s="167" t="s">
        <v>328</v>
      </c>
      <c r="B345" s="125"/>
      <c r="C345" s="101"/>
      <c r="D345" s="102"/>
      <c r="E345" s="103"/>
      <c r="F345" s="104"/>
      <c r="G345" s="102"/>
      <c r="H345" s="103"/>
      <c r="I345" s="105"/>
      <c r="J345" s="102"/>
      <c r="K345" s="101"/>
      <c r="L345" s="78">
        <f t="shared" si="151"/>
        <v>0</v>
      </c>
      <c r="M345" s="78">
        <f t="shared" si="152"/>
        <v>0</v>
      </c>
      <c r="N345" s="78">
        <f t="shared" si="153"/>
        <v>0</v>
      </c>
      <c r="O345" s="78">
        <f t="shared" si="154"/>
        <v>0</v>
      </c>
      <c r="P345" s="98"/>
      <c r="Q345" s="98"/>
      <c r="R345" s="23"/>
      <c r="S345" s="23"/>
      <c r="T345" s="23"/>
      <c r="U345" s="23"/>
      <c r="V345" s="23"/>
      <c r="W345" s="23"/>
      <c r="X345" s="23"/>
      <c r="Y345" s="23"/>
      <c r="Z345" s="23"/>
      <c r="AA345" s="235"/>
      <c r="AB345" s="235"/>
      <c r="AC345" s="235"/>
      <c r="AD345" s="98"/>
      <c r="AE345" s="79">
        <f t="shared" si="155"/>
        <v>0</v>
      </c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9"/>
      <c r="BC345" s="159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</row>
    <row r="346" spans="1:73" s="8" customFormat="1" ht="11.25" hidden="1" customHeight="1">
      <c r="A346" s="167" t="s">
        <v>329</v>
      </c>
      <c r="B346" s="125"/>
      <c r="C346" s="101"/>
      <c r="D346" s="102"/>
      <c r="E346" s="103"/>
      <c r="F346" s="104"/>
      <c r="G346" s="102"/>
      <c r="H346" s="103"/>
      <c r="I346" s="105"/>
      <c r="J346" s="102"/>
      <c r="K346" s="101"/>
      <c r="L346" s="78">
        <f t="shared" si="151"/>
        <v>0</v>
      </c>
      <c r="M346" s="78">
        <f t="shared" si="152"/>
        <v>0</v>
      </c>
      <c r="N346" s="78">
        <f t="shared" si="153"/>
        <v>0</v>
      </c>
      <c r="O346" s="78">
        <f t="shared" si="154"/>
        <v>0</v>
      </c>
      <c r="P346" s="98"/>
      <c r="Q346" s="98"/>
      <c r="R346" s="23"/>
      <c r="S346" s="23"/>
      <c r="T346" s="23"/>
      <c r="U346" s="23"/>
      <c r="V346" s="23"/>
      <c r="W346" s="23"/>
      <c r="X346" s="23"/>
      <c r="Y346" s="23"/>
      <c r="Z346" s="23"/>
      <c r="AA346" s="235"/>
      <c r="AB346" s="235"/>
      <c r="AC346" s="235"/>
      <c r="AD346" s="98"/>
      <c r="AE346" s="79">
        <f t="shared" si="155"/>
        <v>0</v>
      </c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58"/>
      <c r="AT346" s="158"/>
      <c r="AU346" s="158"/>
      <c r="AV346" s="158"/>
      <c r="AW346" s="158"/>
      <c r="AX346" s="158"/>
      <c r="AY346" s="158"/>
      <c r="AZ346" s="158"/>
      <c r="BA346" s="158"/>
      <c r="BB346" s="159"/>
      <c r="BC346" s="159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</row>
    <row r="347" spans="1:73" s="8" customFormat="1" ht="11.25" hidden="1" customHeight="1">
      <c r="A347" s="167" t="s">
        <v>330</v>
      </c>
      <c r="B347" s="125"/>
      <c r="C347" s="101"/>
      <c r="D347" s="102"/>
      <c r="E347" s="103"/>
      <c r="F347" s="104"/>
      <c r="G347" s="102"/>
      <c r="H347" s="103"/>
      <c r="I347" s="105"/>
      <c r="J347" s="102"/>
      <c r="K347" s="101"/>
      <c r="L347" s="78">
        <f t="shared" si="151"/>
        <v>0</v>
      </c>
      <c r="M347" s="78">
        <f t="shared" si="152"/>
        <v>0</v>
      </c>
      <c r="N347" s="78">
        <f t="shared" si="153"/>
        <v>0</v>
      </c>
      <c r="O347" s="78">
        <f t="shared" si="154"/>
        <v>0</v>
      </c>
      <c r="P347" s="98"/>
      <c r="Q347" s="98"/>
      <c r="R347" s="23"/>
      <c r="S347" s="23"/>
      <c r="T347" s="23"/>
      <c r="U347" s="23"/>
      <c r="V347" s="23"/>
      <c r="W347" s="23"/>
      <c r="X347" s="23"/>
      <c r="Y347" s="23"/>
      <c r="Z347" s="23"/>
      <c r="AA347" s="235"/>
      <c r="AB347" s="235"/>
      <c r="AC347" s="235"/>
      <c r="AD347" s="98"/>
      <c r="AE347" s="79">
        <f t="shared" si="155"/>
        <v>0</v>
      </c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9"/>
      <c r="BC347" s="159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</row>
    <row r="348" spans="1:73" s="8" customFormat="1" ht="11.25" hidden="1" customHeight="1">
      <c r="A348" s="167" t="s">
        <v>331</v>
      </c>
      <c r="B348" s="125"/>
      <c r="C348" s="101"/>
      <c r="D348" s="102"/>
      <c r="E348" s="103"/>
      <c r="F348" s="104"/>
      <c r="G348" s="102"/>
      <c r="H348" s="103"/>
      <c r="I348" s="105"/>
      <c r="J348" s="102"/>
      <c r="K348" s="101"/>
      <c r="L348" s="78">
        <f t="shared" si="151"/>
        <v>0</v>
      </c>
      <c r="M348" s="78">
        <f t="shared" si="152"/>
        <v>0</v>
      </c>
      <c r="N348" s="78">
        <f t="shared" si="153"/>
        <v>0</v>
      </c>
      <c r="O348" s="78">
        <f t="shared" si="154"/>
        <v>0</v>
      </c>
      <c r="P348" s="98"/>
      <c r="Q348" s="98"/>
      <c r="R348" s="23"/>
      <c r="S348" s="23"/>
      <c r="T348" s="23"/>
      <c r="U348" s="23"/>
      <c r="V348" s="23"/>
      <c r="W348" s="23"/>
      <c r="X348" s="23"/>
      <c r="Y348" s="23"/>
      <c r="Z348" s="23"/>
      <c r="AA348" s="235"/>
      <c r="AB348" s="235"/>
      <c r="AC348" s="235"/>
      <c r="AD348" s="98"/>
      <c r="AE348" s="79">
        <f t="shared" si="155"/>
        <v>0</v>
      </c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58"/>
      <c r="AT348" s="158"/>
      <c r="AU348" s="158"/>
      <c r="AV348" s="158"/>
      <c r="AW348" s="158"/>
      <c r="AX348" s="158"/>
      <c r="AY348" s="158"/>
      <c r="AZ348" s="158"/>
      <c r="BA348" s="158"/>
      <c r="BB348" s="159"/>
      <c r="BC348" s="159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</row>
    <row r="349" spans="1:73" s="8" customFormat="1" ht="11.25" hidden="1" customHeight="1">
      <c r="A349" s="167" t="s">
        <v>332</v>
      </c>
      <c r="B349" s="125"/>
      <c r="C349" s="101"/>
      <c r="D349" s="102"/>
      <c r="E349" s="103"/>
      <c r="F349" s="104"/>
      <c r="G349" s="102"/>
      <c r="H349" s="103"/>
      <c r="I349" s="105"/>
      <c r="J349" s="102"/>
      <c r="K349" s="101"/>
      <c r="L349" s="78">
        <f t="shared" si="151"/>
        <v>0</v>
      </c>
      <c r="M349" s="78">
        <f t="shared" si="152"/>
        <v>0</v>
      </c>
      <c r="N349" s="78">
        <f t="shared" si="153"/>
        <v>0</v>
      </c>
      <c r="O349" s="78">
        <f t="shared" si="154"/>
        <v>0</v>
      </c>
      <c r="P349" s="98"/>
      <c r="Q349" s="98"/>
      <c r="R349" s="23"/>
      <c r="S349" s="23"/>
      <c r="T349" s="23"/>
      <c r="U349" s="23"/>
      <c r="V349" s="23"/>
      <c r="W349" s="23"/>
      <c r="X349" s="23"/>
      <c r="Y349" s="23"/>
      <c r="Z349" s="23"/>
      <c r="AA349" s="235"/>
      <c r="AB349" s="235"/>
      <c r="AC349" s="235"/>
      <c r="AD349" s="98"/>
      <c r="AE349" s="79">
        <f t="shared" si="155"/>
        <v>0</v>
      </c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58"/>
      <c r="AT349" s="158"/>
      <c r="AU349" s="158"/>
      <c r="AV349" s="158"/>
      <c r="AW349" s="158"/>
      <c r="AX349" s="158"/>
      <c r="AY349" s="158"/>
      <c r="AZ349" s="158"/>
      <c r="BA349" s="158"/>
      <c r="BB349" s="159"/>
      <c r="BC349" s="159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</row>
    <row r="350" spans="1:73" s="8" customFormat="1" ht="11.25" hidden="1" customHeight="1">
      <c r="A350" s="167" t="s">
        <v>333</v>
      </c>
      <c r="B350" s="125"/>
      <c r="C350" s="101"/>
      <c r="D350" s="102"/>
      <c r="E350" s="103"/>
      <c r="F350" s="104"/>
      <c r="G350" s="102"/>
      <c r="H350" s="103"/>
      <c r="I350" s="105"/>
      <c r="J350" s="102"/>
      <c r="K350" s="101"/>
      <c r="L350" s="78">
        <f t="shared" si="151"/>
        <v>0</v>
      </c>
      <c r="M350" s="78">
        <f t="shared" si="152"/>
        <v>0</v>
      </c>
      <c r="N350" s="78">
        <f t="shared" si="153"/>
        <v>0</v>
      </c>
      <c r="O350" s="78">
        <f t="shared" si="154"/>
        <v>0</v>
      </c>
      <c r="P350" s="98"/>
      <c r="Q350" s="98"/>
      <c r="R350" s="23"/>
      <c r="S350" s="23"/>
      <c r="T350" s="23"/>
      <c r="U350" s="23"/>
      <c r="V350" s="23"/>
      <c r="W350" s="23"/>
      <c r="X350" s="23"/>
      <c r="Y350" s="23"/>
      <c r="Z350" s="23"/>
      <c r="AA350" s="235"/>
      <c r="AB350" s="235"/>
      <c r="AC350" s="235"/>
      <c r="AD350" s="98"/>
      <c r="AE350" s="79">
        <f t="shared" si="155"/>
        <v>0</v>
      </c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8"/>
      <c r="AR350" s="158"/>
      <c r="AS350" s="158"/>
      <c r="AT350" s="158"/>
      <c r="AU350" s="158"/>
      <c r="AV350" s="158"/>
      <c r="AW350" s="158"/>
      <c r="AX350" s="158"/>
      <c r="AY350" s="158"/>
      <c r="AZ350" s="158"/>
      <c r="BA350" s="158"/>
      <c r="BB350" s="159"/>
      <c r="BC350" s="159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</row>
    <row r="351" spans="1:73" s="8" customFormat="1" ht="11.25" hidden="1" customHeight="1">
      <c r="A351" s="167" t="s">
        <v>334</v>
      </c>
      <c r="B351" s="125"/>
      <c r="C351" s="101"/>
      <c r="D351" s="102"/>
      <c r="E351" s="103"/>
      <c r="F351" s="104"/>
      <c r="G351" s="102"/>
      <c r="H351" s="103"/>
      <c r="I351" s="105"/>
      <c r="J351" s="102"/>
      <c r="K351" s="101"/>
      <c r="L351" s="78">
        <f t="shared" si="151"/>
        <v>0</v>
      </c>
      <c r="M351" s="78">
        <f t="shared" si="152"/>
        <v>0</v>
      </c>
      <c r="N351" s="78">
        <f t="shared" si="153"/>
        <v>0</v>
      </c>
      <c r="O351" s="78">
        <f t="shared" si="154"/>
        <v>0</v>
      </c>
      <c r="P351" s="98"/>
      <c r="Q351" s="98"/>
      <c r="R351" s="23"/>
      <c r="S351" s="23"/>
      <c r="T351" s="23"/>
      <c r="U351" s="23"/>
      <c r="V351" s="23"/>
      <c r="W351" s="23"/>
      <c r="X351" s="23"/>
      <c r="Y351" s="23"/>
      <c r="Z351" s="23"/>
      <c r="AA351" s="235"/>
      <c r="AB351" s="235"/>
      <c r="AC351" s="235"/>
      <c r="AD351" s="98"/>
      <c r="AE351" s="79">
        <f t="shared" si="155"/>
        <v>0</v>
      </c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9"/>
      <c r="BC351" s="159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</row>
    <row r="352" spans="1:73" s="8" customFormat="1" ht="11.25" hidden="1" customHeight="1">
      <c r="A352" s="167" t="s">
        <v>335</v>
      </c>
      <c r="B352" s="125"/>
      <c r="C352" s="101"/>
      <c r="D352" s="102"/>
      <c r="E352" s="103"/>
      <c r="F352" s="104"/>
      <c r="G352" s="102"/>
      <c r="H352" s="103"/>
      <c r="I352" s="105"/>
      <c r="J352" s="102"/>
      <c r="K352" s="101"/>
      <c r="L352" s="78">
        <f t="shared" si="151"/>
        <v>0</v>
      </c>
      <c r="M352" s="78">
        <f t="shared" si="152"/>
        <v>0</v>
      </c>
      <c r="N352" s="78">
        <f t="shared" si="153"/>
        <v>0</v>
      </c>
      <c r="O352" s="78">
        <f t="shared" si="154"/>
        <v>0</v>
      </c>
      <c r="P352" s="98"/>
      <c r="Q352" s="98"/>
      <c r="R352" s="23"/>
      <c r="S352" s="23"/>
      <c r="T352" s="23"/>
      <c r="U352" s="23"/>
      <c r="V352" s="23"/>
      <c r="W352" s="23"/>
      <c r="X352" s="23"/>
      <c r="Y352" s="23"/>
      <c r="Z352" s="23"/>
      <c r="AA352" s="235"/>
      <c r="AB352" s="235"/>
      <c r="AC352" s="235"/>
      <c r="AD352" s="98"/>
      <c r="AE352" s="79">
        <f t="shared" si="155"/>
        <v>0</v>
      </c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9"/>
      <c r="BC352" s="159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</row>
    <row r="353" spans="1:73" s="8" customFormat="1" ht="11.25" hidden="1" customHeight="1">
      <c r="A353" s="167" t="s">
        <v>336</v>
      </c>
      <c r="B353" s="125"/>
      <c r="C353" s="101"/>
      <c r="D353" s="102"/>
      <c r="E353" s="103"/>
      <c r="F353" s="104"/>
      <c r="G353" s="102"/>
      <c r="H353" s="103"/>
      <c r="I353" s="105"/>
      <c r="J353" s="102"/>
      <c r="K353" s="101"/>
      <c r="L353" s="78">
        <f t="shared" si="151"/>
        <v>0</v>
      </c>
      <c r="M353" s="78">
        <f t="shared" si="152"/>
        <v>0</v>
      </c>
      <c r="N353" s="78">
        <f t="shared" si="153"/>
        <v>0</v>
      </c>
      <c r="O353" s="78">
        <f t="shared" si="154"/>
        <v>0</v>
      </c>
      <c r="P353" s="98"/>
      <c r="Q353" s="98"/>
      <c r="R353" s="23"/>
      <c r="S353" s="23"/>
      <c r="T353" s="23"/>
      <c r="U353" s="23"/>
      <c r="V353" s="23"/>
      <c r="W353" s="23"/>
      <c r="X353" s="23"/>
      <c r="Y353" s="23"/>
      <c r="Z353" s="23"/>
      <c r="AA353" s="235"/>
      <c r="AB353" s="235"/>
      <c r="AC353" s="235"/>
      <c r="AD353" s="98"/>
      <c r="AE353" s="79">
        <f t="shared" si="155"/>
        <v>0</v>
      </c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  <c r="AP353" s="158"/>
      <c r="AQ353" s="158"/>
      <c r="AR353" s="158"/>
      <c r="AS353" s="158"/>
      <c r="AT353" s="158"/>
      <c r="AU353" s="158"/>
      <c r="AV353" s="158"/>
      <c r="AW353" s="158"/>
      <c r="AX353" s="158"/>
      <c r="AY353" s="158"/>
      <c r="AZ353" s="158"/>
      <c r="BA353" s="158"/>
      <c r="BB353" s="159"/>
      <c r="BC353" s="159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</row>
    <row r="354" spans="1:73" s="8" customFormat="1" ht="11.25" hidden="1" customHeight="1">
      <c r="A354" s="167" t="s">
        <v>337</v>
      </c>
      <c r="B354" s="125"/>
      <c r="C354" s="101"/>
      <c r="D354" s="102"/>
      <c r="E354" s="103"/>
      <c r="F354" s="104"/>
      <c r="G354" s="102"/>
      <c r="H354" s="103"/>
      <c r="I354" s="105"/>
      <c r="J354" s="102"/>
      <c r="K354" s="101"/>
      <c r="L354" s="78">
        <f t="shared" si="151"/>
        <v>0</v>
      </c>
      <c r="M354" s="78">
        <f t="shared" si="152"/>
        <v>0</v>
      </c>
      <c r="N354" s="78">
        <f t="shared" si="153"/>
        <v>0</v>
      </c>
      <c r="O354" s="78">
        <f t="shared" si="154"/>
        <v>0</v>
      </c>
      <c r="P354" s="98"/>
      <c r="Q354" s="98"/>
      <c r="R354" s="23"/>
      <c r="S354" s="23"/>
      <c r="T354" s="23"/>
      <c r="U354" s="23"/>
      <c r="V354" s="23"/>
      <c r="W354" s="23"/>
      <c r="X354" s="23"/>
      <c r="Y354" s="23"/>
      <c r="Z354" s="23"/>
      <c r="AA354" s="235"/>
      <c r="AB354" s="235"/>
      <c r="AC354" s="235"/>
      <c r="AD354" s="98"/>
      <c r="AE354" s="79">
        <f t="shared" si="155"/>
        <v>0</v>
      </c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S354" s="158"/>
      <c r="AT354" s="158"/>
      <c r="AU354" s="158"/>
      <c r="AV354" s="158"/>
      <c r="AW354" s="158"/>
      <c r="AX354" s="158"/>
      <c r="AY354" s="158"/>
      <c r="AZ354" s="158"/>
      <c r="BA354" s="158"/>
      <c r="BB354" s="159"/>
      <c r="BC354" s="159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</row>
    <row r="355" spans="1:73" s="8" customFormat="1" ht="11.25" hidden="1" customHeight="1">
      <c r="A355" s="166" t="s">
        <v>338</v>
      </c>
      <c r="B355" s="126"/>
      <c r="C355" s="25"/>
      <c r="D355" s="25"/>
      <c r="E355" s="26"/>
      <c r="F355" s="104"/>
      <c r="G355" s="102"/>
      <c r="H355" s="103"/>
      <c r="I355" s="104"/>
      <c r="J355" s="102"/>
      <c r="K355" s="102"/>
      <c r="L355" s="78">
        <f t="shared" si="151"/>
        <v>0</v>
      </c>
      <c r="M355" s="78"/>
      <c r="N355" s="78">
        <f t="shared" si="153"/>
        <v>0</v>
      </c>
      <c r="O355" s="78">
        <f t="shared" si="154"/>
        <v>0</v>
      </c>
      <c r="P355" s="23"/>
      <c r="Q355" s="248"/>
      <c r="R355" s="23"/>
      <c r="S355" s="23"/>
      <c r="T355" s="23"/>
      <c r="U355" s="23"/>
      <c r="V355" s="23"/>
      <c r="W355" s="23"/>
      <c r="X355" s="23"/>
      <c r="Y355" s="23"/>
      <c r="Z355" s="23"/>
      <c r="AA355" s="235"/>
      <c r="AB355" s="235"/>
      <c r="AC355" s="235"/>
      <c r="AD355" s="118"/>
      <c r="AE355" s="79">
        <f t="shared" si="155"/>
        <v>0</v>
      </c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S355" s="158"/>
      <c r="AT355" s="158"/>
      <c r="AU355" s="158"/>
      <c r="AV355" s="158"/>
      <c r="AW355" s="158"/>
      <c r="AX355" s="158"/>
      <c r="AY355" s="158"/>
      <c r="AZ355" s="158"/>
      <c r="BA355" s="158"/>
      <c r="BB355" s="159"/>
      <c r="BC355" s="159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</row>
    <row r="356" spans="1:73" s="8" customFormat="1" ht="11.25" hidden="1" customHeight="1">
      <c r="A356" s="186" t="s">
        <v>339</v>
      </c>
      <c r="B356" s="127"/>
      <c r="C356" s="102"/>
      <c r="D356" s="102"/>
      <c r="E356" s="103"/>
      <c r="F356" s="104"/>
      <c r="G356" s="102"/>
      <c r="H356" s="103"/>
      <c r="I356" s="104"/>
      <c r="J356" s="102"/>
      <c r="K356" s="102"/>
      <c r="L356" s="78">
        <f t="shared" si="151"/>
        <v>0</v>
      </c>
      <c r="M356" s="78"/>
      <c r="N356" s="78">
        <f t="shared" si="153"/>
        <v>0</v>
      </c>
      <c r="O356" s="78">
        <f t="shared" si="154"/>
        <v>0</v>
      </c>
      <c r="P356" s="23"/>
      <c r="Q356" s="248"/>
      <c r="R356" s="23"/>
      <c r="S356" s="23"/>
      <c r="T356" s="23"/>
      <c r="U356" s="23"/>
      <c r="V356" s="23"/>
      <c r="W356" s="23"/>
      <c r="X356" s="23"/>
      <c r="Y356" s="23"/>
      <c r="Z356" s="23"/>
      <c r="AA356" s="235"/>
      <c r="AB356" s="235"/>
      <c r="AC356" s="235"/>
      <c r="AD356" s="118"/>
      <c r="AE356" s="129">
        <f t="shared" si="155"/>
        <v>0</v>
      </c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58"/>
      <c r="AT356" s="158"/>
      <c r="AU356" s="158"/>
      <c r="AV356" s="158"/>
      <c r="AW356" s="158"/>
      <c r="AX356" s="158"/>
      <c r="AY356" s="158"/>
      <c r="AZ356" s="158"/>
      <c r="BA356" s="158"/>
      <c r="BB356" s="159"/>
      <c r="BC356" s="159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</row>
    <row r="357" spans="1:73" s="8" customFormat="1" ht="11.25" customHeight="1">
      <c r="A357" s="186"/>
      <c r="B357" s="166" t="s">
        <v>499</v>
      </c>
      <c r="C357" s="102"/>
      <c r="D357" s="102"/>
      <c r="E357" s="103"/>
      <c r="F357" s="104"/>
      <c r="G357" s="102"/>
      <c r="H357" s="103"/>
      <c r="I357" s="104"/>
      <c r="J357" s="102">
        <v>8</v>
      </c>
      <c r="K357" s="102"/>
      <c r="L357" s="78"/>
      <c r="M357" s="78"/>
      <c r="N357" s="78"/>
      <c r="O357" s="78"/>
      <c r="P357" s="222"/>
      <c r="Q357" s="248"/>
      <c r="R357" s="222"/>
      <c r="S357" s="222"/>
      <c r="T357" s="222"/>
      <c r="U357" s="222"/>
      <c r="V357" s="222"/>
      <c r="W357" s="222"/>
      <c r="X357" s="222"/>
      <c r="Y357" s="222"/>
      <c r="Z357" s="222"/>
      <c r="AA357" s="235"/>
      <c r="AB357" s="235"/>
      <c r="AC357" s="235"/>
      <c r="AD357" s="118"/>
      <c r="AE357" s="129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  <c r="AP357" s="158"/>
      <c r="AQ357" s="158"/>
      <c r="AR357" s="158"/>
      <c r="AS357" s="158"/>
      <c r="AT357" s="158"/>
      <c r="AU357" s="158"/>
      <c r="AV357" s="158"/>
      <c r="AW357" s="158"/>
      <c r="AX357" s="158"/>
      <c r="AY357" s="158"/>
      <c r="AZ357" s="158"/>
      <c r="BA357" s="158"/>
      <c r="BB357" s="159"/>
      <c r="BC357" s="159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</row>
    <row r="358" spans="1:73" s="13" customFormat="1" ht="15" customHeight="1">
      <c r="A358" s="166"/>
      <c r="B358" s="130" t="s">
        <v>52</v>
      </c>
      <c r="C358" s="398"/>
      <c r="D358" s="398"/>
      <c r="E358" s="399"/>
      <c r="F358" s="400"/>
      <c r="G358" s="398"/>
      <c r="H358" s="399"/>
      <c r="I358" s="400"/>
      <c r="J358" s="398"/>
      <c r="K358" s="398"/>
      <c r="L358" s="79">
        <f>L114+L88+L62</f>
        <v>5076</v>
      </c>
      <c r="M358" s="79">
        <f>M114+M88+M62</f>
        <v>1692</v>
      </c>
      <c r="N358" s="79">
        <f>N114+N88+N62</f>
        <v>3384</v>
      </c>
      <c r="O358" s="78">
        <f>SUM(O62,O88,O114)</f>
        <v>1607</v>
      </c>
      <c r="P358" s="78">
        <f>SUM(P62,P88,P114)</f>
        <v>1757</v>
      </c>
      <c r="Q358" s="78">
        <f>SUM(Q62,Q88,Q114)</f>
        <v>20</v>
      </c>
      <c r="R358" s="78">
        <f>R157+R115+R8+R62+R88</f>
        <v>720</v>
      </c>
      <c r="S358" s="78">
        <f>S157+S115+S8+S62+S88</f>
        <v>684</v>
      </c>
      <c r="T358" s="78">
        <f t="shared" ref="T358:Y358" si="156">SUM(T62,T88,T114,T361,T362)</f>
        <v>612</v>
      </c>
      <c r="U358" s="78">
        <f t="shared" si="156"/>
        <v>828</v>
      </c>
      <c r="V358" s="78">
        <f t="shared" si="156"/>
        <v>0</v>
      </c>
      <c r="W358" s="78">
        <f t="shared" si="156"/>
        <v>576</v>
      </c>
      <c r="X358" s="78">
        <f t="shared" si="156"/>
        <v>0</v>
      </c>
      <c r="Y358" s="78">
        <f t="shared" si="156"/>
        <v>828</v>
      </c>
      <c r="Z358" s="78">
        <f>Z157+Z115+Z8+Z62+Z88</f>
        <v>36</v>
      </c>
      <c r="AA358" s="78">
        <f>SUM(AA62,AA88,AA114,AA361,AA362)</f>
        <v>576</v>
      </c>
      <c r="AB358" s="131">
        <f>AB157+AB115+AB8+AB62+AB88</f>
        <v>0</v>
      </c>
      <c r="AC358" s="78">
        <f>SUM(AC62,AC88,AC114,AC361,AC362)</f>
        <v>468</v>
      </c>
      <c r="AD358" s="79">
        <v>3384</v>
      </c>
      <c r="AE358" s="79">
        <v>5076</v>
      </c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</row>
    <row r="359" spans="1:73" s="14" customFormat="1" ht="16.5" customHeight="1">
      <c r="A359" s="187" t="s">
        <v>501</v>
      </c>
      <c r="B359" s="107" t="s">
        <v>500</v>
      </c>
      <c r="C359" s="21"/>
      <c r="D359" s="21"/>
      <c r="E359" s="132"/>
      <c r="F359" s="133"/>
      <c r="G359" s="21"/>
      <c r="H359" s="132"/>
      <c r="I359" s="21"/>
      <c r="J359" s="21"/>
      <c r="K359" s="21"/>
      <c r="L359" s="261"/>
      <c r="M359" s="22"/>
      <c r="N359" s="22">
        <v>216</v>
      </c>
      <c r="O359" s="22"/>
      <c r="P359" s="22"/>
      <c r="Q359" s="22"/>
      <c r="R359" s="23"/>
      <c r="S359" s="23"/>
      <c r="T359" s="23"/>
      <c r="U359" s="23"/>
      <c r="V359" s="23"/>
      <c r="W359" s="23"/>
      <c r="X359" s="23"/>
      <c r="Y359" s="23"/>
      <c r="Z359" s="23"/>
      <c r="AA359" s="235"/>
      <c r="AB359" s="235"/>
      <c r="AC359" s="235"/>
      <c r="AD359" s="220" t="s">
        <v>352</v>
      </c>
      <c r="AE359" s="230" t="s">
        <v>351</v>
      </c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</row>
    <row r="360" spans="1:73" s="14" customFormat="1" ht="23.25" customHeight="1">
      <c r="A360" s="376" t="s">
        <v>71</v>
      </c>
      <c r="B360" s="376"/>
      <c r="C360" s="376"/>
      <c r="D360" s="376"/>
      <c r="E360" s="376"/>
      <c r="F360" s="376"/>
      <c r="G360" s="376"/>
      <c r="H360" s="376"/>
      <c r="I360" s="376"/>
      <c r="J360" s="376"/>
      <c r="K360" s="376"/>
      <c r="L360" s="376"/>
      <c r="M360" s="376"/>
      <c r="N360" s="377" t="s">
        <v>6</v>
      </c>
      <c r="O360" s="378" t="s">
        <v>53</v>
      </c>
      <c r="P360" s="378"/>
      <c r="Q360" s="249"/>
      <c r="R360" s="78">
        <f t="shared" ref="R360:S360" si="157">COUNT(R330:R354,R302:R326,R274:R298,R246:R270,R217:R241,R188:R212,R159:R183,R131:R155,R37:R61,R10:R35)</f>
        <v>14</v>
      </c>
      <c r="S360" s="78">
        <f t="shared" si="157"/>
        <v>15</v>
      </c>
      <c r="T360" s="78">
        <v>8</v>
      </c>
      <c r="U360" s="78">
        <v>8</v>
      </c>
      <c r="V360" s="78">
        <f t="shared" ref="V360:AA360" si="158">COUNT(V63:V87,V89:V113,V131:V156,V159:V183,V188:V212,V188:V212,V217:V241,V246:V270)</f>
        <v>0</v>
      </c>
      <c r="W360" s="78">
        <f t="shared" si="158"/>
        <v>11</v>
      </c>
      <c r="X360" s="78">
        <f t="shared" si="158"/>
        <v>0</v>
      </c>
      <c r="Y360" s="78">
        <f t="shared" si="158"/>
        <v>12</v>
      </c>
      <c r="Z360" s="78">
        <f t="shared" si="158"/>
        <v>0</v>
      </c>
      <c r="AA360" s="78">
        <f t="shared" si="158"/>
        <v>7</v>
      </c>
      <c r="AB360" s="78">
        <f t="shared" ref="AB360:AC360" si="159">COUNT(AB63:AB87,AB89:AB113,AB131:AB156,AB159:AB183,AB188:AB212,AB188:AB212,AB217:AB241,AB246:AB270)</f>
        <v>0</v>
      </c>
      <c r="AC360" s="78">
        <f t="shared" si="159"/>
        <v>7</v>
      </c>
      <c r="AD360" s="118">
        <f>SUM(AD362,AD361)</f>
        <v>540</v>
      </c>
      <c r="AE360" s="237">
        <f>SUM(AE114,AE88,AE62)</f>
        <v>1008</v>
      </c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</row>
    <row r="361" spans="1:73" s="14" customFormat="1" ht="23.25" customHeight="1">
      <c r="A361" s="376"/>
      <c r="B361" s="376"/>
      <c r="C361" s="376"/>
      <c r="D361" s="376"/>
      <c r="E361" s="376"/>
      <c r="F361" s="376"/>
      <c r="G361" s="376"/>
      <c r="H361" s="376"/>
      <c r="I361" s="376"/>
      <c r="J361" s="376"/>
      <c r="K361" s="376"/>
      <c r="L361" s="376"/>
      <c r="M361" s="376"/>
      <c r="N361" s="377"/>
      <c r="O361" s="378" t="s">
        <v>54</v>
      </c>
      <c r="P361" s="378"/>
      <c r="Q361" s="249"/>
      <c r="R361" s="23">
        <f>R355+R327+R299+R271+R242+R213+R184</f>
        <v>0</v>
      </c>
      <c r="S361" s="23">
        <f>S355+S327+S299+S271+S242+S213+S184</f>
        <v>0</v>
      </c>
      <c r="T361" s="23">
        <f t="shared" ref="T361:AC361" si="160">SUM(T184,T213,T242,T271)</f>
        <v>68</v>
      </c>
      <c r="U361" s="260">
        <f t="shared" si="160"/>
        <v>46</v>
      </c>
      <c r="V361" s="260">
        <f t="shared" si="160"/>
        <v>0</v>
      </c>
      <c r="W361" s="260">
        <f t="shared" si="160"/>
        <v>0</v>
      </c>
      <c r="X361" s="260">
        <f t="shared" si="160"/>
        <v>0</v>
      </c>
      <c r="Y361" s="260">
        <f t="shared" si="160"/>
        <v>46</v>
      </c>
      <c r="Z361" s="260">
        <f t="shared" si="160"/>
        <v>0</v>
      </c>
      <c r="AA361" s="260">
        <f t="shared" si="160"/>
        <v>32</v>
      </c>
      <c r="AB361" s="260">
        <f t="shared" si="160"/>
        <v>0</v>
      </c>
      <c r="AC361" s="260">
        <f t="shared" si="160"/>
        <v>0</v>
      </c>
      <c r="AD361" s="118">
        <f>SUM(R361:AC361)</f>
        <v>192</v>
      </c>
      <c r="AE361" s="79">
        <f>AE363-AE360</f>
        <v>0</v>
      </c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</row>
    <row r="362" spans="1:73" s="14" customFormat="1" ht="30" customHeight="1">
      <c r="A362" s="376"/>
      <c r="B362" s="376"/>
      <c r="C362" s="376"/>
      <c r="D362" s="376"/>
      <c r="E362" s="376"/>
      <c r="F362" s="376"/>
      <c r="G362" s="376"/>
      <c r="H362" s="376"/>
      <c r="I362" s="376"/>
      <c r="J362" s="376"/>
      <c r="K362" s="376"/>
      <c r="L362" s="376"/>
      <c r="M362" s="376"/>
      <c r="N362" s="377"/>
      <c r="O362" s="368" t="s">
        <v>438</v>
      </c>
      <c r="P362" s="369"/>
      <c r="Q362" s="246"/>
      <c r="R362" s="23">
        <f>R356+R328+R300+R272+R243+R214+R185</f>
        <v>0</v>
      </c>
      <c r="S362" s="23">
        <f>S356+S328+S300+S272+S243+S214+S185</f>
        <v>0</v>
      </c>
      <c r="T362" s="23">
        <f t="shared" ref="T362:AC362" si="161">SUM(T185,T214,T243,T272)</f>
        <v>0</v>
      </c>
      <c r="U362" s="260">
        <f t="shared" si="161"/>
        <v>86</v>
      </c>
      <c r="V362" s="260">
        <f t="shared" si="161"/>
        <v>0</v>
      </c>
      <c r="W362" s="260">
        <f t="shared" si="161"/>
        <v>32</v>
      </c>
      <c r="X362" s="260">
        <f t="shared" si="161"/>
        <v>0</v>
      </c>
      <c r="Y362" s="260">
        <f t="shared" si="161"/>
        <v>46</v>
      </c>
      <c r="Z362" s="260">
        <f t="shared" si="161"/>
        <v>36</v>
      </c>
      <c r="AA362" s="260">
        <f t="shared" si="161"/>
        <v>32</v>
      </c>
      <c r="AB362" s="260">
        <f t="shared" si="161"/>
        <v>0</v>
      </c>
      <c r="AC362" s="260">
        <f t="shared" si="161"/>
        <v>116</v>
      </c>
      <c r="AD362" s="118">
        <f>SUM(R362:AC362)</f>
        <v>348</v>
      </c>
      <c r="AE362" s="118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</row>
    <row r="363" spans="1:73" s="14" customFormat="1" ht="15.75" customHeight="1">
      <c r="A363" s="376"/>
      <c r="B363" s="376"/>
      <c r="C363" s="376"/>
      <c r="D363" s="376"/>
      <c r="E363" s="376"/>
      <c r="F363" s="376"/>
      <c r="G363" s="376"/>
      <c r="H363" s="376"/>
      <c r="I363" s="376"/>
      <c r="J363" s="376"/>
      <c r="K363" s="376"/>
      <c r="L363" s="376"/>
      <c r="M363" s="376"/>
      <c r="N363" s="377"/>
      <c r="O363" s="378" t="s">
        <v>430</v>
      </c>
      <c r="P363" s="378"/>
      <c r="Q363" s="249"/>
      <c r="R363" s="23">
        <f>COUNTIF($I$10:$K$35,1)+COUNTIF($I$37:$K$61,1)+COUNTIF($I$63:$K$87,1)+COUNTIF($I$89:$K$113,1)+COUNTIF($I$131:$K$156,1)+COUNTIF($I$159:$K$186,1)+COUNTIF($I$188:$K$215,1)+COUNTIF($I$217:$K$244,1)+COUNTIF($I$246:$K$357,1)</f>
        <v>0</v>
      </c>
      <c r="S363" s="23">
        <f>COUNTIF($I$10:$K$35,2)+COUNTIF($I$37:$K$61,2)+COUNTIF($I$63:$K$87,2)+COUNTIF($I$89:$K$113,2)+COUNTIF($I$131:$K$155,2)+COUNTIF($I$159:$K$183,2)+COUNTIF($I$188:$K$212,2)+COUNTIF($I$217:$K$241,2)+COUNTIF($I$246:$K$270,2)+COUNTIF($I$274:$K$298,2)+COUNTIF($I$302:$K$326,2)+COUNTIF($I$330:$K$354,2)</f>
        <v>3</v>
      </c>
      <c r="T363" s="23">
        <f>COUNTIF($I$10:$K$35,3)+COUNTIF($I$37:$K$61,3)+COUNTIF($I$63:$K$87,3)+COUNTIF($I$89:$K$113,3)+COUNTIF($I$131:$K$155,3)+COUNTIF($I$159:$K$183,3)+COUNTIF($I$188:$K$212,3)+COUNTIF($I$217:$K$241,3)+COUNTIF($I$246:$K$270,3)+COUNTIF($I$274:$K$298,3)+COUNTIF($I$302:$K$326,3)+COUNTIF($I$330:$K$354,3)</f>
        <v>0</v>
      </c>
      <c r="U363" s="23">
        <f>COUNTIF($I$10:$K$35,4)+COUNTIF($I$37:$K$61,4)+COUNTIF($I$63:$K$87,4)+COUNTIF($I$89:$K$113,4)+COUNTIF($I$131:$K$156,4)+COUNTIF($I$159:$K$186,4)+COUNTIF($I$188:$K$215,4)+COUNTIF($I$217:$K$244,4)+COUNTIF($I$246:$K$357,4)</f>
        <v>2</v>
      </c>
      <c r="V363" s="222">
        <f>COUNTIF($I$10:$K$35,4)+COUNTIF($I$37:$K$61,4)+COUNTIF($I$63:$K$87,4)+COUNTIF($I$89:$K$113,4)+COUNTIF($I$131:$K$156,4)+COUNTIF($I$159:$K$186,4)+COUNTIF($I$188:$K$215,4)+COUNTIF($I$217:$K$244,4)+COUNTIF($I$246:$K$357,4)</f>
        <v>2</v>
      </c>
      <c r="W363" s="222">
        <f>COUNTIF($I$10:$K$35,5)+COUNTIF($I$37:$K$61,5)+COUNTIF($I$63:$K$87,5)+COUNTIF($I$89:$K$113,5)+COUNTIF($I$131:$K$156,5)+COUNTIF($I$159:$K$186,5)+COUNTIF($I$188:$K$215,5)+COUNTIF($I$217:$K$244,5)+COUNTIF($I$246:$K$357,5)</f>
        <v>1</v>
      </c>
      <c r="X363" s="222">
        <f>COUNTIF($I$10:$K$35,5)+COUNTIF($I$37:$K$61,5)+COUNTIF($I$63:$K$87,5)+COUNTIF($I$89:$K$113,5)+COUNTIF($I$131:$K$156,5)+COUNTIF($I$159:$K$186,5)+COUNTIF($I$188:$K$215,5)+COUNTIF($I$217:$K$244,5)+COUNTIF($I$246:$K$357,5)</f>
        <v>1</v>
      </c>
      <c r="Y363" s="222">
        <f>COUNTIF($I$10:$K$35,6)+COUNTIF($I$37:$K$61,6)+COUNTIF($I$63:$K$87,6)+COUNTIF($I$89:$K$113,6)+COUNTIF($I$131:$K$156,6)+COUNTIF($I$159:$K$186,6)+COUNTIF($I$188:$K$215,6)+COUNTIF($I$217:$K$244,6)+COUNTIF($I$246:$K$357,6)</f>
        <v>2</v>
      </c>
      <c r="Z363" s="222"/>
      <c r="AA363" s="235">
        <f>COUNTIF($I$10:$K$35,7)+COUNTIF($I$37:$K$61,7)+COUNTIF($I$63:$K$87,7)+COUNTIF($I$89:$K$113,7)+COUNTIF($I$131:$K$156,7)+COUNTIF($I$159:$K$186,7)+COUNTIF($I$188:$K$215,7)+COUNTIF($I$217:$K$244,7)+COUNTIF($I$246:$K$357,7)</f>
        <v>2</v>
      </c>
      <c r="AB363" s="235">
        <f>COUNTIF($I$10:$K$35,7)+COUNTIF($I$37:$K$61,7)+COUNTIF($I$63:$K$87,7)+COUNTIF($I$89:$K$113,7)+COUNTIF($I$131:$K$156,7)+COUNTIF($I$159:$K$186,7)+COUNTIF($I$188:$K$215,7)+COUNTIF($I$217:$K$244,7)+COUNTIF($I$246:$K$357,7)</f>
        <v>2</v>
      </c>
      <c r="AC363" s="235">
        <f>COUNTIF($I$10:$K$35,8)+COUNTIF($I$37:$K$61,8)+COUNTIF($I$63:$K$87,8)+COUNTIF($I$89:$K$113,8)+COUNTIF($I$131:$K$156,8)+COUNTIF($I$159:$K$186,8)+COUNTIF($I$188:$K$215,8)+COUNTIF($I$217:$K$244,8)+COUNTIF($I$246:$K$357,8)</f>
        <v>2</v>
      </c>
      <c r="AD363" s="118"/>
      <c r="AE363" s="118">
        <v>1008</v>
      </c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</row>
    <row r="364" spans="1:73" s="14" customFormat="1" ht="39" customHeight="1">
      <c r="A364" s="376"/>
      <c r="B364" s="376"/>
      <c r="C364" s="376"/>
      <c r="D364" s="376"/>
      <c r="E364" s="376"/>
      <c r="F364" s="376"/>
      <c r="G364" s="376"/>
      <c r="H364" s="376"/>
      <c r="I364" s="376"/>
      <c r="J364" s="376"/>
      <c r="K364" s="376"/>
      <c r="L364" s="376"/>
      <c r="M364" s="376"/>
      <c r="N364" s="377"/>
      <c r="O364" s="378" t="s">
        <v>436</v>
      </c>
      <c r="P364" s="378"/>
      <c r="Q364" s="249"/>
      <c r="R364" s="23">
        <f>COUNTIF($F$10:$H$35,1)+COUNTIF($F$37:$H$61,1)+COUNTIF($F$63:$H$87,1)+COUNTIF($F$89:$H$113,1)+COUNTIF($F$131:$H$155,1)+COUNTIF($F$159:$H$183,1)+COUNTIF($F$188:$H$212,1)+COUNTIF($F$217:$H$241,1)+COUNTIF($F$246:$H$270,1)+COUNTIF($F$274:$H$298,1)+COUNTIF($F$302:$H$326,1)+COUNTIF($F$330:$H$354,1)</f>
        <v>0</v>
      </c>
      <c r="S364" s="222">
        <f>COUNTIF($F$10:$H$35,2)+COUNTIF($F$37:$H$61,2)+COUNTIF($F$63:$H$87,2)+COUNTIF($F$89:$H$113,2)+COUNTIF($F$131:$H$155,2)+COUNTIF($F$159:$H$183,2)+COUNTIF($F$188:$H$212,2)+COUNTIF($F$217:$H$241,2)+COUNTIF($F$246:$H$270,2)+COUNTIF($F$274:$H$298,2)+COUNTIF($F$302:$H$326,2)+COUNTIF($F$330:$H$354,2)</f>
        <v>10</v>
      </c>
      <c r="T364" s="222">
        <f>COUNTIF($F$10:$H$35,3)+COUNTIF($F$37:$H$61,3)+COUNTIF($F$63:$H$87,3)+COUNTIF($F$89:$H$113,3)+COUNTIF($F$131:$H$155,3)+COUNTIF($F$159:$H$183,3)+COUNTIF($F$188:$H$212,3)+COUNTIF($F$217:$H$241,3)+COUNTIF($F$246:$H$270,3)+COUNTIF($F$274:$H$298,3)+COUNTIF($F$302:$H$326,3)+COUNTIF($F$330:$H$354,3)</f>
        <v>4</v>
      </c>
      <c r="U364" s="222">
        <f>COUNTIF($F$10:$H$35,4)+COUNTIF($F$37:$H$61,4)+COUNTIF($F$63:$H$87,4)+COUNTIF($F$89:$H$113,4)+COUNTIF($F$131:$H$155,4)+COUNTIF($F$159:$H$183,4)+COUNTIF($F$188:$H$212,4)+COUNTIF($F$217:$H$241,4)+COUNTIF($F$246:$H$270,4)+COUNTIF($F$274:$H$298,4)+COUNTIF($F$302:$H$326,4)+COUNTIF($F$330:$H$354,4)</f>
        <v>5</v>
      </c>
      <c r="V364" s="23"/>
      <c r="W364" s="23">
        <f>COUNTIF($F$10:$H$35,5)+COUNTIF($F$37:$H$61,5)+COUNTIF($F$63:$H$87,5)+COUNTIF($F$89:$H$113,5)+COUNTIF($F$131:$H$155,5)+COUNTIF($F$159:$H$183,5)+COUNTIF($F$188:$H$212,5)+COUNTIF($F$217:$H$241,5)+COUNTIF($F$246:$H$270,5)+COUNTIF($F$274:$H$298,5)+COUNTIF($F$302:$H$326,5)+COUNTIF($F$330:$H$354,5)</f>
        <v>2</v>
      </c>
      <c r="X364" s="222">
        <f>COUNTIF($F$10:$H$35,5)+COUNTIF($F$37:$H$61,5)+COUNTIF($F$63:$H$87,5)+COUNTIF($F$89:$H$113,5)+COUNTIF($F$131:$H$155,5)+COUNTIF($F$159:$H$183,5)+COUNTIF($F$188:$H$212,5)+COUNTIF($F$217:$H$241,5)+COUNTIF($F$246:$H$270,5)+COUNTIF($F$274:$H$298,5)+COUNTIF($F$302:$H$326,5)+COUNTIF($F$330:$H$354,5)</f>
        <v>2</v>
      </c>
      <c r="Y364" s="222">
        <f>COUNTIF($F$10:$H$35,6)+COUNTIF($F$37:$H$61,6)+COUNTIF($F$63:$H$87,6)+COUNTIF($F$89:$H$113,6)+COUNTIF($F$131:$H$155,6)+COUNTIF($F$159:$H$183,6)+COUNTIF($F$188:$H$212,6)+COUNTIF($F$217:$H$241,6)+COUNTIF($F$246:$H$270,6)+COUNTIF($F$274:$H$298,6)+COUNTIF($F$302:$H$326,6)+COUNTIF($F$330:$H$354,6)</f>
        <v>8</v>
      </c>
      <c r="Z364" s="222"/>
      <c r="AA364" s="222">
        <f>COUNTIF($F$10:$H$35,7)+COUNTIF($F$37:$H$61,7)+COUNTIF($F$63:$H$87,7)+COUNTIF($F$89:$H$113,7)+COUNTIF($F$131:$H$155,7)+COUNTIF($F$159:$H$183,7)+COUNTIF($F$188:$H$212,7)+COUNTIF($F$217:$H$241,7)+COUNTIF($F$246:$H$270,7)+COUNTIF($F$274:$H$298,7)+COUNTIF($F$302:$H$326,7)+COUNTIF($F$330:$H$354,7)</f>
        <v>1</v>
      </c>
      <c r="AB364" s="222">
        <f>COUNTIF($F$10:$H$35,7)+COUNTIF($F$37:$H$61,7)+COUNTIF($F$63:$H$87,7)+COUNTIF($F$89:$H$113,7)+COUNTIF($F$131:$H$155,7)+COUNTIF($F$159:$H$183,7)+COUNTIF($F$188:$H$212,7)+COUNTIF($F$217:$H$241,7)+COUNTIF($F$246:$H$270,7)+COUNTIF($F$274:$H$298,7)+COUNTIF($F$302:$H$326,7)+COUNTIF($F$330:$H$354,7)</f>
        <v>1</v>
      </c>
      <c r="AC364" s="222">
        <f>COUNTIF($F$10:$H$35,8)+COUNTIF($F$37:$H$61,8)+COUNTIF($F$63:$H$87,8)+COUNTIF($F$89:$H$113,8)+COUNTIF($F$131:$H$155,8)+COUNTIF($F$159:$H$183,8)+COUNTIF($F$188:$H$212,8)+COUNTIF($F$217:$H$241,8)+COUNTIF($F$246:$H$270,8)+COUNTIF($F$274:$H$298,8)+COUNTIF($F$302:$H$326,8)+COUNTIF($F$330:$H$354,8)</f>
        <v>6</v>
      </c>
      <c r="AD364" s="118"/>
      <c r="AE364" s="118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</row>
    <row r="365" spans="1:73" s="14" customFormat="1" ht="23.25" customHeight="1">
      <c r="A365" s="376"/>
      <c r="B365" s="376"/>
      <c r="C365" s="376"/>
      <c r="D365" s="376"/>
      <c r="E365" s="376"/>
      <c r="F365" s="376"/>
      <c r="G365" s="376"/>
      <c r="H365" s="376"/>
      <c r="I365" s="376"/>
      <c r="J365" s="376"/>
      <c r="K365" s="376"/>
      <c r="L365" s="376"/>
      <c r="M365" s="376"/>
      <c r="N365" s="377"/>
      <c r="O365" s="378" t="s">
        <v>437</v>
      </c>
      <c r="P365" s="378"/>
      <c r="Q365" s="249"/>
      <c r="R365" s="23">
        <f>COUNTIF($C$10:$E$35,1)+COUNTIF($C$37:$E$61,1)+COUNTIF($C$63:$E$87,1)+COUNTIF($C$89:$E$113,1)+COUNTIF($C$131:$E$155,1)+COUNTIF($C$159:$E$183,1)+COUNTIF($C$188:$E$212,1)+COUNTIF($C$217:$E$241,1)+COUNTIF($C$246:$E$270,1)+COUNTIF($C$274:$E$298,1)+COUNTIF($C$302:$E$326,1)+COUNTIF($C$330:$E$354,1)</f>
        <v>0</v>
      </c>
      <c r="S365" s="23">
        <f>COUNTIF($C$10:$E$35,2)+COUNTIF($C$37:$E$61,2)+COUNTIF($C$63:$E$87,2)+COUNTIF($C$89:$E$113,2)+COUNTIF($C$131:$E$155,2)+COUNTIF($C$159:$E$183,2)+COUNTIF($C$188:$E$212,2)+COUNTIF($C$217:$E$241,2)+COUNTIF($C$246:$E$270,2)+COUNTIF($C$274:$E$298,2)+COUNTIF($C$302:$E$326,2)+COUNTIF($C$330:$E$354,2)</f>
        <v>0</v>
      </c>
      <c r="T365" s="23">
        <f>COUNTIF($C$10:$E$35,3)+COUNTIF($C$37:$E$61,3)+COUNTIF($C$63:$E$87,3)+COUNTIF($C$89:$E$113,3)+COUNTIF($C$131:$E$155,3)+COUNTIF($C$159:$E$183,3)+COUNTIF($C$188:$E$212,3)+COUNTIF($C$217:$E$241,3)+COUNTIF($C$246:$E$270,3)+COUNTIF($C$274:$E$298,3)+COUNTIF($C$302:$E$326,3)+COUNTIF($C$330:$E$354,3)</f>
        <v>0</v>
      </c>
      <c r="U365" s="23">
        <f>COUNTIF($C$10:$E$35,4)+COUNTIF($C$37:$E$61,4)+COUNTIF($C$63:$E$87,4)+COUNTIF($C$89:$E$113,4)+COUNTIF($C$131:$E$155,4)+COUNTIF($C$159:$E$183,4)+COUNTIF($C$188:$E$212,4)+COUNTIF($C$217:$E$241,4)+COUNTIF($C$246:$E$270,4)+COUNTIF($C$274:$E$298,4)+COUNTIF($C$302:$E$326,4)+COUNTIF($C$330:$E$354,4)</f>
        <v>0</v>
      </c>
      <c r="V365" s="23"/>
      <c r="W365" s="23">
        <f>COUNTIF($C$10:$E$35,5)+COUNTIF($C$37:$E$61,5)+COUNTIF($C$63:$E$87,5)+COUNTIF($C$89:$E$113,5)+COUNTIF($C$131:$E$155,5)+COUNTIF($C$159:$E$183,5)+COUNTIF($C$188:$E$212,5)+COUNTIF($C$217:$E$241,5)+COUNTIF($C$246:$E$270,5)+COUNTIF($C$274:$E$298,5)+COUNTIF($C$302:$E$326,5)+COUNTIF($C$330:$E$354,5)</f>
        <v>0</v>
      </c>
      <c r="X365" s="23"/>
      <c r="Y365" s="23">
        <f>COUNTIF($C$10:$E$35,6)+COUNTIF($C$37:$E$61,6)+COUNTIF($C$63:$E$87,6)+COUNTIF($C$89:$E$113,6)+COUNTIF($C$131:$E$155,6)+COUNTIF($C$159:$E$183,6)+COUNTIF($C$188:$E$212,6)+COUNTIF($C$217:$E$241,6)+COUNTIF($C$246:$E$270,6)+COUNTIF($C$274:$E$298,6)+COUNTIF($C$302:$E$326,6)+COUNTIF($C$330:$E$354,6)</f>
        <v>0</v>
      </c>
      <c r="Z365" s="23"/>
      <c r="AA365" s="23">
        <f>COUNTIF($C$10:$E$35,7)+COUNTIF($C$37:$E$61,7)+COUNTIF($C$63:$E$87,7)+COUNTIF($C$89:$E$113,7)+COUNTIF($C$131:$E$155,7)+COUNTIF($C$159:$E$183,7)+COUNTIF($C$188:$E$212,7)+COUNTIF($C$217:$E$241,7)+COUNTIF($C$246:$E$270,7)+COUNTIF($C$274:$E$298,7)+COUNTIF($C$302:$E$326,7)+COUNTIF($C$330:$E$354,7)</f>
        <v>0</v>
      </c>
      <c r="AB365" s="23"/>
      <c r="AC365" s="23">
        <f>COUNTIF($C$10:$E$35,8)+COUNTIF($C$37:$E$61,8)+COUNTIF($C$63:$E$87,8)+COUNTIF($C$89:$E$113,8)+COUNTIF($C$131:$E$155,8)+COUNTIF($C$159:$E$183,8)+COUNTIF($C$188:$E$212,8)+COUNTIF($C$217:$E$241,8)+COUNTIF($C$246:$E$270,8)+COUNTIF($C$274:$E$298,8)+COUNTIF($C$302:$E$326,8)+COUNTIF($C$330:$E$354,8)</f>
        <v>0</v>
      </c>
      <c r="AD365" s="118"/>
      <c r="AE365" s="118">
        <v>540</v>
      </c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</row>
    <row r="366" spans="1:73" s="15" customFormat="1" ht="30.75" customHeight="1">
      <c r="A366" s="188"/>
      <c r="B366" s="134" t="s">
        <v>56</v>
      </c>
      <c r="C366" s="341"/>
      <c r="D366" s="342"/>
      <c r="E366" s="343"/>
      <c r="F366" s="341"/>
      <c r="G366" s="342"/>
      <c r="H366" s="343"/>
      <c r="I366" s="341"/>
      <c r="J366" s="342"/>
      <c r="K366" s="343"/>
      <c r="L366" s="71"/>
      <c r="M366" s="71"/>
      <c r="N366" s="71"/>
      <c r="O366" s="71"/>
      <c r="P366" s="71"/>
      <c r="Q366" s="71"/>
      <c r="R366" s="286">
        <f t="shared" ref="R366:Y366" si="162">R358/R5</f>
        <v>36</v>
      </c>
      <c r="S366" s="286">
        <f t="shared" si="162"/>
        <v>36</v>
      </c>
      <c r="T366" s="286">
        <f t="shared" si="162"/>
        <v>36</v>
      </c>
      <c r="U366" s="286">
        <f t="shared" si="162"/>
        <v>36</v>
      </c>
      <c r="V366" s="286" t="e">
        <f t="shared" si="162"/>
        <v>#DIV/0!</v>
      </c>
      <c r="W366" s="286">
        <f t="shared" si="162"/>
        <v>36</v>
      </c>
      <c r="X366" s="286" t="e">
        <f t="shared" si="162"/>
        <v>#DIV/0!</v>
      </c>
      <c r="Y366" s="286">
        <f t="shared" si="162"/>
        <v>36</v>
      </c>
      <c r="Z366" s="286">
        <f>SUM(Z361,Z362)</f>
        <v>36</v>
      </c>
      <c r="AA366" s="286">
        <f>AA358/AA5</f>
        <v>36</v>
      </c>
      <c r="AB366" s="286" t="e">
        <f>AB358/AB5</f>
        <v>#DIV/0!</v>
      </c>
      <c r="AC366" s="286">
        <f>AC358/AC5</f>
        <v>36</v>
      </c>
      <c r="AD366" s="135"/>
      <c r="AE366" s="136">
        <f>AD360-AE365</f>
        <v>0</v>
      </c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</row>
    <row r="367" spans="1:73" s="16" customFormat="1" ht="11.25" hidden="1">
      <c r="A367" s="189"/>
      <c r="B367" s="72" t="s">
        <v>72</v>
      </c>
      <c r="C367" s="81"/>
      <c r="D367" s="80"/>
      <c r="E367" s="137"/>
      <c r="F367" s="81"/>
      <c r="G367" s="80"/>
      <c r="H367" s="137"/>
      <c r="I367" s="81"/>
      <c r="J367" s="80"/>
      <c r="K367" s="137"/>
      <c r="L367" s="118">
        <f>R367+T367+W367+AA367</f>
        <v>0</v>
      </c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>
        <v>828</v>
      </c>
    </row>
    <row r="368" spans="1:73" s="16" customFormat="1" ht="22.5">
      <c r="A368" s="189"/>
      <c r="B368" s="72" t="s">
        <v>340</v>
      </c>
      <c r="C368" s="77"/>
      <c r="D368" s="73"/>
      <c r="E368" s="138"/>
      <c r="F368" s="81"/>
      <c r="G368" s="80"/>
      <c r="H368" s="137"/>
      <c r="I368" s="81"/>
      <c r="J368" s="80"/>
      <c r="K368" s="137"/>
      <c r="L368" s="118">
        <f>SUM(R368,S368,T368,U368,W368,Y368,AA368,AC368)</f>
        <v>400</v>
      </c>
      <c r="M368" s="118"/>
      <c r="N368" s="118"/>
      <c r="O368" s="118"/>
      <c r="P368" s="118"/>
      <c r="Q368" s="118"/>
      <c r="R368" s="118">
        <v>50</v>
      </c>
      <c r="S368" s="118">
        <v>50</v>
      </c>
      <c r="T368" s="118">
        <v>50</v>
      </c>
      <c r="U368" s="118">
        <v>50</v>
      </c>
      <c r="V368" s="118"/>
      <c r="W368" s="118">
        <v>50</v>
      </c>
      <c r="X368" s="118"/>
      <c r="Y368" s="118">
        <v>50</v>
      </c>
      <c r="Z368" s="118"/>
      <c r="AA368" s="118">
        <v>50</v>
      </c>
      <c r="AB368" s="118"/>
      <c r="AC368" s="118">
        <v>50</v>
      </c>
      <c r="AD368" s="118"/>
      <c r="AE368" s="118"/>
    </row>
    <row r="369" spans="1:73" s="4" customFormat="1">
      <c r="A369" s="19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95"/>
      <c r="AE369" s="17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s="4" customFormat="1">
      <c r="A370" s="19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95"/>
      <c r="AE370" s="17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s="4" customFormat="1">
      <c r="A371" s="340"/>
      <c r="B371" s="340"/>
      <c r="C371" s="340"/>
      <c r="D371" s="340"/>
      <c r="E371" s="340"/>
      <c r="F371" s="340"/>
      <c r="G371" s="340"/>
      <c r="H371" s="340"/>
      <c r="I371" s="340"/>
      <c r="J371" s="340"/>
      <c r="K371" s="340"/>
      <c r="L371" s="340"/>
      <c r="M371" s="340"/>
      <c r="N371" s="340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s="4" customFormat="1">
      <c r="A372" s="340"/>
      <c r="B372" s="340"/>
      <c r="C372" s="340"/>
      <c r="D372" s="340"/>
      <c r="E372" s="340"/>
      <c r="F372" s="340"/>
      <c r="G372" s="340"/>
      <c r="H372" s="340"/>
      <c r="I372" s="340"/>
      <c r="J372" s="340"/>
      <c r="K372" s="340"/>
      <c r="L372" s="340"/>
      <c r="M372" s="340"/>
      <c r="N372" s="340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95"/>
      <c r="AE372" s="17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s="4" customFormat="1">
      <c r="A373" s="340"/>
      <c r="B373" s="340"/>
      <c r="C373" s="340"/>
      <c r="D373" s="340"/>
      <c r="E373" s="340"/>
      <c r="F373" s="340"/>
      <c r="G373" s="340"/>
      <c r="H373" s="340"/>
      <c r="I373" s="340"/>
      <c r="J373" s="340"/>
      <c r="K373" s="340"/>
      <c r="L373" s="340"/>
      <c r="M373" s="340"/>
      <c r="N373" s="340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95"/>
      <c r="AE373" s="17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s="4" customFormat="1" ht="42.75" customHeight="1">
      <c r="A374" s="340"/>
      <c r="B374" s="340"/>
      <c r="C374" s="340"/>
      <c r="D374" s="340"/>
      <c r="E374" s="340"/>
      <c r="F374" s="340"/>
      <c r="G374" s="340"/>
      <c r="H374" s="340"/>
      <c r="I374" s="340"/>
      <c r="J374" s="340"/>
      <c r="K374" s="340"/>
      <c r="L374" s="340"/>
      <c r="M374" s="340"/>
      <c r="N374" s="340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95"/>
      <c r="AE374" s="17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s="4" customFormat="1" ht="108" customHeight="1">
      <c r="A375" s="340"/>
      <c r="B375" s="340"/>
      <c r="C375" s="340"/>
      <c r="D375" s="340"/>
      <c r="E375" s="340"/>
      <c r="F375" s="340"/>
      <c r="G375" s="340"/>
      <c r="H375" s="340"/>
      <c r="I375" s="340"/>
      <c r="J375" s="340"/>
      <c r="K375" s="340"/>
      <c r="L375" s="340"/>
      <c r="M375" s="340"/>
      <c r="N375" s="340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31" t="s">
        <v>441</v>
      </c>
      <c r="AA375" s="231"/>
      <c r="AB375" s="231"/>
      <c r="AC375" s="231"/>
      <c r="AD375" s="232"/>
      <c r="AE375" s="233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s="4" customFormat="1">
      <c r="A376" s="19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95"/>
      <c r="AE376" s="17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s="4" customFormat="1">
      <c r="A377" s="19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95"/>
      <c r="AE377" s="17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s="4" customFormat="1">
      <c r="A378" s="19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95"/>
      <c r="AE378" s="17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s="4" customFormat="1">
      <c r="A379" s="19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95"/>
      <c r="AE379" s="17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s="4" customFormat="1">
      <c r="A380" s="19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95"/>
      <c r="AE380" s="17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s="4" customFormat="1">
      <c r="A381" s="19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95"/>
      <c r="AE381" s="17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s="4" customFormat="1">
      <c r="A382" s="19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95"/>
      <c r="AE382" s="17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s="4" customFormat="1">
      <c r="A383" s="19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95"/>
      <c r="AE383" s="17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s="4" customFormat="1">
      <c r="A384" s="19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95"/>
      <c r="AE384" s="17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s="4" customFormat="1">
      <c r="A385" s="19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95"/>
      <c r="AE385" s="17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s="4" customFormat="1">
      <c r="A386" s="19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95"/>
      <c r="AE386" s="17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s="4" customFormat="1">
      <c r="A387" s="19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95"/>
      <c r="AE387" s="17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s="4" customFormat="1">
      <c r="A388" s="19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95"/>
      <c r="AE388" s="17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s="4" customFormat="1">
      <c r="A389" s="19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95"/>
      <c r="AE389" s="17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s="4" customFormat="1">
      <c r="A390" s="19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95"/>
      <c r="AE390" s="17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s="4" customFormat="1">
      <c r="A391" s="19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95"/>
      <c r="AE391" s="17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s="4" customFormat="1">
      <c r="A392" s="19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95"/>
      <c r="AE392" s="17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s="4" customFormat="1">
      <c r="A393" s="19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95"/>
      <c r="AE393" s="17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s="4" customFormat="1">
      <c r="A394" s="19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95"/>
      <c r="AE394" s="17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s="4" customFormat="1">
      <c r="A395" s="19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95"/>
      <c r="AE395" s="17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s="4" customFormat="1">
      <c r="A396" s="19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95"/>
      <c r="AE396" s="17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s="4" customFormat="1">
      <c r="A397" s="19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95"/>
      <c r="AE397" s="17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s="4" customFormat="1">
      <c r="A398" s="19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95"/>
      <c r="AE398" s="17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s="4" customFormat="1">
      <c r="A399" s="19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95"/>
      <c r="AE399" s="17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s="4" customFormat="1">
      <c r="A400" s="19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95"/>
      <c r="AE400" s="17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s="4" customFormat="1">
      <c r="A401" s="19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95"/>
      <c r="AE401" s="17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s="4" customFormat="1">
      <c r="A402" s="19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95"/>
      <c r="AE402" s="17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s="4" customFormat="1">
      <c r="A403" s="19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95"/>
      <c r="AE403" s="17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s="4" customFormat="1">
      <c r="A404" s="19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95"/>
      <c r="AE404" s="17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s="4" customFormat="1">
      <c r="A405" s="19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95"/>
      <c r="AE405" s="17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s="4" customFormat="1">
      <c r="A406" s="19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95"/>
      <c r="AE406" s="17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s="4" customFormat="1">
      <c r="A407" s="19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95"/>
      <c r="AE407" s="17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s="4" customFormat="1">
      <c r="A408" s="19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95"/>
      <c r="AE408" s="17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s="4" customFormat="1">
      <c r="A409" s="19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95"/>
      <c r="AE409" s="17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s="4" customFormat="1">
      <c r="A410" s="19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95"/>
      <c r="AE410" s="17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s="4" customFormat="1">
      <c r="A411" s="19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95"/>
      <c r="AE411" s="17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s="4" customFormat="1">
      <c r="A412" s="19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95"/>
      <c r="AE412" s="17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s="4" customFormat="1">
      <c r="A413" s="19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95"/>
      <c r="AE413" s="17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s="4" customFormat="1">
      <c r="A414" s="19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95"/>
      <c r="AE414" s="17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s="4" customFormat="1">
      <c r="A415" s="19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95"/>
      <c r="AE415" s="17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s="4" customFormat="1">
      <c r="A416" s="19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95"/>
      <c r="AE416" s="17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s="4" customFormat="1">
      <c r="A417" s="19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95"/>
      <c r="AE417" s="17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s="4" customFormat="1">
      <c r="A418" s="19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95"/>
      <c r="AE418" s="17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s="4" customFormat="1">
      <c r="A419" s="19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95"/>
      <c r="AE419" s="17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s="4" customFormat="1">
      <c r="A420" s="19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95"/>
      <c r="AE420" s="17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s="4" customFormat="1">
      <c r="A421" s="19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95"/>
      <c r="AE421" s="17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s="4" customFormat="1">
      <c r="A422" s="19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95"/>
      <c r="AE422" s="17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s="4" customFormat="1">
      <c r="A423" s="19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95"/>
      <c r="AE423" s="17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s="4" customFormat="1">
      <c r="A424" s="19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95"/>
      <c r="AE424" s="17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s="4" customFormat="1">
      <c r="A425" s="19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95"/>
      <c r="AE425" s="17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s="4" customFormat="1">
      <c r="A426" s="19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95"/>
      <c r="AE426" s="17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s="4" customFormat="1">
      <c r="A427" s="19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95"/>
      <c r="AE427" s="17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s="4" customFormat="1">
      <c r="A428" s="19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95"/>
      <c r="AE428" s="17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s="4" customFormat="1">
      <c r="A429" s="19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95"/>
      <c r="AE429" s="17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s="4" customFormat="1">
      <c r="A430" s="19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95"/>
      <c r="AE430" s="17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s="4" customFormat="1">
      <c r="A431" s="19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95"/>
      <c r="AE431" s="17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s="4" customFormat="1">
      <c r="A432" s="19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95"/>
      <c r="AE432" s="17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s="4" customFormat="1">
      <c r="A433" s="19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95"/>
      <c r="AE433" s="17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s="4" customFormat="1">
      <c r="A434" s="19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95"/>
      <c r="AE434" s="17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s="4" customFormat="1">
      <c r="A435" s="19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95"/>
      <c r="AE435" s="17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s="4" customFormat="1">
      <c r="A436" s="19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95"/>
      <c r="AE436" s="17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s="4" customFormat="1">
      <c r="A437" s="19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95"/>
      <c r="AE437" s="17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s="4" customFormat="1">
      <c r="A438" s="19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95"/>
      <c r="AE438" s="17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s="4" customFormat="1">
      <c r="A439" s="19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95"/>
      <c r="AE439" s="17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s="4" customFormat="1">
      <c r="A440" s="19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95"/>
      <c r="AE440" s="17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s="4" customFormat="1">
      <c r="A441" s="19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95"/>
      <c r="AE441" s="17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s="4" customFormat="1">
      <c r="A442" s="19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95"/>
      <c r="AE442" s="17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s="4" customFormat="1">
      <c r="A443" s="19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95"/>
      <c r="AE443" s="17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s="4" customFormat="1">
      <c r="A444" s="19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95"/>
      <c r="AE444" s="17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s="4" customFormat="1">
      <c r="A445" s="19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95"/>
      <c r="AE445" s="17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s="4" customFormat="1">
      <c r="A446" s="19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95"/>
      <c r="AE446" s="17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s="4" customFormat="1">
      <c r="A447" s="19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95"/>
      <c r="AE447" s="17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s="4" customFormat="1">
      <c r="A448" s="19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95"/>
      <c r="AE448" s="17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s="4" customFormat="1">
      <c r="A449" s="19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5"/>
      <c r="AE449" s="17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s="4" customFormat="1">
      <c r="A450" s="19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5"/>
      <c r="AE450" s="17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s="4" customFormat="1">
      <c r="A451" s="19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5"/>
      <c r="AE451" s="17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s="4" customFormat="1">
      <c r="A452" s="19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5"/>
      <c r="AE452" s="17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s="4" customFormat="1">
      <c r="A453" s="19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5"/>
      <c r="AE453" s="17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s="4" customFormat="1">
      <c r="A454" s="19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5"/>
      <c r="AE454" s="17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s="4" customFormat="1">
      <c r="A455" s="19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5"/>
      <c r="AE455" s="17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s="4" customFormat="1">
      <c r="A456" s="19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5"/>
      <c r="AE456" s="17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s="4" customFormat="1">
      <c r="A457" s="19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5"/>
      <c r="AE457" s="17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s="4" customFormat="1">
      <c r="A458" s="19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5"/>
      <c r="AE458" s="17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s="4" customFormat="1">
      <c r="A459" s="19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5"/>
      <c r="AE459" s="17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s="4" customFormat="1">
      <c r="A460" s="19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5"/>
      <c r="AE460" s="17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s="4" customFormat="1">
      <c r="A461" s="19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5"/>
      <c r="AE461" s="17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s="4" customFormat="1">
      <c r="A462" s="19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5"/>
      <c r="AE462" s="17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s="4" customFormat="1">
      <c r="A463" s="19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5"/>
      <c r="AE463" s="17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s="4" customFormat="1">
      <c r="A464" s="19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5"/>
      <c r="AE464" s="17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s="4" customFormat="1">
      <c r="A465" s="19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5"/>
      <c r="AE465" s="17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s="4" customFormat="1">
      <c r="A466" s="19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95"/>
      <c r="AE466" s="17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s="4" customFormat="1">
      <c r="A467" s="19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95"/>
      <c r="AE467" s="17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s="4" customFormat="1">
      <c r="A468" s="19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95"/>
      <c r="AE468" s="17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s="4" customFormat="1">
      <c r="A469" s="19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95"/>
      <c r="AE469" s="17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s="4" customFormat="1">
      <c r="A470" s="19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95"/>
      <c r="AE470" s="17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s="4" customFormat="1">
      <c r="A471" s="19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95"/>
      <c r="AE471" s="17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s="4" customFormat="1">
      <c r="A472" s="19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95"/>
      <c r="AE472" s="17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s="4" customFormat="1">
      <c r="A473" s="19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95"/>
      <c r="AE473" s="17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s="4" customFormat="1">
      <c r="A474" s="19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95"/>
      <c r="AE474" s="17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s="4" customFormat="1">
      <c r="A475" s="191"/>
      <c r="AD475" s="5"/>
      <c r="AE475" s="17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s="4" customFormat="1">
      <c r="A476" s="191"/>
      <c r="AD476" s="5"/>
      <c r="AE476" s="17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s="4" customFormat="1">
      <c r="A477" s="191"/>
      <c r="AD477" s="5"/>
      <c r="AE477" s="17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s="4" customFormat="1">
      <c r="A478" s="191"/>
      <c r="AD478" s="5"/>
      <c r="AE478" s="17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s="4" customFormat="1">
      <c r="A479" s="191"/>
      <c r="AD479" s="5"/>
      <c r="AE479" s="17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s="4" customFormat="1">
      <c r="A480" s="191"/>
      <c r="AD480" s="5"/>
      <c r="AE480" s="17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s="4" customFormat="1">
      <c r="A481" s="191"/>
      <c r="AD481" s="5"/>
      <c r="AE481" s="17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s="4" customFormat="1">
      <c r="A482" s="191"/>
      <c r="AD482" s="5"/>
      <c r="AE482" s="17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s="4" customFormat="1">
      <c r="A483" s="191"/>
      <c r="AD483" s="5"/>
      <c r="AE483" s="17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s="4" customFormat="1">
      <c r="A484" s="191"/>
      <c r="AD484" s="5"/>
      <c r="AE484" s="17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s="4" customFormat="1">
      <c r="A485" s="191"/>
      <c r="AD485" s="5"/>
      <c r="AE485" s="17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s="4" customFormat="1">
      <c r="A486" s="191"/>
      <c r="AD486" s="5"/>
      <c r="AE486" s="17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s="4" customFormat="1">
      <c r="A487" s="191"/>
      <c r="AD487" s="5"/>
      <c r="AE487" s="17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s="4" customFormat="1">
      <c r="A488" s="191"/>
      <c r="AD488" s="5"/>
      <c r="AE488" s="17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s="4" customFormat="1">
      <c r="A489" s="191"/>
      <c r="AD489" s="5"/>
      <c r="AE489" s="17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s="4" customFormat="1">
      <c r="A490" s="191"/>
      <c r="AD490" s="5"/>
      <c r="AE490" s="17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s="4" customFormat="1">
      <c r="A491" s="191"/>
      <c r="AD491" s="5"/>
      <c r="AE491" s="17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s="4" customFormat="1">
      <c r="A492" s="191"/>
      <c r="AD492" s="5"/>
      <c r="AE492" s="17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s="4" customFormat="1">
      <c r="A493" s="191"/>
      <c r="AD493" s="5"/>
      <c r="AE493" s="17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s="4" customFormat="1">
      <c r="A494" s="191"/>
      <c r="AD494" s="5"/>
      <c r="AE494" s="17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s="4" customFormat="1">
      <c r="A495" s="191"/>
      <c r="AD495" s="5"/>
      <c r="AE495" s="17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s="4" customFormat="1">
      <c r="A496" s="191"/>
      <c r="AD496" s="5"/>
      <c r="AE496" s="17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s="4" customFormat="1">
      <c r="A497" s="191"/>
      <c r="AD497" s="5"/>
      <c r="AE497" s="17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s="4" customFormat="1">
      <c r="A498" s="191"/>
      <c r="AD498" s="5"/>
      <c r="AE498" s="17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s="4" customFormat="1">
      <c r="A499" s="191"/>
      <c r="AD499" s="5"/>
      <c r="AE499" s="17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s="4" customFormat="1">
      <c r="A500" s="191"/>
      <c r="AD500" s="5"/>
      <c r="AE500" s="17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s="4" customFormat="1">
      <c r="A501" s="191"/>
      <c r="AD501" s="5"/>
      <c r="AE501" s="17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s="4" customFormat="1">
      <c r="A502" s="191"/>
      <c r="AD502" s="5"/>
      <c r="AE502" s="17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s="4" customFormat="1">
      <c r="A503" s="191"/>
      <c r="AD503" s="5"/>
      <c r="AE503" s="17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s="4" customFormat="1">
      <c r="A504" s="191"/>
      <c r="AD504" s="5"/>
      <c r="AE504" s="17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s="4" customFormat="1">
      <c r="A505" s="191"/>
      <c r="AD505" s="5"/>
      <c r="AE505" s="17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s="4" customFormat="1">
      <c r="A506" s="191"/>
      <c r="AD506" s="5"/>
      <c r="AE506" s="17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s="4" customFormat="1">
      <c r="A507" s="191"/>
      <c r="AD507" s="5"/>
      <c r="AE507" s="17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s="4" customFormat="1">
      <c r="A508" s="191"/>
      <c r="AD508" s="5"/>
      <c r="AE508" s="17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s="4" customFormat="1">
      <c r="A509" s="191"/>
      <c r="AD509" s="5"/>
      <c r="AE509" s="17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s="4" customFormat="1">
      <c r="A510" s="191"/>
      <c r="AD510" s="5"/>
      <c r="AE510" s="17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s="4" customFormat="1">
      <c r="A511" s="191"/>
      <c r="AD511" s="5"/>
      <c r="AE511" s="17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s="4" customFormat="1">
      <c r="A512" s="191"/>
      <c r="AD512" s="5"/>
      <c r="AE512" s="17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s="4" customFormat="1">
      <c r="A513" s="191"/>
      <c r="AD513" s="5"/>
      <c r="AE513" s="17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s="4" customFormat="1">
      <c r="A514" s="191"/>
      <c r="AD514" s="5"/>
      <c r="AE514" s="17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s="4" customFormat="1">
      <c r="A515" s="191"/>
      <c r="AD515" s="5"/>
      <c r="AE515" s="17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s="4" customFormat="1">
      <c r="A516" s="191"/>
      <c r="AD516" s="5"/>
      <c r="AE516" s="17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s="4" customFormat="1">
      <c r="A517" s="191"/>
      <c r="AD517" s="5"/>
      <c r="AE517" s="17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s="4" customFormat="1">
      <c r="A518" s="191"/>
      <c r="AD518" s="5"/>
      <c r="AE518" s="17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s="4" customFormat="1">
      <c r="A519" s="191"/>
      <c r="AD519" s="5"/>
      <c r="AE519" s="17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s="4" customFormat="1">
      <c r="A520" s="191"/>
      <c r="AD520" s="5"/>
      <c r="AE520" s="17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s="4" customFormat="1">
      <c r="A521" s="191"/>
      <c r="AD521" s="5"/>
      <c r="AE521" s="17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s="4" customFormat="1">
      <c r="A522" s="191"/>
      <c r="AD522" s="5"/>
      <c r="AE522" s="17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s="4" customFormat="1">
      <c r="A523" s="191"/>
      <c r="AD523" s="5"/>
      <c r="AE523" s="17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s="4" customFormat="1">
      <c r="A524" s="191"/>
      <c r="AD524" s="5"/>
      <c r="AE524" s="17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s="4" customFormat="1">
      <c r="A525" s="191"/>
      <c r="AD525" s="5"/>
      <c r="AE525" s="17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s="4" customFormat="1">
      <c r="A526" s="191"/>
      <c r="AD526" s="5"/>
      <c r="AE526" s="17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s="4" customFormat="1">
      <c r="A527" s="191"/>
      <c r="AD527" s="5"/>
      <c r="AE527" s="17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s="4" customFormat="1">
      <c r="A528" s="191"/>
      <c r="AD528" s="5"/>
      <c r="AE528" s="17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s="4" customFormat="1">
      <c r="A529" s="191"/>
      <c r="AD529" s="5"/>
      <c r="AE529" s="17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s="4" customFormat="1">
      <c r="A530" s="191"/>
      <c r="AD530" s="5"/>
      <c r="AE530" s="17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s="4" customFormat="1">
      <c r="A531" s="191"/>
      <c r="AD531" s="5"/>
      <c r="AE531" s="17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s="4" customFormat="1">
      <c r="A532" s="191"/>
      <c r="AD532" s="5"/>
      <c r="AE532" s="17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s="4" customFormat="1">
      <c r="A533" s="191"/>
      <c r="AD533" s="5"/>
      <c r="AE533" s="17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s="4" customFormat="1">
      <c r="A534" s="191"/>
      <c r="AD534" s="5"/>
      <c r="AE534" s="17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s="4" customFormat="1">
      <c r="A535" s="191"/>
      <c r="AD535" s="5"/>
      <c r="AE535" s="17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s="4" customFormat="1">
      <c r="A536" s="191"/>
      <c r="AD536" s="5"/>
      <c r="AE536" s="17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s="4" customFormat="1">
      <c r="A537" s="191"/>
      <c r="AD537" s="5"/>
      <c r="AE537" s="17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s="4" customFormat="1">
      <c r="A538" s="191"/>
      <c r="AD538" s="5"/>
      <c r="AE538" s="17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s="4" customFormat="1">
      <c r="A539" s="191"/>
      <c r="AD539" s="5"/>
      <c r="AE539" s="17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s="4" customFormat="1">
      <c r="A540" s="191"/>
      <c r="AD540" s="5"/>
      <c r="AE540" s="17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s="4" customFormat="1">
      <c r="A541" s="191"/>
      <c r="AD541" s="5"/>
      <c r="AE541" s="17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s="4" customFormat="1">
      <c r="A542" s="191"/>
      <c r="AD542" s="5"/>
      <c r="AE542" s="17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s="4" customFormat="1">
      <c r="A543" s="191"/>
      <c r="AD543" s="5"/>
      <c r="AE543" s="17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s="4" customFormat="1">
      <c r="A544" s="191"/>
      <c r="AD544" s="5"/>
      <c r="AE544" s="17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s="4" customFormat="1">
      <c r="A545" s="191"/>
      <c r="AD545" s="5"/>
      <c r="AE545" s="17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s="4" customFormat="1">
      <c r="A546" s="191"/>
      <c r="AD546" s="5"/>
      <c r="AE546" s="17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s="4" customFormat="1">
      <c r="A547" s="191"/>
      <c r="AD547" s="5"/>
      <c r="AE547" s="17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s="4" customFormat="1">
      <c r="A548" s="191"/>
      <c r="AD548" s="5"/>
      <c r="AE548" s="17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s="4" customFormat="1">
      <c r="A549" s="191"/>
      <c r="AD549" s="5"/>
      <c r="AE549" s="17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s="4" customFormat="1">
      <c r="A550" s="191"/>
      <c r="AD550" s="5"/>
      <c r="AE550" s="17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s="4" customFormat="1">
      <c r="A551" s="191"/>
      <c r="AD551" s="5"/>
      <c r="AE551" s="17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s="4" customFormat="1">
      <c r="A552" s="191"/>
      <c r="AD552" s="5"/>
      <c r="AE552" s="17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s="4" customFormat="1">
      <c r="A553" s="191"/>
      <c r="AD553" s="5"/>
      <c r="AE553" s="17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s="4" customFormat="1">
      <c r="A554" s="191"/>
      <c r="AD554" s="5"/>
      <c r="AE554" s="17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s="4" customFormat="1">
      <c r="A555" s="191"/>
      <c r="AD555" s="5"/>
      <c r="AE555" s="17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s="4" customFormat="1">
      <c r="A556" s="191"/>
      <c r="AD556" s="5"/>
      <c r="AE556" s="17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s="4" customFormat="1">
      <c r="A557" s="191"/>
      <c r="AD557" s="5"/>
      <c r="AE557" s="17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s="4" customFormat="1">
      <c r="A558" s="191"/>
      <c r="AD558" s="5"/>
      <c r="AE558" s="17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s="4" customFormat="1">
      <c r="A559" s="191"/>
      <c r="AD559" s="5"/>
      <c r="AE559" s="17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s="4" customFormat="1">
      <c r="A560" s="191"/>
      <c r="AD560" s="5"/>
      <c r="AE560" s="17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s="4" customFormat="1">
      <c r="A561" s="191"/>
      <c r="AD561" s="5"/>
      <c r="AE561" s="17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s="4" customFormat="1">
      <c r="A562" s="191"/>
      <c r="AD562" s="5"/>
      <c r="AE562" s="17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s="4" customFormat="1">
      <c r="A563" s="191"/>
      <c r="AD563" s="5"/>
      <c r="AE563" s="17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s="4" customFormat="1">
      <c r="A564" s="191"/>
      <c r="AD564" s="5"/>
      <c r="AE564" s="17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s="4" customFormat="1">
      <c r="A565" s="191"/>
      <c r="AD565" s="5"/>
      <c r="AE565" s="17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s="4" customFormat="1">
      <c r="A566" s="191"/>
      <c r="AD566" s="5"/>
      <c r="AE566" s="17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s="4" customFormat="1">
      <c r="A567" s="191"/>
      <c r="AD567" s="5"/>
      <c r="AE567" s="17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s="4" customFormat="1">
      <c r="A568" s="191"/>
      <c r="AD568" s="5"/>
      <c r="AE568" s="17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s="4" customFormat="1">
      <c r="A569" s="191"/>
      <c r="AD569" s="5"/>
      <c r="AE569" s="17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s="4" customFormat="1">
      <c r="A570" s="191"/>
      <c r="AD570" s="5"/>
      <c r="AE570" s="17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s="4" customFormat="1">
      <c r="A571" s="191"/>
      <c r="AD571" s="5"/>
      <c r="AE571" s="17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s="4" customFormat="1">
      <c r="A572" s="191"/>
      <c r="AD572" s="5"/>
      <c r="AE572" s="17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s="4" customFormat="1">
      <c r="A573" s="191"/>
      <c r="AD573" s="5"/>
      <c r="AE573" s="17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s="4" customFormat="1">
      <c r="A574" s="191"/>
      <c r="AD574" s="5"/>
      <c r="AE574" s="17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s="4" customFormat="1">
      <c r="A575" s="191"/>
      <c r="AD575" s="5"/>
      <c r="AE575" s="17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s="4" customFormat="1">
      <c r="A576" s="191"/>
      <c r="AD576" s="5"/>
      <c r="AE576" s="17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s="4" customFormat="1">
      <c r="A577" s="191"/>
      <c r="AD577" s="5"/>
      <c r="AE577" s="17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s="4" customFormat="1">
      <c r="A578" s="191"/>
      <c r="AD578" s="5"/>
      <c r="AE578" s="17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s="4" customFormat="1">
      <c r="A579" s="191"/>
      <c r="AD579" s="5"/>
      <c r="AE579" s="17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s="4" customFormat="1">
      <c r="A580" s="191"/>
      <c r="AD580" s="5"/>
      <c r="AE580" s="17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s="4" customFormat="1">
      <c r="A581" s="191"/>
      <c r="AD581" s="5"/>
      <c r="AE581" s="17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s="4" customFormat="1">
      <c r="A582" s="191"/>
      <c r="AD582" s="5"/>
      <c r="AE582" s="17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s="4" customFormat="1">
      <c r="A583" s="191"/>
      <c r="AD583" s="5"/>
      <c r="AE583" s="17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s="4" customFormat="1">
      <c r="A584" s="191"/>
      <c r="AD584" s="5"/>
      <c r="AE584" s="17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s="4" customFormat="1">
      <c r="A585" s="191"/>
      <c r="AD585" s="5"/>
      <c r="AE585" s="17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s="4" customFormat="1">
      <c r="A586" s="191"/>
      <c r="AD586" s="5"/>
      <c r="AE586" s="17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s="4" customFormat="1">
      <c r="A587" s="191"/>
      <c r="AD587" s="5"/>
      <c r="AE587" s="17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s="4" customFormat="1">
      <c r="A588" s="191"/>
      <c r="AD588" s="5"/>
      <c r="AE588" s="17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s="4" customFormat="1">
      <c r="A589" s="191"/>
      <c r="AD589" s="5"/>
      <c r="AE589" s="17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s="4" customFormat="1">
      <c r="A590" s="191"/>
      <c r="AD590" s="5"/>
      <c r="AE590" s="17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s="4" customFormat="1">
      <c r="A591" s="191"/>
      <c r="AD591" s="5"/>
      <c r="AE591" s="17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s="4" customFormat="1">
      <c r="A592" s="191"/>
      <c r="AD592" s="5"/>
      <c r="AE592" s="17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s="4" customFormat="1">
      <c r="A593" s="191"/>
      <c r="AD593" s="5"/>
      <c r="AE593" s="17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s="4" customFormat="1">
      <c r="A594" s="191"/>
      <c r="AD594" s="5"/>
      <c r="AE594" s="17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s="4" customFormat="1">
      <c r="A595" s="191"/>
      <c r="AD595" s="196"/>
      <c r="AE595" s="17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s="4" customFormat="1">
      <c r="A596" s="191"/>
      <c r="AD596" s="196"/>
      <c r="AE596" s="17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s="4" customFormat="1">
      <c r="A597" s="191"/>
      <c r="AD597" s="196"/>
      <c r="AE597" s="17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s="4" customFormat="1">
      <c r="A598" s="191"/>
      <c r="AD598" s="196"/>
      <c r="AE598" s="17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s="4" customFormat="1">
      <c r="A599" s="191"/>
      <c r="AD599" s="196"/>
      <c r="AE599" s="17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s="4" customFormat="1">
      <c r="A600" s="191"/>
      <c r="AD600" s="196"/>
      <c r="AE600" s="17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s="4" customFormat="1">
      <c r="A601" s="191"/>
      <c r="AD601" s="196"/>
      <c r="AE601" s="17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s="4" customFormat="1">
      <c r="A602" s="191"/>
      <c r="AD602" s="196"/>
      <c r="AE602" s="17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s="4" customFormat="1">
      <c r="A603" s="191"/>
      <c r="AD603" s="196"/>
      <c r="AE603" s="17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s="1" customFormat="1">
      <c r="A604" s="190"/>
      <c r="AD604" s="196"/>
      <c r="AE604" s="17"/>
    </row>
    <row r="605" spans="1:73" s="1" customFormat="1">
      <c r="A605" s="190"/>
      <c r="AD605" s="196"/>
      <c r="AE605" s="17"/>
    </row>
    <row r="606" spans="1:73" s="1" customFormat="1">
      <c r="A606" s="190"/>
      <c r="AD606" s="196"/>
      <c r="AE606" s="17"/>
    </row>
    <row r="607" spans="1:73" s="1" customFormat="1">
      <c r="A607" s="190"/>
      <c r="AD607" s="196"/>
      <c r="AE607" s="17"/>
    </row>
    <row r="608" spans="1:73" s="1" customFormat="1">
      <c r="A608" s="190"/>
      <c r="AD608" s="196"/>
      <c r="AE608" s="17"/>
    </row>
    <row r="609" spans="1:31" s="1" customFormat="1">
      <c r="A609" s="190"/>
      <c r="AD609" s="196"/>
      <c r="AE609" s="17"/>
    </row>
    <row r="610" spans="1:31" s="1" customFormat="1">
      <c r="A610" s="190"/>
      <c r="AD610" s="196"/>
      <c r="AE610" s="17"/>
    </row>
    <row r="611" spans="1:31" s="1" customFormat="1">
      <c r="A611" s="190"/>
      <c r="AD611" s="196"/>
      <c r="AE611" s="17"/>
    </row>
    <row r="612" spans="1:31" s="1" customFormat="1">
      <c r="A612" s="190"/>
      <c r="AD612" s="196"/>
      <c r="AE612" s="17"/>
    </row>
    <row r="613" spans="1:31">
      <c r="AD613" s="197"/>
      <c r="AE613" s="18"/>
    </row>
  </sheetData>
  <mergeCells count="87">
    <mergeCell ref="C358:E358"/>
    <mergeCell ref="F358:H358"/>
    <mergeCell ref="I358:K358"/>
    <mergeCell ref="AD2:AD7"/>
    <mergeCell ref="AE2:AE7"/>
    <mergeCell ref="C88:E88"/>
    <mergeCell ref="F88:H88"/>
    <mergeCell ref="I88:K88"/>
    <mergeCell ref="R2:S3"/>
    <mergeCell ref="M3:M6"/>
    <mergeCell ref="O4:P5"/>
    <mergeCell ref="N3:P3"/>
    <mergeCell ref="N4:N6"/>
    <mergeCell ref="T2:V3"/>
    <mergeCell ref="W2:Z3"/>
    <mergeCell ref="AA2:AC3"/>
    <mergeCell ref="C36:E36"/>
    <mergeCell ref="F36:H36"/>
    <mergeCell ref="C156:E156"/>
    <mergeCell ref="F156:H156"/>
    <mergeCell ref="I156:K156"/>
    <mergeCell ref="C62:E62"/>
    <mergeCell ref="F62:H62"/>
    <mergeCell ref="I62:K62"/>
    <mergeCell ref="F115:H115"/>
    <mergeCell ref="I115:K115"/>
    <mergeCell ref="I36:K36"/>
    <mergeCell ref="C114:E114"/>
    <mergeCell ref="F114:H114"/>
    <mergeCell ref="I114:K114"/>
    <mergeCell ref="I157:K157"/>
    <mergeCell ref="I158:K158"/>
    <mergeCell ref="F158:H158"/>
    <mergeCell ref="F157:H157"/>
    <mergeCell ref="C157:E157"/>
    <mergeCell ref="C158:E158"/>
    <mergeCell ref="A1:A6"/>
    <mergeCell ref="B1:B6"/>
    <mergeCell ref="O362:P362"/>
    <mergeCell ref="C1:K2"/>
    <mergeCell ref="C115:E115"/>
    <mergeCell ref="F3:H6"/>
    <mergeCell ref="A360:M365"/>
    <mergeCell ref="N360:N365"/>
    <mergeCell ref="O360:P360"/>
    <mergeCell ref="O361:P361"/>
    <mergeCell ref="O364:P364"/>
    <mergeCell ref="C9:E9"/>
    <mergeCell ref="O365:P365"/>
    <mergeCell ref="O363:P363"/>
    <mergeCell ref="L1:P2"/>
    <mergeCell ref="L3:L6"/>
    <mergeCell ref="C7:E7"/>
    <mergeCell ref="F7:H7"/>
    <mergeCell ref="I7:K7"/>
    <mergeCell ref="C3:E6"/>
    <mergeCell ref="I3:K6"/>
    <mergeCell ref="C8:E8"/>
    <mergeCell ref="F8:H8"/>
    <mergeCell ref="I8:K8"/>
    <mergeCell ref="I9:K9"/>
    <mergeCell ref="F9:H9"/>
    <mergeCell ref="C273:E273"/>
    <mergeCell ref="F273:H273"/>
    <mergeCell ref="I273:K273"/>
    <mergeCell ref="C187:E187"/>
    <mergeCell ref="F187:H187"/>
    <mergeCell ref="I187:K187"/>
    <mergeCell ref="C216:E216"/>
    <mergeCell ref="F216:H216"/>
    <mergeCell ref="I216:K216"/>
    <mergeCell ref="AD10:AD11"/>
    <mergeCell ref="AE10:AE11"/>
    <mergeCell ref="A375:N375"/>
    <mergeCell ref="C366:E366"/>
    <mergeCell ref="F366:H366"/>
    <mergeCell ref="I366:K366"/>
    <mergeCell ref="A371:N374"/>
    <mergeCell ref="C301:E301"/>
    <mergeCell ref="F301:H301"/>
    <mergeCell ref="I301:K301"/>
    <mergeCell ref="C329:E329"/>
    <mergeCell ref="F329:H329"/>
    <mergeCell ref="I329:K329"/>
    <mergeCell ref="C245:E245"/>
    <mergeCell ref="F245:H245"/>
    <mergeCell ref="I245:K245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89" formulaRange="1"/>
    <ignoredError sqref="L62 N62:O62 L36 N36:O36 L88 N88:O88 N188 L273 N273:O273 L329 N329:O330 L301:O301" formula="1"/>
    <ignoredError sqref="N3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 учебного процесса</vt:lpstr>
      <vt:lpstr>ПИ</vt:lpstr>
      <vt:lpstr>Лист3</vt:lpstr>
      <vt:lpstr>ПИ!Заголовки_для_печати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2020-02-05T13:31:47Z</cp:lastPrinted>
  <dcterms:created xsi:type="dcterms:W3CDTF">2010-12-02T15:47:34Z</dcterms:created>
  <dcterms:modified xsi:type="dcterms:W3CDTF">2021-02-02T17:55:24Z</dcterms:modified>
</cp:coreProperties>
</file>