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40" windowWidth="12120" windowHeight="7935" activeTab="1"/>
  </bookViews>
  <sheets>
    <sheet name="КУГ" sheetId="10" r:id="rId1"/>
    <sheet name="ИСиП" sheetId="8" r:id="rId2"/>
    <sheet name="Лист3" sheetId="11" r:id="rId3"/>
    <sheet name="Лист1" sheetId="12" r:id="rId4"/>
  </sheets>
  <definedNames>
    <definedName name="_xlnm.Print_Titles" localSheetId="1">ИСиП!$3:$9</definedName>
  </definedNames>
  <calcPr calcId="125725"/>
</workbook>
</file>

<file path=xl/calcChain.xml><?xml version="1.0" encoding="utf-8"?>
<calcChain xmlns="http://schemas.openxmlformats.org/spreadsheetml/2006/main">
  <c r="V80" i="8"/>
  <c r="P48"/>
  <c r="Q48"/>
  <c r="R48"/>
  <c r="S48"/>
  <c r="T48"/>
  <c r="U48"/>
  <c r="V48"/>
  <c r="W48"/>
  <c r="X48"/>
  <c r="Y48"/>
  <c r="Z48"/>
  <c r="O48"/>
  <c r="L48"/>
  <c r="O49"/>
  <c r="V49"/>
  <c r="U49"/>
  <c r="U18"/>
  <c r="U19"/>
  <c r="U20"/>
  <c r="U17"/>
  <c r="AC265"/>
  <c r="Y265"/>
  <c r="U16"/>
  <c r="V16" s="1"/>
  <c r="O16" l="1"/>
  <c r="L124"/>
  <c r="L137"/>
  <c r="L131"/>
  <c r="L89"/>
  <c r="L78"/>
  <c r="L67"/>
  <c r="L40"/>
  <c r="L11"/>
  <c r="P11"/>
  <c r="AJ263"/>
  <c r="AH263"/>
  <c r="AJ264"/>
  <c r="AH264"/>
  <c r="AD263"/>
  <c r="AF263"/>
  <c r="AD264"/>
  <c r="L10" l="1"/>
  <c r="L123"/>
  <c r="Q124"/>
  <c r="R124"/>
  <c r="S124"/>
  <c r="T124"/>
  <c r="X124"/>
  <c r="T131"/>
  <c r="X131"/>
  <c r="AK131"/>
  <c r="AK124"/>
  <c r="AK137"/>
  <c r="U142"/>
  <c r="AK123" l="1"/>
  <c r="AK257" s="1"/>
  <c r="AP130"/>
  <c r="AQ130"/>
  <c r="AR130"/>
  <c r="AS130"/>
  <c r="AT130"/>
  <c r="AU130"/>
  <c r="AV130"/>
  <c r="AW130"/>
  <c r="AP136"/>
  <c r="AQ136"/>
  <c r="AR136"/>
  <c r="AS136"/>
  <c r="AT136"/>
  <c r="AU136"/>
  <c r="AV136"/>
  <c r="AW136"/>
  <c r="AP143"/>
  <c r="AQ143"/>
  <c r="AR143"/>
  <c r="AS143"/>
  <c r="AT143"/>
  <c r="AU143"/>
  <c r="AV143"/>
  <c r="AW143"/>
  <c r="S11"/>
  <c r="AK266" l="1"/>
  <c r="AK258"/>
  <c r="AP13"/>
  <c r="AQ13"/>
  <c r="AR13"/>
  <c r="AS13"/>
  <c r="AT13"/>
  <c r="AU13"/>
  <c r="AV13"/>
  <c r="AW13"/>
  <c r="AP54"/>
  <c r="AQ54"/>
  <c r="AR54"/>
  <c r="AS54"/>
  <c r="AT54"/>
  <c r="AU54"/>
  <c r="AV54"/>
  <c r="AW54"/>
  <c r="AB137" l="1"/>
  <c r="AC137"/>
  <c r="AD137"/>
  <c r="AE137"/>
  <c r="AF137"/>
  <c r="AG137"/>
  <c r="AH137"/>
  <c r="AI137"/>
  <c r="AJ137"/>
  <c r="AB131"/>
  <c r="AC131"/>
  <c r="AD131"/>
  <c r="AE131"/>
  <c r="AF131"/>
  <c r="AG131"/>
  <c r="AH131"/>
  <c r="AI131"/>
  <c r="AJ131"/>
  <c r="AB124"/>
  <c r="AC124"/>
  <c r="AD124"/>
  <c r="AE124"/>
  <c r="AF124"/>
  <c r="AG124"/>
  <c r="AH124"/>
  <c r="AI124"/>
  <c r="AJ124"/>
  <c r="AB89"/>
  <c r="AC89"/>
  <c r="AD89"/>
  <c r="AE89"/>
  <c r="AF89"/>
  <c r="AG89"/>
  <c r="AH89"/>
  <c r="AI89"/>
  <c r="AJ89"/>
  <c r="AB78"/>
  <c r="AC78"/>
  <c r="AD78"/>
  <c r="AE78"/>
  <c r="AF78"/>
  <c r="AG78"/>
  <c r="AH78"/>
  <c r="AI78"/>
  <c r="AJ78"/>
  <c r="AB67"/>
  <c r="AC67"/>
  <c r="AD67"/>
  <c r="AE67"/>
  <c r="AF67"/>
  <c r="AG67"/>
  <c r="AH67"/>
  <c r="AI67"/>
  <c r="AJ67"/>
  <c r="AA124"/>
  <c r="O130"/>
  <c r="O136"/>
  <c r="O143"/>
  <c r="T89"/>
  <c r="T40"/>
  <c r="T11"/>
  <c r="T137"/>
  <c r="T123" s="1"/>
  <c r="AA264"/>
  <c r="P124"/>
  <c r="P131"/>
  <c r="Q131"/>
  <c r="R131"/>
  <c r="R123" s="1"/>
  <c r="P137"/>
  <c r="Q137"/>
  <c r="R137"/>
  <c r="X137"/>
  <c r="X123" s="1"/>
  <c r="P89"/>
  <c r="Q89"/>
  <c r="R89"/>
  <c r="P78"/>
  <c r="Q78"/>
  <c r="R78"/>
  <c r="P67"/>
  <c r="Q67"/>
  <c r="R67"/>
  <c r="AF264"/>
  <c r="AB264"/>
  <c r="Q123" l="1"/>
  <c r="Q257" s="1"/>
  <c r="R257"/>
  <c r="P123"/>
  <c r="P257" s="1"/>
  <c r="T257"/>
  <c r="AH123"/>
  <c r="AB123"/>
  <c r="AD123"/>
  <c r="AJ123"/>
  <c r="AF123"/>
  <c r="AI123"/>
  <c r="AG123"/>
  <c r="AE123"/>
  <c r="AC123"/>
  <c r="T10"/>
  <c r="T258" l="1"/>
  <c r="U116"/>
  <c r="AM89"/>
  <c r="AM78"/>
  <c r="U118"/>
  <c r="U117"/>
  <c r="W72"/>
  <c r="W71"/>
  <c r="AJ265" s="1"/>
  <c r="U71"/>
  <c r="AR71" s="1"/>
  <c r="U72"/>
  <c r="P40"/>
  <c r="Q40"/>
  <c r="R40"/>
  <c r="W40"/>
  <c r="R11"/>
  <c r="Q11"/>
  <c r="Q10" s="1"/>
  <c r="Q258" s="1"/>
  <c r="O13"/>
  <c r="AQ117" l="1"/>
  <c r="AP117"/>
  <c r="AU117"/>
  <c r="AR117"/>
  <c r="AV117"/>
  <c r="AT117"/>
  <c r="AS117"/>
  <c r="AW117"/>
  <c r="O116"/>
  <c r="AR116"/>
  <c r="AV116"/>
  <c r="AS116"/>
  <c r="AW116"/>
  <c r="AQ116"/>
  <c r="AU116"/>
  <c r="AT116"/>
  <c r="AP116"/>
  <c r="O71"/>
  <c r="AW71"/>
  <c r="AS71"/>
  <c r="AU71"/>
  <c r="AV71"/>
  <c r="AQ71"/>
  <c r="AT71"/>
  <c r="AP71"/>
  <c r="AQ118"/>
  <c r="AU118"/>
  <c r="AR118"/>
  <c r="AV118"/>
  <c r="AP118"/>
  <c r="AT118"/>
  <c r="AW118"/>
  <c r="AS118"/>
  <c r="O72"/>
  <c r="AS72"/>
  <c r="AW72"/>
  <c r="AQ72"/>
  <c r="AT72"/>
  <c r="AP72"/>
  <c r="AU72"/>
  <c r="AR72"/>
  <c r="AV72"/>
  <c r="V118"/>
  <c r="O118"/>
  <c r="V117"/>
  <c r="O117"/>
  <c r="V116"/>
  <c r="P10"/>
  <c r="P258" s="1"/>
  <c r="R10"/>
  <c r="R258" s="1"/>
  <c r="V72"/>
  <c r="V71"/>
  <c r="BF5" i="10"/>
  <c r="BF6"/>
  <c r="BF7"/>
  <c r="BF4"/>
  <c r="AB263" i="8"/>
  <c r="U15" l="1"/>
  <c r="U14"/>
  <c r="Z263"/>
  <c r="X10"/>
  <c r="AS14" l="1"/>
  <c r="AW14"/>
  <c r="AQ14"/>
  <c r="AP14"/>
  <c r="AT14"/>
  <c r="AU14"/>
  <c r="AR14"/>
  <c r="AV14"/>
  <c r="AS15"/>
  <c r="AW15"/>
  <c r="AQ15"/>
  <c r="AP15"/>
  <c r="AT15"/>
  <c r="AR15"/>
  <c r="AV15"/>
  <c r="AU15"/>
  <c r="AS16"/>
  <c r="AW16"/>
  <c r="AU16"/>
  <c r="AP16"/>
  <c r="AT16"/>
  <c r="AQ16"/>
  <c r="AR16"/>
  <c r="AV16"/>
  <c r="AS17"/>
  <c r="AW17"/>
  <c r="AP17"/>
  <c r="AT17"/>
  <c r="AU17"/>
  <c r="AR17"/>
  <c r="AV17"/>
  <c r="AQ17"/>
  <c r="V15"/>
  <c r="O15"/>
  <c r="V18"/>
  <c r="O18"/>
  <c r="V14"/>
  <c r="O14"/>
  <c r="V17"/>
  <c r="O17"/>
  <c r="Y40"/>
  <c r="Z40"/>
  <c r="W11"/>
  <c r="W10" s="1"/>
  <c r="Y11"/>
  <c r="Z11"/>
  <c r="W141"/>
  <c r="Y10" l="1"/>
  <c r="Z10"/>
  <c r="W170"/>
  <c r="W169"/>
  <c r="AG259"/>
  <c r="AI259"/>
  <c r="AJ259"/>
  <c r="AH259"/>
  <c r="AE259"/>
  <c r="AF259"/>
  <c r="AC259"/>
  <c r="AD259"/>
  <c r="AI261"/>
  <c r="AJ261"/>
  <c r="AH261"/>
  <c r="AG261"/>
  <c r="AE261"/>
  <c r="AF261"/>
  <c r="AC261"/>
  <c r="AD261"/>
  <c r="AB261"/>
  <c r="AI260"/>
  <c r="AJ260"/>
  <c r="AH260"/>
  <c r="AG260"/>
  <c r="AE260"/>
  <c r="AF260"/>
  <c r="AC260"/>
  <c r="AD260"/>
  <c r="AB260"/>
  <c r="Y131"/>
  <c r="Z131"/>
  <c r="AA131"/>
  <c r="X78" l="1"/>
  <c r="X257" s="1"/>
  <c r="X258" s="1"/>
  <c r="V13"/>
  <c r="U24"/>
  <c r="C11"/>
  <c r="F11"/>
  <c r="AA89"/>
  <c r="Z89"/>
  <c r="Y89"/>
  <c r="W89"/>
  <c r="AS24" l="1"/>
  <c r="AW24"/>
  <c r="AQ24"/>
  <c r="AP24"/>
  <c r="AT24"/>
  <c r="AR24"/>
  <c r="AV24"/>
  <c r="AU24"/>
  <c r="V24"/>
  <c r="O24"/>
  <c r="U115"/>
  <c r="U119"/>
  <c r="O119" s="1"/>
  <c r="U120"/>
  <c r="O120" s="1"/>
  <c r="U121"/>
  <c r="U122"/>
  <c r="U114"/>
  <c r="AI263"/>
  <c r="AE263"/>
  <c r="AA263"/>
  <c r="Y263"/>
  <c r="AQ122" l="1"/>
  <c r="AU122"/>
  <c r="AR122"/>
  <c r="AV122"/>
  <c r="AP122"/>
  <c r="AT122"/>
  <c r="AW122"/>
  <c r="AS122"/>
  <c r="O115"/>
  <c r="AR115"/>
  <c r="AV115"/>
  <c r="AS115"/>
  <c r="AW115"/>
  <c r="AQ115"/>
  <c r="AU115"/>
  <c r="AP115"/>
  <c r="AT115"/>
  <c r="AQ121"/>
  <c r="AU121"/>
  <c r="AR121"/>
  <c r="AV121"/>
  <c r="AP121"/>
  <c r="AT121"/>
  <c r="AS121"/>
  <c r="AW121"/>
  <c r="AQ120"/>
  <c r="AU120"/>
  <c r="AR120"/>
  <c r="AV120"/>
  <c r="AP120"/>
  <c r="AT120"/>
  <c r="AW120"/>
  <c r="AS120"/>
  <c r="O114"/>
  <c r="AR114"/>
  <c r="AV114"/>
  <c r="AS114"/>
  <c r="AW114"/>
  <c r="AQ114"/>
  <c r="AU114"/>
  <c r="AT114"/>
  <c r="AP114"/>
  <c r="AQ119"/>
  <c r="AU119"/>
  <c r="AR119"/>
  <c r="AV119"/>
  <c r="AP119"/>
  <c r="AT119"/>
  <c r="AS119"/>
  <c r="AW119"/>
  <c r="V115"/>
  <c r="V114"/>
  <c r="V122"/>
  <c r="V121"/>
  <c r="V120"/>
  <c r="V119"/>
  <c r="AA261"/>
  <c r="AA260"/>
  <c r="AA137"/>
  <c r="AA123" s="1"/>
  <c r="AL171" l="1"/>
  <c r="Z264"/>
  <c r="Y264"/>
  <c r="AA262"/>
  <c r="Z262"/>
  <c r="Z261"/>
  <c r="Y261"/>
  <c r="Z260"/>
  <c r="Y260"/>
  <c r="W142" l="1"/>
  <c r="W137" s="1"/>
  <c r="AQ142"/>
  <c r="AU142"/>
  <c r="AR142"/>
  <c r="AV142"/>
  <c r="AS142"/>
  <c r="AP142"/>
  <c r="AT142"/>
  <c r="AW142"/>
  <c r="AL261"/>
  <c r="AL260"/>
  <c r="U129"/>
  <c r="U128"/>
  <c r="W129" l="1"/>
  <c r="AS129"/>
  <c r="AW129"/>
  <c r="AP129"/>
  <c r="AT129"/>
  <c r="AR129"/>
  <c r="AV129"/>
  <c r="AQ129"/>
  <c r="AU129"/>
  <c r="W128"/>
  <c r="AS128"/>
  <c r="AW128"/>
  <c r="AP128"/>
  <c r="AT128"/>
  <c r="AR128"/>
  <c r="AV128"/>
  <c r="AU128"/>
  <c r="AQ128"/>
  <c r="AL259"/>
  <c r="U254"/>
  <c r="AM254" s="1"/>
  <c r="U253"/>
  <c r="AM253" s="1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AL227"/>
  <c r="AJ227"/>
  <c r="AI227"/>
  <c r="AH227"/>
  <c r="AG227"/>
  <c r="AF227"/>
  <c r="AE227"/>
  <c r="AD227"/>
  <c r="AC227"/>
  <c r="AB227"/>
  <c r="AA227"/>
  <c r="Z227"/>
  <c r="Y227"/>
  <c r="W227"/>
  <c r="I227"/>
  <c r="F227"/>
  <c r="C227"/>
  <c r="U226"/>
  <c r="AM226" s="1"/>
  <c r="U225"/>
  <c r="AM225" s="1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AL199"/>
  <c r="AJ199"/>
  <c r="AI199"/>
  <c r="AH199"/>
  <c r="AG199"/>
  <c r="AF199"/>
  <c r="AE199"/>
  <c r="AD199"/>
  <c r="AC199"/>
  <c r="AB199"/>
  <c r="AA199"/>
  <c r="Z199"/>
  <c r="Y199"/>
  <c r="W199"/>
  <c r="I199"/>
  <c r="F199"/>
  <c r="C199"/>
  <c r="U198"/>
  <c r="AM198" s="1"/>
  <c r="U197"/>
  <c r="AM197" s="1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AJ171"/>
  <c r="AI171"/>
  <c r="AH171"/>
  <c r="AG171"/>
  <c r="AF171"/>
  <c r="AE171"/>
  <c r="AD171"/>
  <c r="AC171"/>
  <c r="AB171"/>
  <c r="AA171"/>
  <c r="Z171"/>
  <c r="Y171"/>
  <c r="W171"/>
  <c r="I171"/>
  <c r="F171"/>
  <c r="C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1"/>
  <c r="U140"/>
  <c r="U139"/>
  <c r="U138"/>
  <c r="Z137"/>
  <c r="Y137"/>
  <c r="I137"/>
  <c r="F137"/>
  <c r="C137"/>
  <c r="U135"/>
  <c r="U134"/>
  <c r="U133"/>
  <c r="U132"/>
  <c r="I131"/>
  <c r="F131"/>
  <c r="C131"/>
  <c r="O129"/>
  <c r="O128"/>
  <c r="I124"/>
  <c r="F124"/>
  <c r="C124"/>
  <c r="Y124"/>
  <c r="Y123" s="1"/>
  <c r="Z124"/>
  <c r="U126"/>
  <c r="U127"/>
  <c r="I89"/>
  <c r="F89"/>
  <c r="C89"/>
  <c r="U106"/>
  <c r="U107"/>
  <c r="U108"/>
  <c r="U109"/>
  <c r="U110"/>
  <c r="U111"/>
  <c r="U112"/>
  <c r="U113"/>
  <c r="Z123" l="1"/>
  <c r="AH262"/>
  <c r="I123"/>
  <c r="C123"/>
  <c r="F123"/>
  <c r="U131"/>
  <c r="W124"/>
  <c r="U137"/>
  <c r="O126"/>
  <c r="AS126"/>
  <c r="AR126"/>
  <c r="AW126"/>
  <c r="AT126"/>
  <c r="AQ126"/>
  <c r="AV126"/>
  <c r="AU126"/>
  <c r="AP126"/>
  <c r="O112"/>
  <c r="AR112"/>
  <c r="AV112"/>
  <c r="AS112"/>
  <c r="AW112"/>
  <c r="AQ112"/>
  <c r="AU112"/>
  <c r="AT112"/>
  <c r="AP112"/>
  <c r="O108"/>
  <c r="AR108"/>
  <c r="AV108"/>
  <c r="AS108"/>
  <c r="AW108"/>
  <c r="AQ108"/>
  <c r="AU108"/>
  <c r="AT108"/>
  <c r="AP108"/>
  <c r="W135"/>
  <c r="AS135"/>
  <c r="AW135"/>
  <c r="AP135"/>
  <c r="AT135"/>
  <c r="AR135"/>
  <c r="AV135"/>
  <c r="AQ135"/>
  <c r="AU135"/>
  <c r="AS140"/>
  <c r="AW140"/>
  <c r="AP140"/>
  <c r="AT140"/>
  <c r="AR140"/>
  <c r="AV140"/>
  <c r="AQ140"/>
  <c r="AU140"/>
  <c r="O111"/>
  <c r="AR111"/>
  <c r="AV111"/>
  <c r="AS111"/>
  <c r="AW111"/>
  <c r="AQ111"/>
  <c r="AU111"/>
  <c r="AP111"/>
  <c r="AT111"/>
  <c r="O107"/>
  <c r="AR107"/>
  <c r="AV107"/>
  <c r="AS107"/>
  <c r="AW107"/>
  <c r="AQ107"/>
  <c r="AU107"/>
  <c r="AP107"/>
  <c r="AT107"/>
  <c r="O110"/>
  <c r="AR110"/>
  <c r="AV110"/>
  <c r="AS110"/>
  <c r="AW110"/>
  <c r="AQ110"/>
  <c r="AU110"/>
  <c r="AT110"/>
  <c r="AP110"/>
  <c r="O106"/>
  <c r="AR106"/>
  <c r="AV106"/>
  <c r="AS106"/>
  <c r="AW106"/>
  <c r="AQ106"/>
  <c r="AU106"/>
  <c r="AT106"/>
  <c r="AP106"/>
  <c r="AS127"/>
  <c r="AW127"/>
  <c r="AP127"/>
  <c r="AT127"/>
  <c r="AR127"/>
  <c r="AV127"/>
  <c r="AQ127"/>
  <c r="AU127"/>
  <c r="O132"/>
  <c r="AS132"/>
  <c r="AW132"/>
  <c r="AP132"/>
  <c r="AT132"/>
  <c r="AR132"/>
  <c r="AV132"/>
  <c r="AQ132"/>
  <c r="AU132"/>
  <c r="O138"/>
  <c r="AS138"/>
  <c r="AW138"/>
  <c r="AP138"/>
  <c r="AT138"/>
  <c r="AR138"/>
  <c r="AV138"/>
  <c r="AQ138"/>
  <c r="AU138"/>
  <c r="O113"/>
  <c r="AR113"/>
  <c r="AV113"/>
  <c r="AS113"/>
  <c r="AW113"/>
  <c r="AQ113"/>
  <c r="AU113"/>
  <c r="AP113"/>
  <c r="AT113"/>
  <c r="O109"/>
  <c r="AR109"/>
  <c r="AV109"/>
  <c r="AS109"/>
  <c r="AW109"/>
  <c r="AQ109"/>
  <c r="AU109"/>
  <c r="AP109"/>
  <c r="AT109"/>
  <c r="AS133"/>
  <c r="AW133"/>
  <c r="AP133"/>
  <c r="AT133"/>
  <c r="AR133"/>
  <c r="AV133"/>
  <c r="AU133"/>
  <c r="AQ133"/>
  <c r="W134"/>
  <c r="AS134"/>
  <c r="AW134"/>
  <c r="AP134"/>
  <c r="AT134"/>
  <c r="AR134"/>
  <c r="AV134"/>
  <c r="AQ134"/>
  <c r="AU134"/>
  <c r="O139"/>
  <c r="AS139"/>
  <c r="AW139"/>
  <c r="AP139"/>
  <c r="AT139"/>
  <c r="AR139"/>
  <c r="AV139"/>
  <c r="AU139"/>
  <c r="AQ139"/>
  <c r="AQ141"/>
  <c r="AU141"/>
  <c r="AW141"/>
  <c r="AR141"/>
  <c r="AV141"/>
  <c r="AP141"/>
  <c r="AT141"/>
  <c r="AS141"/>
  <c r="V127"/>
  <c r="O127"/>
  <c r="V140"/>
  <c r="O140"/>
  <c r="V133"/>
  <c r="O133"/>
  <c r="V132"/>
  <c r="V138"/>
  <c r="V139"/>
  <c r="V126"/>
  <c r="AJ262"/>
  <c r="AE262"/>
  <c r="AC262"/>
  <c r="AI262"/>
  <c r="AF262"/>
  <c r="AD262"/>
  <c r="AB262"/>
  <c r="Y262"/>
  <c r="AM145"/>
  <c r="S145"/>
  <c r="O145" s="1"/>
  <c r="AM147"/>
  <c r="S147"/>
  <c r="O147" s="1"/>
  <c r="AM149"/>
  <c r="S149"/>
  <c r="O149" s="1"/>
  <c r="AM151"/>
  <c r="S151"/>
  <c r="O151" s="1"/>
  <c r="AM153"/>
  <c r="S153"/>
  <c r="O153" s="1"/>
  <c r="AM155"/>
  <c r="S155"/>
  <c r="O155" s="1"/>
  <c r="AM157"/>
  <c r="S157"/>
  <c r="O157" s="1"/>
  <c r="AM159"/>
  <c r="S159"/>
  <c r="O159" s="1"/>
  <c r="AM161"/>
  <c r="S161"/>
  <c r="O161" s="1"/>
  <c r="AM163"/>
  <c r="S163"/>
  <c r="O163" s="1"/>
  <c r="AM165"/>
  <c r="S165"/>
  <c r="O165" s="1"/>
  <c r="AM167"/>
  <c r="S167"/>
  <c r="O167" s="1"/>
  <c r="AM172"/>
  <c r="S172"/>
  <c r="O172" s="1"/>
  <c r="AM174"/>
  <c r="S174"/>
  <c r="O174" s="1"/>
  <c r="AM176"/>
  <c r="S176"/>
  <c r="O176" s="1"/>
  <c r="AM178"/>
  <c r="S178"/>
  <c r="O178" s="1"/>
  <c r="AM180"/>
  <c r="S180"/>
  <c r="O180" s="1"/>
  <c r="AM182"/>
  <c r="S182"/>
  <c r="O182" s="1"/>
  <c r="AM184"/>
  <c r="S184"/>
  <c r="O184" s="1"/>
  <c r="AM186"/>
  <c r="S186"/>
  <c r="O186" s="1"/>
  <c r="AM188"/>
  <c r="S188"/>
  <c r="O188" s="1"/>
  <c r="AM190"/>
  <c r="S190"/>
  <c r="O190" s="1"/>
  <c r="AM192"/>
  <c r="S192"/>
  <c r="O192" s="1"/>
  <c r="AM194"/>
  <c r="S194"/>
  <c r="O194" s="1"/>
  <c r="AM196"/>
  <c r="S196"/>
  <c r="O196" s="1"/>
  <c r="AM201"/>
  <c r="S201"/>
  <c r="O201" s="1"/>
  <c r="AM203"/>
  <c r="S203"/>
  <c r="O203" s="1"/>
  <c r="AM205"/>
  <c r="S205"/>
  <c r="O205" s="1"/>
  <c r="AM207"/>
  <c r="S207"/>
  <c r="O207" s="1"/>
  <c r="AM209"/>
  <c r="S209"/>
  <c r="O209" s="1"/>
  <c r="AM211"/>
  <c r="S211"/>
  <c r="O211" s="1"/>
  <c r="AM213"/>
  <c r="S213"/>
  <c r="O213" s="1"/>
  <c r="AM215"/>
  <c r="S215"/>
  <c r="O215" s="1"/>
  <c r="AM217"/>
  <c r="S217"/>
  <c r="O217" s="1"/>
  <c r="AM219"/>
  <c r="S219"/>
  <c r="O219" s="1"/>
  <c r="AM221"/>
  <c r="S221"/>
  <c r="O221" s="1"/>
  <c r="AM223"/>
  <c r="S223"/>
  <c r="O223" s="1"/>
  <c r="AM228"/>
  <c r="S228"/>
  <c r="O228" s="1"/>
  <c r="AM230"/>
  <c r="S230"/>
  <c r="O230" s="1"/>
  <c r="AM232"/>
  <c r="S232"/>
  <c r="O232" s="1"/>
  <c r="AM234"/>
  <c r="S234"/>
  <c r="O234" s="1"/>
  <c r="AM236"/>
  <c r="S236"/>
  <c r="O236" s="1"/>
  <c r="AM238"/>
  <c r="S238"/>
  <c r="O238" s="1"/>
  <c r="AM240"/>
  <c r="S240"/>
  <c r="O240" s="1"/>
  <c r="AM242"/>
  <c r="S242"/>
  <c r="O242" s="1"/>
  <c r="AM244"/>
  <c r="S244"/>
  <c r="O244" s="1"/>
  <c r="AM246"/>
  <c r="S246"/>
  <c r="O246" s="1"/>
  <c r="AM248"/>
  <c r="S248"/>
  <c r="O248" s="1"/>
  <c r="AM250"/>
  <c r="S250"/>
  <c r="O250" s="1"/>
  <c r="AM252"/>
  <c r="S252"/>
  <c r="O252" s="1"/>
  <c r="V112"/>
  <c r="V110"/>
  <c r="V113"/>
  <c r="V111"/>
  <c r="AM146"/>
  <c r="S146"/>
  <c r="O146" s="1"/>
  <c r="AM148"/>
  <c r="S148"/>
  <c r="O148" s="1"/>
  <c r="AM150"/>
  <c r="S150"/>
  <c r="O150" s="1"/>
  <c r="AM152"/>
  <c r="S152"/>
  <c r="O152" s="1"/>
  <c r="AM154"/>
  <c r="S154"/>
  <c r="O154" s="1"/>
  <c r="AM156"/>
  <c r="S156"/>
  <c r="O156" s="1"/>
  <c r="AM158"/>
  <c r="S158"/>
  <c r="O158" s="1"/>
  <c r="AM160"/>
  <c r="S160"/>
  <c r="O160" s="1"/>
  <c r="AM162"/>
  <c r="S162"/>
  <c r="O162" s="1"/>
  <c r="AM164"/>
  <c r="S164"/>
  <c r="O164" s="1"/>
  <c r="AM166"/>
  <c r="S166"/>
  <c r="O166" s="1"/>
  <c r="AM168"/>
  <c r="S168"/>
  <c r="O168" s="1"/>
  <c r="AM173"/>
  <c r="S173"/>
  <c r="O173" s="1"/>
  <c r="AM175"/>
  <c r="S175"/>
  <c r="O175" s="1"/>
  <c r="AM177"/>
  <c r="S177"/>
  <c r="O177" s="1"/>
  <c r="AM179"/>
  <c r="S179"/>
  <c r="O179" s="1"/>
  <c r="AM181"/>
  <c r="S181"/>
  <c r="O181" s="1"/>
  <c r="AM183"/>
  <c r="S183"/>
  <c r="O183" s="1"/>
  <c r="AM185"/>
  <c r="S185"/>
  <c r="O185" s="1"/>
  <c r="AM187"/>
  <c r="S187"/>
  <c r="O187" s="1"/>
  <c r="AM189"/>
  <c r="S189"/>
  <c r="O189" s="1"/>
  <c r="AM191"/>
  <c r="S191"/>
  <c r="O191" s="1"/>
  <c r="AM193"/>
  <c r="S193"/>
  <c r="O193" s="1"/>
  <c r="AM195"/>
  <c r="S195"/>
  <c r="O195" s="1"/>
  <c r="AM200"/>
  <c r="S200"/>
  <c r="O200" s="1"/>
  <c r="AM202"/>
  <c r="S202"/>
  <c r="O202" s="1"/>
  <c r="AM204"/>
  <c r="S204"/>
  <c r="O204" s="1"/>
  <c r="AM206"/>
  <c r="S206"/>
  <c r="O206" s="1"/>
  <c r="AM208"/>
  <c r="S208"/>
  <c r="O208" s="1"/>
  <c r="AM210"/>
  <c r="S210"/>
  <c r="O210" s="1"/>
  <c r="AM212"/>
  <c r="S212"/>
  <c r="O212" s="1"/>
  <c r="AM214"/>
  <c r="S214"/>
  <c r="O214" s="1"/>
  <c r="AM216"/>
  <c r="S216"/>
  <c r="O216" s="1"/>
  <c r="AM218"/>
  <c r="S218"/>
  <c r="O218" s="1"/>
  <c r="AM220"/>
  <c r="S220"/>
  <c r="O220" s="1"/>
  <c r="AM222"/>
  <c r="S222"/>
  <c r="O222" s="1"/>
  <c r="AM224"/>
  <c r="S224"/>
  <c r="O224" s="1"/>
  <c r="AM229"/>
  <c r="S229"/>
  <c r="O229" s="1"/>
  <c r="AM231"/>
  <c r="S231"/>
  <c r="O231" s="1"/>
  <c r="AM233"/>
  <c r="S233"/>
  <c r="O233" s="1"/>
  <c r="AM235"/>
  <c r="S235"/>
  <c r="O235" s="1"/>
  <c r="AM237"/>
  <c r="S237"/>
  <c r="O237" s="1"/>
  <c r="AM239"/>
  <c r="S239"/>
  <c r="O239" s="1"/>
  <c r="AM241"/>
  <c r="S241"/>
  <c r="O241" s="1"/>
  <c r="AM243"/>
  <c r="S243"/>
  <c r="O243" s="1"/>
  <c r="AM245"/>
  <c r="S245"/>
  <c r="O245" s="1"/>
  <c r="AM247"/>
  <c r="S247"/>
  <c r="O247" s="1"/>
  <c r="AM249"/>
  <c r="S249"/>
  <c r="O249" s="1"/>
  <c r="AM251"/>
  <c r="S251"/>
  <c r="O251" s="1"/>
  <c r="V108"/>
  <c r="V106"/>
  <c r="V109"/>
  <c r="V107"/>
  <c r="V200"/>
  <c r="V202"/>
  <c r="V204"/>
  <c r="V206"/>
  <c r="V208"/>
  <c r="V210"/>
  <c r="V212"/>
  <c r="V214"/>
  <c r="V216"/>
  <c r="V218"/>
  <c r="V220"/>
  <c r="V222"/>
  <c r="V224"/>
  <c r="O226"/>
  <c r="U227"/>
  <c r="U171"/>
  <c r="U199"/>
  <c r="V201"/>
  <c r="V203"/>
  <c r="V205"/>
  <c r="V207"/>
  <c r="V209"/>
  <c r="V211"/>
  <c r="V213"/>
  <c r="V215"/>
  <c r="V217"/>
  <c r="V219"/>
  <c r="V221"/>
  <c r="V223"/>
  <c r="O225"/>
  <c r="V225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O253"/>
  <c r="V253"/>
  <c r="O254"/>
  <c r="V254"/>
  <c r="V226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O197"/>
  <c r="V197"/>
  <c r="O198"/>
  <c r="V198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O169"/>
  <c r="O170"/>
  <c r="O141"/>
  <c r="O142"/>
  <c r="O134"/>
  <c r="O135"/>
  <c r="I78"/>
  <c r="F78"/>
  <c r="C78"/>
  <c r="W78"/>
  <c r="Y78"/>
  <c r="Z78"/>
  <c r="AA78"/>
  <c r="AI40"/>
  <c r="AG40"/>
  <c r="AE40"/>
  <c r="AC40"/>
  <c r="AI11"/>
  <c r="AG11"/>
  <c r="AE11"/>
  <c r="AC11"/>
  <c r="AC10" s="1"/>
  <c r="AC257" s="1"/>
  <c r="AC258" s="1"/>
  <c r="U80"/>
  <c r="U81"/>
  <c r="U82"/>
  <c r="U83"/>
  <c r="U84"/>
  <c r="U85"/>
  <c r="U86"/>
  <c r="U87"/>
  <c r="U88"/>
  <c r="AB40"/>
  <c r="AA40"/>
  <c r="I67"/>
  <c r="F67"/>
  <c r="C67"/>
  <c r="U69"/>
  <c r="U70"/>
  <c r="U73"/>
  <c r="U74"/>
  <c r="U75"/>
  <c r="U76"/>
  <c r="U77"/>
  <c r="I40"/>
  <c r="F40"/>
  <c r="F10" s="1"/>
  <c r="C40"/>
  <c r="C10" s="1"/>
  <c r="U42"/>
  <c r="U43"/>
  <c r="U44"/>
  <c r="O44" s="1"/>
  <c r="U45"/>
  <c r="U46"/>
  <c r="U47"/>
  <c r="U50"/>
  <c r="U52"/>
  <c r="U53"/>
  <c r="U55"/>
  <c r="U56"/>
  <c r="U57"/>
  <c r="U58"/>
  <c r="U59"/>
  <c r="U60"/>
  <c r="U61"/>
  <c r="U62"/>
  <c r="U63"/>
  <c r="U64"/>
  <c r="U65"/>
  <c r="U66"/>
  <c r="I11"/>
  <c r="U21"/>
  <c r="U22"/>
  <c r="U23"/>
  <c r="U25"/>
  <c r="U26"/>
  <c r="U27"/>
  <c r="U28"/>
  <c r="U29"/>
  <c r="U30"/>
  <c r="U31"/>
  <c r="U32"/>
  <c r="U33"/>
  <c r="U34"/>
  <c r="U35"/>
  <c r="U36"/>
  <c r="U37"/>
  <c r="U38"/>
  <c r="U39"/>
  <c r="AE10" l="1"/>
  <c r="AE257" s="1"/>
  <c r="AE258" s="1"/>
  <c r="AE266" s="1"/>
  <c r="AI10"/>
  <c r="AI257" s="1"/>
  <c r="AI258" s="1"/>
  <c r="AI266" s="1"/>
  <c r="V137"/>
  <c r="V131"/>
  <c r="W131"/>
  <c r="W123" s="1"/>
  <c r="AU131"/>
  <c r="AR137"/>
  <c r="AG10"/>
  <c r="AG257" s="1"/>
  <c r="AG258" s="1"/>
  <c r="AG266" s="1"/>
  <c r="AW137"/>
  <c r="AT131"/>
  <c r="AV137"/>
  <c r="AQ131"/>
  <c r="AS137"/>
  <c r="AQ137"/>
  <c r="AT137"/>
  <c r="AV131"/>
  <c r="AW131"/>
  <c r="AU137"/>
  <c r="AP137"/>
  <c r="AX137" s="1"/>
  <c r="AR131"/>
  <c r="AP131"/>
  <c r="AS131"/>
  <c r="O21"/>
  <c r="AS20"/>
  <c r="AW20"/>
  <c r="AP20"/>
  <c r="AT20"/>
  <c r="AU20"/>
  <c r="AR20"/>
  <c r="AV20"/>
  <c r="AQ20"/>
  <c r="O51"/>
  <c r="AP51"/>
  <c r="AT51"/>
  <c r="AV51"/>
  <c r="AQ51"/>
  <c r="AU51"/>
  <c r="AR51"/>
  <c r="AS51"/>
  <c r="AW51"/>
  <c r="O50"/>
  <c r="AP50"/>
  <c r="AT50"/>
  <c r="AR50"/>
  <c r="AQ50"/>
  <c r="AU50"/>
  <c r="AS50"/>
  <c r="AW50"/>
  <c r="AV50"/>
  <c r="O22"/>
  <c r="AS22"/>
  <c r="AW22"/>
  <c r="AU22"/>
  <c r="AP22"/>
  <c r="AT22"/>
  <c r="AQ22"/>
  <c r="AR22"/>
  <c r="AV22"/>
  <c r="O53"/>
  <c r="AP53"/>
  <c r="AT53"/>
  <c r="AR53"/>
  <c r="AQ53"/>
  <c r="AU53"/>
  <c r="AS53"/>
  <c r="AW53"/>
  <c r="AV53"/>
  <c r="O47"/>
  <c r="AP47"/>
  <c r="AT47"/>
  <c r="AV47"/>
  <c r="AQ47"/>
  <c r="AU47"/>
  <c r="AR47"/>
  <c r="AS47"/>
  <c r="AW47"/>
  <c r="O43"/>
  <c r="AP43"/>
  <c r="AT43"/>
  <c r="AR43"/>
  <c r="AQ43"/>
  <c r="AU43"/>
  <c r="AS43"/>
  <c r="AW43"/>
  <c r="AV43"/>
  <c r="AS21"/>
  <c r="AW21"/>
  <c r="AQ21"/>
  <c r="AP21"/>
  <c r="AT21"/>
  <c r="AR21"/>
  <c r="AV21"/>
  <c r="AU21"/>
  <c r="O52"/>
  <c r="AP52"/>
  <c r="AT52"/>
  <c r="AQ52"/>
  <c r="AU52"/>
  <c r="AV52"/>
  <c r="AS52"/>
  <c r="AW52"/>
  <c r="AR52"/>
  <c r="O42"/>
  <c r="AP42"/>
  <c r="AT42"/>
  <c r="AQ42"/>
  <c r="AU42"/>
  <c r="AV42"/>
  <c r="AS42"/>
  <c r="AW42"/>
  <c r="AR42"/>
  <c r="O80"/>
  <c r="AR80"/>
  <c r="AV80"/>
  <c r="AS80"/>
  <c r="AW80"/>
  <c r="AQ80"/>
  <c r="AU80"/>
  <c r="AP80"/>
  <c r="AT80"/>
  <c r="O25"/>
  <c r="AS25"/>
  <c r="AW25"/>
  <c r="AU25"/>
  <c r="AP25"/>
  <c r="AT25"/>
  <c r="AQ25"/>
  <c r="AR25"/>
  <c r="AV25"/>
  <c r="AP70"/>
  <c r="AT70"/>
  <c r="AQ70"/>
  <c r="AU70"/>
  <c r="AR70"/>
  <c r="AS70"/>
  <c r="AW70"/>
  <c r="AV70"/>
  <c r="O23"/>
  <c r="AS23"/>
  <c r="AW23"/>
  <c r="AP23"/>
  <c r="AT23"/>
  <c r="AU23"/>
  <c r="AR23"/>
  <c r="AV23"/>
  <c r="AQ23"/>
  <c r="AR81"/>
  <c r="AV81"/>
  <c r="AS81"/>
  <c r="AW81"/>
  <c r="AQ81"/>
  <c r="AU81"/>
  <c r="AT81"/>
  <c r="AP81"/>
  <c r="AU69"/>
  <c r="AP69"/>
  <c r="AQ69"/>
  <c r="AR69"/>
  <c r="AW69"/>
  <c r="AS69"/>
  <c r="AT69"/>
  <c r="AV69"/>
  <c r="S137"/>
  <c r="S131"/>
  <c r="AM131"/>
  <c r="AM124"/>
  <c r="AM137"/>
  <c r="AC266"/>
  <c r="O69"/>
  <c r="V69"/>
  <c r="O70"/>
  <c r="V70"/>
  <c r="I10"/>
  <c r="AM227"/>
  <c r="AM199"/>
  <c r="AM171"/>
  <c r="V199"/>
  <c r="AM37"/>
  <c r="S37"/>
  <c r="AM35"/>
  <c r="S35"/>
  <c r="AM31"/>
  <c r="S31"/>
  <c r="AM29"/>
  <c r="S29"/>
  <c r="AM25"/>
  <c r="AM23"/>
  <c r="AM38"/>
  <c r="S38"/>
  <c r="AM36"/>
  <c r="S36"/>
  <c r="AM34"/>
  <c r="S34"/>
  <c r="AM32"/>
  <c r="S32"/>
  <c r="AM30"/>
  <c r="S30"/>
  <c r="AM28"/>
  <c r="S28"/>
  <c r="AM26"/>
  <c r="S26"/>
  <c r="AM24"/>
  <c r="AM22"/>
  <c r="V66"/>
  <c r="S66"/>
  <c r="V64"/>
  <c r="S64"/>
  <c r="V62"/>
  <c r="S62"/>
  <c r="V60"/>
  <c r="S60"/>
  <c r="V58"/>
  <c r="S58"/>
  <c r="V56"/>
  <c r="S56"/>
  <c r="V52"/>
  <c r="V50"/>
  <c r="V47"/>
  <c r="AM77"/>
  <c r="S77"/>
  <c r="AM75"/>
  <c r="S75"/>
  <c r="AM73"/>
  <c r="S73"/>
  <c r="AM88"/>
  <c r="S88"/>
  <c r="AM86"/>
  <c r="S86"/>
  <c r="AM84"/>
  <c r="S84"/>
  <c r="AM82"/>
  <c r="S199"/>
  <c r="S227"/>
  <c r="S171"/>
  <c r="AM39"/>
  <c r="S39"/>
  <c r="AM33"/>
  <c r="S33"/>
  <c r="AM27"/>
  <c r="S27"/>
  <c r="S65"/>
  <c r="S63"/>
  <c r="S61"/>
  <c r="S59"/>
  <c r="S57"/>
  <c r="S55"/>
  <c r="S46"/>
  <c r="AM76"/>
  <c r="S76"/>
  <c r="AM74"/>
  <c r="S74"/>
  <c r="AM70"/>
  <c r="AM87"/>
  <c r="S87"/>
  <c r="AM85"/>
  <c r="S85"/>
  <c r="AM83"/>
  <c r="S83"/>
  <c r="O81"/>
  <c r="V45"/>
  <c r="S45"/>
  <c r="V43"/>
  <c r="O199"/>
  <c r="V227"/>
  <c r="O227"/>
  <c r="V171"/>
  <c r="O171"/>
  <c r="V88"/>
  <c r="V86"/>
  <c r="V84"/>
  <c r="V82"/>
  <c r="V87"/>
  <c r="V85"/>
  <c r="V83"/>
  <c r="V81"/>
  <c r="V77"/>
  <c r="V75"/>
  <c r="V73"/>
  <c r="V76"/>
  <c r="V74"/>
  <c r="V65"/>
  <c r="V63"/>
  <c r="V61"/>
  <c r="V59"/>
  <c r="V57"/>
  <c r="V55"/>
  <c r="V53"/>
  <c r="V46"/>
  <c r="V44"/>
  <c r="V42"/>
  <c r="V39"/>
  <c r="V37"/>
  <c r="V35"/>
  <c r="V33"/>
  <c r="V31"/>
  <c r="V29"/>
  <c r="V27"/>
  <c r="V25"/>
  <c r="V23"/>
  <c r="V38"/>
  <c r="V36"/>
  <c r="V34"/>
  <c r="V32"/>
  <c r="V30"/>
  <c r="V28"/>
  <c r="V26"/>
  <c r="V22"/>
  <c r="V21"/>
  <c r="AD265" l="1"/>
  <c r="AE265"/>
  <c r="S123"/>
  <c r="AX131"/>
  <c r="O74"/>
  <c r="AR74"/>
  <c r="AV74"/>
  <c r="AS74"/>
  <c r="AW74"/>
  <c r="AQ74"/>
  <c r="AU74"/>
  <c r="AT74"/>
  <c r="AP74"/>
  <c r="O73"/>
  <c r="AR73"/>
  <c r="AV73"/>
  <c r="AS73"/>
  <c r="AW73"/>
  <c r="AQ73"/>
  <c r="AU73"/>
  <c r="AP73"/>
  <c r="AT73"/>
  <c r="O45"/>
  <c r="AP45"/>
  <c r="AT45"/>
  <c r="AQ45"/>
  <c r="AU45"/>
  <c r="AV45"/>
  <c r="AS45"/>
  <c r="AW45"/>
  <c r="AR45"/>
  <c r="O76"/>
  <c r="AR76"/>
  <c r="AV76"/>
  <c r="AS76"/>
  <c r="AW76"/>
  <c r="AQ76"/>
  <c r="AU76"/>
  <c r="AT76"/>
  <c r="AP76"/>
  <c r="O65"/>
  <c r="AP65"/>
  <c r="AT65"/>
  <c r="AR65"/>
  <c r="AQ65"/>
  <c r="AU65"/>
  <c r="AV65"/>
  <c r="AS65"/>
  <c r="AW65"/>
  <c r="O84"/>
  <c r="AR84"/>
  <c r="AV84"/>
  <c r="AS84"/>
  <c r="AW84"/>
  <c r="AQ84"/>
  <c r="AU84"/>
  <c r="AP84"/>
  <c r="AT84"/>
  <c r="O75"/>
  <c r="AR75"/>
  <c r="AV75"/>
  <c r="AS75"/>
  <c r="AW75"/>
  <c r="AQ75"/>
  <c r="AU75"/>
  <c r="AP75"/>
  <c r="AT75"/>
  <c r="O85"/>
  <c r="AR85"/>
  <c r="AV85"/>
  <c r="AS85"/>
  <c r="AW85"/>
  <c r="AQ85"/>
  <c r="AU85"/>
  <c r="AT85"/>
  <c r="AP85"/>
  <c r="O59"/>
  <c r="AP59"/>
  <c r="AT59"/>
  <c r="AV59"/>
  <c r="AQ59"/>
  <c r="AU59"/>
  <c r="AS59"/>
  <c r="AW59"/>
  <c r="AR59"/>
  <c r="O27"/>
  <c r="AS27"/>
  <c r="AW27"/>
  <c r="AQ27"/>
  <c r="AP27"/>
  <c r="AT27"/>
  <c r="AR27"/>
  <c r="AV27"/>
  <c r="AU27"/>
  <c r="O39"/>
  <c r="AS39"/>
  <c r="AW39"/>
  <c r="AP39"/>
  <c r="AT39"/>
  <c r="AU39"/>
  <c r="AR39"/>
  <c r="AV39"/>
  <c r="AQ39"/>
  <c r="O58"/>
  <c r="AP58"/>
  <c r="AT58"/>
  <c r="AR58"/>
  <c r="AQ58"/>
  <c r="AU58"/>
  <c r="AV58"/>
  <c r="AS58"/>
  <c r="AW58"/>
  <c r="O62"/>
  <c r="AP62"/>
  <c r="AT62"/>
  <c r="AR62"/>
  <c r="AQ62"/>
  <c r="AU62"/>
  <c r="AV62"/>
  <c r="AS62"/>
  <c r="AW62"/>
  <c r="O66"/>
  <c r="AP66"/>
  <c r="AT66"/>
  <c r="AV66"/>
  <c r="AQ66"/>
  <c r="AU66"/>
  <c r="AS66"/>
  <c r="AW66"/>
  <c r="AR66"/>
  <c r="O26"/>
  <c r="AS26"/>
  <c r="AW26"/>
  <c r="AP26"/>
  <c r="AT26"/>
  <c r="AU26"/>
  <c r="AR26"/>
  <c r="AV26"/>
  <c r="AQ26"/>
  <c r="O30"/>
  <c r="AS30"/>
  <c r="AW30"/>
  <c r="AQ30"/>
  <c r="AP30"/>
  <c r="AT30"/>
  <c r="AR30"/>
  <c r="AV30"/>
  <c r="AU30"/>
  <c r="O34"/>
  <c r="AS34"/>
  <c r="AW34"/>
  <c r="AP34"/>
  <c r="AT34"/>
  <c r="AQ34"/>
  <c r="AR34"/>
  <c r="AV34"/>
  <c r="AU34"/>
  <c r="O38"/>
  <c r="AS38"/>
  <c r="AW38"/>
  <c r="AQ38"/>
  <c r="AP38"/>
  <c r="AT38"/>
  <c r="AU38"/>
  <c r="AR38"/>
  <c r="AV38"/>
  <c r="O29"/>
  <c r="AS29"/>
  <c r="AW29"/>
  <c r="AP29"/>
  <c r="AT29"/>
  <c r="AU29"/>
  <c r="AR29"/>
  <c r="AV29"/>
  <c r="AQ29"/>
  <c r="O35"/>
  <c r="AS35"/>
  <c r="AW35"/>
  <c r="AQ35"/>
  <c r="AP35"/>
  <c r="AT35"/>
  <c r="AU35"/>
  <c r="AR35"/>
  <c r="AV35"/>
  <c r="O61"/>
  <c r="AP61"/>
  <c r="AT61"/>
  <c r="AQ61"/>
  <c r="AU61"/>
  <c r="AV61"/>
  <c r="AS61"/>
  <c r="AW61"/>
  <c r="AR61"/>
  <c r="O82"/>
  <c r="AR82"/>
  <c r="AV82"/>
  <c r="AS82"/>
  <c r="AW82"/>
  <c r="AQ82"/>
  <c r="AU82"/>
  <c r="AP82"/>
  <c r="AT82"/>
  <c r="O77"/>
  <c r="AR77"/>
  <c r="AV77"/>
  <c r="AS77"/>
  <c r="AW77"/>
  <c r="AQ77"/>
  <c r="AU77"/>
  <c r="AP77"/>
  <c r="AT77"/>
  <c r="AP44"/>
  <c r="AT44"/>
  <c r="AV44"/>
  <c r="AQ44"/>
  <c r="AU44"/>
  <c r="AR44"/>
  <c r="AS44"/>
  <c r="AW44"/>
  <c r="O83"/>
  <c r="AR83"/>
  <c r="AV83"/>
  <c r="AS83"/>
  <c r="AW83"/>
  <c r="AQ83"/>
  <c r="AU83"/>
  <c r="AT83"/>
  <c r="AP83"/>
  <c r="O87"/>
  <c r="AR87"/>
  <c r="AV87"/>
  <c r="AS87"/>
  <c r="AW87"/>
  <c r="AQ87"/>
  <c r="AU87"/>
  <c r="AT87"/>
  <c r="AP87"/>
  <c r="O55"/>
  <c r="AP55"/>
  <c r="AT55"/>
  <c r="AQ55"/>
  <c r="AU55"/>
  <c r="AS55"/>
  <c r="AW55"/>
  <c r="AR55"/>
  <c r="AV55"/>
  <c r="O63"/>
  <c r="AP63"/>
  <c r="AT63"/>
  <c r="AV63"/>
  <c r="AQ63"/>
  <c r="AU63"/>
  <c r="AS63"/>
  <c r="AW63"/>
  <c r="AR63"/>
  <c r="O33"/>
  <c r="AS33"/>
  <c r="AW33"/>
  <c r="AQ33"/>
  <c r="AP33"/>
  <c r="AT33"/>
  <c r="AR33"/>
  <c r="AV33"/>
  <c r="AU33"/>
  <c r="O56"/>
  <c r="AP56"/>
  <c r="AT56"/>
  <c r="AV56"/>
  <c r="AQ56"/>
  <c r="AU56"/>
  <c r="AS56"/>
  <c r="AW56"/>
  <c r="AR56"/>
  <c r="O60"/>
  <c r="AP60"/>
  <c r="AT60"/>
  <c r="AV60"/>
  <c r="AQ60"/>
  <c r="AU60"/>
  <c r="AR60"/>
  <c r="AS60"/>
  <c r="AW60"/>
  <c r="O64"/>
  <c r="AP64"/>
  <c r="AT64"/>
  <c r="AQ64"/>
  <c r="AU64"/>
  <c r="AR64"/>
  <c r="AS64"/>
  <c r="AW64"/>
  <c r="AV64"/>
  <c r="O28"/>
  <c r="AS28"/>
  <c r="AW28"/>
  <c r="AU28"/>
  <c r="AP28"/>
  <c r="AT28"/>
  <c r="AQ28"/>
  <c r="AR28"/>
  <c r="AV28"/>
  <c r="O32"/>
  <c r="AS32"/>
  <c r="AW32"/>
  <c r="AP32"/>
  <c r="AT32"/>
  <c r="AU32"/>
  <c r="AR32"/>
  <c r="AV32"/>
  <c r="AQ32"/>
  <c r="O36"/>
  <c r="AS36"/>
  <c r="AW36"/>
  <c r="AU36"/>
  <c r="AP36"/>
  <c r="AT36"/>
  <c r="AR36"/>
  <c r="AV36"/>
  <c r="AQ36"/>
  <c r="O31"/>
  <c r="AS31"/>
  <c r="AW31"/>
  <c r="AU31"/>
  <c r="AP31"/>
  <c r="AT31"/>
  <c r="AQ31"/>
  <c r="AR31"/>
  <c r="AV31"/>
  <c r="O37"/>
  <c r="AS37"/>
  <c r="AW37"/>
  <c r="AP37"/>
  <c r="AT37"/>
  <c r="AQ37"/>
  <c r="AR37"/>
  <c r="AV37"/>
  <c r="AU37"/>
  <c r="O137"/>
  <c r="O46"/>
  <c r="AP46"/>
  <c r="AT46"/>
  <c r="AR46"/>
  <c r="AQ46"/>
  <c r="AU46"/>
  <c r="AS46"/>
  <c r="AW46"/>
  <c r="AV46"/>
  <c r="O86"/>
  <c r="AR86"/>
  <c r="AV86"/>
  <c r="AS86"/>
  <c r="AW86"/>
  <c r="AQ86"/>
  <c r="AU86"/>
  <c r="AP86"/>
  <c r="AT86"/>
  <c r="O57"/>
  <c r="AP57"/>
  <c r="AT57"/>
  <c r="AQ57"/>
  <c r="AU57"/>
  <c r="AR57"/>
  <c r="AS57"/>
  <c r="AW57"/>
  <c r="AV57"/>
  <c r="O88"/>
  <c r="AR88"/>
  <c r="AV88"/>
  <c r="AS88"/>
  <c r="AW88"/>
  <c r="AQ88"/>
  <c r="AU88"/>
  <c r="AP88"/>
  <c r="AT88"/>
  <c r="AP48"/>
  <c r="AV48"/>
  <c r="AW48"/>
  <c r="AT48"/>
  <c r="AS48"/>
  <c r="AU48"/>
  <c r="AR48"/>
  <c r="AQ48"/>
  <c r="O131"/>
  <c r="S40"/>
  <c r="U41"/>
  <c r="AJ40"/>
  <c r="AH40"/>
  <c r="AF40"/>
  <c r="AD40"/>
  <c r="AP41" l="1"/>
  <c r="AP40" s="1"/>
  <c r="AT41"/>
  <c r="AT40" s="1"/>
  <c r="AV41"/>
  <c r="AV40" s="1"/>
  <c r="AQ41"/>
  <c r="AQ40" s="1"/>
  <c r="AU41"/>
  <c r="AU40" s="1"/>
  <c r="AR41"/>
  <c r="AR40" s="1"/>
  <c r="AS41"/>
  <c r="AS40" s="1"/>
  <c r="AW41"/>
  <c r="AW40" s="1"/>
  <c r="S10"/>
  <c r="O41"/>
  <c r="O40" s="1"/>
  <c r="U40"/>
  <c r="U12"/>
  <c r="AX40" l="1"/>
  <c r="O19"/>
  <c r="AS18"/>
  <c r="AW18"/>
  <c r="AQ18"/>
  <c r="AP18"/>
  <c r="AT18"/>
  <c r="AR18"/>
  <c r="AV18"/>
  <c r="AU18"/>
  <c r="O12"/>
  <c r="AS12"/>
  <c r="AW12"/>
  <c r="AQ12"/>
  <c r="AP12"/>
  <c r="AT12"/>
  <c r="AU12"/>
  <c r="AR12"/>
  <c r="AV12"/>
  <c r="O20"/>
  <c r="AS19"/>
  <c r="AW19"/>
  <c r="AU19"/>
  <c r="AP19"/>
  <c r="AT19"/>
  <c r="AQ19"/>
  <c r="AR19"/>
  <c r="AV19"/>
  <c r="U11"/>
  <c r="V20"/>
  <c r="V19"/>
  <c r="V12"/>
  <c r="O267"/>
  <c r="U105"/>
  <c r="O105" s="1"/>
  <c r="U79"/>
  <c r="AA67"/>
  <c r="Z67"/>
  <c r="Y67"/>
  <c r="W67"/>
  <c r="W257" s="1"/>
  <c r="AJ11"/>
  <c r="AH11"/>
  <c r="AF11"/>
  <c r="AD11"/>
  <c r="AB11"/>
  <c r="O11" l="1"/>
  <c r="O10" s="1"/>
  <c r="Z257"/>
  <c r="Z258" s="1"/>
  <c r="AT11"/>
  <c r="AT10" s="1"/>
  <c r="AS11"/>
  <c r="AS10" s="1"/>
  <c r="AV11"/>
  <c r="AV10" s="1"/>
  <c r="AP11"/>
  <c r="AR11"/>
  <c r="AR10" s="1"/>
  <c r="AQ11"/>
  <c r="AQ10" s="1"/>
  <c r="AU11"/>
  <c r="AU10" s="1"/>
  <c r="AW11"/>
  <c r="AW10" s="1"/>
  <c r="AF10"/>
  <c r="AF257" s="1"/>
  <c r="AF258" s="1"/>
  <c r="AF266" s="1"/>
  <c r="AR105"/>
  <c r="AR89" s="1"/>
  <c r="AV105"/>
  <c r="AV89" s="1"/>
  <c r="AS105"/>
  <c r="AS89" s="1"/>
  <c r="AW105"/>
  <c r="AW89" s="1"/>
  <c r="AQ105"/>
  <c r="AQ89" s="1"/>
  <c r="AU105"/>
  <c r="AU89" s="1"/>
  <c r="AP105"/>
  <c r="AP89" s="1"/>
  <c r="AT105"/>
  <c r="AT89" s="1"/>
  <c r="AH10"/>
  <c r="AH257" s="1"/>
  <c r="AH258" s="1"/>
  <c r="AH266" s="1"/>
  <c r="U10"/>
  <c r="AJ10"/>
  <c r="AJ257" s="1"/>
  <c r="AJ258" s="1"/>
  <c r="AJ266" s="1"/>
  <c r="AB10"/>
  <c r="AB257" s="1"/>
  <c r="AB258" s="1"/>
  <c r="AB266" s="1"/>
  <c r="AD10"/>
  <c r="AD257" s="1"/>
  <c r="AD258" s="1"/>
  <c r="AD266" s="1"/>
  <c r="AR79"/>
  <c r="AR78" s="1"/>
  <c r="AV79"/>
  <c r="AV78" s="1"/>
  <c r="AS79"/>
  <c r="AS78" s="1"/>
  <c r="AW79"/>
  <c r="AW78" s="1"/>
  <c r="AQ79"/>
  <c r="AQ78" s="1"/>
  <c r="AU79"/>
  <c r="AU78" s="1"/>
  <c r="AT79"/>
  <c r="AT78" s="1"/>
  <c r="AP79"/>
  <c r="AP78" s="1"/>
  <c r="U89"/>
  <c r="S78"/>
  <c r="O79"/>
  <c r="O78" s="1"/>
  <c r="V11"/>
  <c r="S89"/>
  <c r="U78"/>
  <c r="V79"/>
  <c r="V78" s="1"/>
  <c r="V105"/>
  <c r="V89" s="1"/>
  <c r="AX11" l="1"/>
  <c r="AP10"/>
  <c r="AX10" s="1"/>
  <c r="AX78"/>
  <c r="AX89"/>
  <c r="O89"/>
  <c r="AA11"/>
  <c r="Y90"/>
  <c r="Z90"/>
  <c r="AA90"/>
  <c r="U91"/>
  <c r="AM91" s="1"/>
  <c r="U92"/>
  <c r="AM92" s="1"/>
  <c r="U93"/>
  <c r="AM93" s="1"/>
  <c r="U94"/>
  <c r="AM94" s="1"/>
  <c r="U95"/>
  <c r="AM95" s="1"/>
  <c r="U96"/>
  <c r="AM96" s="1"/>
  <c r="U97"/>
  <c r="AM97" s="1"/>
  <c r="U98"/>
  <c r="AM98" s="1"/>
  <c r="U99"/>
  <c r="AM99" s="1"/>
  <c r="U100"/>
  <c r="AM100" s="1"/>
  <c r="U101"/>
  <c r="AM101" s="1"/>
  <c r="U102"/>
  <c r="AM102" s="1"/>
  <c r="U103"/>
  <c r="AM103" s="1"/>
  <c r="U104"/>
  <c r="AM104" s="1"/>
  <c r="U125"/>
  <c r="U124" s="1"/>
  <c r="U123" s="1"/>
  <c r="AM123" s="1"/>
  <c r="U68"/>
  <c r="AF265" s="1"/>
  <c r="V41"/>
  <c r="O125" l="1"/>
  <c r="Z265" s="1"/>
  <c r="AS125"/>
  <c r="AS124" s="1"/>
  <c r="AS123" s="1"/>
  <c r="AQ125"/>
  <c r="AQ124" s="1"/>
  <c r="AQ123" s="1"/>
  <c r="AV125"/>
  <c r="AV124" s="1"/>
  <c r="AV123" s="1"/>
  <c r="AR125"/>
  <c r="AR124" s="1"/>
  <c r="AW125"/>
  <c r="AW124" s="1"/>
  <c r="AW123" s="1"/>
  <c r="AP125"/>
  <c r="AP124" s="1"/>
  <c r="AP123" s="1"/>
  <c r="AU125"/>
  <c r="AU124" s="1"/>
  <c r="AU123" s="1"/>
  <c r="AT125"/>
  <c r="AT124" s="1"/>
  <c r="AT123" s="1"/>
  <c r="O68"/>
  <c r="AT68"/>
  <c r="AT67" s="1"/>
  <c r="AU68"/>
  <c r="AU67" s="1"/>
  <c r="AV68"/>
  <c r="AV67" s="1"/>
  <c r="AP68"/>
  <c r="AP67" s="1"/>
  <c r="AQ68"/>
  <c r="AQ67" s="1"/>
  <c r="AR68"/>
  <c r="AR67" s="1"/>
  <c r="AS68"/>
  <c r="AS67" s="1"/>
  <c r="AW68"/>
  <c r="AW67" s="1"/>
  <c r="V125"/>
  <c r="V124" s="1"/>
  <c r="V123" s="1"/>
  <c r="V40"/>
  <c r="V10" s="1"/>
  <c r="S91"/>
  <c r="S98"/>
  <c r="U90"/>
  <c r="AM90" s="1"/>
  <c r="AA10"/>
  <c r="AA257" s="1"/>
  <c r="S101"/>
  <c r="S94"/>
  <c r="S102"/>
  <c r="S95"/>
  <c r="S97"/>
  <c r="S93"/>
  <c r="S92"/>
  <c r="S96"/>
  <c r="S100"/>
  <c r="S103"/>
  <c r="S99"/>
  <c r="V68"/>
  <c r="V67" s="1"/>
  <c r="U67"/>
  <c r="U257" s="1"/>
  <c r="AM67"/>
  <c r="S104"/>
  <c r="Y257"/>
  <c r="AG265" l="1"/>
  <c r="AI265"/>
  <c r="O67"/>
  <c r="AA265"/>
  <c r="AH265"/>
  <c r="V257"/>
  <c r="Y266"/>
  <c r="Y258"/>
  <c r="AA266"/>
  <c r="AA258"/>
  <c r="AT257"/>
  <c r="AP257"/>
  <c r="AU257"/>
  <c r="AW257"/>
  <c r="AV257"/>
  <c r="AS257"/>
  <c r="AX124"/>
  <c r="AR123"/>
  <c r="AR257" s="1"/>
  <c r="AQ257"/>
  <c r="O103"/>
  <c r="AR103"/>
  <c r="AV103"/>
  <c r="AS103"/>
  <c r="AW103"/>
  <c r="AQ103"/>
  <c r="AU103"/>
  <c r="AP103"/>
  <c r="AT103"/>
  <c r="O98"/>
  <c r="AR98"/>
  <c r="AV98"/>
  <c r="AS98"/>
  <c r="AW98"/>
  <c r="AQ98"/>
  <c r="AU98"/>
  <c r="AT98"/>
  <c r="AP98"/>
  <c r="O99"/>
  <c r="AR99"/>
  <c r="AV99"/>
  <c r="AS99"/>
  <c r="AW99"/>
  <c r="AQ99"/>
  <c r="AU99"/>
  <c r="AP99"/>
  <c r="AT99"/>
  <c r="O92"/>
  <c r="AR92"/>
  <c r="AV92"/>
  <c r="AS92"/>
  <c r="AW92"/>
  <c r="AQ92"/>
  <c r="AU92"/>
  <c r="AT92"/>
  <c r="AP92"/>
  <c r="O102"/>
  <c r="AR102"/>
  <c r="AV102"/>
  <c r="AS102"/>
  <c r="AW102"/>
  <c r="AQ102"/>
  <c r="AU102"/>
  <c r="AT102"/>
  <c r="AP102"/>
  <c r="AX67"/>
  <c r="O93"/>
  <c r="AR93"/>
  <c r="AV93"/>
  <c r="AS93"/>
  <c r="AW93"/>
  <c r="AQ93"/>
  <c r="AU93"/>
  <c r="AP93"/>
  <c r="AT93"/>
  <c r="O100"/>
  <c r="AR100"/>
  <c r="AV100"/>
  <c r="AS100"/>
  <c r="AW100"/>
  <c r="AQ100"/>
  <c r="AU100"/>
  <c r="AT100"/>
  <c r="AP100"/>
  <c r="O97"/>
  <c r="AR97"/>
  <c r="AV97"/>
  <c r="AS97"/>
  <c r="AW97"/>
  <c r="AQ97"/>
  <c r="AU97"/>
  <c r="AP97"/>
  <c r="AT97"/>
  <c r="O101"/>
  <c r="AR101"/>
  <c r="AV101"/>
  <c r="AS101"/>
  <c r="AW101"/>
  <c r="AQ101"/>
  <c r="AU101"/>
  <c r="AP101"/>
  <c r="AT101"/>
  <c r="O91"/>
  <c r="AR91"/>
  <c r="AV91"/>
  <c r="AS91"/>
  <c r="AW91"/>
  <c r="AQ91"/>
  <c r="AU91"/>
  <c r="AP91"/>
  <c r="AT91"/>
  <c r="O94"/>
  <c r="AR94"/>
  <c r="AV94"/>
  <c r="AS94"/>
  <c r="AW94"/>
  <c r="AQ94"/>
  <c r="AU94"/>
  <c r="AT94"/>
  <c r="AP94"/>
  <c r="O104"/>
  <c r="AR104"/>
  <c r="AV104"/>
  <c r="AS104"/>
  <c r="AW104"/>
  <c r="AQ104"/>
  <c r="AU104"/>
  <c r="AT104"/>
  <c r="AP104"/>
  <c r="O96"/>
  <c r="AR96"/>
  <c r="AV96"/>
  <c r="AS96"/>
  <c r="AW96"/>
  <c r="AQ96"/>
  <c r="AU96"/>
  <c r="AT96"/>
  <c r="AP96"/>
  <c r="O95"/>
  <c r="AR95"/>
  <c r="AV95"/>
  <c r="AS95"/>
  <c r="AW95"/>
  <c r="AQ95"/>
  <c r="AU95"/>
  <c r="AP95"/>
  <c r="AT95"/>
  <c r="S90"/>
  <c r="S67"/>
  <c r="Z266"/>
  <c r="O124"/>
  <c r="O123" s="1"/>
  <c r="O257" s="1"/>
  <c r="S257" l="1"/>
  <c r="S258" s="1"/>
  <c r="AX123"/>
  <c r="O90"/>
  <c r="AR90"/>
  <c r="AV90"/>
  <c r="AS90"/>
  <c r="AW90"/>
  <c r="AQ90"/>
  <c r="AU90"/>
  <c r="AT90"/>
  <c r="AP90"/>
  <c r="U258"/>
  <c r="O258" l="1"/>
  <c r="C258" s="1"/>
  <c r="I257" l="1"/>
  <c r="W258"/>
  <c r="V258"/>
</calcChain>
</file>

<file path=xl/sharedStrings.xml><?xml version="1.0" encoding="utf-8"?>
<sst xmlns="http://schemas.openxmlformats.org/spreadsheetml/2006/main" count="525" uniqueCount="396">
  <si>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</si>
  <si>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</si>
  <si>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</si>
  <si>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</si>
  <si>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</si>
  <si>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</si>
  <si>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</si>
  <si>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</si>
  <si>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</si>
  <si>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</si>
  <si>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</si>
  <si>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</si>
  <si>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</si>
  <si>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</si>
  <si>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</si>
  <si>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</si>
  <si>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</si>
  <si>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</si>
  <si>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</si>
  <si>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</si>
  <si>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</si>
  <si>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</si>
  <si>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</si>
  <si>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</si>
  <si>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</si>
  <si>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</si>
  <si>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</si>
  <si>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</si>
  <si>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</si>
  <si>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</si>
  <si>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</si>
  <si>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</si>
  <si>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</si>
  <si>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</si>
  <si>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</si>
  <si>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</si>
  <si>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</si>
  <si>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</si>
  <si>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</si>
  <si>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</si>
  <si>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ОГСЭ.00</t>
  </si>
  <si>
    <t>Общий гуманитарный и социально-экономический цикл</t>
  </si>
  <si>
    <t>ЕН.00</t>
  </si>
  <si>
    <t>Математический и общий естественнонаучный цикл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</si>
  <si>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</si>
  <si>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</si>
  <si>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</si>
  <si>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</si>
  <si>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</si>
  <si>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</si>
  <si>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</si>
  <si>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</si>
  <si>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</si>
  <si>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</si>
  <si>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</si>
  <si>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</si>
  <si>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</si>
  <si>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</si>
  <si>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</si>
  <si>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</si>
  <si>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ОГСЭ.05</t>
  </si>
  <si>
    <t>ОГСЭ.06</t>
  </si>
  <si>
    <t>ОГСЭ.07</t>
  </si>
  <si>
    <t>ОГСЭ.08</t>
  </si>
  <si>
    <t>ОГСЭ.09</t>
  </si>
  <si>
    <t>ОГСЭ.10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</si>
  <si>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</si>
  <si>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</si>
  <si>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</si>
  <si>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</si>
  <si>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</si>
  <si>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</si>
  <si>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</si>
  <si>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</si>
  <si>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</si>
  <si>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</si>
  <si>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</si>
  <si>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</si>
  <si>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</si>
  <si>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</si>
  <si>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</si>
  <si>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</si>
  <si>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</si>
  <si>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</si>
  <si>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</si>
  <si>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</si>
  <si>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</si>
  <si>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</si>
  <si>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</si>
  <si>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</si>
  <si>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</si>
  <si>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</si>
  <si>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</si>
  <si>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</si>
  <si>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</si>
  <si>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</si>
  <si>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</si>
  <si>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</si>
  <si>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</si>
  <si>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</si>
  <si>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</si>
  <si>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</si>
  <si>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</si>
  <si>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</si>
  <si>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</si>
  <si>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</si>
  <si>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</si>
  <si>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</si>
  <si>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</si>
  <si>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</si>
  <si>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</si>
  <si>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</si>
  <si>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</si>
  <si>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</si>
  <si>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</si>
  <si>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</si>
  <si>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</si>
  <si>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</si>
  <si>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</si>
  <si>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</si>
  <si>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</si>
  <si>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</si>
  <si>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</si>
  <si>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</si>
  <si>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</si>
  <si>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</si>
  <si>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</si>
  <si>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</si>
  <si>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</si>
  <si>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</si>
  <si>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</si>
  <si>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</si>
  <si>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</si>
  <si>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</si>
  <si>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</si>
  <si>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</si>
  <si>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</si>
  <si>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</si>
  <si>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</si>
  <si>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</si>
  <si>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</si>
  <si>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</si>
  <si>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</si>
  <si>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</si>
  <si>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</si>
  <si>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</si>
  <si>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</si>
  <si>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</si>
  <si>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</si>
  <si>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</si>
  <si>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</si>
  <si>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</si>
  <si>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</si>
  <si>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</si>
  <si>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</si>
  <si>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</si>
  <si>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</si>
  <si>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</si>
  <si>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</si>
  <si>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</si>
  <si>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</si>
  <si>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</si>
  <si>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</si>
  <si>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</si>
  <si>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</si>
  <si>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</si>
  <si>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</si>
  <si>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</si>
  <si>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</si>
  <si>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</si>
  <si>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</si>
  <si>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</si>
  <si>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</si>
  <si>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</si>
  <si>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</si>
  <si>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</si>
  <si>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</si>
  <si>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</si>
  <si>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</si>
  <si>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</si>
  <si>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</si>
  <si>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</si>
  <si>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</si>
  <si>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</si>
  <si>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</si>
  <si>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</si>
  <si>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</si>
  <si>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</si>
  <si>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</si>
  <si>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</si>
  <si>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</si>
  <si>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Основы философии</t>
  </si>
  <si>
    <t>История</t>
  </si>
  <si>
    <t>Безопасность жизнедеятельности</t>
  </si>
  <si>
    <t>СУММА:</t>
  </si>
  <si>
    <t>Операционные системы и среды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</si>
  <si>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</si>
  <si>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</si>
  <si>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</si>
  <si>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</si>
  <si>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</si>
  <si>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</si>
  <si>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</si>
  <si>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</si>
  <si>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</si>
  <si>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</si>
  <si>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</si>
  <si>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</si>
  <si>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</si>
  <si>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</si>
  <si>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</si>
  <si>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</si>
  <si>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</si>
  <si>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</si>
  <si>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</si>
  <si>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</si>
  <si>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</si>
  <si>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</si>
  <si>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</si>
  <si>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</si>
  <si>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</si>
  <si>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</si>
  <si>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</si>
  <si>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</si>
  <si>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</si>
  <si>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</si>
  <si>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</si>
  <si>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</si>
  <si>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</si>
  <si>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</si>
  <si>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</si>
  <si>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</si>
  <si>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</si>
  <si>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</si>
  <si>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</si>
  <si>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</si>
  <si>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</si>
  <si>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</si>
  <si>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</si>
  <si>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</si>
  <si>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</si>
  <si>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</si>
  <si>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</si>
  <si>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</si>
  <si>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</si>
  <si>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</si>
  <si>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</si>
  <si>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</si>
  <si>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</si>
  <si>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</si>
  <si>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</si>
  <si>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</si>
  <si>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</si>
  <si>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</si>
  <si>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</si>
  <si>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</si>
  <si>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</si>
  <si>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</si>
  <si>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</si>
  <si>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</si>
  <si>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</si>
  <si>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</si>
  <si>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</si>
  <si>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</si>
  <si>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>Эффективное поведение на рынке труда</t>
  </si>
  <si>
    <t>ошибка в ФГОС</t>
  </si>
  <si>
    <t xml:space="preserve">Информатика </t>
  </si>
  <si>
    <t>Основы безопасности жизнедеятельности</t>
  </si>
  <si>
    <t>*2</t>
  </si>
  <si>
    <t>курсовое проектирование</t>
  </si>
  <si>
    <t xml:space="preserve">Правовое обеспечение профессиональной деятельности </t>
  </si>
  <si>
    <t>Теория вероятностей и математическая статистика</t>
  </si>
  <si>
    <t>ОУПБ</t>
  </si>
  <si>
    <t>ОУПБ.01</t>
  </si>
  <si>
    <t>Русский язык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</si>
  <si>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</si>
  <si>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</si>
  <si>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</si>
  <si>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</si>
  <si>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</si>
  <si>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</si>
  <si>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</si>
  <si>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ОУПБ.09</t>
  </si>
  <si>
    <t>Литература</t>
  </si>
  <si>
    <t>ОУПП</t>
  </si>
  <si>
    <t>Общеобразовательные учебные предметы углублённого уровня</t>
  </si>
  <si>
    <t>Общеобразовательные учебные предметы базового уровня</t>
  </si>
  <si>
    <t>ИП</t>
  </si>
  <si>
    <t>ОУПВ</t>
  </si>
  <si>
    <t>ОГСЭ.01.</t>
  </si>
  <si>
    <t>ОГСЭ.02.</t>
  </si>
  <si>
    <t>ОГСЭ.03.</t>
  </si>
  <si>
    <t>ОГСЭ.04.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</si>
  <si>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</si>
  <si>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</si>
  <si>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</si>
  <si>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</si>
  <si>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</si>
  <si>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</si>
  <si>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</si>
  <si>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</si>
  <si>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</si>
  <si>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</si>
  <si>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</si>
  <si>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</si>
  <si>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</si>
  <si>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</si>
  <si>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</si>
  <si>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</si>
  <si>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</si>
  <si>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</si>
  <si>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учебной практики (концентрированная)</t>
  </si>
  <si>
    <t xml:space="preserve">государственная итоговая аттестация  (защита ВКР) </t>
  </si>
  <si>
    <t>практическая подготовка при проведении производственной практики (по профилю специальности) (концентрированная)</t>
  </si>
  <si>
    <t>практическая подготовка при проведении производственной практики (преддипломная)</t>
  </si>
  <si>
    <t>подготовка выпускной квалификационной работы (ВКР)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</si>
  <si>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</si>
  <si>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</si>
  <si>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</si>
  <si>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</si>
  <si>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</si>
  <si>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Экзамены (квалификационные)</t>
  </si>
  <si>
    <t>Консультации</t>
  </si>
  <si>
    <t>Психология общения</t>
  </si>
  <si>
    <t>Физическая культура / Адаптивная физическая культура</t>
  </si>
  <si>
    <t xml:space="preserve">Иностранный язык в профессиональной деятельности </t>
  </si>
  <si>
    <t>Элементы высшей математики</t>
  </si>
  <si>
    <t>Дискретная математика с элементами математической логики</t>
  </si>
  <si>
    <t>Архитектура аппаратных средств</t>
  </si>
  <si>
    <t xml:space="preserve">Информационные технологии / Адаптивные информационные технологии </t>
  </si>
  <si>
    <t>Основы алгоритмизации и программирования</t>
  </si>
  <si>
    <t>Экономика отрасли</t>
  </si>
  <si>
    <t>Основы проектирования баз данных</t>
  </si>
  <si>
    <t>Стандартизация, сертификация и техническое документоведение</t>
  </si>
  <si>
    <t>Менеджмент в профессиональной деятельности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</si>
  <si>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</si>
  <si>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</si>
  <si>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</si>
  <si>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</si>
  <si>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ПМ.08</t>
  </si>
  <si>
    <t>Разработка дизайна веб-приложений</t>
  </si>
  <si>
    <t>МДК.05.01.</t>
  </si>
  <si>
    <t>МДК.05.02.</t>
  </si>
  <si>
    <t>МДК.05.03.</t>
  </si>
  <si>
    <t>Проектирование и разработка интерфейсов пользователя</t>
  </si>
  <si>
    <t>Графический дизайн и мультимедиа</t>
  </si>
  <si>
    <t>МДК.08.01.</t>
  </si>
  <si>
    <t>МДК.08.02.</t>
  </si>
  <si>
    <t>УП.08</t>
  </si>
  <si>
    <t>ПП.08</t>
  </si>
  <si>
    <t>ПМ.09</t>
  </si>
  <si>
    <t>Проектирование, разработка и оптимизация веб-приложений</t>
  </si>
  <si>
    <t>МДК.09.01.</t>
  </si>
  <si>
    <t>МДК.09.02</t>
  </si>
  <si>
    <t>МДК.09.03</t>
  </si>
  <si>
    <t>УП.09</t>
  </si>
  <si>
    <t>ПП.09</t>
  </si>
  <si>
    <t>Проектирование и разработка веб-приложений</t>
  </si>
  <si>
    <t>Общий объём образовантельной программы</t>
  </si>
  <si>
    <t>Численные методы</t>
  </si>
  <si>
    <t>Обеспечение безопасности веб-приложений</t>
  </si>
  <si>
    <t>Оптимизация веб-приложений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</si>
  <si>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</si>
  <si>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</si>
  <si>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в академических часах</t>
  </si>
  <si>
    <t>Объём образовательной программы по ФГОС СПО в академических часах</t>
  </si>
  <si>
    <t>каждый экзамен в 4,5,6,8 семестрах равен 18 часам, в 7 семестре - 36 часам</t>
  </si>
  <si>
    <t>нед.</t>
  </si>
  <si>
    <t>Экологические основы природопользования</t>
  </si>
  <si>
    <t>*8</t>
  </si>
  <si>
    <t>Основы финансовой грамотности и предпринимательской деятельности</t>
  </si>
  <si>
    <t>Антикоррупционная культура</t>
  </si>
  <si>
    <t>Объём самостоятельной работы в академических часах</t>
  </si>
  <si>
    <t>Основы маркетинга</t>
  </si>
  <si>
    <t>Компьютерные сети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</si>
  <si>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</si>
  <si>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</si>
  <si>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Индивидуальный проект</t>
  </si>
  <si>
    <t>*6</t>
  </si>
  <si>
    <t>Другие формы контроля</t>
  </si>
  <si>
    <t>Информационные системы и программирование (приём 2023 - выпуск 2027 г.)   ФГОС по ТОП-50</t>
  </si>
  <si>
    <t>ОУПУ.01</t>
  </si>
  <si>
    <t>ОУПУ.02</t>
  </si>
  <si>
    <t>ОУПУ.03</t>
  </si>
  <si>
    <t>Общеобразовательные учебные предметы по выбору</t>
  </si>
  <si>
    <t>ОУПВ. 01</t>
  </si>
  <si>
    <t>Основы исследовательской и проектной деятельности</t>
  </si>
  <si>
    <t>География</t>
  </si>
  <si>
    <t>Химия</t>
  </si>
  <si>
    <t>Биология</t>
  </si>
  <si>
    <t>Обществознание</t>
  </si>
  <si>
    <t>ОУПБ.10</t>
  </si>
  <si>
    <t>Информационные системы и программирование (приём 2023-выпуск 2027) ФГОС ТОП-50</t>
  </si>
  <si>
    <t>Формы промежуточной аттестации</t>
  </si>
  <si>
    <t>ОУПВ. 02</t>
  </si>
  <si>
    <t>Основы шахмат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</si>
</sst>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i/>
      <sz val="8"/>
      <name val="Arial"/>
      <family val="2"/>
      <charset val="204"/>
    </font>
    <font>
      <b/>
      <sz val="7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0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1" fillId="3" borderId="8" xfId="0" applyFont="1" applyFill="1" applyBorder="1" applyAlignment="1"/>
    <xf numFmtId="0" fontId="12" fillId="3" borderId="8" xfId="0" applyFont="1" applyFill="1" applyBorder="1" applyAlignment="1"/>
    <xf numFmtId="0" fontId="0" fillId="0" borderId="8" xfId="0" applyBorder="1"/>
    <xf numFmtId="0" fontId="11" fillId="3" borderId="8" xfId="0" applyNumberFormat="1" applyFont="1" applyFill="1" applyBorder="1" applyAlignment="1"/>
    <xf numFmtId="0" fontId="13" fillId="3" borderId="8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/>
    <xf numFmtId="0" fontId="19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1" fontId="4" fillId="0" borderId="2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1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1" fontId="5" fillId="10" borderId="8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 applyBorder="1"/>
    <xf numFmtId="0" fontId="4" fillId="12" borderId="0" xfId="0" applyFont="1" applyFill="1"/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4" fillId="10" borderId="0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1" fontId="25" fillId="0" borderId="8" xfId="0" applyNumberFormat="1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top" wrapText="1"/>
    </xf>
    <xf numFmtId="0" fontId="26" fillId="3" borderId="8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4" fillId="10" borderId="8" xfId="0" applyNumberFormat="1" applyFont="1" applyFill="1" applyBorder="1"/>
    <xf numFmtId="1" fontId="4" fillId="10" borderId="8" xfId="0" applyNumberFormat="1" applyFont="1" applyFill="1" applyBorder="1" applyAlignment="1">
      <alignment horizontal="center" vertical="center"/>
    </xf>
    <xf numFmtId="1" fontId="4" fillId="10" borderId="0" xfId="0" applyNumberFormat="1" applyFont="1" applyFill="1" applyBorder="1"/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29" fillId="0" borderId="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 shrinkToFi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 applyProtection="1">
      <alignment horizontal="left" vertical="top" wrapText="1"/>
      <protection hidden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left" vertical="top" wrapText="1"/>
      <protection hidden="1"/>
    </xf>
    <xf numFmtId="0" fontId="6" fillId="0" borderId="0" xfId="0" applyFont="1" applyFill="1"/>
    <xf numFmtId="0" fontId="6" fillId="0" borderId="13" xfId="0" applyFont="1" applyFill="1" applyBorder="1"/>
    <xf numFmtId="0" fontId="6" fillId="0" borderId="0" xfId="0" applyFont="1" applyFill="1" applyAlignment="1">
      <alignment horizontal="center"/>
    </xf>
    <xf numFmtId="0" fontId="6" fillId="0" borderId="8" xfId="0" applyFont="1" applyFill="1" applyBorder="1"/>
    <xf numFmtId="0" fontId="6" fillId="0" borderId="26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25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left" vertical="top" wrapText="1"/>
      <protection hidden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/>
    </xf>
    <xf numFmtId="1" fontId="29" fillId="0" borderId="8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top" wrapText="1" shrinkToFit="1"/>
      <protection hidden="1"/>
    </xf>
    <xf numFmtId="0" fontId="6" fillId="0" borderId="25" xfId="0" applyFont="1" applyFill="1" applyBorder="1" applyAlignment="1" applyProtection="1">
      <alignment horizontal="left" vertical="top" wrapText="1" shrinkToFit="1"/>
      <protection hidden="1"/>
    </xf>
    <xf numFmtId="0" fontId="6" fillId="0" borderId="8" xfId="0" applyFont="1" applyFill="1" applyBorder="1" applyAlignment="1">
      <alignment vertical="top" wrapText="1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top" wrapText="1" shrinkToFit="1"/>
    </xf>
    <xf numFmtId="0" fontId="6" fillId="0" borderId="9" xfId="0" applyFont="1" applyFill="1" applyBorder="1" applyAlignment="1">
      <alignment vertical="top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center" textRotation="90" wrapText="1"/>
    </xf>
    <xf numFmtId="0" fontId="6" fillId="0" borderId="1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32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33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0" xfId="0" applyFont="1" applyFill="1" applyBorder="1"/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textRotation="1"/>
    </xf>
    <xf numFmtId="0" fontId="17" fillId="0" borderId="13" xfId="0" applyFont="1" applyBorder="1" applyAlignment="1">
      <alignment horizontal="left" vertical="top" textRotation="1"/>
    </xf>
    <xf numFmtId="0" fontId="20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 textRotation="2"/>
    </xf>
    <xf numFmtId="0" fontId="22" fillId="0" borderId="13" xfId="0" applyFont="1" applyBorder="1" applyAlignment="1">
      <alignment horizontal="left" vertical="top" textRotation="2"/>
    </xf>
    <xf numFmtId="0" fontId="8" fillId="0" borderId="25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8" xfId="0" applyFont="1" applyFill="1" applyBorder="1" applyAlignment="1">
      <alignment horizontal="left" vertical="top"/>
    </xf>
    <xf numFmtId="0" fontId="21" fillId="0" borderId="25" xfId="0" applyFont="1" applyBorder="1" applyAlignment="1">
      <alignment horizontal="left" vertical="top" textRotation="3"/>
    </xf>
    <xf numFmtId="0" fontId="21" fillId="0" borderId="13" xfId="0" applyFont="1" applyBorder="1" applyAlignment="1">
      <alignment horizontal="left" vertical="top" textRotation="3"/>
    </xf>
    <xf numFmtId="0" fontId="0" fillId="0" borderId="0" xfId="0" applyAlignment="1"/>
    <xf numFmtId="0" fontId="9" fillId="0" borderId="16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top" textRotation="90" wrapText="1"/>
    </xf>
    <xf numFmtId="0" fontId="5" fillId="0" borderId="27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top" wrapText="1"/>
    </xf>
    <xf numFmtId="0" fontId="28" fillId="0" borderId="32" xfId="0" applyFont="1" applyFill="1" applyBorder="1" applyAlignment="1">
      <alignment horizontal="center" wrapText="1"/>
    </xf>
    <xf numFmtId="0" fontId="28" fillId="0" borderId="36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vertical="center" textRotation="90" wrapText="1"/>
    </xf>
    <xf numFmtId="0" fontId="28" fillId="0" borderId="27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top"/>
    </xf>
    <xf numFmtId="0" fontId="35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view="pageLayout" workbookViewId="0">
      <selection activeCell="AM10" sqref="AM10:BA10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326" t="s">
        <v>310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20"/>
      <c r="N1" s="20"/>
    </row>
    <row r="2" spans="1:58">
      <c r="A2" s="327" t="s">
        <v>196</v>
      </c>
      <c r="B2" s="318" t="s">
        <v>197</v>
      </c>
      <c r="C2" s="319"/>
      <c r="D2" s="319"/>
      <c r="E2" s="319"/>
      <c r="F2" s="320"/>
      <c r="G2" s="318" t="s">
        <v>198</v>
      </c>
      <c r="H2" s="319"/>
      <c r="I2" s="319"/>
      <c r="J2" s="320"/>
      <c r="K2" s="318" t="s">
        <v>199</v>
      </c>
      <c r="L2" s="319"/>
      <c r="M2" s="319"/>
      <c r="N2" s="320"/>
      <c r="O2" s="318" t="s">
        <v>200</v>
      </c>
      <c r="P2" s="319"/>
      <c r="Q2" s="319"/>
      <c r="R2" s="319"/>
      <c r="S2" s="320"/>
      <c r="T2" s="318" t="s">
        <v>201</v>
      </c>
      <c r="U2" s="319"/>
      <c r="V2" s="319"/>
      <c r="W2" s="320"/>
      <c r="X2" s="318" t="s">
        <v>202</v>
      </c>
      <c r="Y2" s="319"/>
      <c r="Z2" s="319"/>
      <c r="AA2" s="320"/>
      <c r="AB2" s="318" t="s">
        <v>203</v>
      </c>
      <c r="AC2" s="319"/>
      <c r="AD2" s="319"/>
      <c r="AE2" s="319"/>
      <c r="AF2" s="320"/>
      <c r="AG2" s="318" t="s">
        <v>204</v>
      </c>
      <c r="AH2" s="319"/>
      <c r="AI2" s="319"/>
      <c r="AJ2" s="320"/>
      <c r="AK2" s="318" t="s">
        <v>205</v>
      </c>
      <c r="AL2" s="319"/>
      <c r="AM2" s="319"/>
      <c r="AN2" s="320"/>
      <c r="AO2" s="318" t="s">
        <v>206</v>
      </c>
      <c r="AP2" s="319"/>
      <c r="AQ2" s="319"/>
      <c r="AR2" s="319"/>
      <c r="AS2" s="320"/>
      <c r="AT2" s="318" t="s">
        <v>207</v>
      </c>
      <c r="AU2" s="319"/>
      <c r="AV2" s="319"/>
      <c r="AW2" s="320"/>
      <c r="AX2" s="318" t="s">
        <v>208</v>
      </c>
      <c r="AY2" s="319"/>
      <c r="AZ2" s="319"/>
      <c r="BA2" s="320"/>
    </row>
    <row r="3" spans="1:58" ht="30">
      <c r="A3" s="328"/>
      <c r="B3" s="21" t="s">
        <v>209</v>
      </c>
      <c r="C3" s="21" t="s">
        <v>210</v>
      </c>
      <c r="D3" s="21" t="s">
        <v>211</v>
      </c>
      <c r="E3" s="21" t="s">
        <v>212</v>
      </c>
      <c r="F3" s="21" t="s">
        <v>213</v>
      </c>
      <c r="G3" s="21" t="s">
        <v>214</v>
      </c>
      <c r="H3" s="21" t="s">
        <v>215</v>
      </c>
      <c r="I3" s="21" t="s">
        <v>216</v>
      </c>
      <c r="J3" s="21" t="s">
        <v>217</v>
      </c>
      <c r="K3" s="21" t="s">
        <v>218</v>
      </c>
      <c r="L3" s="21" t="s">
        <v>219</v>
      </c>
      <c r="M3" s="21" t="s">
        <v>220</v>
      </c>
      <c r="N3" s="21" t="s">
        <v>221</v>
      </c>
      <c r="O3" s="21" t="s">
        <v>209</v>
      </c>
      <c r="P3" s="21" t="s">
        <v>210</v>
      </c>
      <c r="Q3" s="21" t="s">
        <v>211</v>
      </c>
      <c r="R3" s="21" t="s">
        <v>212</v>
      </c>
      <c r="S3" s="21" t="s">
        <v>222</v>
      </c>
      <c r="T3" s="21" t="s">
        <v>223</v>
      </c>
      <c r="U3" s="21" t="s">
        <v>224</v>
      </c>
      <c r="V3" s="21" t="s">
        <v>225</v>
      </c>
      <c r="W3" s="21" t="s">
        <v>226</v>
      </c>
      <c r="X3" s="21" t="s">
        <v>227</v>
      </c>
      <c r="Y3" s="21" t="s">
        <v>228</v>
      </c>
      <c r="Z3" s="21" t="s">
        <v>229</v>
      </c>
      <c r="AA3" s="21" t="s">
        <v>230</v>
      </c>
      <c r="AB3" s="21" t="s">
        <v>227</v>
      </c>
      <c r="AC3" s="21" t="s">
        <v>228</v>
      </c>
      <c r="AD3" s="21" t="s">
        <v>229</v>
      </c>
      <c r="AE3" s="21" t="s">
        <v>231</v>
      </c>
      <c r="AF3" s="21" t="s">
        <v>232</v>
      </c>
      <c r="AG3" s="21" t="s">
        <v>214</v>
      </c>
      <c r="AH3" s="21" t="s">
        <v>215</v>
      </c>
      <c r="AI3" s="21" t="s">
        <v>216</v>
      </c>
      <c r="AJ3" s="21" t="s">
        <v>233</v>
      </c>
      <c r="AK3" s="21" t="s">
        <v>234</v>
      </c>
      <c r="AL3" s="21" t="s">
        <v>235</v>
      </c>
      <c r="AM3" s="21" t="s">
        <v>236</v>
      </c>
      <c r="AN3" s="21" t="s">
        <v>237</v>
      </c>
      <c r="AO3" s="21" t="s">
        <v>209</v>
      </c>
      <c r="AP3" s="21" t="s">
        <v>210</v>
      </c>
      <c r="AQ3" s="21" t="s">
        <v>211</v>
      </c>
      <c r="AR3" s="21" t="s">
        <v>212</v>
      </c>
      <c r="AS3" s="21" t="s">
        <v>213</v>
      </c>
      <c r="AT3" s="21" t="s">
        <v>214</v>
      </c>
      <c r="AU3" s="21" t="s">
        <v>215</v>
      </c>
      <c r="AV3" s="21" t="s">
        <v>216</v>
      </c>
      <c r="AW3" s="21" t="s">
        <v>217</v>
      </c>
      <c r="AX3" s="21" t="s">
        <v>218</v>
      </c>
      <c r="AY3" s="21" t="s">
        <v>219</v>
      </c>
      <c r="AZ3" s="21" t="s">
        <v>220</v>
      </c>
      <c r="BA3" s="21" t="s">
        <v>238</v>
      </c>
      <c r="BB3" s="67" t="s">
        <v>239</v>
      </c>
      <c r="BC3" s="67" t="s">
        <v>240</v>
      </c>
      <c r="BD3" s="67" t="s">
        <v>241</v>
      </c>
      <c r="BE3" s="67" t="s">
        <v>242</v>
      </c>
      <c r="BF3" s="68"/>
    </row>
    <row r="4" spans="1:58">
      <c r="A4" s="22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8" t="s">
        <v>244</v>
      </c>
      <c r="S4" s="24" t="s">
        <v>243</v>
      </c>
      <c r="T4" s="24" t="s">
        <v>243</v>
      </c>
      <c r="U4" s="24"/>
      <c r="V4" s="24"/>
      <c r="W4" s="24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R4" s="26" t="s">
        <v>244</v>
      </c>
      <c r="AS4" s="27" t="s">
        <v>243</v>
      </c>
      <c r="AT4" s="27" t="s">
        <v>243</v>
      </c>
      <c r="AU4" s="27" t="s">
        <v>243</v>
      </c>
      <c r="AV4" s="27" t="s">
        <v>243</v>
      </c>
      <c r="AW4" s="27" t="s">
        <v>243</v>
      </c>
      <c r="AX4" s="27" t="s">
        <v>243</v>
      </c>
      <c r="AY4" s="27" t="s">
        <v>243</v>
      </c>
      <c r="AZ4" s="27" t="s">
        <v>243</v>
      </c>
      <c r="BA4" s="27" t="s">
        <v>243</v>
      </c>
      <c r="BB4" s="68">
        <v>39</v>
      </c>
      <c r="BC4" s="68">
        <v>2</v>
      </c>
      <c r="BD4" s="69">
        <v>2</v>
      </c>
      <c r="BE4" s="69">
        <v>9</v>
      </c>
      <c r="BF4" s="68">
        <f>SUM(BB4:BE4)</f>
        <v>52</v>
      </c>
    </row>
    <row r="5" spans="1:58">
      <c r="A5" s="28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48" t="s">
        <v>244</v>
      </c>
      <c r="S5" s="24" t="s">
        <v>243</v>
      </c>
      <c r="T5" s="24" t="s">
        <v>243</v>
      </c>
      <c r="U5" s="24"/>
      <c r="V5" s="24"/>
      <c r="W5" s="24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126"/>
      <c r="AS5" s="26" t="s">
        <v>244</v>
      </c>
      <c r="AT5" s="24" t="s">
        <v>243</v>
      </c>
      <c r="AU5" s="24" t="s">
        <v>243</v>
      </c>
      <c r="AV5" s="24" t="s">
        <v>243</v>
      </c>
      <c r="AW5" s="24" t="s">
        <v>243</v>
      </c>
      <c r="AX5" s="24" t="s">
        <v>243</v>
      </c>
      <c r="AY5" s="24" t="s">
        <v>243</v>
      </c>
      <c r="AZ5" s="24" t="s">
        <v>243</v>
      </c>
      <c r="BA5" s="24" t="s">
        <v>243</v>
      </c>
      <c r="BB5" s="31">
        <v>41</v>
      </c>
      <c r="BC5" s="68">
        <v>2</v>
      </c>
      <c r="BD5" s="68">
        <v>1</v>
      </c>
      <c r="BE5" s="31">
        <v>8</v>
      </c>
      <c r="BF5" s="68">
        <f t="shared" ref="BF5:BF7" si="0">SUM(BB5:BE5)</f>
        <v>52</v>
      </c>
    </row>
    <row r="6" spans="1:58">
      <c r="A6" s="28">
        <v>3</v>
      </c>
      <c r="B6" s="29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  <c r="P6" s="32"/>
      <c r="Q6" s="29"/>
      <c r="R6" s="26" t="s">
        <v>244</v>
      </c>
      <c r="S6" s="24" t="s">
        <v>243</v>
      </c>
      <c r="T6" s="24" t="s">
        <v>243</v>
      </c>
      <c r="U6" s="24"/>
      <c r="V6" s="24"/>
      <c r="W6" s="2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P6" s="26"/>
      <c r="AQ6" s="34" t="s">
        <v>245</v>
      </c>
      <c r="AR6" s="26" t="s">
        <v>244</v>
      </c>
      <c r="AS6" s="24" t="s">
        <v>243</v>
      </c>
      <c r="AT6" s="24" t="s">
        <v>243</v>
      </c>
      <c r="AU6" s="24" t="s">
        <v>243</v>
      </c>
      <c r="AV6" s="24" t="s">
        <v>243</v>
      </c>
      <c r="AW6" s="24" t="s">
        <v>243</v>
      </c>
      <c r="AX6" s="24" t="s">
        <v>243</v>
      </c>
      <c r="AY6" s="24" t="s">
        <v>243</v>
      </c>
      <c r="AZ6" s="24" t="s">
        <v>243</v>
      </c>
      <c r="BA6" s="24" t="s">
        <v>243</v>
      </c>
      <c r="BB6" s="31">
        <v>40</v>
      </c>
      <c r="BC6" s="68">
        <v>2</v>
      </c>
      <c r="BD6" s="68">
        <v>2</v>
      </c>
      <c r="BE6" s="31">
        <v>9</v>
      </c>
      <c r="BF6" s="68">
        <f t="shared" si="0"/>
        <v>53</v>
      </c>
    </row>
    <row r="7" spans="1:58">
      <c r="A7" s="28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29"/>
      <c r="O7" s="35"/>
      <c r="P7" s="35"/>
      <c r="Q7" s="35"/>
      <c r="R7" s="26" t="s">
        <v>244</v>
      </c>
      <c r="S7" s="24" t="s">
        <v>243</v>
      </c>
      <c r="T7" s="24" t="s">
        <v>243</v>
      </c>
      <c r="U7" s="24"/>
      <c r="V7" s="24"/>
      <c r="W7" s="24"/>
      <c r="X7" s="36"/>
      <c r="Y7" s="26"/>
      <c r="Z7" s="26"/>
      <c r="AA7" s="26"/>
      <c r="AB7" s="24"/>
      <c r="AC7" s="24"/>
      <c r="AD7" s="24"/>
      <c r="AE7" s="24"/>
      <c r="AF7" s="24"/>
      <c r="AG7" s="24"/>
      <c r="AH7" s="34" t="s">
        <v>245</v>
      </c>
      <c r="AI7" s="34" t="s">
        <v>245</v>
      </c>
      <c r="AJ7" s="34" t="s">
        <v>245</v>
      </c>
      <c r="AK7" s="34" t="s">
        <v>245</v>
      </c>
      <c r="AL7" s="26" t="s">
        <v>244</v>
      </c>
      <c r="AM7" s="37" t="s">
        <v>247</v>
      </c>
      <c r="AN7" s="37" t="s">
        <v>247</v>
      </c>
      <c r="AO7" s="37" t="s">
        <v>247</v>
      </c>
      <c r="AP7" s="37" t="s">
        <v>247</v>
      </c>
      <c r="AQ7" s="26" t="s">
        <v>248</v>
      </c>
      <c r="AR7" s="26" t="s">
        <v>248</v>
      </c>
      <c r="AS7" s="38" t="s">
        <v>249</v>
      </c>
      <c r="AT7" s="38" t="s">
        <v>249</v>
      </c>
      <c r="AU7" s="38" t="s">
        <v>249</v>
      </c>
      <c r="AV7" s="38" t="s">
        <v>249</v>
      </c>
      <c r="AW7" s="38" t="s">
        <v>249</v>
      </c>
      <c r="AX7" s="38" t="s">
        <v>249</v>
      </c>
      <c r="AY7" s="38" t="s">
        <v>249</v>
      </c>
      <c r="AZ7" s="38" t="s">
        <v>249</v>
      </c>
      <c r="BA7" s="38" t="s">
        <v>249</v>
      </c>
      <c r="BB7" s="31">
        <v>29</v>
      </c>
      <c r="BC7" s="68">
        <v>2</v>
      </c>
      <c r="BD7" s="69">
        <v>2</v>
      </c>
      <c r="BE7" s="31"/>
      <c r="BF7" s="68">
        <f t="shared" si="0"/>
        <v>33</v>
      </c>
    </row>
    <row r="8" spans="1:58">
      <c r="A8" s="325" t="s">
        <v>250</v>
      </c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40"/>
      <c r="BC8" s="40"/>
      <c r="BD8" s="40"/>
      <c r="BE8" s="40"/>
      <c r="BF8" s="40"/>
    </row>
    <row r="9" spans="1:58" ht="39.75" customHeight="1">
      <c r="A9" s="308"/>
      <c r="B9" s="308"/>
      <c r="C9" s="311" t="s">
        <v>251</v>
      </c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3"/>
      <c r="S9" s="321" t="s">
        <v>239</v>
      </c>
      <c r="T9" s="321"/>
      <c r="U9" s="300" t="s">
        <v>311</v>
      </c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2"/>
      <c r="AK9" s="322" t="s">
        <v>248</v>
      </c>
      <c r="AL9" s="323"/>
      <c r="AM9" s="300" t="s">
        <v>312</v>
      </c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2"/>
      <c r="BB9" s="41"/>
      <c r="BC9" s="41"/>
      <c r="BD9" s="41"/>
      <c r="BE9" s="41"/>
      <c r="BF9" s="41"/>
    </row>
    <row r="10" spans="1:58" ht="46.5" customHeight="1">
      <c r="A10" s="303" t="s">
        <v>243</v>
      </c>
      <c r="B10" s="304"/>
      <c r="C10" s="305" t="s">
        <v>252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6" t="s">
        <v>245</v>
      </c>
      <c r="T10" s="307"/>
      <c r="U10" s="300" t="s">
        <v>313</v>
      </c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2"/>
      <c r="AK10" s="308" t="s">
        <v>246</v>
      </c>
      <c r="AL10" s="308"/>
      <c r="AM10" s="300" t="s">
        <v>314</v>
      </c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2"/>
      <c r="BB10" s="41"/>
      <c r="BC10" s="41"/>
      <c r="BD10" s="41"/>
      <c r="BE10" s="41"/>
      <c r="BF10" s="41"/>
    </row>
    <row r="11" spans="1:58" ht="30.75" customHeight="1">
      <c r="A11" s="309" t="s">
        <v>244</v>
      </c>
      <c r="B11" s="310"/>
      <c r="C11" s="311" t="s">
        <v>253</v>
      </c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3"/>
      <c r="S11" s="314" t="s">
        <v>247</v>
      </c>
      <c r="T11" s="315"/>
      <c r="U11" s="300" t="s">
        <v>315</v>
      </c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2"/>
      <c r="AK11" s="316" t="s">
        <v>249</v>
      </c>
      <c r="AL11" s="317"/>
      <c r="AM11" s="300" t="s">
        <v>308</v>
      </c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2"/>
      <c r="BB11" s="42"/>
      <c r="BC11" s="42"/>
      <c r="BD11" s="42"/>
      <c r="BE11" s="42"/>
      <c r="BF11" s="42"/>
    </row>
    <row r="14" spans="1:58">
      <c r="A14" s="324" t="s">
        <v>380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</row>
  </sheetData>
  <mergeCells count="34"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  <mergeCell ref="AX2:BA2"/>
    <mergeCell ref="A9:B9"/>
    <mergeCell ref="C9:R9"/>
    <mergeCell ref="S9:T9"/>
    <mergeCell ref="U9:AJ9"/>
    <mergeCell ref="AK9:AL9"/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513"/>
  <sheetViews>
    <sheetView tabSelected="1" view="pageBreakPreview" topLeftCell="A2" zoomScaleSheetLayoutView="100" workbookViewId="0">
      <pane xSplit="2" ySplit="8" topLeftCell="C51" activePane="bottomRight" state="frozen"/>
      <selection activeCell="A2" sqref="A2"/>
      <selection pane="topRight" activeCell="C2" sqref="C2"/>
      <selection pane="bottomLeft" activeCell="A8" sqref="A8"/>
      <selection pane="bottomRight" activeCell="C268" sqref="C268"/>
    </sheetView>
  </sheetViews>
  <sheetFormatPr defaultRowHeight="12.75"/>
  <cols>
    <col min="1" max="1" width="9" style="88" customWidth="1"/>
    <col min="2" max="2" width="31.5703125" style="2" customWidth="1"/>
    <col min="3" max="3" width="1.7109375" style="2" customWidth="1"/>
    <col min="4" max="6" width="2.28515625" style="2" customWidth="1"/>
    <col min="7" max="7" width="2.5703125" style="2" customWidth="1"/>
    <col min="8" max="8" width="2" style="2" customWidth="1"/>
    <col min="9" max="9" width="2.28515625" style="2" customWidth="1"/>
    <col min="10" max="10" width="2.140625" style="2" customWidth="1"/>
    <col min="11" max="11" width="2.5703125" style="2" customWidth="1"/>
    <col min="12" max="12" width="1.85546875" style="2" customWidth="1"/>
    <col min="13" max="13" width="2.5703125" style="2" customWidth="1"/>
    <col min="14" max="14" width="1.85546875" style="2" customWidth="1"/>
    <col min="15" max="15" width="4.28515625" style="2" customWidth="1"/>
    <col min="16" max="16" width="4.5703125" style="2" customWidth="1"/>
    <col min="17" max="17" width="3.7109375" style="2" customWidth="1"/>
    <col min="18" max="18" width="4" style="2" hidden="1" customWidth="1"/>
    <col min="19" max="19" width="3.7109375" style="2" customWidth="1"/>
    <col min="20" max="20" width="4" style="2" customWidth="1"/>
    <col min="21" max="22" width="4.7109375" style="2" customWidth="1"/>
    <col min="23" max="23" width="4.42578125" style="2" customWidth="1"/>
    <col min="24" max="24" width="3.28515625" style="2" customWidth="1"/>
    <col min="25" max="28" width="3.7109375" style="2" customWidth="1"/>
    <col min="29" max="29" width="3.7109375" style="2" hidden="1" customWidth="1"/>
    <col min="30" max="30" width="3.7109375" style="2" customWidth="1"/>
    <col min="31" max="31" width="3.7109375" style="2" hidden="1" customWidth="1"/>
    <col min="32" max="32" width="3.7109375" style="2" customWidth="1"/>
    <col min="33" max="33" width="3" style="2" hidden="1" customWidth="1"/>
    <col min="34" max="34" width="3.7109375" style="2" customWidth="1"/>
    <col min="35" max="35" width="3.7109375" style="2" hidden="1" customWidth="1"/>
    <col min="36" max="36" width="6" style="2" customWidth="1"/>
    <col min="37" max="37" width="4" style="2" customWidth="1"/>
    <col min="38" max="38" width="6.5703125" style="94" hidden="1" customWidth="1"/>
    <col min="39" max="39" width="5.85546875" style="18" hidden="1" customWidth="1"/>
    <col min="40" max="40" width="3.5703125" style="1" hidden="1" customWidth="1"/>
    <col min="41" max="41" width="3.28515625" style="1" hidden="1" customWidth="1"/>
    <col min="42" max="44" width="4.140625" style="1" hidden="1" customWidth="1"/>
    <col min="45" max="45" width="4.42578125" style="1" hidden="1" customWidth="1"/>
    <col min="46" max="46" width="4" style="1" hidden="1" customWidth="1"/>
    <col min="47" max="47" width="4.140625" style="1" hidden="1" customWidth="1"/>
    <col min="48" max="48" width="3.85546875" style="1" hidden="1" customWidth="1"/>
    <col min="49" max="49" width="4.140625" style="1" hidden="1" customWidth="1"/>
    <col min="50" max="50" width="7.5703125" style="1" hidden="1" customWidth="1"/>
    <col min="51" max="51" width="8.140625" style="1" customWidth="1"/>
    <col min="52" max="52" width="8.5703125" style="1" customWidth="1"/>
    <col min="53" max="53" width="7.140625" style="1" customWidth="1"/>
    <col min="54" max="54" width="9" style="1" customWidth="1"/>
    <col min="55" max="55" width="6.28515625" style="1" customWidth="1"/>
    <col min="56" max="56" width="7.140625" style="1" customWidth="1"/>
    <col min="57" max="57" width="8.42578125" style="1" customWidth="1"/>
    <col min="58" max="58" width="7.42578125" style="95" customWidth="1"/>
    <col min="59" max="59" width="9.7109375" style="95" customWidth="1"/>
    <col min="60" max="60" width="11.85546875" style="95" customWidth="1"/>
    <col min="61" max="61" width="7.85546875" style="95" customWidth="1"/>
    <col min="62" max="62" width="8" style="95" customWidth="1"/>
    <col min="63" max="63" width="5.85546875" style="95" customWidth="1"/>
    <col min="64" max="64" width="7.85546875" style="95" customWidth="1"/>
    <col min="65" max="65" width="3.140625" style="95" customWidth="1"/>
    <col min="66" max="66" width="9.5703125" style="95" customWidth="1"/>
    <col min="67" max="67" width="5" style="95" customWidth="1"/>
    <col min="68" max="68" width="8.7109375" style="95" customWidth="1"/>
    <col min="69" max="69" width="8" style="95" customWidth="1"/>
    <col min="70" max="70" width="5.28515625" style="95" customWidth="1"/>
    <col min="71" max="71" width="8.42578125" style="95" customWidth="1"/>
    <col min="72" max="72" width="6.7109375" style="95" customWidth="1"/>
    <col min="73" max="73" width="6.140625" style="95" customWidth="1"/>
    <col min="74" max="74" width="6.42578125" style="95" customWidth="1"/>
    <col min="75" max="75" width="7.140625" style="95" customWidth="1"/>
    <col min="76" max="76" width="7.42578125" style="95" customWidth="1"/>
    <col min="77" max="77" width="5.85546875" style="95" customWidth="1"/>
    <col min="78" max="90" width="9.140625" style="2" customWidth="1"/>
    <col min="91" max="16384" width="9.140625" style="2"/>
  </cols>
  <sheetData>
    <row r="1" spans="1:77">
      <c r="AL1" s="149"/>
      <c r="AM1" s="150"/>
    </row>
    <row r="2" spans="1:77" ht="13.5" thickBot="1">
      <c r="A2" s="418" t="s">
        <v>392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149"/>
      <c r="AM2" s="150"/>
    </row>
    <row r="3" spans="1:77" ht="45" hidden="1" customHeight="1">
      <c r="A3" s="358" t="s">
        <v>0</v>
      </c>
      <c r="B3" s="361" t="s">
        <v>316</v>
      </c>
      <c r="C3" s="393" t="s">
        <v>393</v>
      </c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5"/>
      <c r="O3" s="393" t="s">
        <v>364</v>
      </c>
      <c r="P3" s="394"/>
      <c r="Q3" s="394"/>
      <c r="R3" s="394"/>
      <c r="S3" s="394"/>
      <c r="T3" s="394"/>
      <c r="U3" s="394"/>
      <c r="V3" s="394"/>
      <c r="W3" s="394"/>
      <c r="X3" s="395"/>
      <c r="Y3" s="151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3"/>
      <c r="AK3" s="154"/>
      <c r="AL3" s="89"/>
      <c r="AM3" s="43"/>
    </row>
    <row r="4" spans="1:77" ht="53.25" customHeight="1" thickBot="1">
      <c r="A4" s="359"/>
      <c r="B4" s="362"/>
      <c r="C4" s="396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8"/>
      <c r="O4" s="396"/>
      <c r="P4" s="397"/>
      <c r="Q4" s="397"/>
      <c r="R4" s="397"/>
      <c r="S4" s="397"/>
      <c r="T4" s="397"/>
      <c r="U4" s="397"/>
      <c r="V4" s="397"/>
      <c r="W4" s="397"/>
      <c r="X4" s="398"/>
      <c r="Y4" s="393" t="s">
        <v>1</v>
      </c>
      <c r="Z4" s="395"/>
      <c r="AA4" s="393" t="s">
        <v>2</v>
      </c>
      <c r="AB4" s="394"/>
      <c r="AC4" s="395"/>
      <c r="AD4" s="393" t="s">
        <v>3</v>
      </c>
      <c r="AE4" s="394"/>
      <c r="AF4" s="394"/>
      <c r="AG4" s="395"/>
      <c r="AH4" s="407" t="s">
        <v>35</v>
      </c>
      <c r="AI4" s="408"/>
      <c r="AJ4" s="408"/>
      <c r="AK4" s="409"/>
      <c r="AL4" s="403" t="s">
        <v>263</v>
      </c>
      <c r="AM4" s="388" t="s">
        <v>363</v>
      </c>
      <c r="AP4" s="350" t="s">
        <v>1</v>
      </c>
      <c r="AQ4" s="391"/>
      <c r="AR4" s="350" t="s">
        <v>2</v>
      </c>
      <c r="AS4" s="351"/>
      <c r="AT4" s="350" t="s">
        <v>3</v>
      </c>
      <c r="AU4" s="351"/>
      <c r="AV4" s="354" t="s">
        <v>35</v>
      </c>
      <c r="AW4" s="355"/>
    </row>
    <row r="5" spans="1:77" ht="51.75" customHeight="1" thickBot="1">
      <c r="A5" s="359"/>
      <c r="B5" s="362"/>
      <c r="C5" s="379" t="s">
        <v>256</v>
      </c>
      <c r="D5" s="380"/>
      <c r="E5" s="381"/>
      <c r="F5" s="379" t="s">
        <v>257</v>
      </c>
      <c r="G5" s="380"/>
      <c r="H5" s="381"/>
      <c r="I5" s="379" t="s">
        <v>258</v>
      </c>
      <c r="J5" s="380"/>
      <c r="K5" s="381"/>
      <c r="L5" s="379" t="s">
        <v>379</v>
      </c>
      <c r="M5" s="380"/>
      <c r="N5" s="381"/>
      <c r="O5" s="364" t="s">
        <v>319</v>
      </c>
      <c r="P5" s="364" t="s">
        <v>320</v>
      </c>
      <c r="Q5" s="364" t="s">
        <v>321</v>
      </c>
      <c r="R5" s="364" t="s">
        <v>322</v>
      </c>
      <c r="S5" s="364" t="s">
        <v>318</v>
      </c>
      <c r="T5" s="373" t="s">
        <v>317</v>
      </c>
      <c r="U5" s="374"/>
      <c r="V5" s="374"/>
      <c r="W5" s="374"/>
      <c r="X5" s="375"/>
      <c r="Y5" s="396"/>
      <c r="Z5" s="398"/>
      <c r="AA5" s="396"/>
      <c r="AB5" s="397"/>
      <c r="AC5" s="398"/>
      <c r="AD5" s="396"/>
      <c r="AE5" s="397"/>
      <c r="AF5" s="397"/>
      <c r="AG5" s="398"/>
      <c r="AH5" s="410"/>
      <c r="AI5" s="411"/>
      <c r="AJ5" s="411"/>
      <c r="AK5" s="412"/>
      <c r="AL5" s="404"/>
      <c r="AM5" s="389"/>
      <c r="AP5" s="352"/>
      <c r="AQ5" s="392"/>
      <c r="AR5" s="352"/>
      <c r="AS5" s="353"/>
      <c r="AT5" s="352"/>
      <c r="AU5" s="353"/>
      <c r="AV5" s="356"/>
      <c r="AW5" s="357"/>
    </row>
    <row r="6" spans="1:77" ht="23.25" customHeight="1" thickBot="1">
      <c r="A6" s="359"/>
      <c r="B6" s="362"/>
      <c r="C6" s="382"/>
      <c r="D6" s="383"/>
      <c r="E6" s="384"/>
      <c r="F6" s="382"/>
      <c r="G6" s="383"/>
      <c r="H6" s="384"/>
      <c r="I6" s="382"/>
      <c r="J6" s="383"/>
      <c r="K6" s="384"/>
      <c r="L6" s="382"/>
      <c r="M6" s="383"/>
      <c r="N6" s="384"/>
      <c r="O6" s="365"/>
      <c r="P6" s="365"/>
      <c r="Q6" s="365"/>
      <c r="R6" s="365"/>
      <c r="S6" s="365"/>
      <c r="T6" s="376" t="s">
        <v>322</v>
      </c>
      <c r="U6" s="365" t="s">
        <v>4</v>
      </c>
      <c r="V6" s="367" t="s">
        <v>5</v>
      </c>
      <c r="W6" s="368"/>
      <c r="X6" s="369"/>
      <c r="Y6" s="155" t="s">
        <v>59</v>
      </c>
      <c r="Z6" s="156" t="s">
        <v>6</v>
      </c>
      <c r="AA6" s="155" t="s">
        <v>7</v>
      </c>
      <c r="AB6" s="156" t="s">
        <v>8</v>
      </c>
      <c r="AC6" s="156"/>
      <c r="AD6" s="156" t="s">
        <v>36</v>
      </c>
      <c r="AE6" s="156"/>
      <c r="AF6" s="156" t="s">
        <v>37</v>
      </c>
      <c r="AG6" s="156"/>
      <c r="AH6" s="156" t="s">
        <v>38</v>
      </c>
      <c r="AI6" s="156"/>
      <c r="AJ6" s="413" t="s">
        <v>39</v>
      </c>
      <c r="AK6" s="414"/>
      <c r="AL6" s="405"/>
      <c r="AM6" s="389"/>
      <c r="AP6" s="44" t="s">
        <v>59</v>
      </c>
      <c r="AQ6" s="45" t="s">
        <v>6</v>
      </c>
      <c r="AR6" s="44" t="s">
        <v>7</v>
      </c>
      <c r="AS6" s="45" t="s">
        <v>8</v>
      </c>
      <c r="AT6" s="45" t="s">
        <v>36</v>
      </c>
      <c r="AU6" s="45" t="s">
        <v>37</v>
      </c>
      <c r="AV6" s="45" t="s">
        <v>38</v>
      </c>
      <c r="AW6" s="44" t="s">
        <v>39</v>
      </c>
    </row>
    <row r="7" spans="1:77" ht="11.25" customHeight="1" thickBot="1">
      <c r="A7" s="359"/>
      <c r="B7" s="362"/>
      <c r="C7" s="382"/>
      <c r="D7" s="383"/>
      <c r="E7" s="384"/>
      <c r="F7" s="382"/>
      <c r="G7" s="383"/>
      <c r="H7" s="384"/>
      <c r="I7" s="382"/>
      <c r="J7" s="383"/>
      <c r="K7" s="384"/>
      <c r="L7" s="382"/>
      <c r="M7" s="383"/>
      <c r="N7" s="384"/>
      <c r="O7" s="365"/>
      <c r="P7" s="365"/>
      <c r="Q7" s="365"/>
      <c r="R7" s="365"/>
      <c r="S7" s="365"/>
      <c r="T7" s="377"/>
      <c r="U7" s="365"/>
      <c r="V7" s="370"/>
      <c r="W7" s="371"/>
      <c r="X7" s="372"/>
      <c r="Y7" s="157">
        <v>16</v>
      </c>
      <c r="Z7" s="158">
        <v>23</v>
      </c>
      <c r="AA7" s="158">
        <v>16</v>
      </c>
      <c r="AB7" s="158">
        <v>24</v>
      </c>
      <c r="AC7" s="158"/>
      <c r="AD7" s="158">
        <v>16</v>
      </c>
      <c r="AE7" s="158"/>
      <c r="AF7" s="158">
        <v>23</v>
      </c>
      <c r="AG7" s="158"/>
      <c r="AH7" s="158">
        <v>16</v>
      </c>
      <c r="AI7" s="158"/>
      <c r="AJ7" s="158">
        <v>13</v>
      </c>
      <c r="AK7" s="158">
        <v>4</v>
      </c>
      <c r="AL7" s="404"/>
      <c r="AM7" s="389"/>
      <c r="AP7" s="46">
        <v>16</v>
      </c>
      <c r="AQ7" s="47">
        <v>23</v>
      </c>
      <c r="AR7" s="47">
        <v>17</v>
      </c>
      <c r="AS7" s="127">
        <v>24</v>
      </c>
      <c r="AT7" s="128">
        <v>16</v>
      </c>
      <c r="AU7" s="125">
        <v>23</v>
      </c>
      <c r="AV7" s="129">
        <v>16</v>
      </c>
      <c r="AW7" s="130">
        <v>13</v>
      </c>
    </row>
    <row r="8" spans="1:77" ht="115.5" customHeight="1" thickBot="1">
      <c r="A8" s="360"/>
      <c r="B8" s="363"/>
      <c r="C8" s="385"/>
      <c r="D8" s="386"/>
      <c r="E8" s="387"/>
      <c r="F8" s="385"/>
      <c r="G8" s="386"/>
      <c r="H8" s="387"/>
      <c r="I8" s="382"/>
      <c r="J8" s="383"/>
      <c r="K8" s="384"/>
      <c r="L8" s="385"/>
      <c r="M8" s="386"/>
      <c r="N8" s="387"/>
      <c r="O8" s="366"/>
      <c r="P8" s="366"/>
      <c r="Q8" s="366"/>
      <c r="R8" s="366"/>
      <c r="S8" s="366"/>
      <c r="T8" s="378"/>
      <c r="U8" s="366"/>
      <c r="V8" s="159" t="s">
        <v>251</v>
      </c>
      <c r="W8" s="160" t="s">
        <v>9</v>
      </c>
      <c r="X8" s="161" t="s">
        <v>269</v>
      </c>
      <c r="Y8" s="162" t="s">
        <v>29</v>
      </c>
      <c r="Z8" s="162" t="s">
        <v>29</v>
      </c>
      <c r="AA8" s="162" t="s">
        <v>29</v>
      </c>
      <c r="AB8" s="162" t="s">
        <v>29</v>
      </c>
      <c r="AC8" s="162"/>
      <c r="AD8" s="162" t="s">
        <v>29</v>
      </c>
      <c r="AE8" s="162"/>
      <c r="AF8" s="162" t="s">
        <v>29</v>
      </c>
      <c r="AG8" s="162"/>
      <c r="AH8" s="162" t="s">
        <v>29</v>
      </c>
      <c r="AI8" s="162"/>
      <c r="AJ8" s="162" t="s">
        <v>29</v>
      </c>
      <c r="AK8" s="162" t="s">
        <v>29</v>
      </c>
      <c r="AL8" s="404"/>
      <c r="AM8" s="389"/>
      <c r="AN8" s="96"/>
      <c r="AP8" s="107" t="s">
        <v>29</v>
      </c>
      <c r="AQ8" s="107" t="s">
        <v>29</v>
      </c>
      <c r="AR8" s="107" t="s">
        <v>29</v>
      </c>
      <c r="AS8" s="107" t="s">
        <v>29</v>
      </c>
      <c r="AT8" s="107" t="s">
        <v>29</v>
      </c>
      <c r="AU8" s="107" t="s">
        <v>367</v>
      </c>
      <c r="AV8" s="107" t="s">
        <v>29</v>
      </c>
      <c r="AW8" s="107" t="s">
        <v>29</v>
      </c>
    </row>
    <row r="9" spans="1:77" ht="15.75" customHeight="1" thickBot="1">
      <c r="A9" s="163">
        <v>1</v>
      </c>
      <c r="B9" s="164">
        <v>2</v>
      </c>
      <c r="C9" s="333">
        <v>3</v>
      </c>
      <c r="D9" s="334"/>
      <c r="E9" s="335"/>
      <c r="F9" s="333">
        <v>4</v>
      </c>
      <c r="G9" s="334"/>
      <c r="H9" s="335"/>
      <c r="I9" s="333">
        <v>5</v>
      </c>
      <c r="J9" s="334"/>
      <c r="K9" s="335"/>
      <c r="L9" s="333">
        <v>6</v>
      </c>
      <c r="M9" s="334"/>
      <c r="N9" s="335"/>
      <c r="O9" s="165">
        <v>7</v>
      </c>
      <c r="P9" s="166">
        <v>8</v>
      </c>
      <c r="Q9" s="166">
        <v>9</v>
      </c>
      <c r="R9" s="166">
        <v>8</v>
      </c>
      <c r="S9" s="166">
        <v>10</v>
      </c>
      <c r="T9" s="166">
        <v>11</v>
      </c>
      <c r="U9" s="166">
        <v>12</v>
      </c>
      <c r="V9" s="166">
        <v>13</v>
      </c>
      <c r="W9" s="166">
        <v>14</v>
      </c>
      <c r="X9" s="166">
        <v>15</v>
      </c>
      <c r="Y9" s="166">
        <v>16</v>
      </c>
      <c r="Z9" s="166">
        <v>17</v>
      </c>
      <c r="AA9" s="166">
        <v>18</v>
      </c>
      <c r="AB9" s="166">
        <v>19</v>
      </c>
      <c r="AC9" s="166">
        <v>18</v>
      </c>
      <c r="AD9" s="166">
        <v>20</v>
      </c>
      <c r="AE9" s="166">
        <v>20</v>
      </c>
      <c r="AF9" s="166">
        <v>21</v>
      </c>
      <c r="AG9" s="166">
        <v>22</v>
      </c>
      <c r="AH9" s="166">
        <v>22</v>
      </c>
      <c r="AI9" s="166">
        <v>24</v>
      </c>
      <c r="AJ9" s="166">
        <v>23</v>
      </c>
      <c r="AK9" s="167">
        <v>24</v>
      </c>
      <c r="AL9" s="406"/>
      <c r="AM9" s="390"/>
      <c r="AP9" s="131">
        <v>14</v>
      </c>
      <c r="AQ9" s="131">
        <v>15</v>
      </c>
      <c r="AR9" s="131">
        <v>16</v>
      </c>
      <c r="AS9" s="131">
        <v>17</v>
      </c>
      <c r="AT9" s="131">
        <v>19</v>
      </c>
      <c r="AU9" s="131">
        <v>20</v>
      </c>
      <c r="AV9" s="131">
        <v>21</v>
      </c>
      <c r="AW9" s="131">
        <v>22</v>
      </c>
    </row>
    <row r="10" spans="1:77" s="72" customFormat="1" ht="11.25" customHeight="1">
      <c r="A10" s="168"/>
      <c r="B10" s="169" t="s">
        <v>30</v>
      </c>
      <c r="C10" s="336">
        <f>C11+C40</f>
        <v>0</v>
      </c>
      <c r="D10" s="337"/>
      <c r="E10" s="338"/>
      <c r="F10" s="336">
        <f>F11+F40</f>
        <v>10</v>
      </c>
      <c r="G10" s="337"/>
      <c r="H10" s="338"/>
      <c r="I10" s="336">
        <f>I11+I40</f>
        <v>4</v>
      </c>
      <c r="J10" s="337"/>
      <c r="K10" s="338"/>
      <c r="L10" s="336">
        <f>L11+L40</f>
        <v>3</v>
      </c>
      <c r="M10" s="337"/>
      <c r="N10" s="338"/>
      <c r="O10" s="170">
        <f t="shared" ref="O10:R10" si="0">O11+O40+O47+O48</f>
        <v>1476</v>
      </c>
      <c r="P10" s="170">
        <f t="shared" si="0"/>
        <v>12</v>
      </c>
      <c r="Q10" s="170">
        <f t="shared" si="0"/>
        <v>0</v>
      </c>
      <c r="R10" s="170">
        <f t="shared" si="0"/>
        <v>0</v>
      </c>
      <c r="S10" s="170">
        <f t="shared" ref="S10:Z10" si="1">S11+S40+S47+S48</f>
        <v>91</v>
      </c>
      <c r="T10" s="170">
        <f t="shared" si="1"/>
        <v>8</v>
      </c>
      <c r="U10" s="170">
        <f t="shared" si="1"/>
        <v>1365</v>
      </c>
      <c r="V10" s="170">
        <f t="shared" si="1"/>
        <v>581</v>
      </c>
      <c r="W10" s="170">
        <f t="shared" si="1"/>
        <v>784</v>
      </c>
      <c r="X10" s="170">
        <f t="shared" si="1"/>
        <v>0</v>
      </c>
      <c r="Y10" s="170">
        <f t="shared" si="1"/>
        <v>576</v>
      </c>
      <c r="Z10" s="170">
        <f t="shared" si="1"/>
        <v>828</v>
      </c>
      <c r="AA10" s="171">
        <f t="shared" ref="AA10:AI10" si="2">AA11+AA40</f>
        <v>0</v>
      </c>
      <c r="AB10" s="171">
        <f t="shared" si="2"/>
        <v>0</v>
      </c>
      <c r="AC10" s="171">
        <f t="shared" si="2"/>
        <v>0</v>
      </c>
      <c r="AD10" s="171">
        <f>AD11+AD40</f>
        <v>0</v>
      </c>
      <c r="AE10" s="171">
        <f t="shared" si="2"/>
        <v>0</v>
      </c>
      <c r="AF10" s="171">
        <f>AF11+AF40</f>
        <v>0</v>
      </c>
      <c r="AG10" s="171">
        <f t="shared" si="2"/>
        <v>0</v>
      </c>
      <c r="AH10" s="171">
        <f>AH11+AH40</f>
        <v>0</v>
      </c>
      <c r="AI10" s="171">
        <f t="shared" si="2"/>
        <v>0</v>
      </c>
      <c r="AJ10" s="171">
        <f>AJ11+AJ40</f>
        <v>0</v>
      </c>
      <c r="AK10" s="171"/>
      <c r="AL10" s="70">
        <v>1476</v>
      </c>
      <c r="AM10" s="71"/>
      <c r="AN10" s="1"/>
      <c r="AO10" s="1"/>
      <c r="AP10" s="144">
        <f>AP11+AP40</f>
        <v>21.333333333333336</v>
      </c>
      <c r="AQ10" s="144">
        <f t="shared" ref="AQ10:AW10" si="3">AQ11+AQ40</f>
        <v>30.666666666666664</v>
      </c>
      <c r="AR10" s="144">
        <f t="shared" si="3"/>
        <v>0</v>
      </c>
      <c r="AS10" s="144">
        <f t="shared" si="3"/>
        <v>0</v>
      </c>
      <c r="AT10" s="144">
        <f t="shared" si="3"/>
        <v>0</v>
      </c>
      <c r="AU10" s="144">
        <f t="shared" si="3"/>
        <v>0</v>
      </c>
      <c r="AV10" s="144">
        <f t="shared" si="3"/>
        <v>0</v>
      </c>
      <c r="AW10" s="144">
        <f t="shared" si="3"/>
        <v>0</v>
      </c>
      <c r="AX10" s="145">
        <f>SUM(AP10:AW10)</f>
        <v>52</v>
      </c>
      <c r="AY10" s="1"/>
      <c r="AZ10" s="1"/>
      <c r="BA10" s="1"/>
      <c r="BB10" s="1"/>
      <c r="BC10" s="1"/>
      <c r="BD10" s="1"/>
      <c r="BE10" s="1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</row>
    <row r="11" spans="1:77" ht="24.75" customHeight="1">
      <c r="A11" s="172" t="s">
        <v>272</v>
      </c>
      <c r="B11" s="173" t="s">
        <v>286</v>
      </c>
      <c r="C11" s="332">
        <f>COUNTIF(C12:E39,1)+COUNTIF(C12:E39,2)+COUNTIF(C12:E39,3)+COUNTIF(C12:E39,4)+COUNTIF(C12:E39,5)+COUNTIF(C12:E39,6)+COUNTIF(C12:E39,7)+COUNTIF(C12:E39,8)</f>
        <v>0</v>
      </c>
      <c r="D11" s="332"/>
      <c r="E11" s="344"/>
      <c r="F11" s="331">
        <f>COUNTIF(F12:H39,1)+COUNTIF(F12:H39,2)+COUNTIF(F12:H39,3)+COUNTIF(F12:H39,4)+COUNTIF(F12:H39,5)+COUNTIF(F12:H39,6)+COUNTIF(F12:H39,7)+COUNTIF(F12:H39,8)</f>
        <v>9</v>
      </c>
      <c r="G11" s="332"/>
      <c r="H11" s="344"/>
      <c r="I11" s="331">
        <f>COUNTIF(I12:K39,1)+COUNTIF(I12:K39,2)+COUNTIF(I12:K39,3)+COUNTIF(I12:K39,4)+COUNTIF(I12:K39,5)+COUNTIF(I12:K39,6)+COUNTIF(I12:K39,7)+COUNTIF(I12:K39,8)</f>
        <v>0</v>
      </c>
      <c r="J11" s="332"/>
      <c r="K11" s="344"/>
      <c r="L11" s="331">
        <f>COUNTIF(L12:N39,1)+COUNTIF(L12:N39,2)+COUNTIF(L12:N39,3)+COUNTIF(L12:N39,4)+COUNTIF(L12:N39,5)+COUNTIF(L12:N39,6)+COUNTIF(L12:N39,7)+COUNTIF(L12:N39,8)</f>
        <v>0</v>
      </c>
      <c r="M11" s="332"/>
      <c r="N11" s="344"/>
      <c r="O11" s="174">
        <f>SUM(O12:O25)</f>
        <v>826</v>
      </c>
      <c r="P11" s="174">
        <f t="shared" ref="P11:Z11" si="4">SUM(P12:P25)</f>
        <v>0</v>
      </c>
      <c r="Q11" s="174">
        <f t="shared" si="4"/>
        <v>0</v>
      </c>
      <c r="R11" s="174">
        <f t="shared" si="4"/>
        <v>0</v>
      </c>
      <c r="S11" s="174">
        <f t="shared" si="4"/>
        <v>0</v>
      </c>
      <c r="T11" s="174">
        <f t="shared" si="4"/>
        <v>0</v>
      </c>
      <c r="U11" s="174">
        <f t="shared" si="4"/>
        <v>826</v>
      </c>
      <c r="V11" s="174">
        <f t="shared" si="4"/>
        <v>327</v>
      </c>
      <c r="W11" s="174">
        <f t="shared" si="4"/>
        <v>499</v>
      </c>
      <c r="X11" s="174"/>
      <c r="Y11" s="174">
        <f t="shared" si="4"/>
        <v>320</v>
      </c>
      <c r="Z11" s="174">
        <f t="shared" si="4"/>
        <v>506</v>
      </c>
      <c r="AA11" s="175">
        <f t="shared" ref="AA11:AJ11" si="5">SUM(AA12:AA39)</f>
        <v>0</v>
      </c>
      <c r="AB11" s="175">
        <f t="shared" si="5"/>
        <v>0</v>
      </c>
      <c r="AC11" s="175">
        <f t="shared" si="5"/>
        <v>0</v>
      </c>
      <c r="AD11" s="175">
        <f t="shared" si="5"/>
        <v>0</v>
      </c>
      <c r="AE11" s="175">
        <f t="shared" si="5"/>
        <v>0</v>
      </c>
      <c r="AF11" s="175">
        <f t="shared" si="5"/>
        <v>0</v>
      </c>
      <c r="AG11" s="175">
        <f t="shared" si="5"/>
        <v>0</v>
      </c>
      <c r="AH11" s="175">
        <f t="shared" si="5"/>
        <v>0</v>
      </c>
      <c r="AI11" s="175">
        <f t="shared" si="5"/>
        <v>0</v>
      </c>
      <c r="AJ11" s="175">
        <f t="shared" si="5"/>
        <v>0</v>
      </c>
      <c r="AK11" s="176"/>
      <c r="AL11" s="49"/>
      <c r="AM11" s="50"/>
      <c r="AP11" s="140">
        <f>SUM(AP12:AP20)</f>
        <v>0</v>
      </c>
      <c r="AQ11" s="140">
        <f t="shared" ref="AQ11:AW11" si="6">SUM(AQ12:AQ20)</f>
        <v>0</v>
      </c>
      <c r="AR11" s="140">
        <f t="shared" si="6"/>
        <v>0</v>
      </c>
      <c r="AS11" s="140">
        <f t="shared" si="6"/>
        <v>0</v>
      </c>
      <c r="AT11" s="140">
        <f t="shared" si="6"/>
        <v>0</v>
      </c>
      <c r="AU11" s="140">
        <f t="shared" si="6"/>
        <v>0</v>
      </c>
      <c r="AV11" s="140">
        <f t="shared" si="6"/>
        <v>0</v>
      </c>
      <c r="AW11" s="140">
        <f t="shared" si="6"/>
        <v>0</v>
      </c>
      <c r="AX11" s="145">
        <f>SUM(AP11:AW11)</f>
        <v>0</v>
      </c>
    </row>
    <row r="12" spans="1:77">
      <c r="A12" s="177" t="s">
        <v>273</v>
      </c>
      <c r="B12" s="178" t="s">
        <v>274</v>
      </c>
      <c r="C12" s="179"/>
      <c r="D12" s="180"/>
      <c r="E12" s="181"/>
      <c r="F12" s="182"/>
      <c r="G12" s="180">
        <v>2</v>
      </c>
      <c r="H12" s="181"/>
      <c r="I12" s="183"/>
      <c r="J12" s="180"/>
      <c r="K12" s="184"/>
      <c r="L12" s="179"/>
      <c r="M12" s="179"/>
      <c r="N12" s="179"/>
      <c r="O12" s="185">
        <f>SUM(P12:U12)</f>
        <v>78</v>
      </c>
      <c r="P12" s="185"/>
      <c r="Q12" s="185"/>
      <c r="R12" s="185"/>
      <c r="S12" s="185"/>
      <c r="T12" s="185"/>
      <c r="U12" s="185">
        <f>SUM(Y12:AJ12)</f>
        <v>78</v>
      </c>
      <c r="V12" s="185">
        <f t="shared" ref="V12:V39" si="7">U12-W12</f>
        <v>18</v>
      </c>
      <c r="W12" s="57">
        <v>60</v>
      </c>
      <c r="X12" s="57"/>
      <c r="Y12" s="186">
        <v>32</v>
      </c>
      <c r="Z12" s="186">
        <v>46</v>
      </c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399"/>
      <c r="AM12" s="401"/>
      <c r="AP12" s="133">
        <f t="shared" ref="AP12:AP39" si="8">$S12*(Y12*100/$U12)/100</f>
        <v>0</v>
      </c>
      <c r="AQ12" s="133">
        <f t="shared" ref="AQ12:AQ39" si="9">$S12*(Z12*100/$U12)/100</f>
        <v>0</v>
      </c>
      <c r="AR12" s="133">
        <f t="shared" ref="AR12:AR39" si="10">$S12*(AA12*100/$U12)/100</f>
        <v>0</v>
      </c>
      <c r="AS12" s="133">
        <f t="shared" ref="AS12:AS39" si="11">$S12*(AB12*100/$U12)/100</f>
        <v>0</v>
      </c>
      <c r="AT12" s="133">
        <f t="shared" ref="AT12:AT39" si="12">$S12*(AD12*100/$U12)/100</f>
        <v>0</v>
      </c>
      <c r="AU12" s="133">
        <f t="shared" ref="AU12:AU39" si="13">$S12*(AF12*100/$U12)/100</f>
        <v>0</v>
      </c>
      <c r="AV12" s="133">
        <f t="shared" ref="AV12:AV39" si="14">$S12*(AH12*100/$U12)/100</f>
        <v>0</v>
      </c>
      <c r="AW12" s="133">
        <f t="shared" ref="AW12:AW70" si="15">$S12*(AJ12*100/$U12)/100</f>
        <v>0</v>
      </c>
    </row>
    <row r="13" spans="1:77">
      <c r="A13" s="177" t="s">
        <v>275</v>
      </c>
      <c r="B13" s="178" t="s">
        <v>283</v>
      </c>
      <c r="C13" s="179"/>
      <c r="D13" s="180"/>
      <c r="E13" s="181"/>
      <c r="F13" s="182"/>
      <c r="G13" s="180">
        <v>2</v>
      </c>
      <c r="H13" s="181"/>
      <c r="I13" s="183"/>
      <c r="J13" s="180"/>
      <c r="K13" s="187"/>
      <c r="L13" s="179"/>
      <c r="M13" s="179"/>
      <c r="N13" s="179"/>
      <c r="O13" s="185">
        <f t="shared" ref="O13:O44" si="16">SUM(P13:U13)</f>
        <v>117</v>
      </c>
      <c r="P13" s="185"/>
      <c r="Q13" s="185"/>
      <c r="R13" s="185"/>
      <c r="S13" s="185"/>
      <c r="T13" s="185"/>
      <c r="U13" s="185">
        <v>117</v>
      </c>
      <c r="V13" s="185">
        <f t="shared" si="7"/>
        <v>57</v>
      </c>
      <c r="W13" s="57">
        <v>60</v>
      </c>
      <c r="X13" s="57"/>
      <c r="Y13" s="186">
        <v>48</v>
      </c>
      <c r="Z13" s="186">
        <v>69</v>
      </c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8"/>
      <c r="AL13" s="400"/>
      <c r="AM13" s="402"/>
      <c r="AP13" s="133">
        <f t="shared" si="8"/>
        <v>0</v>
      </c>
      <c r="AQ13" s="133">
        <f t="shared" si="9"/>
        <v>0</v>
      </c>
      <c r="AR13" s="133">
        <f t="shared" si="10"/>
        <v>0</v>
      </c>
      <c r="AS13" s="133">
        <f t="shared" si="11"/>
        <v>0</v>
      </c>
      <c r="AT13" s="133">
        <f t="shared" si="12"/>
        <v>0</v>
      </c>
      <c r="AU13" s="133">
        <f t="shared" si="13"/>
        <v>0</v>
      </c>
      <c r="AV13" s="133">
        <f t="shared" si="14"/>
        <v>0</v>
      </c>
      <c r="AW13" s="133">
        <f t="shared" si="15"/>
        <v>0</v>
      </c>
    </row>
    <row r="14" spans="1:77">
      <c r="A14" s="177" t="s">
        <v>276</v>
      </c>
      <c r="B14" s="178" t="s">
        <v>187</v>
      </c>
      <c r="C14" s="189"/>
      <c r="D14" s="120"/>
      <c r="E14" s="190"/>
      <c r="F14" s="191"/>
      <c r="G14" s="120">
        <v>2</v>
      </c>
      <c r="H14" s="190"/>
      <c r="I14" s="192"/>
      <c r="J14" s="120"/>
      <c r="K14" s="184"/>
      <c r="L14" s="189"/>
      <c r="M14" s="189"/>
      <c r="N14" s="189"/>
      <c r="O14" s="185">
        <f t="shared" si="16"/>
        <v>117</v>
      </c>
      <c r="P14" s="185"/>
      <c r="Q14" s="185"/>
      <c r="R14" s="185"/>
      <c r="S14" s="185"/>
      <c r="T14" s="185"/>
      <c r="U14" s="185">
        <f t="shared" ref="U14:U39" si="17">SUM(Y14:AJ14)</f>
        <v>117</v>
      </c>
      <c r="V14" s="185">
        <f t="shared" si="7"/>
        <v>0</v>
      </c>
      <c r="W14" s="57">
        <v>117</v>
      </c>
      <c r="X14" s="57"/>
      <c r="Y14" s="186">
        <v>48</v>
      </c>
      <c r="Z14" s="186">
        <v>69</v>
      </c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8"/>
      <c r="AL14" s="116"/>
      <c r="AM14" s="117"/>
      <c r="AP14" s="133">
        <f t="shared" si="8"/>
        <v>0</v>
      </c>
      <c r="AQ14" s="133">
        <f t="shared" si="9"/>
        <v>0</v>
      </c>
      <c r="AR14" s="133">
        <f t="shared" si="10"/>
        <v>0</v>
      </c>
      <c r="AS14" s="133">
        <f t="shared" si="11"/>
        <v>0</v>
      </c>
      <c r="AT14" s="133">
        <f t="shared" si="12"/>
        <v>0</v>
      </c>
      <c r="AU14" s="133">
        <f t="shared" si="13"/>
        <v>0</v>
      </c>
      <c r="AV14" s="133">
        <f t="shared" si="14"/>
        <v>0</v>
      </c>
      <c r="AW14" s="133">
        <f t="shared" si="15"/>
        <v>0</v>
      </c>
    </row>
    <row r="15" spans="1:77" ht="11.25" customHeight="1">
      <c r="A15" s="177" t="s">
        <v>277</v>
      </c>
      <c r="B15" s="178" t="s">
        <v>192</v>
      </c>
      <c r="C15" s="189"/>
      <c r="D15" s="120"/>
      <c r="E15" s="190"/>
      <c r="F15" s="191"/>
      <c r="G15" s="120">
        <v>2</v>
      </c>
      <c r="H15" s="190"/>
      <c r="I15" s="192"/>
      <c r="J15" s="120"/>
      <c r="K15" s="184"/>
      <c r="L15" s="189"/>
      <c r="M15" s="189"/>
      <c r="N15" s="189"/>
      <c r="O15" s="185">
        <f t="shared" si="16"/>
        <v>117</v>
      </c>
      <c r="P15" s="185"/>
      <c r="Q15" s="185"/>
      <c r="R15" s="185"/>
      <c r="S15" s="185"/>
      <c r="T15" s="185"/>
      <c r="U15" s="185">
        <f t="shared" si="17"/>
        <v>117</v>
      </c>
      <c r="V15" s="185">
        <f t="shared" si="7"/>
        <v>67</v>
      </c>
      <c r="W15" s="57">
        <v>50</v>
      </c>
      <c r="X15" s="57"/>
      <c r="Y15" s="186">
        <v>48</v>
      </c>
      <c r="Z15" s="186">
        <v>69</v>
      </c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9"/>
      <c r="AM15" s="52"/>
      <c r="AP15" s="133">
        <f t="shared" si="8"/>
        <v>0</v>
      </c>
      <c r="AQ15" s="133">
        <f t="shared" si="9"/>
        <v>0</v>
      </c>
      <c r="AR15" s="133">
        <f t="shared" si="10"/>
        <v>0</v>
      </c>
      <c r="AS15" s="133">
        <f t="shared" si="11"/>
        <v>0</v>
      </c>
      <c r="AT15" s="133">
        <f t="shared" si="12"/>
        <v>0</v>
      </c>
      <c r="AU15" s="133">
        <f t="shared" si="13"/>
        <v>0</v>
      </c>
      <c r="AV15" s="133">
        <f t="shared" si="14"/>
        <v>0</v>
      </c>
      <c r="AW15" s="133">
        <f t="shared" si="15"/>
        <v>0</v>
      </c>
    </row>
    <row r="16" spans="1:77" ht="11.25" customHeight="1">
      <c r="A16" s="193" t="s">
        <v>278</v>
      </c>
      <c r="B16" s="194" t="s">
        <v>390</v>
      </c>
      <c r="C16" s="194"/>
      <c r="D16" s="194"/>
      <c r="E16" s="195"/>
      <c r="F16" s="194"/>
      <c r="G16" s="196">
        <v>2</v>
      </c>
      <c r="H16" s="195"/>
      <c r="I16" s="194"/>
      <c r="J16" s="194"/>
      <c r="K16" s="195"/>
      <c r="L16" s="194"/>
      <c r="M16" s="194"/>
      <c r="N16" s="195"/>
      <c r="O16" s="185">
        <f t="shared" si="16"/>
        <v>78</v>
      </c>
      <c r="P16" s="197"/>
      <c r="Q16" s="197"/>
      <c r="R16" s="198"/>
      <c r="S16" s="195"/>
      <c r="T16" s="197"/>
      <c r="U16" s="185">
        <f t="shared" si="17"/>
        <v>78</v>
      </c>
      <c r="V16" s="185">
        <f t="shared" si="7"/>
        <v>43</v>
      </c>
      <c r="W16" s="57">
        <v>35</v>
      </c>
      <c r="X16" s="197"/>
      <c r="Y16" s="199">
        <v>32</v>
      </c>
      <c r="Z16" s="196">
        <v>46</v>
      </c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9"/>
      <c r="AM16" s="52"/>
      <c r="AP16" s="133">
        <f t="shared" ref="AP16:AQ20" si="18">$S17*(Y17*100/$U17)/100</f>
        <v>0</v>
      </c>
      <c r="AQ16" s="133">
        <f t="shared" si="18"/>
        <v>0</v>
      </c>
      <c r="AR16" s="133">
        <f t="shared" ref="AR16:AS20" si="19">$S17*(AA16*100/$U17)/100</f>
        <v>0</v>
      </c>
      <c r="AS16" s="133">
        <f t="shared" si="19"/>
        <v>0</v>
      </c>
      <c r="AT16" s="133">
        <f>$S17*(AD16*100/$U17)/100</f>
        <v>0</v>
      </c>
      <c r="AU16" s="133">
        <f>$S17*(AF16*100/$U17)/100</f>
        <v>0</v>
      </c>
      <c r="AV16" s="133">
        <f>$S17*(AH16*100/$U17)/100</f>
        <v>0</v>
      </c>
      <c r="AW16" s="133">
        <f>$S17*(AJ16*100/$U17)/100</f>
        <v>0</v>
      </c>
    </row>
    <row r="17" spans="1:49">
      <c r="A17" s="177" t="s">
        <v>279</v>
      </c>
      <c r="B17" s="178" t="s">
        <v>387</v>
      </c>
      <c r="C17" s="189"/>
      <c r="D17" s="120"/>
      <c r="E17" s="190"/>
      <c r="F17" s="191"/>
      <c r="G17" s="120">
        <v>2</v>
      </c>
      <c r="H17" s="190"/>
      <c r="I17" s="192"/>
      <c r="J17" s="120"/>
      <c r="K17" s="184"/>
      <c r="L17" s="189"/>
      <c r="M17" s="189"/>
      <c r="N17" s="189"/>
      <c r="O17" s="185">
        <f>SUM(P17:U17)</f>
        <v>62</v>
      </c>
      <c r="P17" s="185"/>
      <c r="Q17" s="185"/>
      <c r="R17" s="185"/>
      <c r="S17" s="185"/>
      <c r="T17" s="185"/>
      <c r="U17" s="185">
        <f t="shared" si="17"/>
        <v>62</v>
      </c>
      <c r="V17" s="185">
        <f>U17-W17</f>
        <v>32</v>
      </c>
      <c r="W17" s="57">
        <v>30</v>
      </c>
      <c r="X17" s="57"/>
      <c r="Y17" s="186">
        <v>16</v>
      </c>
      <c r="Z17" s="186">
        <v>46</v>
      </c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9"/>
      <c r="AM17" s="52"/>
      <c r="AP17" s="133">
        <f t="shared" si="18"/>
        <v>0</v>
      </c>
      <c r="AQ17" s="133">
        <f t="shared" si="18"/>
        <v>0</v>
      </c>
      <c r="AR17" s="133">
        <f t="shared" si="19"/>
        <v>0</v>
      </c>
      <c r="AS17" s="133">
        <f t="shared" si="19"/>
        <v>0</v>
      </c>
      <c r="AT17" s="133">
        <f>$S18*(AD17*100/$U18)/100</f>
        <v>0</v>
      </c>
      <c r="AU17" s="133">
        <f>$S18*(AF17*100/$U18)/100</f>
        <v>0</v>
      </c>
      <c r="AV17" s="133">
        <f>$S18*(AH17*100/$U18)/100</f>
        <v>0</v>
      </c>
      <c r="AW17" s="133">
        <f>$S18*(AJ17*100/$U18)/100</f>
        <v>0</v>
      </c>
    </row>
    <row r="18" spans="1:49">
      <c r="A18" s="177" t="s">
        <v>280</v>
      </c>
      <c r="B18" s="178" t="s">
        <v>388</v>
      </c>
      <c r="C18" s="189"/>
      <c r="D18" s="120"/>
      <c r="E18" s="190"/>
      <c r="F18" s="191"/>
      <c r="G18" s="120">
        <v>2</v>
      </c>
      <c r="H18" s="190"/>
      <c r="I18" s="192"/>
      <c r="J18" s="120"/>
      <c r="K18" s="184"/>
      <c r="L18" s="189"/>
      <c r="M18" s="189"/>
      <c r="N18" s="189"/>
      <c r="O18" s="185">
        <f>SUM(P18:U18)</f>
        <v>62</v>
      </c>
      <c r="P18" s="185"/>
      <c r="Q18" s="185"/>
      <c r="R18" s="185"/>
      <c r="S18" s="185"/>
      <c r="T18" s="185"/>
      <c r="U18" s="185">
        <f t="shared" si="17"/>
        <v>62</v>
      </c>
      <c r="V18" s="185">
        <f>U18-W18</f>
        <v>42</v>
      </c>
      <c r="W18" s="57">
        <v>20</v>
      </c>
      <c r="X18" s="57"/>
      <c r="Y18" s="186">
        <v>16</v>
      </c>
      <c r="Z18" s="186">
        <v>46</v>
      </c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9"/>
      <c r="AM18" s="52"/>
      <c r="AP18" s="133">
        <f t="shared" si="18"/>
        <v>0</v>
      </c>
      <c r="AQ18" s="133">
        <f t="shared" si="18"/>
        <v>0</v>
      </c>
      <c r="AR18" s="133">
        <f t="shared" si="19"/>
        <v>0</v>
      </c>
      <c r="AS18" s="133">
        <f t="shared" si="19"/>
        <v>0</v>
      </c>
      <c r="AT18" s="133">
        <f>$S19*(AD18*100/$U19)/100</f>
        <v>0</v>
      </c>
      <c r="AU18" s="133">
        <f>$S19*(AF18*100/$U19)/100</f>
        <v>0</v>
      </c>
      <c r="AV18" s="133">
        <f>$S19*(AH18*100/$U19)/100</f>
        <v>0</v>
      </c>
      <c r="AW18" s="133">
        <f>$S19*(AJ18*100/$U19)/100</f>
        <v>0</v>
      </c>
    </row>
    <row r="19" spans="1:49">
      <c r="A19" s="177" t="s">
        <v>281</v>
      </c>
      <c r="B19" s="178" t="s">
        <v>389</v>
      </c>
      <c r="C19" s="189"/>
      <c r="D19" s="120"/>
      <c r="E19" s="190"/>
      <c r="F19" s="191"/>
      <c r="G19" s="120">
        <v>2</v>
      </c>
      <c r="H19" s="190"/>
      <c r="I19" s="192"/>
      <c r="J19" s="120"/>
      <c r="K19" s="184"/>
      <c r="L19" s="189"/>
      <c r="M19" s="189"/>
      <c r="N19" s="189"/>
      <c r="O19" s="185">
        <f>SUM(P19:U19)</f>
        <v>39</v>
      </c>
      <c r="P19" s="185"/>
      <c r="Q19" s="185"/>
      <c r="R19" s="185"/>
      <c r="S19" s="185"/>
      <c r="T19" s="185"/>
      <c r="U19" s="185">
        <f t="shared" si="17"/>
        <v>39</v>
      </c>
      <c r="V19" s="185">
        <f>U19-W19</f>
        <v>20</v>
      </c>
      <c r="W19" s="57">
        <v>19</v>
      </c>
      <c r="X19" s="57"/>
      <c r="Y19" s="186">
        <v>16</v>
      </c>
      <c r="Z19" s="186">
        <v>23</v>
      </c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9"/>
      <c r="AM19" s="52"/>
      <c r="AP19" s="133">
        <f t="shared" si="18"/>
        <v>0</v>
      </c>
      <c r="AQ19" s="133">
        <f t="shared" si="18"/>
        <v>0</v>
      </c>
      <c r="AR19" s="133">
        <f t="shared" si="19"/>
        <v>0</v>
      </c>
      <c r="AS19" s="133">
        <f t="shared" si="19"/>
        <v>0</v>
      </c>
      <c r="AT19" s="133">
        <f>$S20*(AD19*100/$U20)/100</f>
        <v>0</v>
      </c>
      <c r="AU19" s="133">
        <f>$S20*(AF19*100/$U20)/100</f>
        <v>0</v>
      </c>
      <c r="AV19" s="133">
        <f>$S20*(AH19*100/$U20)/100</f>
        <v>0</v>
      </c>
      <c r="AW19" s="133">
        <f>$S20*(AJ19*100/$U20)/100</f>
        <v>0</v>
      </c>
    </row>
    <row r="20" spans="1:49">
      <c r="A20" s="177" t="s">
        <v>282</v>
      </c>
      <c r="B20" s="178" t="s">
        <v>190</v>
      </c>
      <c r="C20" s="189"/>
      <c r="D20" s="120"/>
      <c r="E20" s="190"/>
      <c r="F20" s="191"/>
      <c r="G20" s="120" t="s">
        <v>268</v>
      </c>
      <c r="H20" s="190"/>
      <c r="I20" s="192"/>
      <c r="J20" s="120"/>
      <c r="K20" s="184"/>
      <c r="L20" s="189"/>
      <c r="M20" s="189"/>
      <c r="N20" s="189"/>
      <c r="O20" s="185">
        <f>SUM(P20:U20)</f>
        <v>78</v>
      </c>
      <c r="P20" s="185"/>
      <c r="Q20" s="185"/>
      <c r="R20" s="185"/>
      <c r="S20" s="185"/>
      <c r="T20" s="185"/>
      <c r="U20" s="185">
        <f t="shared" si="17"/>
        <v>78</v>
      </c>
      <c r="V20" s="185">
        <f>U20-W20</f>
        <v>0</v>
      </c>
      <c r="W20" s="57">
        <v>78</v>
      </c>
      <c r="X20" s="57"/>
      <c r="Y20" s="186">
        <v>32</v>
      </c>
      <c r="Z20" s="186">
        <v>46</v>
      </c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9"/>
      <c r="AM20" s="52"/>
      <c r="AP20" s="133">
        <f t="shared" si="18"/>
        <v>0</v>
      </c>
      <c r="AQ20" s="133">
        <f t="shared" si="18"/>
        <v>0</v>
      </c>
      <c r="AR20" s="133">
        <f t="shared" si="19"/>
        <v>0</v>
      </c>
      <c r="AS20" s="133">
        <f t="shared" si="19"/>
        <v>0</v>
      </c>
      <c r="AT20" s="133">
        <f>$S21*(AD20*100/$U21)/100</f>
        <v>0</v>
      </c>
      <c r="AU20" s="133">
        <f>$S21*(AF20*100/$U21)/100</f>
        <v>0</v>
      </c>
      <c r="AV20" s="133">
        <f>$S21*(AH20*100/$U21)/100</f>
        <v>0</v>
      </c>
      <c r="AW20" s="133">
        <f>$S21*(AJ20*100/$U21)/100</f>
        <v>0</v>
      </c>
    </row>
    <row r="21" spans="1:49" ht="12.75" customHeight="1">
      <c r="A21" s="177" t="s">
        <v>391</v>
      </c>
      <c r="B21" s="178" t="s">
        <v>267</v>
      </c>
      <c r="C21" s="189"/>
      <c r="D21" s="120"/>
      <c r="E21" s="190"/>
      <c r="F21" s="191"/>
      <c r="G21" s="120">
        <v>2</v>
      </c>
      <c r="H21" s="190"/>
      <c r="I21" s="192"/>
      <c r="J21" s="120"/>
      <c r="K21" s="184"/>
      <c r="L21" s="189"/>
      <c r="M21" s="189"/>
      <c r="N21" s="189"/>
      <c r="O21" s="185">
        <f>SUM(P21:U21)</f>
        <v>78</v>
      </c>
      <c r="P21" s="185"/>
      <c r="Q21" s="185"/>
      <c r="R21" s="185"/>
      <c r="S21" s="185"/>
      <c r="T21" s="185"/>
      <c r="U21" s="185">
        <f>SUM(Y20:AJ20)</f>
        <v>78</v>
      </c>
      <c r="V21" s="185">
        <f>U21-W21</f>
        <v>48</v>
      </c>
      <c r="W21" s="57">
        <v>30</v>
      </c>
      <c r="X21" s="57"/>
      <c r="Y21" s="186">
        <v>32</v>
      </c>
      <c r="Z21" s="186">
        <v>46</v>
      </c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9"/>
      <c r="AM21" s="52"/>
      <c r="AP21" s="133" t="e">
        <f>#REF!*(#REF!*100/#REF!)/100</f>
        <v>#REF!</v>
      </c>
      <c r="AQ21" s="133" t="e">
        <f>#REF!*(#REF!*100/#REF!)/100</f>
        <v>#REF!</v>
      </c>
      <c r="AR21" s="133" t="e">
        <f>#REF!*(AA21*100/#REF!)/100</f>
        <v>#REF!</v>
      </c>
      <c r="AS21" s="133" t="e">
        <f>#REF!*(AB21*100/#REF!)/100</f>
        <v>#REF!</v>
      </c>
      <c r="AT21" s="133" t="e">
        <f>#REF!*(AD21*100/#REF!)/100</f>
        <v>#REF!</v>
      </c>
      <c r="AU21" s="133" t="e">
        <f>#REF!*(AF21*100/#REF!)/100</f>
        <v>#REF!</v>
      </c>
      <c r="AV21" s="133" t="e">
        <f>#REF!*(AH21*100/#REF!)/100</f>
        <v>#REF!</v>
      </c>
      <c r="AW21" s="133" t="e">
        <f>#REF!*(AJ21*100/#REF!)/100</f>
        <v>#REF!</v>
      </c>
    </row>
    <row r="22" spans="1:49" hidden="1">
      <c r="A22" s="177"/>
      <c r="B22" s="178"/>
      <c r="C22" s="189"/>
      <c r="D22" s="120"/>
      <c r="E22" s="190"/>
      <c r="F22" s="191"/>
      <c r="G22" s="120"/>
      <c r="H22" s="190"/>
      <c r="I22" s="192"/>
      <c r="J22" s="120"/>
      <c r="K22" s="189"/>
      <c r="L22" s="189"/>
      <c r="M22" s="189"/>
      <c r="N22" s="189"/>
      <c r="O22" s="185">
        <f t="shared" si="16"/>
        <v>0</v>
      </c>
      <c r="P22" s="185"/>
      <c r="Q22" s="185"/>
      <c r="R22" s="185"/>
      <c r="S22" s="185"/>
      <c r="T22" s="185"/>
      <c r="U22" s="185">
        <f t="shared" si="17"/>
        <v>0</v>
      </c>
      <c r="V22" s="185">
        <f t="shared" si="7"/>
        <v>0</v>
      </c>
      <c r="W22" s="57"/>
      <c r="X22" s="57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9"/>
      <c r="AM22" s="52">
        <f t="shared" ref="AM22:AM39" si="20">U22-AL22</f>
        <v>0</v>
      </c>
      <c r="AP22" s="133" t="e">
        <f t="shared" si="8"/>
        <v>#DIV/0!</v>
      </c>
      <c r="AQ22" s="133" t="e">
        <f t="shared" si="9"/>
        <v>#DIV/0!</v>
      </c>
      <c r="AR22" s="133" t="e">
        <f t="shared" si="10"/>
        <v>#DIV/0!</v>
      </c>
      <c r="AS22" s="133" t="e">
        <f t="shared" si="11"/>
        <v>#DIV/0!</v>
      </c>
      <c r="AT22" s="133" t="e">
        <f t="shared" si="12"/>
        <v>#DIV/0!</v>
      </c>
      <c r="AU22" s="133" t="e">
        <f t="shared" si="13"/>
        <v>#DIV/0!</v>
      </c>
      <c r="AV22" s="133" t="e">
        <f t="shared" si="14"/>
        <v>#DIV/0!</v>
      </c>
      <c r="AW22" s="133" t="e">
        <f t="shared" si="15"/>
        <v>#DIV/0!</v>
      </c>
    </row>
    <row r="23" spans="1:49" hidden="1">
      <c r="A23" s="200"/>
      <c r="B23" s="201"/>
      <c r="C23" s="189"/>
      <c r="D23" s="120"/>
      <c r="E23" s="190"/>
      <c r="F23" s="191"/>
      <c r="G23" s="120"/>
      <c r="H23" s="190"/>
      <c r="I23" s="192"/>
      <c r="J23" s="120"/>
      <c r="K23" s="189"/>
      <c r="L23" s="189"/>
      <c r="M23" s="189"/>
      <c r="N23" s="189"/>
      <c r="O23" s="185">
        <f t="shared" si="16"/>
        <v>0</v>
      </c>
      <c r="P23" s="185"/>
      <c r="Q23" s="185"/>
      <c r="R23" s="185"/>
      <c r="S23" s="185"/>
      <c r="T23" s="185"/>
      <c r="U23" s="185">
        <f t="shared" si="17"/>
        <v>0</v>
      </c>
      <c r="V23" s="185">
        <f t="shared" si="7"/>
        <v>0</v>
      </c>
      <c r="W23" s="57"/>
      <c r="X23" s="57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9"/>
      <c r="AM23" s="52">
        <f t="shared" si="20"/>
        <v>0</v>
      </c>
      <c r="AP23" s="133" t="e">
        <f t="shared" si="8"/>
        <v>#DIV/0!</v>
      </c>
      <c r="AQ23" s="133" t="e">
        <f t="shared" si="9"/>
        <v>#DIV/0!</v>
      </c>
      <c r="AR23" s="133" t="e">
        <f t="shared" si="10"/>
        <v>#DIV/0!</v>
      </c>
      <c r="AS23" s="133" t="e">
        <f t="shared" si="11"/>
        <v>#DIV/0!</v>
      </c>
      <c r="AT23" s="133" t="e">
        <f t="shared" si="12"/>
        <v>#DIV/0!</v>
      </c>
      <c r="AU23" s="133" t="e">
        <f t="shared" si="13"/>
        <v>#DIV/0!</v>
      </c>
      <c r="AV23" s="133" t="e">
        <f t="shared" si="14"/>
        <v>#DIV/0!</v>
      </c>
      <c r="AW23" s="133" t="e">
        <f t="shared" si="15"/>
        <v>#DIV/0!</v>
      </c>
    </row>
    <row r="24" spans="1:49" hidden="1">
      <c r="A24" s="200"/>
      <c r="B24" s="178"/>
      <c r="C24" s="189"/>
      <c r="D24" s="120"/>
      <c r="E24" s="190"/>
      <c r="F24" s="191"/>
      <c r="G24" s="120"/>
      <c r="H24" s="190"/>
      <c r="I24" s="192"/>
      <c r="J24" s="120"/>
      <c r="K24" s="189"/>
      <c r="L24" s="189"/>
      <c r="M24" s="189"/>
      <c r="N24" s="189"/>
      <c r="O24" s="185">
        <f t="shared" si="16"/>
        <v>0</v>
      </c>
      <c r="P24" s="185"/>
      <c r="Q24" s="185"/>
      <c r="R24" s="185"/>
      <c r="S24" s="185"/>
      <c r="T24" s="185"/>
      <c r="U24" s="185">
        <f t="shared" si="17"/>
        <v>0</v>
      </c>
      <c r="V24" s="185">
        <f t="shared" si="7"/>
        <v>0</v>
      </c>
      <c r="W24" s="57"/>
      <c r="X24" s="57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9"/>
      <c r="AM24" s="52">
        <f t="shared" si="20"/>
        <v>0</v>
      </c>
      <c r="AP24" s="133" t="e">
        <f t="shared" si="8"/>
        <v>#DIV/0!</v>
      </c>
      <c r="AQ24" s="133" t="e">
        <f t="shared" si="9"/>
        <v>#DIV/0!</v>
      </c>
      <c r="AR24" s="133" t="e">
        <f t="shared" si="10"/>
        <v>#DIV/0!</v>
      </c>
      <c r="AS24" s="133" t="e">
        <f t="shared" si="11"/>
        <v>#DIV/0!</v>
      </c>
      <c r="AT24" s="133" t="e">
        <f t="shared" si="12"/>
        <v>#DIV/0!</v>
      </c>
      <c r="AU24" s="133" t="e">
        <f t="shared" si="13"/>
        <v>#DIV/0!</v>
      </c>
      <c r="AV24" s="133" t="e">
        <f t="shared" si="14"/>
        <v>#DIV/0!</v>
      </c>
      <c r="AW24" s="133" t="e">
        <f t="shared" si="15"/>
        <v>#DIV/0!</v>
      </c>
    </row>
    <row r="25" spans="1:49" hidden="1">
      <c r="A25" s="200"/>
      <c r="B25" s="178"/>
      <c r="C25" s="189"/>
      <c r="D25" s="120"/>
      <c r="E25" s="190"/>
      <c r="F25" s="191"/>
      <c r="G25" s="120"/>
      <c r="H25" s="190"/>
      <c r="I25" s="192"/>
      <c r="J25" s="120"/>
      <c r="K25" s="189"/>
      <c r="L25" s="189"/>
      <c r="M25" s="189"/>
      <c r="N25" s="189"/>
      <c r="O25" s="185">
        <f t="shared" si="16"/>
        <v>0</v>
      </c>
      <c r="P25" s="185"/>
      <c r="Q25" s="185"/>
      <c r="R25" s="185"/>
      <c r="S25" s="185"/>
      <c r="T25" s="185"/>
      <c r="U25" s="185">
        <f t="shared" si="17"/>
        <v>0</v>
      </c>
      <c r="V25" s="185">
        <f t="shared" si="7"/>
        <v>0</v>
      </c>
      <c r="W25" s="57"/>
      <c r="X25" s="57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9"/>
      <c r="AM25" s="52">
        <f t="shared" si="20"/>
        <v>0</v>
      </c>
      <c r="AP25" s="133" t="e">
        <f t="shared" si="8"/>
        <v>#DIV/0!</v>
      </c>
      <c r="AQ25" s="133" t="e">
        <f t="shared" si="9"/>
        <v>#DIV/0!</v>
      </c>
      <c r="AR25" s="133" t="e">
        <f t="shared" si="10"/>
        <v>#DIV/0!</v>
      </c>
      <c r="AS25" s="133" t="e">
        <f t="shared" si="11"/>
        <v>#DIV/0!</v>
      </c>
      <c r="AT25" s="133" t="e">
        <f t="shared" si="12"/>
        <v>#DIV/0!</v>
      </c>
      <c r="AU25" s="133" t="e">
        <f t="shared" si="13"/>
        <v>#DIV/0!</v>
      </c>
      <c r="AV25" s="133" t="e">
        <f t="shared" si="14"/>
        <v>#DIV/0!</v>
      </c>
      <c r="AW25" s="133" t="e">
        <f t="shared" si="15"/>
        <v>#DIV/0!</v>
      </c>
    </row>
    <row r="26" spans="1:49" hidden="1">
      <c r="A26" s="200" t="s">
        <v>45</v>
      </c>
      <c r="B26" s="201"/>
      <c r="C26" s="189"/>
      <c r="D26" s="120"/>
      <c r="E26" s="190"/>
      <c r="F26" s="191"/>
      <c r="G26" s="120"/>
      <c r="H26" s="190"/>
      <c r="I26" s="192"/>
      <c r="J26" s="120"/>
      <c r="K26" s="189"/>
      <c r="L26" s="189"/>
      <c r="M26" s="189"/>
      <c r="N26" s="189"/>
      <c r="O26" s="185">
        <f t="shared" si="16"/>
        <v>0</v>
      </c>
      <c r="P26" s="185"/>
      <c r="Q26" s="185"/>
      <c r="R26" s="185"/>
      <c r="S26" s="185">
        <f t="shared" ref="S26:S38" si="21">U26/2</f>
        <v>0</v>
      </c>
      <c r="T26" s="185"/>
      <c r="U26" s="185">
        <f t="shared" si="17"/>
        <v>0</v>
      </c>
      <c r="V26" s="185">
        <f t="shared" si="7"/>
        <v>0</v>
      </c>
      <c r="W26" s="57"/>
      <c r="X26" s="57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9"/>
      <c r="AM26" s="52">
        <f t="shared" si="20"/>
        <v>0</v>
      </c>
      <c r="AP26" s="133" t="e">
        <f t="shared" si="8"/>
        <v>#DIV/0!</v>
      </c>
      <c r="AQ26" s="133" t="e">
        <f t="shared" si="9"/>
        <v>#DIV/0!</v>
      </c>
      <c r="AR26" s="133" t="e">
        <f t="shared" si="10"/>
        <v>#DIV/0!</v>
      </c>
      <c r="AS26" s="133" t="e">
        <f t="shared" si="11"/>
        <v>#DIV/0!</v>
      </c>
      <c r="AT26" s="133" t="e">
        <f t="shared" si="12"/>
        <v>#DIV/0!</v>
      </c>
      <c r="AU26" s="133" t="e">
        <f t="shared" si="13"/>
        <v>#DIV/0!</v>
      </c>
      <c r="AV26" s="133" t="e">
        <f t="shared" si="14"/>
        <v>#DIV/0!</v>
      </c>
      <c r="AW26" s="133" t="e">
        <f t="shared" si="15"/>
        <v>#DIV/0!</v>
      </c>
    </row>
    <row r="27" spans="1:49" hidden="1">
      <c r="A27" s="200" t="s">
        <v>46</v>
      </c>
      <c r="B27" s="201"/>
      <c r="C27" s="189"/>
      <c r="D27" s="120"/>
      <c r="E27" s="190"/>
      <c r="F27" s="191"/>
      <c r="G27" s="120"/>
      <c r="H27" s="190"/>
      <c r="I27" s="192"/>
      <c r="J27" s="120"/>
      <c r="K27" s="189"/>
      <c r="L27" s="189"/>
      <c r="M27" s="189"/>
      <c r="N27" s="189"/>
      <c r="O27" s="185">
        <f t="shared" si="16"/>
        <v>0</v>
      </c>
      <c r="P27" s="185"/>
      <c r="Q27" s="185"/>
      <c r="R27" s="185"/>
      <c r="S27" s="185">
        <f t="shared" si="21"/>
        <v>0</v>
      </c>
      <c r="T27" s="185"/>
      <c r="U27" s="185">
        <f t="shared" si="17"/>
        <v>0</v>
      </c>
      <c r="V27" s="185">
        <f t="shared" si="7"/>
        <v>0</v>
      </c>
      <c r="W27" s="57"/>
      <c r="X27" s="57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9"/>
      <c r="AM27" s="52">
        <f t="shared" si="20"/>
        <v>0</v>
      </c>
      <c r="AP27" s="133" t="e">
        <f t="shared" si="8"/>
        <v>#DIV/0!</v>
      </c>
      <c r="AQ27" s="133" t="e">
        <f t="shared" si="9"/>
        <v>#DIV/0!</v>
      </c>
      <c r="AR27" s="133" t="e">
        <f t="shared" si="10"/>
        <v>#DIV/0!</v>
      </c>
      <c r="AS27" s="133" t="e">
        <f t="shared" si="11"/>
        <v>#DIV/0!</v>
      </c>
      <c r="AT27" s="133" t="e">
        <f t="shared" si="12"/>
        <v>#DIV/0!</v>
      </c>
      <c r="AU27" s="133" t="e">
        <f t="shared" si="13"/>
        <v>#DIV/0!</v>
      </c>
      <c r="AV27" s="133" t="e">
        <f t="shared" si="14"/>
        <v>#DIV/0!</v>
      </c>
      <c r="AW27" s="133" t="e">
        <f t="shared" si="15"/>
        <v>#DIV/0!</v>
      </c>
    </row>
    <row r="28" spans="1:49" hidden="1">
      <c r="A28" s="200" t="s">
        <v>47</v>
      </c>
      <c r="B28" s="201"/>
      <c r="C28" s="189"/>
      <c r="D28" s="120"/>
      <c r="E28" s="190"/>
      <c r="F28" s="191"/>
      <c r="G28" s="120"/>
      <c r="H28" s="190"/>
      <c r="I28" s="192"/>
      <c r="J28" s="120"/>
      <c r="K28" s="189"/>
      <c r="L28" s="189"/>
      <c r="M28" s="189"/>
      <c r="N28" s="189"/>
      <c r="O28" s="185">
        <f t="shared" si="16"/>
        <v>0</v>
      </c>
      <c r="P28" s="185"/>
      <c r="Q28" s="185"/>
      <c r="R28" s="185"/>
      <c r="S28" s="185">
        <f t="shared" si="21"/>
        <v>0</v>
      </c>
      <c r="T28" s="185"/>
      <c r="U28" s="185">
        <f t="shared" si="17"/>
        <v>0</v>
      </c>
      <c r="V28" s="185">
        <f t="shared" si="7"/>
        <v>0</v>
      </c>
      <c r="W28" s="57"/>
      <c r="X28" s="57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9"/>
      <c r="AM28" s="52">
        <f t="shared" si="20"/>
        <v>0</v>
      </c>
      <c r="AP28" s="133" t="e">
        <f t="shared" si="8"/>
        <v>#DIV/0!</v>
      </c>
      <c r="AQ28" s="133" t="e">
        <f t="shared" si="9"/>
        <v>#DIV/0!</v>
      </c>
      <c r="AR28" s="133" t="e">
        <f t="shared" si="10"/>
        <v>#DIV/0!</v>
      </c>
      <c r="AS28" s="133" t="e">
        <f t="shared" si="11"/>
        <v>#DIV/0!</v>
      </c>
      <c r="AT28" s="133" t="e">
        <f t="shared" si="12"/>
        <v>#DIV/0!</v>
      </c>
      <c r="AU28" s="133" t="e">
        <f t="shared" si="13"/>
        <v>#DIV/0!</v>
      </c>
      <c r="AV28" s="133" t="e">
        <f t="shared" si="14"/>
        <v>#DIV/0!</v>
      </c>
      <c r="AW28" s="133" t="e">
        <f t="shared" si="15"/>
        <v>#DIV/0!</v>
      </c>
    </row>
    <row r="29" spans="1:49" hidden="1">
      <c r="A29" s="200" t="s">
        <v>48</v>
      </c>
      <c r="B29" s="201"/>
      <c r="C29" s="189"/>
      <c r="D29" s="120"/>
      <c r="E29" s="190"/>
      <c r="F29" s="191"/>
      <c r="G29" s="120"/>
      <c r="H29" s="190"/>
      <c r="I29" s="192"/>
      <c r="J29" s="120"/>
      <c r="K29" s="189"/>
      <c r="L29" s="189"/>
      <c r="M29" s="189"/>
      <c r="N29" s="189"/>
      <c r="O29" s="185">
        <f t="shared" si="16"/>
        <v>0</v>
      </c>
      <c r="P29" s="185"/>
      <c r="Q29" s="185"/>
      <c r="R29" s="185"/>
      <c r="S29" s="185">
        <f t="shared" si="21"/>
        <v>0</v>
      </c>
      <c r="T29" s="185"/>
      <c r="U29" s="185">
        <f t="shared" si="17"/>
        <v>0</v>
      </c>
      <c r="V29" s="185">
        <f t="shared" si="7"/>
        <v>0</v>
      </c>
      <c r="W29" s="57"/>
      <c r="X29" s="57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9"/>
      <c r="AM29" s="52">
        <f t="shared" si="20"/>
        <v>0</v>
      </c>
      <c r="AP29" s="133" t="e">
        <f t="shared" si="8"/>
        <v>#DIV/0!</v>
      </c>
      <c r="AQ29" s="133" t="e">
        <f t="shared" si="9"/>
        <v>#DIV/0!</v>
      </c>
      <c r="AR29" s="133" t="e">
        <f t="shared" si="10"/>
        <v>#DIV/0!</v>
      </c>
      <c r="AS29" s="133" t="e">
        <f t="shared" si="11"/>
        <v>#DIV/0!</v>
      </c>
      <c r="AT29" s="133" t="e">
        <f t="shared" si="12"/>
        <v>#DIV/0!</v>
      </c>
      <c r="AU29" s="133" t="e">
        <f t="shared" si="13"/>
        <v>#DIV/0!</v>
      </c>
      <c r="AV29" s="133" t="e">
        <f t="shared" si="14"/>
        <v>#DIV/0!</v>
      </c>
      <c r="AW29" s="133" t="e">
        <f t="shared" si="15"/>
        <v>#DIV/0!</v>
      </c>
    </row>
    <row r="30" spans="1:49" hidden="1">
      <c r="A30" s="200" t="s">
        <v>49</v>
      </c>
      <c r="B30" s="201"/>
      <c r="C30" s="189"/>
      <c r="D30" s="120"/>
      <c r="E30" s="190"/>
      <c r="F30" s="191"/>
      <c r="G30" s="120"/>
      <c r="H30" s="190"/>
      <c r="I30" s="192"/>
      <c r="J30" s="120"/>
      <c r="K30" s="189"/>
      <c r="L30" s="189"/>
      <c r="M30" s="189"/>
      <c r="N30" s="189"/>
      <c r="O30" s="185">
        <f t="shared" si="16"/>
        <v>0</v>
      </c>
      <c r="P30" s="185"/>
      <c r="Q30" s="185"/>
      <c r="R30" s="185"/>
      <c r="S30" s="185">
        <f t="shared" si="21"/>
        <v>0</v>
      </c>
      <c r="T30" s="185"/>
      <c r="U30" s="185">
        <f t="shared" si="17"/>
        <v>0</v>
      </c>
      <c r="V30" s="185">
        <f t="shared" si="7"/>
        <v>0</v>
      </c>
      <c r="W30" s="57"/>
      <c r="X30" s="57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9"/>
      <c r="AM30" s="52">
        <f t="shared" si="20"/>
        <v>0</v>
      </c>
      <c r="AP30" s="133" t="e">
        <f t="shared" si="8"/>
        <v>#DIV/0!</v>
      </c>
      <c r="AQ30" s="133" t="e">
        <f t="shared" si="9"/>
        <v>#DIV/0!</v>
      </c>
      <c r="AR30" s="133" t="e">
        <f t="shared" si="10"/>
        <v>#DIV/0!</v>
      </c>
      <c r="AS30" s="133" t="e">
        <f t="shared" si="11"/>
        <v>#DIV/0!</v>
      </c>
      <c r="AT30" s="133" t="e">
        <f t="shared" si="12"/>
        <v>#DIV/0!</v>
      </c>
      <c r="AU30" s="133" t="e">
        <f t="shared" si="13"/>
        <v>#DIV/0!</v>
      </c>
      <c r="AV30" s="133" t="e">
        <f t="shared" si="14"/>
        <v>#DIV/0!</v>
      </c>
      <c r="AW30" s="133" t="e">
        <f t="shared" si="15"/>
        <v>#DIV/0!</v>
      </c>
    </row>
    <row r="31" spans="1:49" hidden="1">
      <c r="A31" s="200" t="s">
        <v>50</v>
      </c>
      <c r="B31" s="201"/>
      <c r="C31" s="189"/>
      <c r="D31" s="120"/>
      <c r="E31" s="190"/>
      <c r="F31" s="191"/>
      <c r="G31" s="120"/>
      <c r="H31" s="190"/>
      <c r="I31" s="192"/>
      <c r="J31" s="120"/>
      <c r="K31" s="189"/>
      <c r="L31" s="189"/>
      <c r="M31" s="189"/>
      <c r="N31" s="189"/>
      <c r="O31" s="185">
        <f t="shared" si="16"/>
        <v>0</v>
      </c>
      <c r="P31" s="185"/>
      <c r="Q31" s="185"/>
      <c r="R31" s="185"/>
      <c r="S31" s="185">
        <f t="shared" si="21"/>
        <v>0</v>
      </c>
      <c r="T31" s="185"/>
      <c r="U31" s="185">
        <f t="shared" si="17"/>
        <v>0</v>
      </c>
      <c r="V31" s="185">
        <f t="shared" si="7"/>
        <v>0</v>
      </c>
      <c r="W31" s="57"/>
      <c r="X31" s="57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9"/>
      <c r="AM31" s="52">
        <f t="shared" si="20"/>
        <v>0</v>
      </c>
      <c r="AP31" s="133" t="e">
        <f t="shared" si="8"/>
        <v>#DIV/0!</v>
      </c>
      <c r="AQ31" s="133" t="e">
        <f t="shared" si="9"/>
        <v>#DIV/0!</v>
      </c>
      <c r="AR31" s="133" t="e">
        <f t="shared" si="10"/>
        <v>#DIV/0!</v>
      </c>
      <c r="AS31" s="133" t="e">
        <f t="shared" si="11"/>
        <v>#DIV/0!</v>
      </c>
      <c r="AT31" s="133" t="e">
        <f t="shared" si="12"/>
        <v>#DIV/0!</v>
      </c>
      <c r="AU31" s="133" t="e">
        <f t="shared" si="13"/>
        <v>#DIV/0!</v>
      </c>
      <c r="AV31" s="133" t="e">
        <f t="shared" si="14"/>
        <v>#DIV/0!</v>
      </c>
      <c r="AW31" s="133" t="e">
        <f t="shared" si="15"/>
        <v>#DIV/0!</v>
      </c>
    </row>
    <row r="32" spans="1:49" hidden="1">
      <c r="A32" s="200" t="s">
        <v>51</v>
      </c>
      <c r="B32" s="201"/>
      <c r="C32" s="189"/>
      <c r="D32" s="120"/>
      <c r="E32" s="190"/>
      <c r="F32" s="191"/>
      <c r="G32" s="120"/>
      <c r="H32" s="190"/>
      <c r="I32" s="192"/>
      <c r="J32" s="120"/>
      <c r="K32" s="189"/>
      <c r="L32" s="189"/>
      <c r="M32" s="189"/>
      <c r="N32" s="189"/>
      <c r="O32" s="185">
        <f t="shared" si="16"/>
        <v>0</v>
      </c>
      <c r="P32" s="185"/>
      <c r="Q32" s="185"/>
      <c r="R32" s="185"/>
      <c r="S32" s="185">
        <f t="shared" si="21"/>
        <v>0</v>
      </c>
      <c r="T32" s="185"/>
      <c r="U32" s="185">
        <f t="shared" si="17"/>
        <v>0</v>
      </c>
      <c r="V32" s="185">
        <f t="shared" si="7"/>
        <v>0</v>
      </c>
      <c r="W32" s="57"/>
      <c r="X32" s="57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9"/>
      <c r="AM32" s="52">
        <f t="shared" si="20"/>
        <v>0</v>
      </c>
      <c r="AP32" s="133" t="e">
        <f t="shared" si="8"/>
        <v>#DIV/0!</v>
      </c>
      <c r="AQ32" s="133" t="e">
        <f t="shared" si="9"/>
        <v>#DIV/0!</v>
      </c>
      <c r="AR32" s="133" t="e">
        <f t="shared" si="10"/>
        <v>#DIV/0!</v>
      </c>
      <c r="AS32" s="133" t="e">
        <f t="shared" si="11"/>
        <v>#DIV/0!</v>
      </c>
      <c r="AT32" s="133" t="e">
        <f t="shared" si="12"/>
        <v>#DIV/0!</v>
      </c>
      <c r="AU32" s="133" t="e">
        <f t="shared" si="13"/>
        <v>#DIV/0!</v>
      </c>
      <c r="AV32" s="133" t="e">
        <f t="shared" si="14"/>
        <v>#DIV/0!</v>
      </c>
      <c r="AW32" s="133" t="e">
        <f t="shared" si="15"/>
        <v>#DIV/0!</v>
      </c>
    </row>
    <row r="33" spans="1:77" hidden="1">
      <c r="A33" s="200" t="s">
        <v>52</v>
      </c>
      <c r="B33" s="201"/>
      <c r="C33" s="189"/>
      <c r="D33" s="120"/>
      <c r="E33" s="190"/>
      <c r="F33" s="191"/>
      <c r="G33" s="120"/>
      <c r="H33" s="190"/>
      <c r="I33" s="192"/>
      <c r="J33" s="120"/>
      <c r="K33" s="189"/>
      <c r="L33" s="189"/>
      <c r="M33" s="189"/>
      <c r="N33" s="189"/>
      <c r="O33" s="185">
        <f t="shared" si="16"/>
        <v>0</v>
      </c>
      <c r="P33" s="185"/>
      <c r="Q33" s="185"/>
      <c r="R33" s="185"/>
      <c r="S33" s="185">
        <f t="shared" si="21"/>
        <v>0</v>
      </c>
      <c r="T33" s="185"/>
      <c r="U33" s="185">
        <f t="shared" si="17"/>
        <v>0</v>
      </c>
      <c r="V33" s="185">
        <f t="shared" si="7"/>
        <v>0</v>
      </c>
      <c r="W33" s="57"/>
      <c r="X33" s="57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9"/>
      <c r="AM33" s="52">
        <f t="shared" si="20"/>
        <v>0</v>
      </c>
      <c r="AP33" s="133" t="e">
        <f t="shared" si="8"/>
        <v>#DIV/0!</v>
      </c>
      <c r="AQ33" s="133" t="e">
        <f t="shared" si="9"/>
        <v>#DIV/0!</v>
      </c>
      <c r="AR33" s="133" t="e">
        <f t="shared" si="10"/>
        <v>#DIV/0!</v>
      </c>
      <c r="AS33" s="133" t="e">
        <f t="shared" si="11"/>
        <v>#DIV/0!</v>
      </c>
      <c r="AT33" s="133" t="e">
        <f t="shared" si="12"/>
        <v>#DIV/0!</v>
      </c>
      <c r="AU33" s="133" t="e">
        <f t="shared" si="13"/>
        <v>#DIV/0!</v>
      </c>
      <c r="AV33" s="133" t="e">
        <f t="shared" si="14"/>
        <v>#DIV/0!</v>
      </c>
      <c r="AW33" s="133" t="e">
        <f t="shared" si="15"/>
        <v>#DIV/0!</v>
      </c>
    </row>
    <row r="34" spans="1:77" hidden="1">
      <c r="A34" s="200" t="s">
        <v>53</v>
      </c>
      <c r="B34" s="201"/>
      <c r="C34" s="189"/>
      <c r="D34" s="120"/>
      <c r="E34" s="190"/>
      <c r="F34" s="191"/>
      <c r="G34" s="120"/>
      <c r="H34" s="190"/>
      <c r="I34" s="192"/>
      <c r="J34" s="120"/>
      <c r="K34" s="189"/>
      <c r="L34" s="189"/>
      <c r="M34" s="189"/>
      <c r="N34" s="189"/>
      <c r="O34" s="185">
        <f t="shared" si="16"/>
        <v>0</v>
      </c>
      <c r="P34" s="185"/>
      <c r="Q34" s="185"/>
      <c r="R34" s="185"/>
      <c r="S34" s="185">
        <f t="shared" si="21"/>
        <v>0</v>
      </c>
      <c r="T34" s="185"/>
      <c r="U34" s="185">
        <f t="shared" si="17"/>
        <v>0</v>
      </c>
      <c r="V34" s="185">
        <f t="shared" si="7"/>
        <v>0</v>
      </c>
      <c r="W34" s="57"/>
      <c r="X34" s="57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9"/>
      <c r="AM34" s="52">
        <f t="shared" si="20"/>
        <v>0</v>
      </c>
      <c r="AP34" s="133" t="e">
        <f t="shared" si="8"/>
        <v>#DIV/0!</v>
      </c>
      <c r="AQ34" s="133" t="e">
        <f t="shared" si="9"/>
        <v>#DIV/0!</v>
      </c>
      <c r="AR34" s="133" t="e">
        <f t="shared" si="10"/>
        <v>#DIV/0!</v>
      </c>
      <c r="AS34" s="133" t="e">
        <f t="shared" si="11"/>
        <v>#DIV/0!</v>
      </c>
      <c r="AT34" s="133" t="e">
        <f t="shared" si="12"/>
        <v>#DIV/0!</v>
      </c>
      <c r="AU34" s="133" t="e">
        <f t="shared" si="13"/>
        <v>#DIV/0!</v>
      </c>
      <c r="AV34" s="133" t="e">
        <f t="shared" si="14"/>
        <v>#DIV/0!</v>
      </c>
      <c r="AW34" s="133" t="e">
        <f t="shared" si="15"/>
        <v>#DIV/0!</v>
      </c>
    </row>
    <row r="35" spans="1:77" ht="12.75" hidden="1" customHeight="1">
      <c r="A35" s="200" t="s">
        <v>54</v>
      </c>
      <c r="B35" s="201"/>
      <c r="C35" s="189"/>
      <c r="D35" s="120"/>
      <c r="E35" s="190"/>
      <c r="F35" s="191"/>
      <c r="G35" s="120"/>
      <c r="H35" s="190"/>
      <c r="I35" s="192"/>
      <c r="J35" s="120"/>
      <c r="K35" s="189"/>
      <c r="L35" s="189"/>
      <c r="M35" s="189"/>
      <c r="N35" s="189"/>
      <c r="O35" s="185">
        <f t="shared" si="16"/>
        <v>0</v>
      </c>
      <c r="P35" s="185"/>
      <c r="Q35" s="185"/>
      <c r="R35" s="185"/>
      <c r="S35" s="185">
        <f t="shared" si="21"/>
        <v>0</v>
      </c>
      <c r="T35" s="185"/>
      <c r="U35" s="185">
        <f t="shared" si="17"/>
        <v>0</v>
      </c>
      <c r="V35" s="185">
        <f t="shared" si="7"/>
        <v>0</v>
      </c>
      <c r="W35" s="57"/>
      <c r="X35" s="57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9"/>
      <c r="AM35" s="52">
        <f t="shared" si="20"/>
        <v>0</v>
      </c>
      <c r="AP35" s="133" t="e">
        <f t="shared" si="8"/>
        <v>#DIV/0!</v>
      </c>
      <c r="AQ35" s="133" t="e">
        <f t="shared" si="9"/>
        <v>#DIV/0!</v>
      </c>
      <c r="AR35" s="133" t="e">
        <f t="shared" si="10"/>
        <v>#DIV/0!</v>
      </c>
      <c r="AS35" s="133" t="e">
        <f t="shared" si="11"/>
        <v>#DIV/0!</v>
      </c>
      <c r="AT35" s="133" t="e">
        <f t="shared" si="12"/>
        <v>#DIV/0!</v>
      </c>
      <c r="AU35" s="133" t="e">
        <f t="shared" si="13"/>
        <v>#DIV/0!</v>
      </c>
      <c r="AV35" s="133" t="e">
        <f t="shared" si="14"/>
        <v>#DIV/0!</v>
      </c>
      <c r="AW35" s="133" t="e">
        <f t="shared" si="15"/>
        <v>#DIV/0!</v>
      </c>
    </row>
    <row r="36" spans="1:77" hidden="1">
      <c r="A36" s="200" t="s">
        <v>55</v>
      </c>
      <c r="B36" s="201"/>
      <c r="C36" s="189"/>
      <c r="D36" s="120"/>
      <c r="E36" s="190"/>
      <c r="F36" s="191"/>
      <c r="G36" s="120"/>
      <c r="H36" s="190"/>
      <c r="I36" s="192"/>
      <c r="J36" s="120"/>
      <c r="K36" s="189"/>
      <c r="L36" s="189"/>
      <c r="M36" s="189"/>
      <c r="N36" s="189"/>
      <c r="O36" s="185">
        <f t="shared" si="16"/>
        <v>0</v>
      </c>
      <c r="P36" s="185"/>
      <c r="Q36" s="185"/>
      <c r="R36" s="185"/>
      <c r="S36" s="185">
        <f t="shared" si="21"/>
        <v>0</v>
      </c>
      <c r="T36" s="185"/>
      <c r="U36" s="185">
        <f t="shared" si="17"/>
        <v>0</v>
      </c>
      <c r="V36" s="185">
        <f t="shared" si="7"/>
        <v>0</v>
      </c>
      <c r="W36" s="57"/>
      <c r="X36" s="57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9"/>
      <c r="AM36" s="52">
        <f t="shared" si="20"/>
        <v>0</v>
      </c>
      <c r="AP36" s="133" t="e">
        <f t="shared" si="8"/>
        <v>#DIV/0!</v>
      </c>
      <c r="AQ36" s="133" t="e">
        <f t="shared" si="9"/>
        <v>#DIV/0!</v>
      </c>
      <c r="AR36" s="133" t="e">
        <f t="shared" si="10"/>
        <v>#DIV/0!</v>
      </c>
      <c r="AS36" s="133" t="e">
        <f t="shared" si="11"/>
        <v>#DIV/0!</v>
      </c>
      <c r="AT36" s="133" t="e">
        <f t="shared" si="12"/>
        <v>#DIV/0!</v>
      </c>
      <c r="AU36" s="133" t="e">
        <f t="shared" si="13"/>
        <v>#DIV/0!</v>
      </c>
      <c r="AV36" s="133" t="e">
        <f t="shared" si="14"/>
        <v>#DIV/0!</v>
      </c>
      <c r="AW36" s="133" t="e">
        <f t="shared" si="15"/>
        <v>#DIV/0!</v>
      </c>
    </row>
    <row r="37" spans="1:77" s="3" customFormat="1" hidden="1">
      <c r="A37" s="200" t="s">
        <v>56</v>
      </c>
      <c r="B37" s="201"/>
      <c r="C37" s="189"/>
      <c r="D37" s="120"/>
      <c r="E37" s="190"/>
      <c r="F37" s="191"/>
      <c r="G37" s="120"/>
      <c r="H37" s="190"/>
      <c r="I37" s="192"/>
      <c r="J37" s="120"/>
      <c r="K37" s="189"/>
      <c r="L37" s="189"/>
      <c r="M37" s="189"/>
      <c r="N37" s="189"/>
      <c r="O37" s="185">
        <f t="shared" si="16"/>
        <v>0</v>
      </c>
      <c r="P37" s="185"/>
      <c r="Q37" s="185"/>
      <c r="R37" s="185"/>
      <c r="S37" s="185">
        <f t="shared" si="21"/>
        <v>0</v>
      </c>
      <c r="T37" s="185"/>
      <c r="U37" s="185">
        <f t="shared" si="17"/>
        <v>0</v>
      </c>
      <c r="V37" s="185">
        <f t="shared" si="7"/>
        <v>0</v>
      </c>
      <c r="W37" s="57"/>
      <c r="X37" s="57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9"/>
      <c r="AM37" s="52">
        <f t="shared" si="20"/>
        <v>0</v>
      </c>
      <c r="AN37" s="91"/>
      <c r="AO37" s="91"/>
      <c r="AP37" s="133" t="e">
        <f t="shared" si="8"/>
        <v>#DIV/0!</v>
      </c>
      <c r="AQ37" s="133" t="e">
        <f t="shared" si="9"/>
        <v>#DIV/0!</v>
      </c>
      <c r="AR37" s="133" t="e">
        <f t="shared" si="10"/>
        <v>#DIV/0!</v>
      </c>
      <c r="AS37" s="133" t="e">
        <f t="shared" si="11"/>
        <v>#DIV/0!</v>
      </c>
      <c r="AT37" s="133" t="e">
        <f t="shared" si="12"/>
        <v>#DIV/0!</v>
      </c>
      <c r="AU37" s="133" t="e">
        <f t="shared" si="13"/>
        <v>#DIV/0!</v>
      </c>
      <c r="AV37" s="133" t="e">
        <f t="shared" si="14"/>
        <v>#DIV/0!</v>
      </c>
      <c r="AW37" s="133" t="e">
        <f t="shared" si="15"/>
        <v>#DIV/0!</v>
      </c>
      <c r="AX37" s="91"/>
      <c r="AY37" s="91"/>
      <c r="AZ37" s="91"/>
      <c r="BA37" s="91"/>
      <c r="BB37" s="91"/>
      <c r="BC37" s="91"/>
      <c r="BD37" s="91"/>
      <c r="BE37" s="91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</row>
    <row r="38" spans="1:77" hidden="1">
      <c r="A38" s="200" t="s">
        <v>57</v>
      </c>
      <c r="B38" s="201"/>
      <c r="C38" s="189"/>
      <c r="D38" s="120"/>
      <c r="E38" s="190"/>
      <c r="F38" s="202"/>
      <c r="G38" s="203"/>
      <c r="H38" s="204"/>
      <c r="I38" s="192"/>
      <c r="J38" s="120"/>
      <c r="K38" s="189"/>
      <c r="L38" s="189"/>
      <c r="M38" s="189"/>
      <c r="N38" s="189"/>
      <c r="O38" s="185">
        <f t="shared" si="16"/>
        <v>0</v>
      </c>
      <c r="P38" s="185"/>
      <c r="Q38" s="185"/>
      <c r="R38" s="185"/>
      <c r="S38" s="185">
        <f t="shared" si="21"/>
        <v>0</v>
      </c>
      <c r="T38" s="185"/>
      <c r="U38" s="185">
        <f t="shared" si="17"/>
        <v>0</v>
      </c>
      <c r="V38" s="185">
        <f t="shared" si="7"/>
        <v>0</v>
      </c>
      <c r="W38" s="57"/>
      <c r="X38" s="57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9"/>
      <c r="AM38" s="52">
        <f t="shared" si="20"/>
        <v>0</v>
      </c>
      <c r="AP38" s="133" t="e">
        <f t="shared" si="8"/>
        <v>#DIV/0!</v>
      </c>
      <c r="AQ38" s="133" t="e">
        <f t="shared" si="9"/>
        <v>#DIV/0!</v>
      </c>
      <c r="AR38" s="133" t="e">
        <f t="shared" si="10"/>
        <v>#DIV/0!</v>
      </c>
      <c r="AS38" s="133" t="e">
        <f t="shared" si="11"/>
        <v>#DIV/0!</v>
      </c>
      <c r="AT38" s="133" t="e">
        <f t="shared" si="12"/>
        <v>#DIV/0!</v>
      </c>
      <c r="AU38" s="133" t="e">
        <f t="shared" si="13"/>
        <v>#DIV/0!</v>
      </c>
      <c r="AV38" s="133" t="e">
        <f t="shared" si="14"/>
        <v>#DIV/0!</v>
      </c>
      <c r="AW38" s="133" t="e">
        <f t="shared" si="15"/>
        <v>#DIV/0!</v>
      </c>
    </row>
    <row r="39" spans="1:77" hidden="1">
      <c r="A39" s="200" t="s">
        <v>58</v>
      </c>
      <c r="B39" s="201"/>
      <c r="C39" s="179"/>
      <c r="D39" s="180"/>
      <c r="E39" s="181"/>
      <c r="F39" s="182"/>
      <c r="G39" s="180"/>
      <c r="H39" s="181"/>
      <c r="I39" s="183"/>
      <c r="J39" s="180"/>
      <c r="K39" s="179"/>
      <c r="L39" s="179"/>
      <c r="M39" s="179"/>
      <c r="N39" s="179"/>
      <c r="O39" s="185">
        <f t="shared" si="16"/>
        <v>0</v>
      </c>
      <c r="P39" s="185"/>
      <c r="Q39" s="185"/>
      <c r="R39" s="185"/>
      <c r="S39" s="185">
        <f t="shared" ref="S39:S65" si="22">U39/2</f>
        <v>0</v>
      </c>
      <c r="T39" s="185"/>
      <c r="U39" s="185">
        <f t="shared" si="17"/>
        <v>0</v>
      </c>
      <c r="V39" s="185">
        <f t="shared" si="7"/>
        <v>0</v>
      </c>
      <c r="W39" s="57"/>
      <c r="X39" s="57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9"/>
      <c r="AM39" s="52">
        <f t="shared" si="20"/>
        <v>0</v>
      </c>
      <c r="AP39" s="133" t="e">
        <f t="shared" si="8"/>
        <v>#DIV/0!</v>
      </c>
      <c r="AQ39" s="133" t="e">
        <f t="shared" si="9"/>
        <v>#DIV/0!</v>
      </c>
      <c r="AR39" s="133" t="e">
        <f t="shared" si="10"/>
        <v>#DIV/0!</v>
      </c>
      <c r="AS39" s="133" t="e">
        <f t="shared" si="11"/>
        <v>#DIV/0!</v>
      </c>
      <c r="AT39" s="133" t="e">
        <f t="shared" si="12"/>
        <v>#DIV/0!</v>
      </c>
      <c r="AU39" s="133" t="e">
        <f t="shared" si="13"/>
        <v>#DIV/0!</v>
      </c>
      <c r="AV39" s="133" t="e">
        <f t="shared" si="14"/>
        <v>#DIV/0!</v>
      </c>
      <c r="AW39" s="133" t="e">
        <f t="shared" si="15"/>
        <v>#DIV/0!</v>
      </c>
    </row>
    <row r="40" spans="1:77" ht="25.5" customHeight="1">
      <c r="A40" s="205" t="s">
        <v>284</v>
      </c>
      <c r="B40" s="173" t="s">
        <v>285</v>
      </c>
      <c r="C40" s="332">
        <f>COUNTIF(C41:E66,1)+COUNTIF(C41:E66,2)+COUNTIF(C41:E66,3)+COUNTIF(C41:E66,4)+COUNTIF(C41:E66,5)+COUNTIF(C41:E66,6)+COUNTIF(C41:E66,7)+COUNTIF(C41:E66,8)</f>
        <v>0</v>
      </c>
      <c r="D40" s="332"/>
      <c r="E40" s="344"/>
      <c r="F40" s="331">
        <f>COUNTIF(F41:H66,1)+COUNTIF(F41:H66,2)+COUNTIF(F41:H66,3)+COUNTIF(F41:H66,4)+COUNTIF(F41:H66,5)+COUNTIF(F41:H66,6)+COUNTIF(F41:H66,7)+COUNTIF(F41:H66,8)</f>
        <v>1</v>
      </c>
      <c r="G40" s="332"/>
      <c r="H40" s="344"/>
      <c r="I40" s="329">
        <f>COUNTIF(I41:K66,1)+COUNTIF(I41:K66,2)+COUNTIF(I41:K66,3)+COUNTIF(I41:K66,4)+COUNTIF(I41:K66,5)+COUNTIF(I41:K66,6)+COUNTIF(I41:K66,7)+COUNTIF(I41:K66,8)</f>
        <v>4</v>
      </c>
      <c r="J40" s="330"/>
      <c r="K40" s="330"/>
      <c r="L40" s="329">
        <f>COUNTIF(L41:N66,1)+COUNTIF(L41:N66,2)+COUNTIF(L41:N66,3)+COUNTIF(L41:N66,4)+COUNTIF(L41:N66,5)+COUNTIF(L41:N66,6)+COUNTIF(L41:N66,7)+COUNTIF(L41:N66,8)</f>
        <v>3</v>
      </c>
      <c r="M40" s="330"/>
      <c r="N40" s="330"/>
      <c r="O40" s="206">
        <f t="shared" ref="O40:Z40" si="23">SUM(O41:O46)</f>
        <v>540</v>
      </c>
      <c r="P40" s="206">
        <f t="shared" si="23"/>
        <v>12</v>
      </c>
      <c r="Q40" s="206">
        <f t="shared" si="23"/>
        <v>0</v>
      </c>
      <c r="R40" s="206">
        <f t="shared" si="23"/>
        <v>0</v>
      </c>
      <c r="S40" s="206">
        <f t="shared" si="23"/>
        <v>52</v>
      </c>
      <c r="T40" s="206">
        <f t="shared" si="23"/>
        <v>8</v>
      </c>
      <c r="U40" s="206">
        <f t="shared" si="23"/>
        <v>468</v>
      </c>
      <c r="V40" s="206">
        <f t="shared" si="23"/>
        <v>223</v>
      </c>
      <c r="W40" s="206">
        <f t="shared" si="23"/>
        <v>245</v>
      </c>
      <c r="X40" s="206"/>
      <c r="Y40" s="206">
        <f t="shared" si="23"/>
        <v>192</v>
      </c>
      <c r="Z40" s="206">
        <f t="shared" si="23"/>
        <v>276</v>
      </c>
      <c r="AA40" s="206">
        <f t="shared" ref="AA40:AJ40" si="24">SUM(AA41:AA66)</f>
        <v>0</v>
      </c>
      <c r="AB40" s="206">
        <f t="shared" si="24"/>
        <v>0</v>
      </c>
      <c r="AC40" s="206">
        <f t="shared" si="24"/>
        <v>0</v>
      </c>
      <c r="AD40" s="207">
        <f t="shared" si="24"/>
        <v>0</v>
      </c>
      <c r="AE40" s="206">
        <f t="shared" si="24"/>
        <v>0</v>
      </c>
      <c r="AF40" s="207">
        <f t="shared" si="24"/>
        <v>0</v>
      </c>
      <c r="AG40" s="206">
        <f t="shared" si="24"/>
        <v>0</v>
      </c>
      <c r="AH40" s="207">
        <f t="shared" si="24"/>
        <v>0</v>
      </c>
      <c r="AI40" s="206">
        <f t="shared" si="24"/>
        <v>0</v>
      </c>
      <c r="AJ40" s="207">
        <f t="shared" si="24"/>
        <v>0</v>
      </c>
      <c r="AK40" s="207"/>
      <c r="AL40" s="54"/>
      <c r="AM40" s="53"/>
      <c r="AP40" s="140">
        <f>SUM(AP41:AP43)</f>
        <v>21.333333333333336</v>
      </c>
      <c r="AQ40" s="140">
        <f t="shared" ref="AQ40:AW40" si="25">SUM(AQ41:AQ43)</f>
        <v>30.666666666666664</v>
      </c>
      <c r="AR40" s="140">
        <f t="shared" si="25"/>
        <v>0</v>
      </c>
      <c r="AS40" s="140">
        <f t="shared" si="25"/>
        <v>0</v>
      </c>
      <c r="AT40" s="140">
        <f t="shared" si="25"/>
        <v>0</v>
      </c>
      <c r="AU40" s="140">
        <f t="shared" si="25"/>
        <v>0</v>
      </c>
      <c r="AV40" s="140">
        <f t="shared" si="25"/>
        <v>0</v>
      </c>
      <c r="AW40" s="140">
        <f t="shared" si="25"/>
        <v>0</v>
      </c>
      <c r="AX40" s="145">
        <f>SUM(AP40:AW40)</f>
        <v>52</v>
      </c>
    </row>
    <row r="41" spans="1:77">
      <c r="A41" s="200" t="s">
        <v>381</v>
      </c>
      <c r="B41" s="178" t="s">
        <v>266</v>
      </c>
      <c r="C41" s="189"/>
      <c r="D41" s="120"/>
      <c r="E41" s="190"/>
      <c r="F41" s="191"/>
      <c r="G41" s="120"/>
      <c r="H41" s="120"/>
      <c r="I41" s="192">
        <v>1</v>
      </c>
      <c r="J41" s="120">
        <v>2</v>
      </c>
      <c r="K41" s="208"/>
      <c r="L41" s="209"/>
      <c r="M41" s="210"/>
      <c r="N41" s="208"/>
      <c r="O41" s="185">
        <f t="shared" si="16"/>
        <v>114</v>
      </c>
      <c r="P41" s="185">
        <v>6</v>
      </c>
      <c r="Q41" s="185"/>
      <c r="R41" s="185"/>
      <c r="S41" s="185">
        <v>26</v>
      </c>
      <c r="T41" s="185">
        <v>4</v>
      </c>
      <c r="U41" s="185">
        <f t="shared" ref="U41:U47" si="26">SUM(Y41:AJ41)</f>
        <v>78</v>
      </c>
      <c r="V41" s="185">
        <f t="shared" ref="V41:V47" si="27">U41-W41</f>
        <v>28</v>
      </c>
      <c r="W41" s="57">
        <v>50</v>
      </c>
      <c r="X41" s="57"/>
      <c r="Y41" s="186">
        <v>32</v>
      </c>
      <c r="Z41" s="186">
        <v>46</v>
      </c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9"/>
      <c r="AM41" s="52"/>
      <c r="AP41" s="133">
        <f t="shared" ref="AP41:AP66" si="28">$S41*(Y41*100/$U41)/100</f>
        <v>10.666666666666668</v>
      </c>
      <c r="AQ41" s="133">
        <f t="shared" ref="AQ41:AQ66" si="29">$S41*(Z41*100/$U41)/100</f>
        <v>15.333333333333332</v>
      </c>
      <c r="AR41" s="133">
        <f t="shared" ref="AR41:AR66" si="30">$S41*(AA41*100/$U41)/100</f>
        <v>0</v>
      </c>
      <c r="AS41" s="133">
        <f t="shared" ref="AS41:AS66" si="31">$S41*(AB41*100/$U41)/100</f>
        <v>0</v>
      </c>
      <c r="AT41" s="133">
        <f t="shared" ref="AT41:AT66" si="32">$S41*(AD41*100/$U41)/100</f>
        <v>0</v>
      </c>
      <c r="AU41" s="133">
        <f t="shared" ref="AU41:AU66" si="33">$S41*(AF41*100/$U41)/100</f>
        <v>0</v>
      </c>
      <c r="AV41" s="133">
        <f t="shared" ref="AV41:AV66" si="34">$S41*(AH41*100/$U41)/100</f>
        <v>0</v>
      </c>
      <c r="AW41" s="133">
        <f t="shared" si="15"/>
        <v>0</v>
      </c>
    </row>
    <row r="42" spans="1:77">
      <c r="A42" s="200" t="s">
        <v>382</v>
      </c>
      <c r="B42" s="178" t="s">
        <v>188</v>
      </c>
      <c r="C42" s="189"/>
      <c r="D42" s="120"/>
      <c r="E42" s="190"/>
      <c r="F42" s="191"/>
      <c r="G42" s="120"/>
      <c r="H42" s="120"/>
      <c r="I42" s="192">
        <v>1</v>
      </c>
      <c r="J42" s="120">
        <v>2</v>
      </c>
      <c r="K42" s="208"/>
      <c r="L42" s="209"/>
      <c r="M42" s="210"/>
      <c r="N42" s="208"/>
      <c r="O42" s="185">
        <f t="shared" si="16"/>
        <v>270</v>
      </c>
      <c r="P42" s="185">
        <v>6</v>
      </c>
      <c r="Q42" s="185"/>
      <c r="R42" s="185"/>
      <c r="S42" s="185">
        <v>26</v>
      </c>
      <c r="T42" s="185">
        <v>4</v>
      </c>
      <c r="U42" s="185">
        <f t="shared" si="26"/>
        <v>234</v>
      </c>
      <c r="V42" s="185">
        <f t="shared" si="27"/>
        <v>117</v>
      </c>
      <c r="W42" s="57">
        <v>117</v>
      </c>
      <c r="X42" s="57"/>
      <c r="Y42" s="186">
        <v>96</v>
      </c>
      <c r="Z42" s="186">
        <v>138</v>
      </c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9"/>
      <c r="AM42" s="52"/>
      <c r="AP42" s="133">
        <f t="shared" si="28"/>
        <v>10.666666666666668</v>
      </c>
      <c r="AQ42" s="133">
        <f t="shared" si="29"/>
        <v>15.333333333333332</v>
      </c>
      <c r="AR42" s="133">
        <f t="shared" si="30"/>
        <v>0</v>
      </c>
      <c r="AS42" s="133">
        <f t="shared" si="31"/>
        <v>0</v>
      </c>
      <c r="AT42" s="133">
        <f t="shared" si="32"/>
        <v>0</v>
      </c>
      <c r="AU42" s="133">
        <f t="shared" si="33"/>
        <v>0</v>
      </c>
      <c r="AV42" s="133">
        <f t="shared" si="34"/>
        <v>0</v>
      </c>
      <c r="AW42" s="133">
        <f t="shared" si="15"/>
        <v>0</v>
      </c>
    </row>
    <row r="43" spans="1:77">
      <c r="A43" s="200" t="s">
        <v>383</v>
      </c>
      <c r="B43" s="178" t="s">
        <v>189</v>
      </c>
      <c r="C43" s="189"/>
      <c r="D43" s="120"/>
      <c r="E43" s="190"/>
      <c r="F43" s="191"/>
      <c r="G43" s="120">
        <v>2</v>
      </c>
      <c r="H43" s="120"/>
      <c r="I43" s="192"/>
      <c r="J43" s="120"/>
      <c r="K43" s="208"/>
      <c r="L43" s="209"/>
      <c r="M43" s="210"/>
      <c r="N43" s="211"/>
      <c r="O43" s="185">
        <f t="shared" si="16"/>
        <v>156</v>
      </c>
      <c r="P43" s="185"/>
      <c r="Q43" s="185"/>
      <c r="R43" s="185"/>
      <c r="S43" s="185"/>
      <c r="T43" s="185"/>
      <c r="U43" s="185">
        <f t="shared" si="26"/>
        <v>156</v>
      </c>
      <c r="V43" s="185">
        <f t="shared" si="27"/>
        <v>78</v>
      </c>
      <c r="W43" s="57">
        <v>78</v>
      </c>
      <c r="X43" s="57"/>
      <c r="Y43" s="186">
        <v>64</v>
      </c>
      <c r="Z43" s="186">
        <v>92</v>
      </c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9"/>
      <c r="AM43" s="52"/>
      <c r="AP43" s="133">
        <f t="shared" si="28"/>
        <v>0</v>
      </c>
      <c r="AQ43" s="133">
        <f t="shared" si="29"/>
        <v>0</v>
      </c>
      <c r="AR43" s="133">
        <f t="shared" si="30"/>
        <v>0</v>
      </c>
      <c r="AS43" s="133">
        <f t="shared" si="31"/>
        <v>0</v>
      </c>
      <c r="AT43" s="133">
        <f t="shared" si="32"/>
        <v>0</v>
      </c>
      <c r="AU43" s="133">
        <f t="shared" si="33"/>
        <v>0</v>
      </c>
      <c r="AV43" s="133">
        <f t="shared" si="34"/>
        <v>0</v>
      </c>
      <c r="AW43" s="133">
        <f t="shared" si="15"/>
        <v>0</v>
      </c>
    </row>
    <row r="44" spans="1:77" ht="25.5" hidden="1" customHeight="1">
      <c r="A44" s="205"/>
      <c r="B44" s="55"/>
      <c r="C44" s="212"/>
      <c r="D44" s="213"/>
      <c r="E44" s="214"/>
      <c r="F44" s="215"/>
      <c r="G44" s="213"/>
      <c r="H44" s="213"/>
      <c r="I44" s="216"/>
      <c r="J44" s="213"/>
      <c r="K44" s="217"/>
      <c r="L44" s="218"/>
      <c r="M44" s="219"/>
      <c r="N44" s="217"/>
      <c r="O44" s="206">
        <f t="shared" si="16"/>
        <v>0</v>
      </c>
      <c r="P44" s="206"/>
      <c r="Q44" s="206"/>
      <c r="R44" s="206"/>
      <c r="S44" s="206"/>
      <c r="T44" s="206"/>
      <c r="U44" s="206">
        <f t="shared" si="26"/>
        <v>0</v>
      </c>
      <c r="V44" s="206">
        <f t="shared" si="27"/>
        <v>0</v>
      </c>
      <c r="W44" s="207">
        <v>0</v>
      </c>
      <c r="X44" s="207"/>
      <c r="Y44" s="220">
        <v>0</v>
      </c>
      <c r="Z44" s="220">
        <v>0</v>
      </c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19"/>
      <c r="AM44" s="52"/>
      <c r="AP44" s="133" t="e">
        <f t="shared" si="28"/>
        <v>#DIV/0!</v>
      </c>
      <c r="AQ44" s="133" t="e">
        <f t="shared" si="29"/>
        <v>#DIV/0!</v>
      </c>
      <c r="AR44" s="133" t="e">
        <f t="shared" si="30"/>
        <v>#DIV/0!</v>
      </c>
      <c r="AS44" s="133" t="e">
        <f t="shared" si="31"/>
        <v>#DIV/0!</v>
      </c>
      <c r="AT44" s="133" t="e">
        <f t="shared" si="32"/>
        <v>#DIV/0!</v>
      </c>
      <c r="AU44" s="133" t="e">
        <f t="shared" si="33"/>
        <v>#DIV/0!</v>
      </c>
      <c r="AV44" s="133" t="e">
        <f t="shared" si="34"/>
        <v>#DIV/0!</v>
      </c>
      <c r="AW44" s="133" t="e">
        <f t="shared" si="15"/>
        <v>#DIV/0!</v>
      </c>
    </row>
    <row r="45" spans="1:77" hidden="1">
      <c r="A45" s="200"/>
      <c r="B45" s="178"/>
      <c r="C45" s="189"/>
      <c r="D45" s="120"/>
      <c r="E45" s="190"/>
      <c r="F45" s="191"/>
      <c r="G45" s="120"/>
      <c r="H45" s="120"/>
      <c r="I45" s="183"/>
      <c r="J45" s="180"/>
      <c r="K45" s="179"/>
      <c r="L45" s="179"/>
      <c r="M45" s="179"/>
      <c r="N45" s="179"/>
      <c r="O45" s="185">
        <f>S45+U45</f>
        <v>0</v>
      </c>
      <c r="P45" s="185"/>
      <c r="Q45" s="185"/>
      <c r="R45" s="185"/>
      <c r="S45" s="185">
        <f t="shared" si="22"/>
        <v>0</v>
      </c>
      <c r="T45" s="185"/>
      <c r="U45" s="185">
        <f t="shared" si="26"/>
        <v>0</v>
      </c>
      <c r="V45" s="185">
        <f t="shared" si="27"/>
        <v>0</v>
      </c>
      <c r="W45" s="57"/>
      <c r="X45" s="57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9"/>
      <c r="AM45" s="52"/>
      <c r="AP45" s="133" t="e">
        <f t="shared" si="28"/>
        <v>#DIV/0!</v>
      </c>
      <c r="AQ45" s="133" t="e">
        <f t="shared" si="29"/>
        <v>#DIV/0!</v>
      </c>
      <c r="AR45" s="133" t="e">
        <f t="shared" si="30"/>
        <v>#DIV/0!</v>
      </c>
      <c r="AS45" s="133" t="e">
        <f t="shared" si="31"/>
        <v>#DIV/0!</v>
      </c>
      <c r="AT45" s="133" t="e">
        <f t="shared" si="32"/>
        <v>#DIV/0!</v>
      </c>
      <c r="AU45" s="133" t="e">
        <f t="shared" si="33"/>
        <v>#DIV/0!</v>
      </c>
      <c r="AV45" s="133" t="e">
        <f t="shared" si="34"/>
        <v>#DIV/0!</v>
      </c>
      <c r="AW45" s="133" t="e">
        <f t="shared" si="15"/>
        <v>#DIV/0!</v>
      </c>
    </row>
    <row r="46" spans="1:77" hidden="1">
      <c r="A46" s="200"/>
      <c r="B46" s="58"/>
      <c r="C46" s="189"/>
      <c r="D46" s="120"/>
      <c r="E46" s="190"/>
      <c r="F46" s="191"/>
      <c r="G46" s="120"/>
      <c r="H46" s="120"/>
      <c r="I46" s="192"/>
      <c r="J46" s="120"/>
      <c r="K46" s="189"/>
      <c r="L46" s="189"/>
      <c r="M46" s="189"/>
      <c r="N46" s="189"/>
      <c r="O46" s="185">
        <f>S46+U46</f>
        <v>0</v>
      </c>
      <c r="P46" s="185"/>
      <c r="Q46" s="185"/>
      <c r="R46" s="185"/>
      <c r="S46" s="185">
        <f t="shared" si="22"/>
        <v>0</v>
      </c>
      <c r="T46" s="185"/>
      <c r="U46" s="185">
        <f t="shared" si="26"/>
        <v>0</v>
      </c>
      <c r="V46" s="185">
        <f t="shared" si="27"/>
        <v>0</v>
      </c>
      <c r="W46" s="57"/>
      <c r="X46" s="57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9"/>
      <c r="AM46" s="52"/>
      <c r="AP46" s="133" t="e">
        <f t="shared" si="28"/>
        <v>#DIV/0!</v>
      </c>
      <c r="AQ46" s="133" t="e">
        <f t="shared" si="29"/>
        <v>#DIV/0!</v>
      </c>
      <c r="AR46" s="133" t="e">
        <f t="shared" si="30"/>
        <v>#DIV/0!</v>
      </c>
      <c r="AS46" s="133" t="e">
        <f t="shared" si="31"/>
        <v>#DIV/0!</v>
      </c>
      <c r="AT46" s="133" t="e">
        <f t="shared" si="32"/>
        <v>#DIV/0!</v>
      </c>
      <c r="AU46" s="133" t="e">
        <f t="shared" si="33"/>
        <v>#DIV/0!</v>
      </c>
      <c r="AV46" s="133" t="e">
        <f t="shared" si="34"/>
        <v>#DIV/0!</v>
      </c>
      <c r="AW46" s="133" t="e">
        <f t="shared" si="15"/>
        <v>#DIV/0!</v>
      </c>
    </row>
    <row r="47" spans="1:77" hidden="1">
      <c r="A47" s="200"/>
      <c r="B47" s="221"/>
      <c r="C47" s="189"/>
      <c r="D47" s="120"/>
      <c r="E47" s="190"/>
      <c r="F47" s="191"/>
      <c r="G47" s="120"/>
      <c r="H47" s="120"/>
      <c r="I47" s="192"/>
      <c r="J47" s="120"/>
      <c r="K47" s="189"/>
      <c r="L47" s="189"/>
      <c r="M47" s="189"/>
      <c r="N47" s="189"/>
      <c r="O47" s="185">
        <f>S47+U47</f>
        <v>0</v>
      </c>
      <c r="P47" s="185"/>
      <c r="Q47" s="185"/>
      <c r="R47" s="185"/>
      <c r="S47" s="185"/>
      <c r="T47" s="185"/>
      <c r="U47" s="185">
        <f t="shared" si="26"/>
        <v>0</v>
      </c>
      <c r="V47" s="185">
        <f t="shared" si="27"/>
        <v>0</v>
      </c>
      <c r="W47" s="57"/>
      <c r="X47" s="57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18"/>
      <c r="AM47" s="119"/>
      <c r="AP47" s="133" t="e">
        <f t="shared" si="28"/>
        <v>#DIV/0!</v>
      </c>
      <c r="AQ47" s="133" t="e">
        <f t="shared" si="29"/>
        <v>#DIV/0!</v>
      </c>
      <c r="AR47" s="133" t="e">
        <f t="shared" si="30"/>
        <v>#DIV/0!</v>
      </c>
      <c r="AS47" s="133" t="e">
        <f t="shared" si="31"/>
        <v>#DIV/0!</v>
      </c>
      <c r="AT47" s="133" t="e">
        <f t="shared" si="32"/>
        <v>#DIV/0!</v>
      </c>
      <c r="AU47" s="133" t="e">
        <f t="shared" si="33"/>
        <v>#DIV/0!</v>
      </c>
      <c r="AV47" s="133" t="e">
        <f t="shared" si="34"/>
        <v>#DIV/0!</v>
      </c>
      <c r="AW47" s="133" t="e">
        <f t="shared" si="15"/>
        <v>#DIV/0!</v>
      </c>
    </row>
    <row r="48" spans="1:77" ht="23.25" customHeight="1">
      <c r="A48" s="205" t="s">
        <v>288</v>
      </c>
      <c r="B48" s="55" t="s">
        <v>384</v>
      </c>
      <c r="C48" s="189"/>
      <c r="D48" s="120"/>
      <c r="E48" s="190"/>
      <c r="F48" s="191"/>
      <c r="G48" s="120"/>
      <c r="H48" s="120"/>
      <c r="I48" s="192"/>
      <c r="J48" s="120"/>
      <c r="K48" s="184"/>
      <c r="L48" s="329">
        <f>COUNTIF(L49:N66,1)+COUNTIF(L49:N66,2)+COUNTIF(L49:N66,3)+COUNTIF(L49:N66,4)+COUNTIF(L49:N66,5)+COUNTIF(L49:N66,6)+COUNTIF(L49:N66,7)+COUNTIF(L49:N66,8)</f>
        <v>2</v>
      </c>
      <c r="M48" s="330"/>
      <c r="N48" s="330"/>
      <c r="O48" s="206">
        <f>SUM(O49:O51)</f>
        <v>110</v>
      </c>
      <c r="P48" s="206">
        <f t="shared" ref="P48:Z48" si="35">SUM(P49:P51)</f>
        <v>0</v>
      </c>
      <c r="Q48" s="206">
        <f t="shared" si="35"/>
        <v>0</v>
      </c>
      <c r="R48" s="206">
        <f t="shared" si="35"/>
        <v>0</v>
      </c>
      <c r="S48" s="206">
        <f t="shared" si="35"/>
        <v>39</v>
      </c>
      <c r="T48" s="206">
        <f t="shared" si="35"/>
        <v>0</v>
      </c>
      <c r="U48" s="206">
        <f t="shared" si="35"/>
        <v>71</v>
      </c>
      <c r="V48" s="206">
        <f t="shared" si="35"/>
        <v>31</v>
      </c>
      <c r="W48" s="206">
        <f t="shared" si="35"/>
        <v>40</v>
      </c>
      <c r="X48" s="206">
        <f t="shared" si="35"/>
        <v>0</v>
      </c>
      <c r="Y48" s="206">
        <f t="shared" si="35"/>
        <v>64</v>
      </c>
      <c r="Z48" s="206">
        <f t="shared" si="35"/>
        <v>46</v>
      </c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54"/>
      <c r="AM48" s="52"/>
      <c r="AP48" s="133">
        <f t="shared" si="28"/>
        <v>35.154929577464785</v>
      </c>
      <c r="AQ48" s="133">
        <f t="shared" si="29"/>
        <v>25.267605633802813</v>
      </c>
      <c r="AR48" s="133">
        <f t="shared" si="30"/>
        <v>0</v>
      </c>
      <c r="AS48" s="133">
        <f t="shared" si="31"/>
        <v>0</v>
      </c>
      <c r="AT48" s="133">
        <f t="shared" si="32"/>
        <v>0</v>
      </c>
      <c r="AU48" s="133">
        <f t="shared" si="33"/>
        <v>0</v>
      </c>
      <c r="AV48" s="133">
        <f t="shared" si="34"/>
        <v>0</v>
      </c>
      <c r="AW48" s="133">
        <f t="shared" si="15"/>
        <v>0</v>
      </c>
    </row>
    <row r="49" spans="1:49" ht="12.75" customHeight="1">
      <c r="A49" s="200" t="s">
        <v>385</v>
      </c>
      <c r="B49" s="283" t="s">
        <v>395</v>
      </c>
      <c r="C49" s="189"/>
      <c r="D49" s="277"/>
      <c r="E49" s="278"/>
      <c r="F49" s="279"/>
      <c r="G49" s="277"/>
      <c r="H49" s="277"/>
      <c r="I49" s="192"/>
      <c r="J49" s="277"/>
      <c r="K49" s="184"/>
      <c r="L49" s="298"/>
      <c r="M49" s="298">
        <v>2</v>
      </c>
      <c r="N49" s="298"/>
      <c r="O49" s="297">
        <f>S49+U49</f>
        <v>39</v>
      </c>
      <c r="P49" s="297"/>
      <c r="Q49" s="297"/>
      <c r="R49" s="297"/>
      <c r="S49" s="297"/>
      <c r="T49" s="297"/>
      <c r="U49" s="297">
        <f>SUM(Y49:AJ49)</f>
        <v>39</v>
      </c>
      <c r="V49" s="297">
        <f>U49-W49</f>
        <v>19</v>
      </c>
      <c r="W49" s="282">
        <v>20</v>
      </c>
      <c r="X49" s="297"/>
      <c r="Y49" s="297">
        <v>16</v>
      </c>
      <c r="Z49" s="297">
        <v>23</v>
      </c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54"/>
      <c r="AM49" s="52"/>
      <c r="AP49" s="133"/>
      <c r="AQ49" s="133"/>
      <c r="AR49" s="133"/>
      <c r="AS49" s="133"/>
      <c r="AT49" s="133"/>
      <c r="AU49" s="133"/>
      <c r="AV49" s="133"/>
      <c r="AW49" s="133"/>
    </row>
    <row r="50" spans="1:49" ht="24" customHeight="1">
      <c r="A50" s="200" t="s">
        <v>394</v>
      </c>
      <c r="B50" s="58" t="s">
        <v>386</v>
      </c>
      <c r="C50" s="189"/>
      <c r="D50" s="120"/>
      <c r="E50" s="190"/>
      <c r="F50" s="191"/>
      <c r="G50" s="120"/>
      <c r="H50" s="120"/>
      <c r="I50" s="192"/>
      <c r="J50" s="120"/>
      <c r="K50" s="184"/>
      <c r="L50" s="189"/>
      <c r="M50" s="189">
        <v>1</v>
      </c>
      <c r="N50" s="189"/>
      <c r="O50" s="185">
        <f>S50+U50</f>
        <v>32</v>
      </c>
      <c r="P50" s="185"/>
      <c r="Q50" s="185"/>
      <c r="R50" s="185"/>
      <c r="S50" s="185"/>
      <c r="T50" s="185"/>
      <c r="U50" s="185">
        <f>SUM(Y50:AJ50)</f>
        <v>32</v>
      </c>
      <c r="V50" s="185">
        <f>U50-W50</f>
        <v>12</v>
      </c>
      <c r="W50" s="57">
        <v>20</v>
      </c>
      <c r="X50" s="57"/>
      <c r="Y50" s="186">
        <v>32</v>
      </c>
      <c r="Z50" s="186">
        <v>0</v>
      </c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9"/>
      <c r="AM50" s="52"/>
      <c r="AP50" s="133">
        <f t="shared" si="28"/>
        <v>0</v>
      </c>
      <c r="AQ50" s="133">
        <f t="shared" si="29"/>
        <v>0</v>
      </c>
      <c r="AR50" s="133">
        <f t="shared" si="30"/>
        <v>0</v>
      </c>
      <c r="AS50" s="133">
        <f t="shared" si="31"/>
        <v>0</v>
      </c>
      <c r="AT50" s="133">
        <f t="shared" si="32"/>
        <v>0</v>
      </c>
      <c r="AU50" s="133">
        <f t="shared" si="33"/>
        <v>0</v>
      </c>
      <c r="AV50" s="133">
        <f t="shared" si="34"/>
        <v>0</v>
      </c>
      <c r="AW50" s="133">
        <f t="shared" si="15"/>
        <v>0</v>
      </c>
    </row>
    <row r="51" spans="1:49" ht="14.25" customHeight="1">
      <c r="A51" s="205" t="s">
        <v>287</v>
      </c>
      <c r="B51" s="222" t="s">
        <v>377</v>
      </c>
      <c r="C51" s="212"/>
      <c r="D51" s="213"/>
      <c r="E51" s="214"/>
      <c r="F51" s="215"/>
      <c r="G51" s="213"/>
      <c r="H51" s="213"/>
      <c r="I51" s="216"/>
      <c r="J51" s="213"/>
      <c r="K51" s="223"/>
      <c r="L51" s="212"/>
      <c r="M51" s="212"/>
      <c r="N51" s="212"/>
      <c r="O51" s="206">
        <f>S51+U51</f>
        <v>39</v>
      </c>
      <c r="P51" s="206"/>
      <c r="Q51" s="206"/>
      <c r="R51" s="206"/>
      <c r="S51" s="206">
        <v>39</v>
      </c>
      <c r="T51" s="206"/>
      <c r="U51" s="206">
        <v>0</v>
      </c>
      <c r="V51" s="206">
        <v>0</v>
      </c>
      <c r="W51" s="207">
        <v>0</v>
      </c>
      <c r="X51" s="207"/>
      <c r="Y51" s="220">
        <v>16</v>
      </c>
      <c r="Z51" s="220">
        <v>23</v>
      </c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9"/>
      <c r="AM51" s="52"/>
      <c r="AP51" s="133" t="e">
        <f t="shared" si="28"/>
        <v>#DIV/0!</v>
      </c>
      <c r="AQ51" s="133" t="e">
        <f t="shared" si="29"/>
        <v>#DIV/0!</v>
      </c>
      <c r="AR51" s="133" t="e">
        <f t="shared" si="30"/>
        <v>#DIV/0!</v>
      </c>
      <c r="AS51" s="133" t="e">
        <f t="shared" si="31"/>
        <v>#DIV/0!</v>
      </c>
      <c r="AT51" s="133" t="e">
        <f t="shared" si="32"/>
        <v>#DIV/0!</v>
      </c>
      <c r="AU51" s="133" t="e">
        <f t="shared" si="33"/>
        <v>#DIV/0!</v>
      </c>
      <c r="AV51" s="133" t="e">
        <f t="shared" si="34"/>
        <v>#DIV/0!</v>
      </c>
      <c r="AW51" s="133" t="e">
        <f t="shared" si="15"/>
        <v>#DIV/0!</v>
      </c>
    </row>
    <row r="52" spans="1:49" hidden="1">
      <c r="A52" s="200"/>
      <c r="B52" s="58"/>
      <c r="C52" s="224"/>
      <c r="D52" s="225"/>
      <c r="E52" s="226"/>
      <c r="F52" s="227"/>
      <c r="G52" s="225"/>
      <c r="H52" s="225"/>
      <c r="I52" s="228"/>
      <c r="J52" s="225"/>
      <c r="K52" s="224"/>
      <c r="L52" s="224"/>
      <c r="M52" s="224"/>
      <c r="N52" s="224"/>
      <c r="O52" s="229">
        <f>S52+U52</f>
        <v>0</v>
      </c>
      <c r="P52" s="229"/>
      <c r="Q52" s="229"/>
      <c r="R52" s="229"/>
      <c r="S52" s="229"/>
      <c r="T52" s="229"/>
      <c r="U52" s="229">
        <f>SUM(Y52:AJ52)</f>
        <v>0</v>
      </c>
      <c r="V52" s="229">
        <f>U52-W52</f>
        <v>0</v>
      </c>
      <c r="W52" s="230"/>
      <c r="X52" s="230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19"/>
      <c r="AM52" s="52"/>
      <c r="AP52" s="133" t="e">
        <f t="shared" si="28"/>
        <v>#DIV/0!</v>
      </c>
      <c r="AQ52" s="133" t="e">
        <f t="shared" si="29"/>
        <v>#DIV/0!</v>
      </c>
      <c r="AR52" s="133" t="e">
        <f t="shared" si="30"/>
        <v>#DIV/0!</v>
      </c>
      <c r="AS52" s="133" t="e">
        <f t="shared" si="31"/>
        <v>#DIV/0!</v>
      </c>
      <c r="AT52" s="133" t="e">
        <f t="shared" si="32"/>
        <v>#DIV/0!</v>
      </c>
      <c r="AU52" s="133" t="e">
        <f t="shared" si="33"/>
        <v>#DIV/0!</v>
      </c>
      <c r="AV52" s="133" t="e">
        <f t="shared" si="34"/>
        <v>#DIV/0!</v>
      </c>
      <c r="AW52" s="133" t="e">
        <f t="shared" si="15"/>
        <v>#DIV/0!</v>
      </c>
    </row>
    <row r="53" spans="1:49" hidden="1">
      <c r="A53" s="200"/>
      <c r="B53" s="58"/>
      <c r="C53" s="224"/>
      <c r="D53" s="225"/>
      <c r="E53" s="226"/>
      <c r="F53" s="227"/>
      <c r="G53" s="225"/>
      <c r="H53" s="225"/>
      <c r="I53" s="228"/>
      <c r="J53" s="225"/>
      <c r="K53" s="224"/>
      <c r="L53" s="224"/>
      <c r="M53" s="224"/>
      <c r="N53" s="224"/>
      <c r="O53" s="229">
        <f>S53+U53</f>
        <v>0</v>
      </c>
      <c r="P53" s="229"/>
      <c r="Q53" s="229"/>
      <c r="R53" s="229"/>
      <c r="S53" s="229"/>
      <c r="T53" s="229"/>
      <c r="U53" s="229">
        <f>SUM(Y53:AJ53)</f>
        <v>0</v>
      </c>
      <c r="V53" s="229">
        <f>U53-W53</f>
        <v>0</v>
      </c>
      <c r="W53" s="230"/>
      <c r="X53" s="230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19"/>
      <c r="AM53" s="52"/>
      <c r="AP53" s="133" t="e">
        <f t="shared" si="28"/>
        <v>#DIV/0!</v>
      </c>
      <c r="AQ53" s="133" t="e">
        <f t="shared" si="29"/>
        <v>#DIV/0!</v>
      </c>
      <c r="AR53" s="133" t="e">
        <f t="shared" si="30"/>
        <v>#DIV/0!</v>
      </c>
      <c r="AS53" s="133" t="e">
        <f t="shared" si="31"/>
        <v>#DIV/0!</v>
      </c>
      <c r="AT53" s="133" t="e">
        <f t="shared" si="32"/>
        <v>#DIV/0!</v>
      </c>
      <c r="AU53" s="133" t="e">
        <f t="shared" si="33"/>
        <v>#DIV/0!</v>
      </c>
      <c r="AV53" s="133" t="e">
        <f t="shared" si="34"/>
        <v>#DIV/0!</v>
      </c>
      <c r="AW53" s="133" t="e">
        <f t="shared" si="15"/>
        <v>#DIV/0!</v>
      </c>
    </row>
    <row r="54" spans="1:49" hidden="1">
      <c r="A54" s="200"/>
      <c r="B54" s="58"/>
      <c r="C54" s="224"/>
      <c r="D54" s="225"/>
      <c r="E54" s="226"/>
      <c r="F54" s="227"/>
      <c r="G54" s="225"/>
      <c r="H54" s="225"/>
      <c r="I54" s="228"/>
      <c r="J54" s="225"/>
      <c r="K54" s="224"/>
      <c r="L54" s="224"/>
      <c r="M54" s="224"/>
      <c r="N54" s="224"/>
      <c r="O54" s="229"/>
      <c r="P54" s="229"/>
      <c r="Q54" s="229"/>
      <c r="R54" s="229"/>
      <c r="S54" s="229"/>
      <c r="T54" s="229"/>
      <c r="U54" s="229"/>
      <c r="V54" s="229"/>
      <c r="W54" s="230"/>
      <c r="X54" s="230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19"/>
      <c r="AM54" s="52"/>
      <c r="AP54" s="133" t="e">
        <f t="shared" si="28"/>
        <v>#DIV/0!</v>
      </c>
      <c r="AQ54" s="133" t="e">
        <f t="shared" si="29"/>
        <v>#DIV/0!</v>
      </c>
      <c r="AR54" s="133" t="e">
        <f t="shared" si="30"/>
        <v>#DIV/0!</v>
      </c>
      <c r="AS54" s="133" t="e">
        <f t="shared" si="31"/>
        <v>#DIV/0!</v>
      </c>
      <c r="AT54" s="133" t="e">
        <f t="shared" si="32"/>
        <v>#DIV/0!</v>
      </c>
      <c r="AU54" s="133" t="e">
        <f t="shared" si="33"/>
        <v>#DIV/0!</v>
      </c>
      <c r="AV54" s="133" t="e">
        <f t="shared" si="34"/>
        <v>#DIV/0!</v>
      </c>
      <c r="AW54" s="133" t="e">
        <f t="shared" si="15"/>
        <v>#DIV/0!</v>
      </c>
    </row>
    <row r="55" spans="1:49" hidden="1">
      <c r="A55" s="200"/>
      <c r="B55" s="58"/>
      <c r="C55" s="224"/>
      <c r="D55" s="225"/>
      <c r="E55" s="226"/>
      <c r="F55" s="227"/>
      <c r="G55" s="225"/>
      <c r="H55" s="225"/>
      <c r="I55" s="228"/>
      <c r="J55" s="225"/>
      <c r="K55" s="224"/>
      <c r="L55" s="224"/>
      <c r="M55" s="224"/>
      <c r="N55" s="224"/>
      <c r="O55" s="229">
        <f t="shared" ref="O55:O66" si="36">S55+U55</f>
        <v>0</v>
      </c>
      <c r="P55" s="229"/>
      <c r="Q55" s="229"/>
      <c r="R55" s="229"/>
      <c r="S55" s="229">
        <f t="shared" si="22"/>
        <v>0</v>
      </c>
      <c r="T55" s="229"/>
      <c r="U55" s="229">
        <f t="shared" ref="U55:U66" si="37">SUM(Y55:AJ55)</f>
        <v>0</v>
      </c>
      <c r="V55" s="229">
        <f t="shared" ref="V55:V66" si="38">U55-W55</f>
        <v>0</v>
      </c>
      <c r="W55" s="230"/>
      <c r="X55" s="230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19"/>
      <c r="AM55" s="52"/>
      <c r="AP55" s="133" t="e">
        <f t="shared" si="28"/>
        <v>#DIV/0!</v>
      </c>
      <c r="AQ55" s="133" t="e">
        <f t="shared" si="29"/>
        <v>#DIV/0!</v>
      </c>
      <c r="AR55" s="133" t="e">
        <f t="shared" si="30"/>
        <v>#DIV/0!</v>
      </c>
      <c r="AS55" s="133" t="e">
        <f t="shared" si="31"/>
        <v>#DIV/0!</v>
      </c>
      <c r="AT55" s="133" t="e">
        <f t="shared" si="32"/>
        <v>#DIV/0!</v>
      </c>
      <c r="AU55" s="133" t="e">
        <f t="shared" si="33"/>
        <v>#DIV/0!</v>
      </c>
      <c r="AV55" s="133" t="e">
        <f t="shared" si="34"/>
        <v>#DIV/0!</v>
      </c>
      <c r="AW55" s="133" t="e">
        <f t="shared" si="15"/>
        <v>#DIV/0!</v>
      </c>
    </row>
    <row r="56" spans="1:49" hidden="1">
      <c r="A56" s="200"/>
      <c r="B56" s="58"/>
      <c r="C56" s="224"/>
      <c r="D56" s="225"/>
      <c r="E56" s="226"/>
      <c r="F56" s="227"/>
      <c r="G56" s="225"/>
      <c r="H56" s="225"/>
      <c r="I56" s="228"/>
      <c r="J56" s="225"/>
      <c r="K56" s="224"/>
      <c r="L56" s="224"/>
      <c r="M56" s="224"/>
      <c r="N56" s="224"/>
      <c r="O56" s="229">
        <f t="shared" si="36"/>
        <v>0</v>
      </c>
      <c r="P56" s="229"/>
      <c r="Q56" s="229"/>
      <c r="R56" s="229"/>
      <c r="S56" s="229">
        <f t="shared" si="22"/>
        <v>0</v>
      </c>
      <c r="T56" s="229"/>
      <c r="U56" s="229">
        <f t="shared" si="37"/>
        <v>0</v>
      </c>
      <c r="V56" s="229">
        <f t="shared" si="38"/>
        <v>0</v>
      </c>
      <c r="W56" s="230"/>
      <c r="X56" s="230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19"/>
      <c r="AM56" s="52"/>
      <c r="AP56" s="133" t="e">
        <f t="shared" si="28"/>
        <v>#DIV/0!</v>
      </c>
      <c r="AQ56" s="133" t="e">
        <f t="shared" si="29"/>
        <v>#DIV/0!</v>
      </c>
      <c r="AR56" s="133" t="e">
        <f t="shared" si="30"/>
        <v>#DIV/0!</v>
      </c>
      <c r="AS56" s="133" t="e">
        <f t="shared" si="31"/>
        <v>#DIV/0!</v>
      </c>
      <c r="AT56" s="133" t="e">
        <f t="shared" si="32"/>
        <v>#DIV/0!</v>
      </c>
      <c r="AU56" s="133" t="e">
        <f t="shared" si="33"/>
        <v>#DIV/0!</v>
      </c>
      <c r="AV56" s="133" t="e">
        <f t="shared" si="34"/>
        <v>#DIV/0!</v>
      </c>
      <c r="AW56" s="133" t="e">
        <f t="shared" si="15"/>
        <v>#DIV/0!</v>
      </c>
    </row>
    <row r="57" spans="1:49" hidden="1">
      <c r="A57" s="200"/>
      <c r="B57" s="58"/>
      <c r="C57" s="224"/>
      <c r="D57" s="225"/>
      <c r="E57" s="226"/>
      <c r="F57" s="227"/>
      <c r="G57" s="225"/>
      <c r="H57" s="225"/>
      <c r="I57" s="228"/>
      <c r="J57" s="225"/>
      <c r="K57" s="224"/>
      <c r="L57" s="224"/>
      <c r="M57" s="224"/>
      <c r="N57" s="224"/>
      <c r="O57" s="229">
        <f t="shared" si="36"/>
        <v>0</v>
      </c>
      <c r="P57" s="229"/>
      <c r="Q57" s="229"/>
      <c r="R57" s="229"/>
      <c r="S57" s="229">
        <f t="shared" si="22"/>
        <v>0</v>
      </c>
      <c r="T57" s="229"/>
      <c r="U57" s="229">
        <f t="shared" si="37"/>
        <v>0</v>
      </c>
      <c r="V57" s="229">
        <f t="shared" si="38"/>
        <v>0</v>
      </c>
      <c r="W57" s="230"/>
      <c r="X57" s="230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19"/>
      <c r="AM57" s="52"/>
      <c r="AP57" s="133" t="e">
        <f t="shared" si="28"/>
        <v>#DIV/0!</v>
      </c>
      <c r="AQ57" s="133" t="e">
        <f t="shared" si="29"/>
        <v>#DIV/0!</v>
      </c>
      <c r="AR57" s="133" t="e">
        <f t="shared" si="30"/>
        <v>#DIV/0!</v>
      </c>
      <c r="AS57" s="133" t="e">
        <f t="shared" si="31"/>
        <v>#DIV/0!</v>
      </c>
      <c r="AT57" s="133" t="e">
        <f t="shared" si="32"/>
        <v>#DIV/0!</v>
      </c>
      <c r="AU57" s="133" t="e">
        <f t="shared" si="33"/>
        <v>#DIV/0!</v>
      </c>
      <c r="AV57" s="133" t="e">
        <f t="shared" si="34"/>
        <v>#DIV/0!</v>
      </c>
      <c r="AW57" s="133" t="e">
        <f t="shared" si="15"/>
        <v>#DIV/0!</v>
      </c>
    </row>
    <row r="58" spans="1:49" hidden="1">
      <c r="A58" s="200"/>
      <c r="B58" s="58"/>
      <c r="C58" s="224"/>
      <c r="D58" s="225"/>
      <c r="E58" s="226"/>
      <c r="F58" s="227"/>
      <c r="G58" s="225"/>
      <c r="H58" s="225"/>
      <c r="I58" s="228"/>
      <c r="J58" s="225"/>
      <c r="K58" s="224"/>
      <c r="L58" s="224"/>
      <c r="M58" s="224"/>
      <c r="N58" s="224"/>
      <c r="O58" s="229">
        <f t="shared" si="36"/>
        <v>0</v>
      </c>
      <c r="P58" s="229"/>
      <c r="Q58" s="229"/>
      <c r="R58" s="229"/>
      <c r="S58" s="229">
        <f t="shared" si="22"/>
        <v>0</v>
      </c>
      <c r="T58" s="229"/>
      <c r="U58" s="229">
        <f t="shared" si="37"/>
        <v>0</v>
      </c>
      <c r="V58" s="229">
        <f t="shared" si="38"/>
        <v>0</v>
      </c>
      <c r="W58" s="230"/>
      <c r="X58" s="230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19"/>
      <c r="AM58" s="52"/>
      <c r="AP58" s="133" t="e">
        <f t="shared" si="28"/>
        <v>#DIV/0!</v>
      </c>
      <c r="AQ58" s="133" t="e">
        <f t="shared" si="29"/>
        <v>#DIV/0!</v>
      </c>
      <c r="AR58" s="133" t="e">
        <f t="shared" si="30"/>
        <v>#DIV/0!</v>
      </c>
      <c r="AS58" s="133" t="e">
        <f t="shared" si="31"/>
        <v>#DIV/0!</v>
      </c>
      <c r="AT58" s="133" t="e">
        <f t="shared" si="32"/>
        <v>#DIV/0!</v>
      </c>
      <c r="AU58" s="133" t="e">
        <f t="shared" si="33"/>
        <v>#DIV/0!</v>
      </c>
      <c r="AV58" s="133" t="e">
        <f t="shared" si="34"/>
        <v>#DIV/0!</v>
      </c>
      <c r="AW58" s="133" t="e">
        <f t="shared" si="15"/>
        <v>#DIV/0!</v>
      </c>
    </row>
    <row r="59" spans="1:49" hidden="1">
      <c r="A59" s="200"/>
      <c r="B59" s="58"/>
      <c r="C59" s="224"/>
      <c r="D59" s="225"/>
      <c r="E59" s="226"/>
      <c r="F59" s="227"/>
      <c r="G59" s="225"/>
      <c r="H59" s="225"/>
      <c r="I59" s="228"/>
      <c r="J59" s="225"/>
      <c r="K59" s="224"/>
      <c r="L59" s="224"/>
      <c r="M59" s="224"/>
      <c r="N59" s="224"/>
      <c r="O59" s="229">
        <f t="shared" si="36"/>
        <v>0</v>
      </c>
      <c r="P59" s="229"/>
      <c r="Q59" s="229"/>
      <c r="R59" s="229"/>
      <c r="S59" s="229">
        <f t="shared" si="22"/>
        <v>0</v>
      </c>
      <c r="T59" s="229"/>
      <c r="U59" s="229">
        <f t="shared" si="37"/>
        <v>0</v>
      </c>
      <c r="V59" s="229">
        <f t="shared" si="38"/>
        <v>0</v>
      </c>
      <c r="W59" s="230"/>
      <c r="X59" s="230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19"/>
      <c r="AM59" s="52"/>
      <c r="AP59" s="133" t="e">
        <f t="shared" si="28"/>
        <v>#DIV/0!</v>
      </c>
      <c r="AQ59" s="133" t="e">
        <f t="shared" si="29"/>
        <v>#DIV/0!</v>
      </c>
      <c r="AR59" s="133" t="e">
        <f t="shared" si="30"/>
        <v>#DIV/0!</v>
      </c>
      <c r="AS59" s="133" t="e">
        <f t="shared" si="31"/>
        <v>#DIV/0!</v>
      </c>
      <c r="AT59" s="133" t="e">
        <f t="shared" si="32"/>
        <v>#DIV/0!</v>
      </c>
      <c r="AU59" s="133" t="e">
        <f t="shared" si="33"/>
        <v>#DIV/0!</v>
      </c>
      <c r="AV59" s="133" t="e">
        <f t="shared" si="34"/>
        <v>#DIV/0!</v>
      </c>
      <c r="AW59" s="133" t="e">
        <f t="shared" si="15"/>
        <v>#DIV/0!</v>
      </c>
    </row>
    <row r="60" spans="1:49" hidden="1">
      <c r="A60" s="200"/>
      <c r="B60" s="58"/>
      <c r="C60" s="224"/>
      <c r="D60" s="225"/>
      <c r="E60" s="226"/>
      <c r="F60" s="227"/>
      <c r="G60" s="225"/>
      <c r="H60" s="225"/>
      <c r="I60" s="228"/>
      <c r="J60" s="225"/>
      <c r="K60" s="224"/>
      <c r="L60" s="224"/>
      <c r="M60" s="224"/>
      <c r="N60" s="224"/>
      <c r="O60" s="229">
        <f t="shared" si="36"/>
        <v>0</v>
      </c>
      <c r="P60" s="229"/>
      <c r="Q60" s="229"/>
      <c r="R60" s="229"/>
      <c r="S60" s="229">
        <f t="shared" si="22"/>
        <v>0</v>
      </c>
      <c r="T60" s="229"/>
      <c r="U60" s="229">
        <f t="shared" si="37"/>
        <v>0</v>
      </c>
      <c r="V60" s="229">
        <f t="shared" si="38"/>
        <v>0</v>
      </c>
      <c r="W60" s="230"/>
      <c r="X60" s="230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19"/>
      <c r="AM60" s="52"/>
      <c r="AP60" s="133" t="e">
        <f t="shared" si="28"/>
        <v>#DIV/0!</v>
      </c>
      <c r="AQ60" s="133" t="e">
        <f t="shared" si="29"/>
        <v>#DIV/0!</v>
      </c>
      <c r="AR60" s="133" t="e">
        <f t="shared" si="30"/>
        <v>#DIV/0!</v>
      </c>
      <c r="AS60" s="133" t="e">
        <f t="shared" si="31"/>
        <v>#DIV/0!</v>
      </c>
      <c r="AT60" s="133" t="e">
        <f t="shared" si="32"/>
        <v>#DIV/0!</v>
      </c>
      <c r="AU60" s="133" t="e">
        <f t="shared" si="33"/>
        <v>#DIV/0!</v>
      </c>
      <c r="AV60" s="133" t="e">
        <f t="shared" si="34"/>
        <v>#DIV/0!</v>
      </c>
      <c r="AW60" s="133" t="e">
        <f t="shared" si="15"/>
        <v>#DIV/0!</v>
      </c>
    </row>
    <row r="61" spans="1:49" hidden="1">
      <c r="A61" s="200"/>
      <c r="B61" s="58"/>
      <c r="C61" s="224"/>
      <c r="D61" s="225"/>
      <c r="E61" s="226"/>
      <c r="F61" s="227"/>
      <c r="G61" s="225"/>
      <c r="H61" s="225"/>
      <c r="I61" s="228"/>
      <c r="J61" s="225"/>
      <c r="K61" s="224"/>
      <c r="L61" s="224"/>
      <c r="M61" s="224"/>
      <c r="N61" s="224"/>
      <c r="O61" s="229">
        <f t="shared" si="36"/>
        <v>0</v>
      </c>
      <c r="P61" s="229"/>
      <c r="Q61" s="229"/>
      <c r="R61" s="229"/>
      <c r="S61" s="229">
        <f t="shared" si="22"/>
        <v>0</v>
      </c>
      <c r="T61" s="229"/>
      <c r="U61" s="229">
        <f t="shared" si="37"/>
        <v>0</v>
      </c>
      <c r="V61" s="229">
        <f t="shared" si="38"/>
        <v>0</v>
      </c>
      <c r="W61" s="230"/>
      <c r="X61" s="230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19"/>
      <c r="AM61" s="52"/>
      <c r="AP61" s="133" t="e">
        <f t="shared" si="28"/>
        <v>#DIV/0!</v>
      </c>
      <c r="AQ61" s="133" t="e">
        <f t="shared" si="29"/>
        <v>#DIV/0!</v>
      </c>
      <c r="AR61" s="133" t="e">
        <f t="shared" si="30"/>
        <v>#DIV/0!</v>
      </c>
      <c r="AS61" s="133" t="e">
        <f t="shared" si="31"/>
        <v>#DIV/0!</v>
      </c>
      <c r="AT61" s="133" t="e">
        <f t="shared" si="32"/>
        <v>#DIV/0!</v>
      </c>
      <c r="AU61" s="133" t="e">
        <f t="shared" si="33"/>
        <v>#DIV/0!</v>
      </c>
      <c r="AV61" s="133" t="e">
        <f t="shared" si="34"/>
        <v>#DIV/0!</v>
      </c>
      <c r="AW61" s="133" t="e">
        <f t="shared" si="15"/>
        <v>#DIV/0!</v>
      </c>
    </row>
    <row r="62" spans="1:49" hidden="1">
      <c r="A62" s="200"/>
      <c r="B62" s="58"/>
      <c r="C62" s="224"/>
      <c r="D62" s="225"/>
      <c r="E62" s="226"/>
      <c r="F62" s="227"/>
      <c r="G62" s="225"/>
      <c r="H62" s="225"/>
      <c r="I62" s="228"/>
      <c r="J62" s="225"/>
      <c r="K62" s="224"/>
      <c r="L62" s="224"/>
      <c r="M62" s="224"/>
      <c r="N62" s="224"/>
      <c r="O62" s="229">
        <f t="shared" si="36"/>
        <v>0</v>
      </c>
      <c r="P62" s="229"/>
      <c r="Q62" s="229"/>
      <c r="R62" s="229"/>
      <c r="S62" s="229">
        <f t="shared" si="22"/>
        <v>0</v>
      </c>
      <c r="T62" s="229"/>
      <c r="U62" s="229">
        <f t="shared" si="37"/>
        <v>0</v>
      </c>
      <c r="V62" s="229">
        <f t="shared" si="38"/>
        <v>0</v>
      </c>
      <c r="W62" s="230"/>
      <c r="X62" s="230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19"/>
      <c r="AM62" s="52"/>
      <c r="AP62" s="133" t="e">
        <f t="shared" si="28"/>
        <v>#DIV/0!</v>
      </c>
      <c r="AQ62" s="133" t="e">
        <f t="shared" si="29"/>
        <v>#DIV/0!</v>
      </c>
      <c r="AR62" s="133" t="e">
        <f t="shared" si="30"/>
        <v>#DIV/0!</v>
      </c>
      <c r="AS62" s="133" t="e">
        <f t="shared" si="31"/>
        <v>#DIV/0!</v>
      </c>
      <c r="AT62" s="133" t="e">
        <f t="shared" si="32"/>
        <v>#DIV/0!</v>
      </c>
      <c r="AU62" s="133" t="e">
        <f t="shared" si="33"/>
        <v>#DIV/0!</v>
      </c>
      <c r="AV62" s="133" t="e">
        <f t="shared" si="34"/>
        <v>#DIV/0!</v>
      </c>
      <c r="AW62" s="133" t="e">
        <f t="shared" si="15"/>
        <v>#DIV/0!</v>
      </c>
    </row>
    <row r="63" spans="1:49" hidden="1">
      <c r="A63" s="200"/>
      <c r="B63" s="58"/>
      <c r="C63" s="224"/>
      <c r="D63" s="225"/>
      <c r="E63" s="226"/>
      <c r="F63" s="227"/>
      <c r="G63" s="225"/>
      <c r="H63" s="225"/>
      <c r="I63" s="228"/>
      <c r="J63" s="225"/>
      <c r="K63" s="224"/>
      <c r="L63" s="224"/>
      <c r="M63" s="224"/>
      <c r="N63" s="224"/>
      <c r="O63" s="229">
        <f t="shared" si="36"/>
        <v>0</v>
      </c>
      <c r="P63" s="229"/>
      <c r="Q63" s="229"/>
      <c r="R63" s="229"/>
      <c r="S63" s="229">
        <f t="shared" si="22"/>
        <v>0</v>
      </c>
      <c r="T63" s="229"/>
      <c r="U63" s="229">
        <f t="shared" si="37"/>
        <v>0</v>
      </c>
      <c r="V63" s="229">
        <f t="shared" si="38"/>
        <v>0</v>
      </c>
      <c r="W63" s="230"/>
      <c r="X63" s="230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19"/>
      <c r="AM63" s="52"/>
      <c r="AP63" s="133" t="e">
        <f t="shared" si="28"/>
        <v>#DIV/0!</v>
      </c>
      <c r="AQ63" s="133" t="e">
        <f t="shared" si="29"/>
        <v>#DIV/0!</v>
      </c>
      <c r="AR63" s="133" t="e">
        <f t="shared" si="30"/>
        <v>#DIV/0!</v>
      </c>
      <c r="AS63" s="133" t="e">
        <f t="shared" si="31"/>
        <v>#DIV/0!</v>
      </c>
      <c r="AT63" s="133" t="e">
        <f t="shared" si="32"/>
        <v>#DIV/0!</v>
      </c>
      <c r="AU63" s="133" t="e">
        <f t="shared" si="33"/>
        <v>#DIV/0!</v>
      </c>
      <c r="AV63" s="133" t="e">
        <f t="shared" si="34"/>
        <v>#DIV/0!</v>
      </c>
      <c r="AW63" s="133" t="e">
        <f t="shared" si="15"/>
        <v>#DIV/0!</v>
      </c>
    </row>
    <row r="64" spans="1:49" hidden="1">
      <c r="A64" s="200"/>
      <c r="B64" s="58"/>
      <c r="C64" s="224"/>
      <c r="D64" s="225"/>
      <c r="E64" s="226"/>
      <c r="F64" s="227"/>
      <c r="G64" s="225"/>
      <c r="H64" s="225"/>
      <c r="I64" s="228"/>
      <c r="J64" s="225"/>
      <c r="K64" s="224"/>
      <c r="L64" s="224"/>
      <c r="M64" s="224"/>
      <c r="N64" s="224"/>
      <c r="O64" s="229">
        <f t="shared" si="36"/>
        <v>0</v>
      </c>
      <c r="P64" s="229"/>
      <c r="Q64" s="229"/>
      <c r="R64" s="229"/>
      <c r="S64" s="229">
        <f t="shared" si="22"/>
        <v>0</v>
      </c>
      <c r="T64" s="229"/>
      <c r="U64" s="229">
        <f t="shared" si="37"/>
        <v>0</v>
      </c>
      <c r="V64" s="229">
        <f t="shared" si="38"/>
        <v>0</v>
      </c>
      <c r="W64" s="230"/>
      <c r="X64" s="230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19"/>
      <c r="AM64" s="52"/>
      <c r="AP64" s="133" t="e">
        <f t="shared" si="28"/>
        <v>#DIV/0!</v>
      </c>
      <c r="AQ64" s="133" t="e">
        <f t="shared" si="29"/>
        <v>#DIV/0!</v>
      </c>
      <c r="AR64" s="133" t="e">
        <f t="shared" si="30"/>
        <v>#DIV/0!</v>
      </c>
      <c r="AS64" s="133" t="e">
        <f t="shared" si="31"/>
        <v>#DIV/0!</v>
      </c>
      <c r="AT64" s="133" t="e">
        <f t="shared" si="32"/>
        <v>#DIV/0!</v>
      </c>
      <c r="AU64" s="133" t="e">
        <f t="shared" si="33"/>
        <v>#DIV/0!</v>
      </c>
      <c r="AV64" s="133" t="e">
        <f t="shared" si="34"/>
        <v>#DIV/0!</v>
      </c>
      <c r="AW64" s="133" t="e">
        <f t="shared" si="15"/>
        <v>#DIV/0!</v>
      </c>
    </row>
    <row r="65" spans="1:77" hidden="1">
      <c r="A65" s="200"/>
      <c r="B65" s="58"/>
      <c r="C65" s="224"/>
      <c r="D65" s="225"/>
      <c r="E65" s="226"/>
      <c r="F65" s="227"/>
      <c r="G65" s="225"/>
      <c r="H65" s="225"/>
      <c r="I65" s="228"/>
      <c r="J65" s="225"/>
      <c r="K65" s="224"/>
      <c r="L65" s="224"/>
      <c r="M65" s="224"/>
      <c r="N65" s="224"/>
      <c r="O65" s="229">
        <f t="shared" si="36"/>
        <v>0</v>
      </c>
      <c r="P65" s="229"/>
      <c r="Q65" s="229"/>
      <c r="R65" s="229"/>
      <c r="S65" s="229">
        <f t="shared" si="22"/>
        <v>0</v>
      </c>
      <c r="T65" s="229"/>
      <c r="U65" s="229">
        <f t="shared" si="37"/>
        <v>0</v>
      </c>
      <c r="V65" s="229">
        <f t="shared" si="38"/>
        <v>0</v>
      </c>
      <c r="W65" s="230"/>
      <c r="X65" s="230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  <c r="AL65" s="19"/>
      <c r="AM65" s="52"/>
      <c r="AP65" s="133" t="e">
        <f t="shared" si="28"/>
        <v>#DIV/0!</v>
      </c>
      <c r="AQ65" s="133" t="e">
        <f t="shared" si="29"/>
        <v>#DIV/0!</v>
      </c>
      <c r="AR65" s="133" t="e">
        <f t="shared" si="30"/>
        <v>#DIV/0!</v>
      </c>
      <c r="AS65" s="133" t="e">
        <f t="shared" si="31"/>
        <v>#DIV/0!</v>
      </c>
      <c r="AT65" s="133" t="e">
        <f t="shared" si="32"/>
        <v>#DIV/0!</v>
      </c>
      <c r="AU65" s="133" t="e">
        <f t="shared" si="33"/>
        <v>#DIV/0!</v>
      </c>
      <c r="AV65" s="133" t="e">
        <f t="shared" si="34"/>
        <v>#DIV/0!</v>
      </c>
      <c r="AW65" s="133" t="e">
        <f t="shared" si="15"/>
        <v>#DIV/0!</v>
      </c>
    </row>
    <row r="66" spans="1:77" hidden="1">
      <c r="A66" s="200"/>
      <c r="B66" s="58"/>
      <c r="C66" s="224"/>
      <c r="D66" s="225"/>
      <c r="E66" s="226"/>
      <c r="F66" s="227"/>
      <c r="G66" s="225"/>
      <c r="H66" s="225"/>
      <c r="I66" s="228"/>
      <c r="J66" s="225"/>
      <c r="K66" s="224"/>
      <c r="L66" s="224"/>
      <c r="M66" s="224"/>
      <c r="N66" s="224"/>
      <c r="O66" s="229">
        <f t="shared" si="36"/>
        <v>0</v>
      </c>
      <c r="P66" s="229"/>
      <c r="Q66" s="229"/>
      <c r="R66" s="229"/>
      <c r="S66" s="229">
        <f t="shared" ref="S66:S77" si="39">U66/2</f>
        <v>0</v>
      </c>
      <c r="T66" s="229"/>
      <c r="U66" s="229">
        <f t="shared" si="37"/>
        <v>0</v>
      </c>
      <c r="V66" s="229">
        <f t="shared" si="38"/>
        <v>0</v>
      </c>
      <c r="W66" s="230"/>
      <c r="X66" s="230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19"/>
      <c r="AM66" s="52"/>
      <c r="AP66" s="133" t="e">
        <f t="shared" si="28"/>
        <v>#DIV/0!</v>
      </c>
      <c r="AQ66" s="133" t="e">
        <f t="shared" si="29"/>
        <v>#DIV/0!</v>
      </c>
      <c r="AR66" s="133" t="e">
        <f t="shared" si="30"/>
        <v>#DIV/0!</v>
      </c>
      <c r="AS66" s="133" t="e">
        <f t="shared" si="31"/>
        <v>#DIV/0!</v>
      </c>
      <c r="AT66" s="133" t="e">
        <f t="shared" si="32"/>
        <v>#DIV/0!</v>
      </c>
      <c r="AU66" s="133" t="e">
        <f t="shared" si="33"/>
        <v>#DIV/0!</v>
      </c>
      <c r="AV66" s="133" t="e">
        <f t="shared" si="34"/>
        <v>#DIV/0!</v>
      </c>
      <c r="AW66" s="133" t="e">
        <f t="shared" si="15"/>
        <v>#DIV/0!</v>
      </c>
    </row>
    <row r="67" spans="1:77" s="76" customFormat="1" ht="26.25" customHeight="1">
      <c r="A67" s="123" t="s">
        <v>40</v>
      </c>
      <c r="B67" s="55" t="s">
        <v>41</v>
      </c>
      <c r="C67" s="415">
        <f>COUNTIF(C68:E77,1)+COUNTIF(C68:E77,2)+COUNTIF(C68:E77,3)+COUNTIF(C68:E77,4)+COUNTIF(C68:E77,5)+COUNTIF(C68:E77,6)+COUNTIF(C68:E77,7)+COUNTIF(C68:E77,8)</f>
        <v>0</v>
      </c>
      <c r="D67" s="415"/>
      <c r="E67" s="416"/>
      <c r="F67" s="417">
        <f>COUNTIF(F68:H77,1)+COUNTIF(F68:H77,2)+COUNTIF(F68:H77,3)+COUNTIF(F68:H77,4)+COUNTIF(F68:H77,5)+COUNTIF(F68:H77,6)+COUNTIF(F68:H77,7)+COUNTIF(F68:H77,8)</f>
        <v>5</v>
      </c>
      <c r="G67" s="415"/>
      <c r="H67" s="416"/>
      <c r="I67" s="417">
        <f>COUNTIF(I68:K77,1)+COUNTIF(I68:K77,2)+COUNTIF(I68:K77,3)+COUNTIF(I68:K77,4)+COUNTIF(I68:K77,5)+COUNTIF(I68:K77,6)+COUNTIF(I68:K77,7)+COUNTIF(I68:K77,8)</f>
        <v>0</v>
      </c>
      <c r="J67" s="415"/>
      <c r="K67" s="415"/>
      <c r="L67" s="341">
        <f>COUNTIF(L68:N77,1)+COUNTIF(L68:N77,2)+COUNTIF(L68:N77,3)+COUNTIF(L68:N77,4)+COUNTIF(L68:N77,5)+COUNTIF(L68:N77,6)+COUNTIF(L68:N77,7)+COUNTIF(L68:N77,8)</f>
        <v>0</v>
      </c>
      <c r="M67" s="342"/>
      <c r="N67" s="343"/>
      <c r="O67" s="232">
        <f t="shared" ref="O67:R67" si="40">SUM(O68:O73)</f>
        <v>576</v>
      </c>
      <c r="P67" s="232">
        <f t="shared" si="40"/>
        <v>0</v>
      </c>
      <c r="Q67" s="232">
        <f t="shared" si="40"/>
        <v>0</v>
      </c>
      <c r="R67" s="232">
        <f t="shared" si="40"/>
        <v>0</v>
      </c>
      <c r="S67" s="232">
        <f>SUM(S68:S77)</f>
        <v>2</v>
      </c>
      <c r="T67" s="232"/>
      <c r="U67" s="232">
        <f>SUM(U68:U77)</f>
        <v>574</v>
      </c>
      <c r="V67" s="232">
        <f>SUM(V68:V77)</f>
        <v>94</v>
      </c>
      <c r="W67" s="233">
        <f>SUM(W68:W77)</f>
        <v>480</v>
      </c>
      <c r="X67" s="233"/>
      <c r="Y67" s="233">
        <f t="shared" ref="Y67:AJ67" si="41">SUM(Y68:Y77)</f>
        <v>0</v>
      </c>
      <c r="Z67" s="233">
        <f t="shared" si="41"/>
        <v>0</v>
      </c>
      <c r="AA67" s="233">
        <f t="shared" si="41"/>
        <v>96</v>
      </c>
      <c r="AB67" s="233">
        <f t="shared" si="41"/>
        <v>142</v>
      </c>
      <c r="AC67" s="233">
        <f t="shared" si="41"/>
        <v>0</v>
      </c>
      <c r="AD67" s="233">
        <f t="shared" si="41"/>
        <v>64</v>
      </c>
      <c r="AE67" s="233">
        <f t="shared" si="41"/>
        <v>0</v>
      </c>
      <c r="AF67" s="233">
        <f t="shared" si="41"/>
        <v>92</v>
      </c>
      <c r="AG67" s="233">
        <f t="shared" si="41"/>
        <v>0</v>
      </c>
      <c r="AH67" s="233">
        <f t="shared" si="41"/>
        <v>128</v>
      </c>
      <c r="AI67" s="233">
        <f t="shared" si="41"/>
        <v>0</v>
      </c>
      <c r="AJ67" s="233">
        <f t="shared" si="41"/>
        <v>52</v>
      </c>
      <c r="AK67" s="233"/>
      <c r="AL67" s="73">
        <v>468</v>
      </c>
      <c r="AM67" s="75">
        <f>SUM(AM68:AM72)</f>
        <v>468</v>
      </c>
      <c r="AN67" s="98"/>
      <c r="AO67" s="98"/>
      <c r="AP67" s="138">
        <f>SUM(AP68:AP72)</f>
        <v>0</v>
      </c>
      <c r="AQ67" s="138">
        <f t="shared" ref="AQ67:AW67" si="42">SUM(AQ68:AQ72)</f>
        <v>0</v>
      </c>
      <c r="AR67" s="138">
        <f t="shared" si="42"/>
        <v>0.29906542056074764</v>
      </c>
      <c r="AS67" s="138">
        <f t="shared" si="42"/>
        <v>0.42990654205607476</v>
      </c>
      <c r="AT67" s="138">
        <f t="shared" si="42"/>
        <v>0.29906542056074764</v>
      </c>
      <c r="AU67" s="138">
        <f t="shared" si="42"/>
        <v>0.42990654205607476</v>
      </c>
      <c r="AV67" s="138">
        <f t="shared" si="42"/>
        <v>0.29906542056074764</v>
      </c>
      <c r="AW67" s="138">
        <f t="shared" si="42"/>
        <v>0.24299065420560748</v>
      </c>
      <c r="AX67" s="136">
        <f>SUM(AP67:AW67)</f>
        <v>2</v>
      </c>
      <c r="AY67" s="98"/>
      <c r="AZ67" s="98"/>
      <c r="BA67" s="98"/>
      <c r="BB67" s="98"/>
      <c r="BC67" s="98"/>
      <c r="BD67" s="98"/>
      <c r="BE67" s="98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</row>
    <row r="68" spans="1:77" s="8" customFormat="1" ht="14.25" customHeight="1">
      <c r="A68" s="200" t="s">
        <v>289</v>
      </c>
      <c r="B68" s="234" t="s">
        <v>191</v>
      </c>
      <c r="C68" s="235"/>
      <c r="D68" s="120"/>
      <c r="E68" s="190"/>
      <c r="F68" s="191"/>
      <c r="G68" s="120">
        <v>7</v>
      </c>
      <c r="H68" s="190"/>
      <c r="I68" s="235"/>
      <c r="J68" s="120"/>
      <c r="K68" s="208"/>
      <c r="L68" s="235"/>
      <c r="M68" s="236"/>
      <c r="N68" s="208"/>
      <c r="O68" s="237">
        <f>S68+U68</f>
        <v>64</v>
      </c>
      <c r="P68" s="237"/>
      <c r="Q68" s="237"/>
      <c r="R68" s="237"/>
      <c r="S68" s="185"/>
      <c r="T68" s="185"/>
      <c r="U68" s="185">
        <f t="shared" ref="U68:U77" si="43">SUM(Y68:AJ68)</f>
        <v>64</v>
      </c>
      <c r="V68" s="185">
        <f t="shared" ref="V68:V77" si="44">U68-W68</f>
        <v>48</v>
      </c>
      <c r="W68" s="185">
        <v>16</v>
      </c>
      <c r="X68" s="57"/>
      <c r="Y68" s="186"/>
      <c r="Z68" s="186"/>
      <c r="AA68" s="186"/>
      <c r="AB68" s="186"/>
      <c r="AC68" s="186"/>
      <c r="AD68" s="186"/>
      <c r="AE68" s="186"/>
      <c r="AF68" s="186"/>
      <c r="AG68" s="186"/>
      <c r="AH68" s="186">
        <v>64</v>
      </c>
      <c r="AI68" s="186"/>
      <c r="AJ68" s="186"/>
      <c r="AK68" s="186"/>
      <c r="AL68" s="19"/>
      <c r="AM68" s="52">
        <v>48</v>
      </c>
      <c r="AN68" s="80"/>
      <c r="AO68" s="80"/>
      <c r="AP68" s="133">
        <f t="shared" ref="AP68:AP77" si="45">$S68*(Y68*100/$U68)/100</f>
        <v>0</v>
      </c>
      <c r="AQ68" s="133">
        <f t="shared" ref="AQ68:AQ77" si="46">$S68*(Z68*100/$U68)/100</f>
        <v>0</v>
      </c>
      <c r="AR68" s="133">
        <f t="shared" ref="AR68:AR77" si="47">$S68*(AA68*100/$U68)/100</f>
        <v>0</v>
      </c>
      <c r="AS68" s="133">
        <f t="shared" ref="AS68:AS77" si="48">$S68*(AB68*100/$U68)/100</f>
        <v>0</v>
      </c>
      <c r="AT68" s="133">
        <f t="shared" ref="AT68:AT77" si="49">$S68*(AD68*100/$U68)/100</f>
        <v>0</v>
      </c>
      <c r="AU68" s="133">
        <f t="shared" ref="AU68:AU77" si="50">$S68*(AF68*100/$U68)/100</f>
        <v>0</v>
      </c>
      <c r="AV68" s="133">
        <f t="shared" ref="AV68:AV77" si="51">$S68*(AH68*100/$U68)/100</f>
        <v>0</v>
      </c>
      <c r="AW68" s="133">
        <f t="shared" si="15"/>
        <v>0</v>
      </c>
      <c r="AX68" s="80"/>
      <c r="AY68" s="80"/>
      <c r="AZ68" s="80"/>
      <c r="BA68" s="80"/>
      <c r="BB68" s="80"/>
      <c r="BC68" s="80"/>
      <c r="BD68" s="80"/>
      <c r="BE68" s="80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</row>
    <row r="69" spans="1:77" s="8" customFormat="1" ht="14.25" customHeight="1">
      <c r="A69" s="200" t="s">
        <v>290</v>
      </c>
      <c r="B69" s="234" t="s">
        <v>192</v>
      </c>
      <c r="C69" s="235"/>
      <c r="D69" s="120"/>
      <c r="E69" s="190"/>
      <c r="F69" s="191"/>
      <c r="G69" s="120">
        <v>3</v>
      </c>
      <c r="H69" s="190"/>
      <c r="I69" s="235"/>
      <c r="J69" s="120"/>
      <c r="K69" s="208"/>
      <c r="L69" s="235"/>
      <c r="M69" s="236"/>
      <c r="N69" s="208"/>
      <c r="O69" s="237">
        <f t="shared" ref="O69:O77" si="52">S69+U69</f>
        <v>32</v>
      </c>
      <c r="P69" s="237"/>
      <c r="Q69" s="237"/>
      <c r="R69" s="237"/>
      <c r="S69" s="185"/>
      <c r="T69" s="185"/>
      <c r="U69" s="185">
        <f t="shared" si="43"/>
        <v>32</v>
      </c>
      <c r="V69" s="185">
        <f t="shared" si="44"/>
        <v>22</v>
      </c>
      <c r="W69" s="185">
        <v>10</v>
      </c>
      <c r="X69" s="57"/>
      <c r="Y69" s="186"/>
      <c r="Z69" s="186"/>
      <c r="AA69" s="186">
        <v>32</v>
      </c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9"/>
      <c r="AM69" s="52">
        <v>36</v>
      </c>
      <c r="AN69" s="80"/>
      <c r="AO69" s="80"/>
      <c r="AP69" s="133">
        <f t="shared" si="45"/>
        <v>0</v>
      </c>
      <c r="AQ69" s="133">
        <f t="shared" si="46"/>
        <v>0</v>
      </c>
      <c r="AR69" s="133">
        <f t="shared" si="47"/>
        <v>0</v>
      </c>
      <c r="AS69" s="133">
        <f t="shared" si="48"/>
        <v>0</v>
      </c>
      <c r="AT69" s="133">
        <f t="shared" si="49"/>
        <v>0</v>
      </c>
      <c r="AU69" s="133">
        <f t="shared" si="50"/>
        <v>0</v>
      </c>
      <c r="AV69" s="133">
        <f t="shared" si="51"/>
        <v>0</v>
      </c>
      <c r="AW69" s="133">
        <f t="shared" si="15"/>
        <v>0</v>
      </c>
      <c r="AX69" s="80"/>
      <c r="AY69" s="80"/>
      <c r="AZ69" s="80"/>
      <c r="BA69" s="80"/>
      <c r="BB69" s="80"/>
      <c r="BC69" s="80"/>
      <c r="BD69" s="80"/>
      <c r="BE69" s="80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</row>
    <row r="70" spans="1:77" s="8" customFormat="1" ht="12.75" customHeight="1">
      <c r="A70" s="200" t="s">
        <v>291</v>
      </c>
      <c r="B70" s="234" t="s">
        <v>323</v>
      </c>
      <c r="C70" s="235"/>
      <c r="D70" s="120"/>
      <c r="E70" s="190"/>
      <c r="F70" s="191"/>
      <c r="G70" s="120">
        <v>4</v>
      </c>
      <c r="H70" s="190"/>
      <c r="I70" s="235"/>
      <c r="J70" s="120"/>
      <c r="K70" s="208"/>
      <c r="L70" s="235"/>
      <c r="M70" s="236"/>
      <c r="N70" s="208"/>
      <c r="O70" s="237">
        <f t="shared" si="52"/>
        <v>48</v>
      </c>
      <c r="P70" s="237"/>
      <c r="Q70" s="237"/>
      <c r="R70" s="237"/>
      <c r="S70" s="185"/>
      <c r="T70" s="185"/>
      <c r="U70" s="185">
        <f t="shared" si="43"/>
        <v>48</v>
      </c>
      <c r="V70" s="185">
        <f t="shared" si="44"/>
        <v>24</v>
      </c>
      <c r="W70" s="57">
        <v>24</v>
      </c>
      <c r="X70" s="57"/>
      <c r="Y70" s="186"/>
      <c r="Z70" s="186"/>
      <c r="AA70" s="186"/>
      <c r="AB70" s="186">
        <v>48</v>
      </c>
      <c r="AC70" s="186"/>
      <c r="AD70" s="186"/>
      <c r="AE70" s="186"/>
      <c r="AF70" s="186"/>
      <c r="AG70" s="186"/>
      <c r="AH70" s="186"/>
      <c r="AI70" s="186"/>
      <c r="AJ70" s="186"/>
      <c r="AK70" s="186"/>
      <c r="AL70" s="19"/>
      <c r="AM70" s="52">
        <f>U70-AL70</f>
        <v>48</v>
      </c>
      <c r="AN70" s="80"/>
      <c r="AO70" s="80"/>
      <c r="AP70" s="133">
        <f t="shared" si="45"/>
        <v>0</v>
      </c>
      <c r="AQ70" s="133">
        <f t="shared" si="46"/>
        <v>0</v>
      </c>
      <c r="AR70" s="133">
        <f t="shared" si="47"/>
        <v>0</v>
      </c>
      <c r="AS70" s="133">
        <f t="shared" si="48"/>
        <v>0</v>
      </c>
      <c r="AT70" s="133">
        <f t="shared" si="49"/>
        <v>0</v>
      </c>
      <c r="AU70" s="133">
        <f t="shared" si="50"/>
        <v>0</v>
      </c>
      <c r="AV70" s="133">
        <f t="shared" si="51"/>
        <v>0</v>
      </c>
      <c r="AW70" s="133">
        <f t="shared" si="15"/>
        <v>0</v>
      </c>
      <c r="AX70" s="80"/>
      <c r="AY70" s="80"/>
      <c r="AZ70" s="80"/>
      <c r="BA70" s="80"/>
      <c r="BB70" s="80"/>
      <c r="BC70" s="80"/>
      <c r="BD70" s="80"/>
      <c r="BE70" s="80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</row>
    <row r="71" spans="1:77" s="8" customFormat="1" ht="24.75" customHeight="1">
      <c r="A71" s="200" t="s">
        <v>292</v>
      </c>
      <c r="B71" s="234" t="s">
        <v>325</v>
      </c>
      <c r="C71" s="235"/>
      <c r="D71" s="120"/>
      <c r="E71" s="190"/>
      <c r="F71" s="191"/>
      <c r="G71" s="120">
        <v>8</v>
      </c>
      <c r="H71" s="190"/>
      <c r="I71" s="235"/>
      <c r="J71" s="120"/>
      <c r="K71" s="208"/>
      <c r="L71" s="235"/>
      <c r="M71" s="236"/>
      <c r="N71" s="208"/>
      <c r="O71" s="237">
        <f t="shared" ref="O71" si="53">S71+U71</f>
        <v>216</v>
      </c>
      <c r="P71" s="237"/>
      <c r="Q71" s="237"/>
      <c r="R71" s="237"/>
      <c r="S71" s="185"/>
      <c r="T71" s="185"/>
      <c r="U71" s="185">
        <f t="shared" si="43"/>
        <v>216</v>
      </c>
      <c r="V71" s="185">
        <f t="shared" si="44"/>
        <v>0</v>
      </c>
      <c r="W71" s="185">
        <f>SUM(AA71:AJ71)</f>
        <v>216</v>
      </c>
      <c r="X71" s="57"/>
      <c r="Y71" s="186"/>
      <c r="Z71" s="186"/>
      <c r="AA71" s="186">
        <v>32</v>
      </c>
      <c r="AB71" s="186">
        <v>48</v>
      </c>
      <c r="AC71" s="186"/>
      <c r="AD71" s="186">
        <v>32</v>
      </c>
      <c r="AE71" s="186"/>
      <c r="AF71" s="186">
        <v>46</v>
      </c>
      <c r="AG71" s="186"/>
      <c r="AH71" s="186">
        <v>32</v>
      </c>
      <c r="AI71" s="186"/>
      <c r="AJ71" s="186">
        <v>26</v>
      </c>
      <c r="AK71" s="186"/>
      <c r="AL71" s="19"/>
      <c r="AM71" s="52">
        <v>168</v>
      </c>
      <c r="AN71" s="80"/>
      <c r="AO71" s="80"/>
      <c r="AP71" s="133">
        <f t="shared" si="45"/>
        <v>0</v>
      </c>
      <c r="AQ71" s="133">
        <f t="shared" si="46"/>
        <v>0</v>
      </c>
      <c r="AR71" s="133">
        <f t="shared" si="47"/>
        <v>0</v>
      </c>
      <c r="AS71" s="133">
        <f t="shared" si="48"/>
        <v>0</v>
      </c>
      <c r="AT71" s="133">
        <f t="shared" si="49"/>
        <v>0</v>
      </c>
      <c r="AU71" s="133">
        <f t="shared" si="50"/>
        <v>0</v>
      </c>
      <c r="AV71" s="133">
        <f t="shared" si="51"/>
        <v>0</v>
      </c>
      <c r="AW71" s="133">
        <f>$S71*(AJ71*100/$U71)/100</f>
        <v>0</v>
      </c>
      <c r="AX71" s="134"/>
      <c r="AY71" s="80"/>
      <c r="AZ71" s="80"/>
      <c r="BA71" s="80"/>
      <c r="BB71" s="80"/>
      <c r="BC71" s="80"/>
      <c r="BD71" s="80"/>
      <c r="BE71" s="80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</row>
    <row r="72" spans="1:77" s="8" customFormat="1" ht="24.75" customHeight="1">
      <c r="A72" s="200" t="s">
        <v>60</v>
      </c>
      <c r="B72" s="234" t="s">
        <v>324</v>
      </c>
      <c r="C72" s="192"/>
      <c r="D72" s="120"/>
      <c r="E72" s="190"/>
      <c r="F72" s="191"/>
      <c r="G72" s="120">
        <v>8</v>
      </c>
      <c r="H72" s="190"/>
      <c r="I72" s="235"/>
      <c r="J72" s="120"/>
      <c r="K72" s="184"/>
      <c r="L72" s="238"/>
      <c r="M72" s="238"/>
      <c r="N72" s="239"/>
      <c r="O72" s="237">
        <f t="shared" ref="O72" si="54">S72+U72</f>
        <v>216</v>
      </c>
      <c r="P72" s="237"/>
      <c r="Q72" s="237"/>
      <c r="R72" s="237"/>
      <c r="S72" s="185">
        <v>2</v>
      </c>
      <c r="T72" s="185"/>
      <c r="U72" s="185">
        <f t="shared" si="43"/>
        <v>214</v>
      </c>
      <c r="V72" s="185">
        <f t="shared" si="44"/>
        <v>0</v>
      </c>
      <c r="W72" s="185">
        <f>SUM(AA72:AJ72)</f>
        <v>214</v>
      </c>
      <c r="X72" s="57"/>
      <c r="Y72" s="186"/>
      <c r="Z72" s="186"/>
      <c r="AA72" s="186">
        <v>32</v>
      </c>
      <c r="AB72" s="186">
        <v>46</v>
      </c>
      <c r="AC72" s="186"/>
      <c r="AD72" s="186">
        <v>32</v>
      </c>
      <c r="AE72" s="186"/>
      <c r="AF72" s="186">
        <v>46</v>
      </c>
      <c r="AG72" s="186"/>
      <c r="AH72" s="186">
        <v>32</v>
      </c>
      <c r="AI72" s="186"/>
      <c r="AJ72" s="186">
        <v>26</v>
      </c>
      <c r="AK72" s="186"/>
      <c r="AL72" s="19"/>
      <c r="AM72" s="52">
        <v>168</v>
      </c>
      <c r="AN72" s="80"/>
      <c r="AO72" s="80"/>
      <c r="AP72" s="133">
        <f t="shared" si="45"/>
        <v>0</v>
      </c>
      <c r="AQ72" s="133">
        <f t="shared" si="46"/>
        <v>0</v>
      </c>
      <c r="AR72" s="133">
        <f t="shared" si="47"/>
        <v>0.29906542056074764</v>
      </c>
      <c r="AS72" s="133">
        <f t="shared" si="48"/>
        <v>0.42990654205607476</v>
      </c>
      <c r="AT72" s="133">
        <f t="shared" si="49"/>
        <v>0.29906542056074764</v>
      </c>
      <c r="AU72" s="133">
        <f t="shared" si="50"/>
        <v>0.42990654205607476</v>
      </c>
      <c r="AV72" s="133">
        <f t="shared" si="51"/>
        <v>0.29906542056074764</v>
      </c>
      <c r="AW72" s="133">
        <f t="shared" ref="AW72" si="55">$S72*(AJ72*100/$U72)/100</f>
        <v>0.24299065420560748</v>
      </c>
      <c r="AX72" s="80"/>
      <c r="AY72" s="80"/>
      <c r="AZ72" s="80"/>
      <c r="BA72" s="80"/>
      <c r="BB72" s="80"/>
      <c r="BC72" s="80"/>
      <c r="BD72" s="80"/>
      <c r="BE72" s="80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</row>
    <row r="73" spans="1:77" s="8" customFormat="1" ht="11.25" hidden="1">
      <c r="A73" s="200" t="s">
        <v>61</v>
      </c>
      <c r="B73" s="58"/>
      <c r="C73" s="240"/>
      <c r="D73" s="180"/>
      <c r="E73" s="181"/>
      <c r="F73" s="182"/>
      <c r="G73" s="180"/>
      <c r="H73" s="181"/>
      <c r="I73" s="241"/>
      <c r="J73" s="180"/>
      <c r="K73" s="240"/>
      <c r="L73" s="240"/>
      <c r="M73" s="240"/>
      <c r="N73" s="240"/>
      <c r="O73" s="185">
        <f t="shared" si="52"/>
        <v>0</v>
      </c>
      <c r="P73" s="185"/>
      <c r="Q73" s="185"/>
      <c r="R73" s="185"/>
      <c r="S73" s="185">
        <f t="shared" si="39"/>
        <v>0</v>
      </c>
      <c r="T73" s="185"/>
      <c r="U73" s="185">
        <f t="shared" si="43"/>
        <v>0</v>
      </c>
      <c r="V73" s="185">
        <f t="shared" si="44"/>
        <v>0</v>
      </c>
      <c r="W73" s="57"/>
      <c r="X73" s="57"/>
      <c r="Y73" s="186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9"/>
      <c r="AM73" s="52">
        <f>U73-AL73</f>
        <v>0</v>
      </c>
      <c r="AN73" s="80"/>
      <c r="AO73" s="80"/>
      <c r="AP73" s="133" t="e">
        <f t="shared" si="45"/>
        <v>#DIV/0!</v>
      </c>
      <c r="AQ73" s="133" t="e">
        <f t="shared" si="46"/>
        <v>#DIV/0!</v>
      </c>
      <c r="AR73" s="133" t="e">
        <f t="shared" si="47"/>
        <v>#DIV/0!</v>
      </c>
      <c r="AS73" s="133" t="e">
        <f t="shared" si="48"/>
        <v>#DIV/0!</v>
      </c>
      <c r="AT73" s="133" t="e">
        <f t="shared" si="49"/>
        <v>#DIV/0!</v>
      </c>
      <c r="AU73" s="133" t="e">
        <f t="shared" si="50"/>
        <v>#DIV/0!</v>
      </c>
      <c r="AV73" s="133" t="e">
        <f t="shared" si="51"/>
        <v>#DIV/0!</v>
      </c>
      <c r="AW73" s="133" t="e">
        <f t="shared" ref="AW73:AW127" si="56">$S73*(AJ73*100/$U73)/100</f>
        <v>#DIV/0!</v>
      </c>
      <c r="AX73" s="80"/>
      <c r="AY73" s="80"/>
      <c r="AZ73" s="80"/>
      <c r="BA73" s="80"/>
      <c r="BB73" s="80"/>
      <c r="BC73" s="80"/>
      <c r="BD73" s="80"/>
      <c r="BE73" s="80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</row>
    <row r="74" spans="1:77" s="8" customFormat="1" ht="11.25" hidden="1">
      <c r="A74" s="200" t="s">
        <v>62</v>
      </c>
      <c r="B74" s="58"/>
      <c r="C74" s="236"/>
      <c r="D74" s="120"/>
      <c r="E74" s="190"/>
      <c r="F74" s="191"/>
      <c r="G74" s="120"/>
      <c r="H74" s="190"/>
      <c r="I74" s="235"/>
      <c r="J74" s="120"/>
      <c r="K74" s="236"/>
      <c r="L74" s="236"/>
      <c r="M74" s="236"/>
      <c r="N74" s="236"/>
      <c r="O74" s="185">
        <f t="shared" si="52"/>
        <v>0</v>
      </c>
      <c r="P74" s="185"/>
      <c r="Q74" s="185"/>
      <c r="R74" s="185"/>
      <c r="S74" s="185">
        <f t="shared" si="39"/>
        <v>0</v>
      </c>
      <c r="T74" s="185"/>
      <c r="U74" s="185">
        <f t="shared" si="43"/>
        <v>0</v>
      </c>
      <c r="V74" s="185">
        <f t="shared" si="44"/>
        <v>0</v>
      </c>
      <c r="W74" s="57"/>
      <c r="X74" s="57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9"/>
      <c r="AM74" s="52">
        <f>U74-AL74</f>
        <v>0</v>
      </c>
      <c r="AN74" s="80"/>
      <c r="AO74" s="80"/>
      <c r="AP74" s="133" t="e">
        <f t="shared" si="45"/>
        <v>#DIV/0!</v>
      </c>
      <c r="AQ74" s="133" t="e">
        <f t="shared" si="46"/>
        <v>#DIV/0!</v>
      </c>
      <c r="AR74" s="133" t="e">
        <f t="shared" si="47"/>
        <v>#DIV/0!</v>
      </c>
      <c r="AS74" s="133" t="e">
        <f t="shared" si="48"/>
        <v>#DIV/0!</v>
      </c>
      <c r="AT74" s="133" t="e">
        <f t="shared" si="49"/>
        <v>#DIV/0!</v>
      </c>
      <c r="AU74" s="133" t="e">
        <f t="shared" si="50"/>
        <v>#DIV/0!</v>
      </c>
      <c r="AV74" s="133" t="e">
        <f t="shared" si="51"/>
        <v>#DIV/0!</v>
      </c>
      <c r="AW74" s="133" t="e">
        <f t="shared" si="56"/>
        <v>#DIV/0!</v>
      </c>
      <c r="AX74" s="80"/>
      <c r="AY74" s="80"/>
      <c r="AZ74" s="80"/>
      <c r="BA74" s="80"/>
      <c r="BB74" s="80"/>
      <c r="BC74" s="80"/>
      <c r="BD74" s="80"/>
      <c r="BE74" s="80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</row>
    <row r="75" spans="1:77" s="8" customFormat="1" ht="11.25" hidden="1">
      <c r="A75" s="200" t="s">
        <v>63</v>
      </c>
      <c r="B75" s="58"/>
      <c r="C75" s="236"/>
      <c r="D75" s="120"/>
      <c r="E75" s="190"/>
      <c r="F75" s="191"/>
      <c r="G75" s="120"/>
      <c r="H75" s="190"/>
      <c r="I75" s="235"/>
      <c r="J75" s="120"/>
      <c r="K75" s="236"/>
      <c r="L75" s="236"/>
      <c r="M75" s="236"/>
      <c r="N75" s="236"/>
      <c r="O75" s="185">
        <f t="shared" si="52"/>
        <v>0</v>
      </c>
      <c r="P75" s="185"/>
      <c r="Q75" s="185"/>
      <c r="R75" s="185"/>
      <c r="S75" s="185">
        <f t="shared" si="39"/>
        <v>0</v>
      </c>
      <c r="T75" s="185"/>
      <c r="U75" s="185">
        <f t="shared" si="43"/>
        <v>0</v>
      </c>
      <c r="V75" s="185">
        <f t="shared" si="44"/>
        <v>0</v>
      </c>
      <c r="W75" s="57"/>
      <c r="X75" s="57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9"/>
      <c r="AM75" s="52">
        <f>U75-AL75</f>
        <v>0</v>
      </c>
      <c r="AN75" s="80"/>
      <c r="AO75" s="80"/>
      <c r="AP75" s="133" t="e">
        <f t="shared" si="45"/>
        <v>#DIV/0!</v>
      </c>
      <c r="AQ75" s="133" t="e">
        <f t="shared" si="46"/>
        <v>#DIV/0!</v>
      </c>
      <c r="AR75" s="133" t="e">
        <f t="shared" si="47"/>
        <v>#DIV/0!</v>
      </c>
      <c r="AS75" s="133" t="e">
        <f t="shared" si="48"/>
        <v>#DIV/0!</v>
      </c>
      <c r="AT75" s="133" t="e">
        <f t="shared" si="49"/>
        <v>#DIV/0!</v>
      </c>
      <c r="AU75" s="133" t="e">
        <f t="shared" si="50"/>
        <v>#DIV/0!</v>
      </c>
      <c r="AV75" s="133" t="e">
        <f t="shared" si="51"/>
        <v>#DIV/0!</v>
      </c>
      <c r="AW75" s="133" t="e">
        <f t="shared" si="56"/>
        <v>#DIV/0!</v>
      </c>
      <c r="AX75" s="80"/>
      <c r="AY75" s="80"/>
      <c r="AZ75" s="80"/>
      <c r="BA75" s="80"/>
      <c r="BB75" s="80"/>
      <c r="BC75" s="80"/>
      <c r="BD75" s="80"/>
      <c r="BE75" s="80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</row>
    <row r="76" spans="1:77" s="8" customFormat="1" ht="11.25" hidden="1">
      <c r="A76" s="200" t="s">
        <v>64</v>
      </c>
      <c r="B76" s="58"/>
      <c r="C76" s="236"/>
      <c r="D76" s="120"/>
      <c r="E76" s="190"/>
      <c r="F76" s="191"/>
      <c r="G76" s="120"/>
      <c r="H76" s="190"/>
      <c r="I76" s="235"/>
      <c r="J76" s="120"/>
      <c r="K76" s="236"/>
      <c r="L76" s="236"/>
      <c r="M76" s="236"/>
      <c r="N76" s="236"/>
      <c r="O76" s="185">
        <f t="shared" si="52"/>
        <v>0</v>
      </c>
      <c r="P76" s="185"/>
      <c r="Q76" s="185"/>
      <c r="R76" s="185"/>
      <c r="S76" s="185">
        <f t="shared" si="39"/>
        <v>0</v>
      </c>
      <c r="T76" s="185"/>
      <c r="U76" s="185">
        <f t="shared" si="43"/>
        <v>0</v>
      </c>
      <c r="V76" s="185">
        <f t="shared" si="44"/>
        <v>0</v>
      </c>
      <c r="W76" s="57"/>
      <c r="X76" s="57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9"/>
      <c r="AM76" s="52">
        <f>U76-AL76</f>
        <v>0</v>
      </c>
      <c r="AN76" s="80"/>
      <c r="AO76" s="80"/>
      <c r="AP76" s="133" t="e">
        <f t="shared" si="45"/>
        <v>#DIV/0!</v>
      </c>
      <c r="AQ76" s="133" t="e">
        <f t="shared" si="46"/>
        <v>#DIV/0!</v>
      </c>
      <c r="AR76" s="133" t="e">
        <f t="shared" si="47"/>
        <v>#DIV/0!</v>
      </c>
      <c r="AS76" s="133" t="e">
        <f t="shared" si="48"/>
        <v>#DIV/0!</v>
      </c>
      <c r="AT76" s="133" t="e">
        <f t="shared" si="49"/>
        <v>#DIV/0!</v>
      </c>
      <c r="AU76" s="133" t="e">
        <f t="shared" si="50"/>
        <v>#DIV/0!</v>
      </c>
      <c r="AV76" s="133" t="e">
        <f t="shared" si="51"/>
        <v>#DIV/0!</v>
      </c>
      <c r="AW76" s="133" t="e">
        <f t="shared" si="56"/>
        <v>#DIV/0!</v>
      </c>
      <c r="AX76" s="80"/>
      <c r="AY76" s="80"/>
      <c r="AZ76" s="80"/>
      <c r="BA76" s="80"/>
      <c r="BB76" s="80"/>
      <c r="BC76" s="80"/>
      <c r="BD76" s="80"/>
      <c r="BE76" s="80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</row>
    <row r="77" spans="1:77" s="8" customFormat="1" ht="11.25" hidden="1">
      <c r="A77" s="200" t="s">
        <v>65</v>
      </c>
      <c r="B77" s="58"/>
      <c r="C77" s="236"/>
      <c r="D77" s="120"/>
      <c r="E77" s="190"/>
      <c r="F77" s="191"/>
      <c r="G77" s="120"/>
      <c r="H77" s="190"/>
      <c r="I77" s="235"/>
      <c r="J77" s="120"/>
      <c r="K77" s="236"/>
      <c r="L77" s="236"/>
      <c r="M77" s="236"/>
      <c r="N77" s="236"/>
      <c r="O77" s="185">
        <f t="shared" si="52"/>
        <v>0</v>
      </c>
      <c r="P77" s="185"/>
      <c r="Q77" s="185"/>
      <c r="R77" s="185"/>
      <c r="S77" s="185">
        <f t="shared" si="39"/>
        <v>0</v>
      </c>
      <c r="T77" s="185"/>
      <c r="U77" s="185">
        <f t="shared" si="43"/>
        <v>0</v>
      </c>
      <c r="V77" s="185">
        <f t="shared" si="44"/>
        <v>0</v>
      </c>
      <c r="W77" s="57"/>
      <c r="X77" s="57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9"/>
      <c r="AM77" s="52">
        <f>U77-AL77</f>
        <v>0</v>
      </c>
      <c r="AN77" s="80"/>
      <c r="AO77" s="80"/>
      <c r="AP77" s="133" t="e">
        <f t="shared" si="45"/>
        <v>#DIV/0!</v>
      </c>
      <c r="AQ77" s="133" t="e">
        <f t="shared" si="46"/>
        <v>#DIV/0!</v>
      </c>
      <c r="AR77" s="133" t="e">
        <f t="shared" si="47"/>
        <v>#DIV/0!</v>
      </c>
      <c r="AS77" s="133" t="e">
        <f t="shared" si="48"/>
        <v>#DIV/0!</v>
      </c>
      <c r="AT77" s="133" t="e">
        <f t="shared" si="49"/>
        <v>#DIV/0!</v>
      </c>
      <c r="AU77" s="133" t="e">
        <f t="shared" si="50"/>
        <v>#DIV/0!</v>
      </c>
      <c r="AV77" s="133" t="e">
        <f t="shared" si="51"/>
        <v>#DIV/0!</v>
      </c>
      <c r="AW77" s="133" t="e">
        <f t="shared" si="56"/>
        <v>#DIV/0!</v>
      </c>
      <c r="AX77" s="80"/>
      <c r="AY77" s="80"/>
      <c r="AZ77" s="80"/>
      <c r="BA77" s="80"/>
      <c r="BB77" s="80"/>
      <c r="BC77" s="80"/>
      <c r="BD77" s="80"/>
      <c r="BE77" s="80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</row>
    <row r="78" spans="1:77" s="78" customFormat="1" ht="23.25" customHeight="1">
      <c r="A78" s="123" t="s">
        <v>42</v>
      </c>
      <c r="B78" s="55" t="s">
        <v>43</v>
      </c>
      <c r="C78" s="332">
        <f>COUNTIF(C79:E88,1)+COUNTIF(C79:E88,2)+COUNTIF(C79:E88,3)+COUNTIF(C79:E88,4)+COUNTIF(C79:E88,5)+COUNTIF(C79:E88,6)+COUNTIF(C79:E88,7)+COUNTIF(C79:E88,8)</f>
        <v>0</v>
      </c>
      <c r="D78" s="332"/>
      <c r="E78" s="344"/>
      <c r="F78" s="331">
        <f>COUNTIF(F79:H88,1)+COUNTIF(F79:H88,2)+COUNTIF(F79:H88,3)+COUNTIF(F79:H88,4)+COUNTIF(F79:H88,5)+COUNTIF(F79:H88,6)+COUNTIF(F79:H88,7)+COUNTIF(F79:H88,8)</f>
        <v>4</v>
      </c>
      <c r="G78" s="332"/>
      <c r="H78" s="344"/>
      <c r="I78" s="331">
        <f>COUNTIF(I79:K88,1)+COUNTIF(I79:K88,2)+COUNTIF(I79:K88,3)+COUNTIF(I79:K88,4)+COUNTIF(I79:K88,5)+COUNTIF(I79:K88,6)+COUNTIF(I79:K88,7)+COUNTIF(I79:K88,8)</f>
        <v>0</v>
      </c>
      <c r="J78" s="332"/>
      <c r="K78" s="332"/>
      <c r="L78" s="331">
        <f>COUNTIF(L79:N88,1)+COUNTIF(L79:N88,2)+COUNTIF(L79:N88,3)+COUNTIF(L79:N88,4)+COUNTIF(L79:N88,5)+COUNTIF(L79:N88,6)+COUNTIF(L79:N88,7)+COUNTIF(L79:N88,8)</f>
        <v>0</v>
      </c>
      <c r="M78" s="332"/>
      <c r="N78" s="332"/>
      <c r="O78" s="206">
        <f>SUM(O79:O88)</f>
        <v>208</v>
      </c>
      <c r="P78" s="206">
        <f t="shared" ref="P78:R78" si="57">SUM(P79:P88)</f>
        <v>0</v>
      </c>
      <c r="Q78" s="206">
        <f t="shared" si="57"/>
        <v>0</v>
      </c>
      <c r="R78" s="206">
        <f t="shared" si="57"/>
        <v>0</v>
      </c>
      <c r="S78" s="206">
        <f t="shared" ref="S78:AJ78" si="58">SUM(S79:S88)</f>
        <v>2</v>
      </c>
      <c r="T78" s="206"/>
      <c r="U78" s="206">
        <f t="shared" si="58"/>
        <v>206</v>
      </c>
      <c r="V78" s="206">
        <f t="shared" si="58"/>
        <v>88</v>
      </c>
      <c r="W78" s="207">
        <f t="shared" si="58"/>
        <v>118</v>
      </c>
      <c r="X78" s="207">
        <f t="shared" si="58"/>
        <v>0</v>
      </c>
      <c r="Y78" s="207">
        <f t="shared" si="58"/>
        <v>0</v>
      </c>
      <c r="Z78" s="207">
        <f t="shared" si="58"/>
        <v>0</v>
      </c>
      <c r="AA78" s="207">
        <f t="shared" si="58"/>
        <v>32</v>
      </c>
      <c r="AB78" s="207">
        <f t="shared" si="58"/>
        <v>94</v>
      </c>
      <c r="AC78" s="207">
        <f t="shared" si="58"/>
        <v>0</v>
      </c>
      <c r="AD78" s="207">
        <f t="shared" si="58"/>
        <v>48</v>
      </c>
      <c r="AE78" s="207">
        <f t="shared" si="58"/>
        <v>0</v>
      </c>
      <c r="AF78" s="207">
        <f t="shared" si="58"/>
        <v>0</v>
      </c>
      <c r="AG78" s="207">
        <f t="shared" si="58"/>
        <v>0</v>
      </c>
      <c r="AH78" s="207">
        <f t="shared" si="58"/>
        <v>32</v>
      </c>
      <c r="AI78" s="207">
        <f t="shared" si="58"/>
        <v>0</v>
      </c>
      <c r="AJ78" s="207">
        <f t="shared" si="58"/>
        <v>0</v>
      </c>
      <c r="AK78" s="207"/>
      <c r="AL78" s="74">
        <v>144</v>
      </c>
      <c r="AM78" s="77">
        <f>SUM(AM79:AM81)</f>
        <v>144</v>
      </c>
      <c r="AN78" s="80"/>
      <c r="AO78" s="80"/>
      <c r="AP78" s="137">
        <f>SUM(AP79:AP81)</f>
        <v>0</v>
      </c>
      <c r="AQ78" s="137">
        <f t="shared" ref="AQ78:AW78" si="59">SUM(AQ79:AQ81)</f>
        <v>0</v>
      </c>
      <c r="AR78" s="137">
        <f t="shared" si="59"/>
        <v>0.8205128205128206</v>
      </c>
      <c r="AS78" s="137">
        <f t="shared" si="59"/>
        <v>1.1794871794871795</v>
      </c>
      <c r="AT78" s="137">
        <f t="shared" si="59"/>
        <v>0</v>
      </c>
      <c r="AU78" s="137">
        <f t="shared" si="59"/>
        <v>0</v>
      </c>
      <c r="AV78" s="137">
        <f t="shared" si="59"/>
        <v>0</v>
      </c>
      <c r="AW78" s="137">
        <f t="shared" si="59"/>
        <v>0</v>
      </c>
      <c r="AX78" s="134">
        <f>SUM(AP78:AW78)</f>
        <v>2</v>
      </c>
      <c r="AY78" s="80"/>
      <c r="AZ78" s="80"/>
      <c r="BA78" s="80"/>
      <c r="BB78" s="80"/>
      <c r="BC78" s="80"/>
      <c r="BD78" s="80"/>
      <c r="BE78" s="80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</row>
    <row r="79" spans="1:77" s="8" customFormat="1" ht="15" customHeight="1">
      <c r="A79" s="242" t="s">
        <v>293</v>
      </c>
      <c r="B79" s="178" t="s">
        <v>326</v>
      </c>
      <c r="C79" s="236"/>
      <c r="D79" s="120"/>
      <c r="E79" s="190"/>
      <c r="F79" s="191"/>
      <c r="G79" s="120">
        <v>4</v>
      </c>
      <c r="H79" s="190"/>
      <c r="I79" s="235"/>
      <c r="J79" s="120"/>
      <c r="K79" s="208"/>
      <c r="L79" s="236"/>
      <c r="M79" s="236"/>
      <c r="N79" s="236"/>
      <c r="O79" s="185">
        <f>S79+U79</f>
        <v>80</v>
      </c>
      <c r="P79" s="185"/>
      <c r="Q79" s="185"/>
      <c r="R79" s="185"/>
      <c r="S79" s="185">
        <v>2</v>
      </c>
      <c r="T79" s="185"/>
      <c r="U79" s="185">
        <f t="shared" ref="U79:U88" si="60">SUM(Y79:AJ79)</f>
        <v>78</v>
      </c>
      <c r="V79" s="185">
        <f>U79-W79</f>
        <v>28</v>
      </c>
      <c r="W79" s="57">
        <v>50</v>
      </c>
      <c r="X79" s="57"/>
      <c r="Y79" s="186"/>
      <c r="Z79" s="186"/>
      <c r="AA79" s="186">
        <v>32</v>
      </c>
      <c r="AB79" s="186">
        <v>46</v>
      </c>
      <c r="AC79" s="186"/>
      <c r="AD79" s="186"/>
      <c r="AE79" s="186"/>
      <c r="AF79" s="186"/>
      <c r="AG79" s="186"/>
      <c r="AH79" s="186"/>
      <c r="AI79" s="186"/>
      <c r="AJ79" s="186"/>
      <c r="AK79" s="186"/>
      <c r="AL79" s="57"/>
      <c r="AM79" s="48">
        <v>72</v>
      </c>
      <c r="AN79" s="80"/>
      <c r="AO79" s="80"/>
      <c r="AP79" s="133">
        <f t="shared" ref="AP79:AP88" si="61">$S79*(Y79*100/$U79)/100</f>
        <v>0</v>
      </c>
      <c r="AQ79" s="133">
        <f t="shared" ref="AQ79:AQ88" si="62">$S79*(Z79*100/$U79)/100</f>
        <v>0</v>
      </c>
      <c r="AR79" s="133">
        <f t="shared" ref="AR79:AR88" si="63">$S79*(AA79*100/$U79)/100</f>
        <v>0.8205128205128206</v>
      </c>
      <c r="AS79" s="133">
        <f t="shared" ref="AS79:AS88" si="64">$S79*(AB79*100/$U79)/100</f>
        <v>1.1794871794871795</v>
      </c>
      <c r="AT79" s="133">
        <f t="shared" ref="AT79:AT88" si="65">$S79*(AD79*100/$U79)/100</f>
        <v>0</v>
      </c>
      <c r="AU79" s="133">
        <f t="shared" ref="AU79:AU88" si="66">$S79*(AF79*100/$U79)/100</f>
        <v>0</v>
      </c>
      <c r="AV79" s="133">
        <f t="shared" ref="AV79:AV88" si="67">$S79*(AH79*100/$U79)/100</f>
        <v>0</v>
      </c>
      <c r="AW79" s="133">
        <f t="shared" si="56"/>
        <v>0</v>
      </c>
      <c r="AX79" s="80"/>
      <c r="AY79" s="80"/>
      <c r="AZ79" s="80"/>
      <c r="BA79" s="80"/>
      <c r="BB79" s="80"/>
      <c r="BC79" s="80"/>
      <c r="BD79" s="80"/>
      <c r="BE79" s="80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</row>
    <row r="80" spans="1:77" s="8" customFormat="1" ht="23.25" customHeight="1">
      <c r="A80" s="243" t="s">
        <v>294</v>
      </c>
      <c r="B80" s="58" t="s">
        <v>327</v>
      </c>
      <c r="C80" s="236"/>
      <c r="D80" s="120"/>
      <c r="E80" s="190"/>
      <c r="F80" s="191"/>
      <c r="G80" s="120">
        <v>5</v>
      </c>
      <c r="H80" s="190"/>
      <c r="I80" s="235"/>
      <c r="J80" s="120"/>
      <c r="K80" s="208"/>
      <c r="L80" s="236"/>
      <c r="M80" s="236"/>
      <c r="N80" s="236"/>
      <c r="O80" s="185">
        <f t="shared" ref="O80:O88" si="68">S80+U80</f>
        <v>48</v>
      </c>
      <c r="P80" s="185"/>
      <c r="Q80" s="185"/>
      <c r="R80" s="185"/>
      <c r="S80" s="185"/>
      <c r="T80" s="185"/>
      <c r="U80" s="185">
        <f t="shared" si="60"/>
        <v>48</v>
      </c>
      <c r="V80" s="299">
        <f>U80-W80</f>
        <v>20</v>
      </c>
      <c r="W80" s="57">
        <v>28</v>
      </c>
      <c r="X80" s="57"/>
      <c r="Y80" s="186"/>
      <c r="Z80" s="186"/>
      <c r="AA80" s="186"/>
      <c r="AB80" s="186"/>
      <c r="AC80" s="186"/>
      <c r="AD80" s="186">
        <v>48</v>
      </c>
      <c r="AE80" s="186"/>
      <c r="AF80" s="186"/>
      <c r="AG80" s="186"/>
      <c r="AH80" s="186"/>
      <c r="AI80" s="186"/>
      <c r="AJ80" s="186"/>
      <c r="AK80" s="186"/>
      <c r="AL80" s="57"/>
      <c r="AM80" s="48">
        <v>36</v>
      </c>
      <c r="AN80" s="80"/>
      <c r="AO80" s="80"/>
      <c r="AP80" s="133">
        <f t="shared" si="61"/>
        <v>0</v>
      </c>
      <c r="AQ80" s="133">
        <f t="shared" si="62"/>
        <v>0</v>
      </c>
      <c r="AR80" s="133">
        <f t="shared" si="63"/>
        <v>0</v>
      </c>
      <c r="AS80" s="133">
        <f t="shared" si="64"/>
        <v>0</v>
      </c>
      <c r="AT80" s="133">
        <f t="shared" si="65"/>
        <v>0</v>
      </c>
      <c r="AU80" s="133">
        <f t="shared" si="66"/>
        <v>0</v>
      </c>
      <c r="AV80" s="133">
        <f t="shared" si="67"/>
        <v>0</v>
      </c>
      <c r="AW80" s="133">
        <f t="shared" si="56"/>
        <v>0</v>
      </c>
      <c r="AX80" s="80"/>
      <c r="AY80" s="80"/>
      <c r="AZ80" s="80"/>
      <c r="BA80" s="80"/>
      <c r="BB80" s="80"/>
      <c r="BC80" s="80"/>
      <c r="BD80" s="80"/>
      <c r="BE80" s="80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</row>
    <row r="81" spans="1:77" s="8" customFormat="1" ht="25.5" customHeight="1">
      <c r="A81" s="243" t="s">
        <v>66</v>
      </c>
      <c r="B81" s="244" t="s">
        <v>271</v>
      </c>
      <c r="C81" s="236"/>
      <c r="D81" s="120"/>
      <c r="E81" s="190"/>
      <c r="F81" s="191"/>
      <c r="G81" s="120">
        <v>4</v>
      </c>
      <c r="H81" s="190"/>
      <c r="I81" s="235"/>
      <c r="J81" s="120"/>
      <c r="K81" s="208"/>
      <c r="L81" s="235"/>
      <c r="M81" s="236"/>
      <c r="N81" s="208"/>
      <c r="O81" s="185">
        <f t="shared" si="68"/>
        <v>48</v>
      </c>
      <c r="P81" s="185"/>
      <c r="Q81" s="185"/>
      <c r="R81" s="185"/>
      <c r="S81" s="185"/>
      <c r="T81" s="185"/>
      <c r="U81" s="185">
        <f t="shared" si="60"/>
        <v>48</v>
      </c>
      <c r="V81" s="185">
        <f t="shared" ref="V81:V88" si="69">U81-W81</f>
        <v>20</v>
      </c>
      <c r="W81" s="57">
        <v>28</v>
      </c>
      <c r="X81" s="57"/>
      <c r="Y81" s="186"/>
      <c r="Z81" s="186"/>
      <c r="AA81" s="186"/>
      <c r="AB81" s="186">
        <v>48</v>
      </c>
      <c r="AC81" s="186"/>
      <c r="AD81" s="186"/>
      <c r="AE81" s="186"/>
      <c r="AF81" s="186"/>
      <c r="AG81" s="186"/>
      <c r="AH81" s="186"/>
      <c r="AI81" s="186"/>
      <c r="AJ81" s="186"/>
      <c r="AK81" s="186"/>
      <c r="AL81" s="57"/>
      <c r="AM81" s="48">
        <v>36</v>
      </c>
      <c r="AN81" s="80"/>
      <c r="AO81" s="80"/>
      <c r="AP81" s="133">
        <f t="shared" si="61"/>
        <v>0</v>
      </c>
      <c r="AQ81" s="133">
        <f t="shared" si="62"/>
        <v>0</v>
      </c>
      <c r="AR81" s="133">
        <f t="shared" si="63"/>
        <v>0</v>
      </c>
      <c r="AS81" s="133">
        <f t="shared" si="64"/>
        <v>0</v>
      </c>
      <c r="AT81" s="133">
        <f t="shared" si="65"/>
        <v>0</v>
      </c>
      <c r="AU81" s="133">
        <f t="shared" si="66"/>
        <v>0</v>
      </c>
      <c r="AV81" s="133">
        <f t="shared" si="67"/>
        <v>0</v>
      </c>
      <c r="AW81" s="133">
        <f t="shared" si="56"/>
        <v>0</v>
      </c>
      <c r="AX81" s="80"/>
      <c r="AY81" s="80"/>
      <c r="AZ81" s="80"/>
      <c r="BA81" s="80"/>
      <c r="BB81" s="80"/>
      <c r="BC81" s="80"/>
      <c r="BD81" s="80"/>
      <c r="BE81" s="80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</row>
    <row r="82" spans="1:77" s="8" customFormat="1" ht="26.25" customHeight="1">
      <c r="A82" s="243" t="s">
        <v>67</v>
      </c>
      <c r="B82" s="244" t="s">
        <v>368</v>
      </c>
      <c r="C82" s="236"/>
      <c r="D82" s="120"/>
      <c r="E82" s="190"/>
      <c r="F82" s="191"/>
      <c r="G82" s="120">
        <v>7</v>
      </c>
      <c r="H82" s="190"/>
      <c r="I82" s="235"/>
      <c r="J82" s="120"/>
      <c r="K82" s="208"/>
      <c r="L82" s="236"/>
      <c r="M82" s="236"/>
      <c r="N82" s="236"/>
      <c r="O82" s="185">
        <f t="shared" si="68"/>
        <v>32</v>
      </c>
      <c r="P82" s="185"/>
      <c r="Q82" s="185"/>
      <c r="R82" s="185"/>
      <c r="S82" s="185"/>
      <c r="T82" s="185"/>
      <c r="U82" s="185">
        <f t="shared" si="60"/>
        <v>32</v>
      </c>
      <c r="V82" s="185">
        <f t="shared" si="69"/>
        <v>20</v>
      </c>
      <c r="W82" s="57">
        <v>12</v>
      </c>
      <c r="X82" s="57"/>
      <c r="Y82" s="186"/>
      <c r="Z82" s="186"/>
      <c r="AA82" s="186"/>
      <c r="AB82" s="186"/>
      <c r="AC82" s="186"/>
      <c r="AD82" s="186"/>
      <c r="AE82" s="186"/>
      <c r="AF82" s="186"/>
      <c r="AG82" s="186"/>
      <c r="AH82" s="186">
        <v>32</v>
      </c>
      <c r="AI82" s="186"/>
      <c r="AJ82" s="186"/>
      <c r="AK82" s="186"/>
      <c r="AL82" s="112"/>
      <c r="AM82" s="48">
        <f t="shared" ref="AM82:AM88" si="70">U82-AL82</f>
        <v>32</v>
      </c>
      <c r="AN82" s="80"/>
      <c r="AO82" s="80"/>
      <c r="AP82" s="133">
        <f t="shared" si="61"/>
        <v>0</v>
      </c>
      <c r="AQ82" s="133">
        <f t="shared" si="62"/>
        <v>0</v>
      </c>
      <c r="AR82" s="133">
        <f t="shared" si="63"/>
        <v>0</v>
      </c>
      <c r="AS82" s="133">
        <f t="shared" si="64"/>
        <v>0</v>
      </c>
      <c r="AT82" s="133">
        <f t="shared" si="65"/>
        <v>0</v>
      </c>
      <c r="AU82" s="133">
        <f t="shared" si="66"/>
        <v>0</v>
      </c>
      <c r="AV82" s="133">
        <f t="shared" si="67"/>
        <v>0</v>
      </c>
      <c r="AW82" s="133">
        <f t="shared" si="56"/>
        <v>0</v>
      </c>
      <c r="AX82" s="80"/>
      <c r="AY82" s="80"/>
      <c r="AZ82" s="80"/>
      <c r="BA82" s="80"/>
      <c r="BB82" s="80"/>
      <c r="BC82" s="80"/>
      <c r="BD82" s="80"/>
      <c r="BE82" s="80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</row>
    <row r="83" spans="1:77" s="8" customFormat="1" ht="11.25" hidden="1">
      <c r="A83" s="243" t="s">
        <v>68</v>
      </c>
      <c r="B83" s="244"/>
      <c r="C83" s="236"/>
      <c r="D83" s="120"/>
      <c r="E83" s="190"/>
      <c r="F83" s="191"/>
      <c r="G83" s="120"/>
      <c r="H83" s="190"/>
      <c r="I83" s="235"/>
      <c r="J83" s="120"/>
      <c r="K83" s="236"/>
      <c r="L83" s="236"/>
      <c r="M83" s="236"/>
      <c r="N83" s="236"/>
      <c r="O83" s="185">
        <f t="shared" si="68"/>
        <v>0</v>
      </c>
      <c r="P83" s="185"/>
      <c r="Q83" s="185"/>
      <c r="R83" s="185"/>
      <c r="S83" s="185">
        <f t="shared" ref="S83:S88" si="71">U83/2</f>
        <v>0</v>
      </c>
      <c r="T83" s="185"/>
      <c r="U83" s="185">
        <f t="shared" si="60"/>
        <v>0</v>
      </c>
      <c r="V83" s="185">
        <f t="shared" si="69"/>
        <v>0</v>
      </c>
      <c r="W83" s="57"/>
      <c r="X83" s="57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57"/>
      <c r="AM83" s="48">
        <f t="shared" si="70"/>
        <v>0</v>
      </c>
      <c r="AN83" s="80"/>
      <c r="AO83" s="80"/>
      <c r="AP83" s="133" t="e">
        <f t="shared" si="61"/>
        <v>#DIV/0!</v>
      </c>
      <c r="AQ83" s="133" t="e">
        <f t="shared" si="62"/>
        <v>#DIV/0!</v>
      </c>
      <c r="AR83" s="133" t="e">
        <f t="shared" si="63"/>
        <v>#DIV/0!</v>
      </c>
      <c r="AS83" s="133" t="e">
        <f t="shared" si="64"/>
        <v>#DIV/0!</v>
      </c>
      <c r="AT83" s="133" t="e">
        <f t="shared" si="65"/>
        <v>#DIV/0!</v>
      </c>
      <c r="AU83" s="133" t="e">
        <f t="shared" si="66"/>
        <v>#DIV/0!</v>
      </c>
      <c r="AV83" s="133" t="e">
        <f t="shared" si="67"/>
        <v>#DIV/0!</v>
      </c>
      <c r="AW83" s="133" t="e">
        <f t="shared" si="56"/>
        <v>#DIV/0!</v>
      </c>
      <c r="AX83" s="80"/>
      <c r="AY83" s="80"/>
      <c r="AZ83" s="80"/>
      <c r="BA83" s="80"/>
      <c r="BB83" s="80"/>
      <c r="BC83" s="80"/>
      <c r="BD83" s="80"/>
      <c r="BE83" s="80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</row>
    <row r="84" spans="1:77" s="8" customFormat="1" ht="11.25" hidden="1">
      <c r="A84" s="243" t="s">
        <v>69</v>
      </c>
      <c r="B84" s="244"/>
      <c r="C84" s="236"/>
      <c r="D84" s="120"/>
      <c r="E84" s="190"/>
      <c r="F84" s="191"/>
      <c r="G84" s="120"/>
      <c r="H84" s="190"/>
      <c r="I84" s="235"/>
      <c r="J84" s="120"/>
      <c r="K84" s="236"/>
      <c r="L84" s="236"/>
      <c r="M84" s="236"/>
      <c r="N84" s="236"/>
      <c r="O84" s="185">
        <f t="shared" si="68"/>
        <v>0</v>
      </c>
      <c r="P84" s="185"/>
      <c r="Q84" s="185"/>
      <c r="R84" s="185"/>
      <c r="S84" s="185">
        <f t="shared" si="71"/>
        <v>0</v>
      </c>
      <c r="T84" s="185"/>
      <c r="U84" s="185">
        <f t="shared" si="60"/>
        <v>0</v>
      </c>
      <c r="V84" s="185">
        <f t="shared" si="69"/>
        <v>0</v>
      </c>
      <c r="W84" s="57"/>
      <c r="X84" s="57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57"/>
      <c r="AM84" s="48">
        <f t="shared" si="70"/>
        <v>0</v>
      </c>
      <c r="AN84" s="80"/>
      <c r="AO84" s="80"/>
      <c r="AP84" s="133" t="e">
        <f t="shared" si="61"/>
        <v>#DIV/0!</v>
      </c>
      <c r="AQ84" s="133" t="e">
        <f t="shared" si="62"/>
        <v>#DIV/0!</v>
      </c>
      <c r="AR84" s="133" t="e">
        <f t="shared" si="63"/>
        <v>#DIV/0!</v>
      </c>
      <c r="AS84" s="133" t="e">
        <f t="shared" si="64"/>
        <v>#DIV/0!</v>
      </c>
      <c r="AT84" s="133" t="e">
        <f t="shared" si="65"/>
        <v>#DIV/0!</v>
      </c>
      <c r="AU84" s="133" t="e">
        <f t="shared" si="66"/>
        <v>#DIV/0!</v>
      </c>
      <c r="AV84" s="133" t="e">
        <f t="shared" si="67"/>
        <v>#DIV/0!</v>
      </c>
      <c r="AW84" s="133" t="e">
        <f t="shared" si="56"/>
        <v>#DIV/0!</v>
      </c>
      <c r="AX84" s="80"/>
      <c r="AY84" s="80"/>
      <c r="AZ84" s="80"/>
      <c r="BA84" s="80"/>
      <c r="BB84" s="80"/>
      <c r="BC84" s="80"/>
      <c r="BD84" s="80"/>
      <c r="BE84" s="80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</row>
    <row r="85" spans="1:77" s="8" customFormat="1" ht="11.25" hidden="1">
      <c r="A85" s="243" t="s">
        <v>70</v>
      </c>
      <c r="B85" s="244"/>
      <c r="C85" s="236"/>
      <c r="D85" s="120"/>
      <c r="E85" s="190"/>
      <c r="F85" s="191"/>
      <c r="G85" s="120"/>
      <c r="H85" s="190"/>
      <c r="I85" s="235"/>
      <c r="J85" s="120"/>
      <c r="K85" s="236"/>
      <c r="L85" s="236"/>
      <c r="M85" s="236"/>
      <c r="N85" s="236"/>
      <c r="O85" s="185">
        <f t="shared" si="68"/>
        <v>0</v>
      </c>
      <c r="P85" s="185"/>
      <c r="Q85" s="185"/>
      <c r="R85" s="185"/>
      <c r="S85" s="185">
        <f t="shared" si="71"/>
        <v>0</v>
      </c>
      <c r="T85" s="185"/>
      <c r="U85" s="185">
        <f t="shared" si="60"/>
        <v>0</v>
      </c>
      <c r="V85" s="185">
        <f t="shared" si="69"/>
        <v>0</v>
      </c>
      <c r="W85" s="57"/>
      <c r="X85" s="57"/>
      <c r="Y85" s="186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57"/>
      <c r="AM85" s="48">
        <f t="shared" si="70"/>
        <v>0</v>
      </c>
      <c r="AN85" s="80"/>
      <c r="AO85" s="80"/>
      <c r="AP85" s="133" t="e">
        <f t="shared" si="61"/>
        <v>#DIV/0!</v>
      </c>
      <c r="AQ85" s="133" t="e">
        <f t="shared" si="62"/>
        <v>#DIV/0!</v>
      </c>
      <c r="AR85" s="133" t="e">
        <f t="shared" si="63"/>
        <v>#DIV/0!</v>
      </c>
      <c r="AS85" s="133" t="e">
        <f t="shared" si="64"/>
        <v>#DIV/0!</v>
      </c>
      <c r="AT85" s="133" t="e">
        <f t="shared" si="65"/>
        <v>#DIV/0!</v>
      </c>
      <c r="AU85" s="133" t="e">
        <f t="shared" si="66"/>
        <v>#DIV/0!</v>
      </c>
      <c r="AV85" s="133" t="e">
        <f t="shared" si="67"/>
        <v>#DIV/0!</v>
      </c>
      <c r="AW85" s="133" t="e">
        <f t="shared" si="56"/>
        <v>#DIV/0!</v>
      </c>
      <c r="AX85" s="80"/>
      <c r="AY85" s="80"/>
      <c r="AZ85" s="80"/>
      <c r="BA85" s="80"/>
      <c r="BB85" s="80"/>
      <c r="BC85" s="80"/>
      <c r="BD85" s="80"/>
      <c r="BE85" s="80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</row>
    <row r="86" spans="1:77" s="8" customFormat="1" ht="11.25" hidden="1">
      <c r="A86" s="243" t="s">
        <v>71</v>
      </c>
      <c r="B86" s="244"/>
      <c r="C86" s="236"/>
      <c r="D86" s="120"/>
      <c r="E86" s="190"/>
      <c r="F86" s="191"/>
      <c r="G86" s="120"/>
      <c r="H86" s="190"/>
      <c r="I86" s="235"/>
      <c r="J86" s="120"/>
      <c r="K86" s="236"/>
      <c r="L86" s="236"/>
      <c r="M86" s="236"/>
      <c r="N86" s="236"/>
      <c r="O86" s="185">
        <f t="shared" si="68"/>
        <v>0</v>
      </c>
      <c r="P86" s="185"/>
      <c r="Q86" s="185"/>
      <c r="R86" s="185"/>
      <c r="S86" s="185">
        <f t="shared" si="71"/>
        <v>0</v>
      </c>
      <c r="T86" s="185"/>
      <c r="U86" s="185">
        <f t="shared" si="60"/>
        <v>0</v>
      </c>
      <c r="V86" s="185">
        <f t="shared" si="69"/>
        <v>0</v>
      </c>
      <c r="W86" s="57"/>
      <c r="X86" s="57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57"/>
      <c r="AM86" s="48">
        <f t="shared" si="70"/>
        <v>0</v>
      </c>
      <c r="AN86" s="80"/>
      <c r="AO86" s="80"/>
      <c r="AP86" s="133" t="e">
        <f t="shared" si="61"/>
        <v>#DIV/0!</v>
      </c>
      <c r="AQ86" s="133" t="e">
        <f t="shared" si="62"/>
        <v>#DIV/0!</v>
      </c>
      <c r="AR86" s="133" t="e">
        <f t="shared" si="63"/>
        <v>#DIV/0!</v>
      </c>
      <c r="AS86" s="133" t="e">
        <f t="shared" si="64"/>
        <v>#DIV/0!</v>
      </c>
      <c r="AT86" s="133" t="e">
        <f t="shared" si="65"/>
        <v>#DIV/0!</v>
      </c>
      <c r="AU86" s="133" t="e">
        <f t="shared" si="66"/>
        <v>#DIV/0!</v>
      </c>
      <c r="AV86" s="133" t="e">
        <f t="shared" si="67"/>
        <v>#DIV/0!</v>
      </c>
      <c r="AW86" s="133" t="e">
        <f t="shared" si="56"/>
        <v>#DIV/0!</v>
      </c>
      <c r="AX86" s="80"/>
      <c r="AY86" s="80"/>
      <c r="AZ86" s="80"/>
      <c r="BA86" s="80"/>
      <c r="BB86" s="80"/>
      <c r="BC86" s="80"/>
      <c r="BD86" s="80"/>
      <c r="BE86" s="80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</row>
    <row r="87" spans="1:77" s="8" customFormat="1" ht="11.25" hidden="1">
      <c r="A87" s="243" t="s">
        <v>72</v>
      </c>
      <c r="B87" s="244"/>
      <c r="C87" s="236"/>
      <c r="D87" s="120"/>
      <c r="E87" s="190"/>
      <c r="F87" s="191"/>
      <c r="G87" s="120"/>
      <c r="H87" s="190"/>
      <c r="I87" s="235"/>
      <c r="J87" s="120"/>
      <c r="K87" s="236"/>
      <c r="L87" s="236"/>
      <c r="M87" s="236"/>
      <c r="N87" s="236"/>
      <c r="O87" s="185">
        <f t="shared" si="68"/>
        <v>0</v>
      </c>
      <c r="P87" s="185"/>
      <c r="Q87" s="185"/>
      <c r="R87" s="185"/>
      <c r="S87" s="185">
        <f t="shared" si="71"/>
        <v>0</v>
      </c>
      <c r="T87" s="185"/>
      <c r="U87" s="185">
        <f t="shared" si="60"/>
        <v>0</v>
      </c>
      <c r="V87" s="185">
        <f t="shared" si="69"/>
        <v>0</v>
      </c>
      <c r="W87" s="57"/>
      <c r="X87" s="57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57"/>
      <c r="AM87" s="48">
        <f t="shared" si="70"/>
        <v>0</v>
      </c>
      <c r="AN87" s="80"/>
      <c r="AO87" s="80"/>
      <c r="AP87" s="133" t="e">
        <f t="shared" si="61"/>
        <v>#DIV/0!</v>
      </c>
      <c r="AQ87" s="133" t="e">
        <f t="shared" si="62"/>
        <v>#DIV/0!</v>
      </c>
      <c r="AR87" s="133" t="e">
        <f t="shared" si="63"/>
        <v>#DIV/0!</v>
      </c>
      <c r="AS87" s="133" t="e">
        <f t="shared" si="64"/>
        <v>#DIV/0!</v>
      </c>
      <c r="AT87" s="133" t="e">
        <f t="shared" si="65"/>
        <v>#DIV/0!</v>
      </c>
      <c r="AU87" s="133" t="e">
        <f t="shared" si="66"/>
        <v>#DIV/0!</v>
      </c>
      <c r="AV87" s="133" t="e">
        <f t="shared" si="67"/>
        <v>#DIV/0!</v>
      </c>
      <c r="AW87" s="133" t="e">
        <f t="shared" si="56"/>
        <v>#DIV/0!</v>
      </c>
      <c r="AX87" s="80"/>
      <c r="AY87" s="80"/>
      <c r="AZ87" s="80"/>
      <c r="BA87" s="80"/>
      <c r="BB87" s="80"/>
      <c r="BC87" s="80"/>
      <c r="BD87" s="80"/>
      <c r="BE87" s="80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</row>
    <row r="88" spans="1:77" s="8" customFormat="1" ht="37.5" hidden="1" customHeight="1">
      <c r="A88" s="243" t="s">
        <v>73</v>
      </c>
      <c r="B88" s="244"/>
      <c r="C88" s="236"/>
      <c r="D88" s="120"/>
      <c r="E88" s="190"/>
      <c r="F88" s="191"/>
      <c r="G88" s="120"/>
      <c r="H88" s="190"/>
      <c r="I88" s="235"/>
      <c r="J88" s="120"/>
      <c r="K88" s="236"/>
      <c r="L88" s="236"/>
      <c r="M88" s="236"/>
      <c r="N88" s="236"/>
      <c r="O88" s="185">
        <f t="shared" si="68"/>
        <v>0</v>
      </c>
      <c r="P88" s="185"/>
      <c r="Q88" s="185"/>
      <c r="R88" s="185"/>
      <c r="S88" s="185">
        <f t="shared" si="71"/>
        <v>0</v>
      </c>
      <c r="T88" s="185"/>
      <c r="U88" s="185">
        <f t="shared" si="60"/>
        <v>0</v>
      </c>
      <c r="V88" s="185">
        <f t="shared" si="69"/>
        <v>0</v>
      </c>
      <c r="W88" s="57"/>
      <c r="X88" s="57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57"/>
      <c r="AM88" s="48">
        <f t="shared" si="70"/>
        <v>0</v>
      </c>
      <c r="AN88" s="80"/>
      <c r="AO88" s="80"/>
      <c r="AP88" s="133" t="e">
        <f t="shared" si="61"/>
        <v>#DIV/0!</v>
      </c>
      <c r="AQ88" s="133" t="e">
        <f t="shared" si="62"/>
        <v>#DIV/0!</v>
      </c>
      <c r="AR88" s="133" t="e">
        <f t="shared" si="63"/>
        <v>#DIV/0!</v>
      </c>
      <c r="AS88" s="133" t="e">
        <f t="shared" si="64"/>
        <v>#DIV/0!</v>
      </c>
      <c r="AT88" s="133" t="e">
        <f t="shared" si="65"/>
        <v>#DIV/0!</v>
      </c>
      <c r="AU88" s="133" t="e">
        <f t="shared" si="66"/>
        <v>#DIV/0!</v>
      </c>
      <c r="AV88" s="133" t="e">
        <f t="shared" si="67"/>
        <v>#DIV/0!</v>
      </c>
      <c r="AW88" s="133" t="e">
        <f t="shared" si="56"/>
        <v>#DIV/0!</v>
      </c>
      <c r="AX88" s="80"/>
      <c r="AY88" s="80"/>
      <c r="AZ88" s="80"/>
      <c r="BA88" s="80"/>
      <c r="BB88" s="80"/>
      <c r="BC88" s="80"/>
      <c r="BD88" s="80"/>
      <c r="BE88" s="80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</row>
    <row r="89" spans="1:77" s="78" customFormat="1" ht="15" customHeight="1">
      <c r="A89" s="123" t="s">
        <v>28</v>
      </c>
      <c r="B89" s="85" t="s">
        <v>259</v>
      </c>
      <c r="C89" s="332">
        <f>COUNTIF(C90:E114,1)+COUNTIF(C90:E114,2)+COUNTIF(C90:E114,3)+COUNTIF(C90:E114,4)+COUNTIF(C90:E114,5)+COUNTIF(C90:E114,6)+COUNTIF(C90:E114,7)+COUNTIF(C90:E114,8)</f>
        <v>0</v>
      </c>
      <c r="D89" s="332"/>
      <c r="E89" s="344"/>
      <c r="F89" s="331">
        <f>COUNTIF(F90:H114,1)+COUNTIF(F90:H114,2)+COUNTIF(F90:H114,3)+COUNTIF(F90:H114,4)+COUNTIF(F90:H114,5)+COUNTIF(F90:H114,6)+COUNTIF(F90:H114,7)+COUNTIF(F90:H114,8)</f>
        <v>10</v>
      </c>
      <c r="G89" s="332"/>
      <c r="H89" s="344"/>
      <c r="I89" s="331">
        <f>COUNTIF(I90:K114,1)+COUNTIF(I90:K114,2)+COUNTIF(I90:K114,3)+COUNTIF(I90:K114,4)+COUNTIF(I90:K114,5)+COUNTIF(I90:K114,6)+COUNTIF(I90:K114,7)+COUNTIF(I90:K114,8)</f>
        <v>0</v>
      </c>
      <c r="J89" s="332"/>
      <c r="K89" s="332"/>
      <c r="L89" s="331">
        <f>COUNTIF(L90:N114,1)+COUNTIF(L90:N114,2)+COUNTIF(L90:N114,3)+COUNTIF(L90:N114,4)+COUNTIF(L90:N114,5)+COUNTIF(L90:N114,6)+COUNTIF(L90:N114,7)+COUNTIF(L90:N114,8)</f>
        <v>0</v>
      </c>
      <c r="M89" s="332"/>
      <c r="N89" s="332"/>
      <c r="O89" s="206">
        <f>SUM(O105:O122)</f>
        <v>975</v>
      </c>
      <c r="P89" s="206">
        <f t="shared" ref="P89:R89" si="72">SUM(P105:P122)</f>
        <v>0</v>
      </c>
      <c r="Q89" s="206">
        <f t="shared" si="72"/>
        <v>0</v>
      </c>
      <c r="R89" s="206">
        <f t="shared" si="72"/>
        <v>0</v>
      </c>
      <c r="S89" s="206">
        <f>SUM(S105:S122)</f>
        <v>2</v>
      </c>
      <c r="T89" s="206">
        <f>SUM(T105:T122)</f>
        <v>0</v>
      </c>
      <c r="U89" s="206">
        <f>SUM(U105:U122)</f>
        <v>973</v>
      </c>
      <c r="V89" s="206">
        <f>SUM(V105:V122)</f>
        <v>533</v>
      </c>
      <c r="W89" s="206">
        <f>SUM(W105:W122)</f>
        <v>440</v>
      </c>
      <c r="X89" s="206"/>
      <c r="Y89" s="206">
        <f t="shared" ref="Y89:AJ89" si="73">SUM(Y105:Y122)</f>
        <v>0</v>
      </c>
      <c r="Z89" s="206">
        <f t="shared" si="73"/>
        <v>0</v>
      </c>
      <c r="AA89" s="206">
        <f t="shared" si="73"/>
        <v>192</v>
      </c>
      <c r="AB89" s="206">
        <f t="shared" si="73"/>
        <v>190</v>
      </c>
      <c r="AC89" s="206">
        <f t="shared" si="73"/>
        <v>0</v>
      </c>
      <c r="AD89" s="206">
        <f t="shared" si="73"/>
        <v>128</v>
      </c>
      <c r="AE89" s="206">
        <f t="shared" si="73"/>
        <v>0</v>
      </c>
      <c r="AF89" s="206">
        <f t="shared" si="73"/>
        <v>138</v>
      </c>
      <c r="AG89" s="206">
        <f t="shared" si="73"/>
        <v>0</v>
      </c>
      <c r="AH89" s="206">
        <f t="shared" si="73"/>
        <v>208</v>
      </c>
      <c r="AI89" s="206">
        <f t="shared" si="73"/>
        <v>0</v>
      </c>
      <c r="AJ89" s="206">
        <f t="shared" si="73"/>
        <v>117</v>
      </c>
      <c r="AK89" s="206"/>
      <c r="AL89" s="74">
        <v>612</v>
      </c>
      <c r="AM89" s="77">
        <f>SUM(AM105:AM116)</f>
        <v>660</v>
      </c>
      <c r="AN89" s="121"/>
      <c r="AO89" s="121"/>
      <c r="AP89" s="137">
        <f>SUM(AP105:AP118)</f>
        <v>0</v>
      </c>
      <c r="AQ89" s="137">
        <f t="shared" ref="AQ89:AW89" si="74">SUM(AQ105:AQ118)</f>
        <v>0</v>
      </c>
      <c r="AR89" s="137">
        <f t="shared" si="74"/>
        <v>0.8205128205128206</v>
      </c>
      <c r="AS89" s="137">
        <f t="shared" si="74"/>
        <v>1.1794871794871795</v>
      </c>
      <c r="AT89" s="137">
        <f t="shared" si="74"/>
        <v>0</v>
      </c>
      <c r="AU89" s="137">
        <f t="shared" si="74"/>
        <v>0</v>
      </c>
      <c r="AV89" s="137">
        <f t="shared" si="74"/>
        <v>0</v>
      </c>
      <c r="AW89" s="137">
        <f t="shared" si="74"/>
        <v>0</v>
      </c>
      <c r="AX89" s="139">
        <f>SUM(AP89:AW89)</f>
        <v>2</v>
      </c>
      <c r="AY89" s="121"/>
      <c r="AZ89" s="121"/>
      <c r="BA89" s="121"/>
      <c r="BB89" s="121"/>
      <c r="BC89" s="121"/>
      <c r="BD89" s="121"/>
      <c r="BE89" s="121"/>
    </row>
    <row r="90" spans="1:77" s="9" customFormat="1" ht="28.5" hidden="1" customHeight="1" thickBot="1">
      <c r="A90" s="245" t="s">
        <v>10</v>
      </c>
      <c r="B90" s="85" t="s">
        <v>11</v>
      </c>
      <c r="C90" s="246"/>
      <c r="D90" s="246"/>
      <c r="E90" s="247"/>
      <c r="F90" s="248"/>
      <c r="G90" s="246"/>
      <c r="H90" s="247"/>
      <c r="I90" s="246"/>
      <c r="J90" s="246"/>
      <c r="K90" s="246"/>
      <c r="L90" s="249"/>
      <c r="M90" s="249"/>
      <c r="N90" s="249"/>
      <c r="O90" s="206" t="e">
        <f t="shared" ref="O90:O104" si="75">S90+U90</f>
        <v>#REF!</v>
      </c>
      <c r="P90" s="206"/>
      <c r="Q90" s="206"/>
      <c r="R90" s="206"/>
      <c r="S90" s="206" t="e">
        <f t="shared" ref="S90:S104" si="76">U90*0.5</f>
        <v>#REF!</v>
      </c>
      <c r="T90" s="206"/>
      <c r="U90" s="206" t="e">
        <f>Y90*$Y$7+Z90*$Z$7+#REF!*#REF!+AA90*$AA$7+AB90*$AB$7+#REF!*#REF!+#REF!*#REF!+AJ90*$AJ$7+#REF!*#REF!+#REF!*#REF!</f>
        <v>#REF!</v>
      </c>
      <c r="V90" s="206"/>
      <c r="W90" s="207"/>
      <c r="X90" s="207"/>
      <c r="Y90" s="207">
        <f>SUM(Y91:Y104)</f>
        <v>0</v>
      </c>
      <c r="Z90" s="207">
        <f>SUM(Z91:Z104)</f>
        <v>0</v>
      </c>
      <c r="AA90" s="207">
        <f>SUM(AA91:AA104)</f>
        <v>0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61"/>
      <c r="AM90" s="48" t="e">
        <f t="shared" ref="AM90:AM104" si="77">U90-AL90</f>
        <v>#REF!</v>
      </c>
      <c r="AN90" s="80"/>
      <c r="AO90" s="80"/>
      <c r="AP90" s="133" t="e">
        <f t="shared" ref="AP90:AP122" si="78">$S90*(Y90*100/$U90)/100</f>
        <v>#REF!</v>
      </c>
      <c r="AQ90" s="133" t="e">
        <f t="shared" ref="AQ90:AQ122" si="79">$S90*(Z90*100/$U90)/100</f>
        <v>#REF!</v>
      </c>
      <c r="AR90" s="133" t="e">
        <f t="shared" ref="AR90:AR122" si="80">$S90*(AA90*100/$U90)/100</f>
        <v>#REF!</v>
      </c>
      <c r="AS90" s="133" t="e">
        <f t="shared" ref="AS90:AS122" si="81">$S90*(AB90*100/$U90)/100</f>
        <v>#REF!</v>
      </c>
      <c r="AT90" s="133" t="e">
        <f t="shared" ref="AT90:AT122" si="82">$S90*(AD90*100/$U90)/100</f>
        <v>#REF!</v>
      </c>
      <c r="AU90" s="133" t="e">
        <f t="shared" ref="AU90:AU122" si="83">$S90*(AF90*100/$U90)/100</f>
        <v>#REF!</v>
      </c>
      <c r="AV90" s="133" t="e">
        <f t="shared" ref="AV90:AV122" si="84">$S90*(AH90*100/$U90)/100</f>
        <v>#REF!</v>
      </c>
      <c r="AW90" s="133" t="e">
        <f t="shared" si="56"/>
        <v>#REF!</v>
      </c>
      <c r="AX90" s="80"/>
      <c r="AY90" s="80"/>
      <c r="AZ90" s="80"/>
      <c r="BA90" s="80"/>
      <c r="BB90" s="80"/>
      <c r="BC90" s="80"/>
      <c r="BD90" s="80"/>
      <c r="BE90" s="80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</row>
    <row r="91" spans="1:77" s="8" customFormat="1" ht="12" hidden="1" thickBot="1">
      <c r="A91" s="250" t="s">
        <v>12</v>
      </c>
      <c r="B91" s="84"/>
      <c r="C91" s="251"/>
      <c r="D91" s="251"/>
      <c r="E91" s="252"/>
      <c r="F91" s="253"/>
      <c r="G91" s="251"/>
      <c r="H91" s="252"/>
      <c r="I91" s="251"/>
      <c r="J91" s="251"/>
      <c r="K91" s="251"/>
      <c r="L91" s="254"/>
      <c r="M91" s="254"/>
      <c r="N91" s="254"/>
      <c r="O91" s="206" t="e">
        <f t="shared" si="75"/>
        <v>#REF!</v>
      </c>
      <c r="P91" s="206"/>
      <c r="Q91" s="206"/>
      <c r="R91" s="206"/>
      <c r="S91" s="206" t="e">
        <f t="shared" si="76"/>
        <v>#REF!</v>
      </c>
      <c r="T91" s="206"/>
      <c r="U91" s="206" t="e">
        <f>Y91*$Y$7+Z91*$Z$7+#REF!*#REF!+AA91*$AA$7+AB91*$AB$7+#REF!*#REF!+#REF!*#REF!+AJ91*$AJ$7+#REF!*#REF!+#REF!*#REF!</f>
        <v>#REF!</v>
      </c>
      <c r="V91" s="185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61"/>
      <c r="AM91" s="48" t="e">
        <f t="shared" si="77"/>
        <v>#REF!</v>
      </c>
      <c r="AN91" s="80"/>
      <c r="AO91" s="80"/>
      <c r="AP91" s="133" t="e">
        <f t="shared" si="78"/>
        <v>#REF!</v>
      </c>
      <c r="AQ91" s="133" t="e">
        <f t="shared" si="79"/>
        <v>#REF!</v>
      </c>
      <c r="AR91" s="133" t="e">
        <f t="shared" si="80"/>
        <v>#REF!</v>
      </c>
      <c r="AS91" s="133" t="e">
        <f t="shared" si="81"/>
        <v>#REF!</v>
      </c>
      <c r="AT91" s="133" t="e">
        <f t="shared" si="82"/>
        <v>#REF!</v>
      </c>
      <c r="AU91" s="133" t="e">
        <f t="shared" si="83"/>
        <v>#REF!</v>
      </c>
      <c r="AV91" s="133" t="e">
        <f t="shared" si="84"/>
        <v>#REF!</v>
      </c>
      <c r="AW91" s="133" t="e">
        <f t="shared" si="56"/>
        <v>#REF!</v>
      </c>
      <c r="AX91" s="80"/>
      <c r="AY91" s="80"/>
      <c r="AZ91" s="80"/>
      <c r="BA91" s="80"/>
      <c r="BB91" s="80"/>
      <c r="BC91" s="80"/>
      <c r="BD91" s="80"/>
      <c r="BE91" s="80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</row>
    <row r="92" spans="1:77" s="8" customFormat="1" ht="12" hidden="1" thickBot="1">
      <c r="A92" s="250" t="s">
        <v>13</v>
      </c>
      <c r="B92" s="84"/>
      <c r="C92" s="251"/>
      <c r="D92" s="251"/>
      <c r="E92" s="252"/>
      <c r="F92" s="253"/>
      <c r="G92" s="251"/>
      <c r="H92" s="252"/>
      <c r="I92" s="251"/>
      <c r="J92" s="251"/>
      <c r="K92" s="251"/>
      <c r="L92" s="254"/>
      <c r="M92" s="254"/>
      <c r="N92" s="254"/>
      <c r="O92" s="206" t="e">
        <f t="shared" si="75"/>
        <v>#REF!</v>
      </c>
      <c r="P92" s="206"/>
      <c r="Q92" s="206"/>
      <c r="R92" s="206"/>
      <c r="S92" s="206" t="e">
        <f t="shared" si="76"/>
        <v>#REF!</v>
      </c>
      <c r="T92" s="206"/>
      <c r="U92" s="206" t="e">
        <f>Y92*$Y$7+Z92*$Z$7+#REF!*#REF!+AA92*$AA$7+AB92*$AB$7+#REF!*#REF!+#REF!*#REF!+AJ92*$AJ$7+#REF!*#REF!+#REF!*#REF!</f>
        <v>#REF!</v>
      </c>
      <c r="V92" s="185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61"/>
      <c r="AM92" s="48" t="e">
        <f t="shared" si="77"/>
        <v>#REF!</v>
      </c>
      <c r="AN92" s="80"/>
      <c r="AO92" s="80"/>
      <c r="AP92" s="133" t="e">
        <f t="shared" si="78"/>
        <v>#REF!</v>
      </c>
      <c r="AQ92" s="133" t="e">
        <f t="shared" si="79"/>
        <v>#REF!</v>
      </c>
      <c r="AR92" s="133" t="e">
        <f t="shared" si="80"/>
        <v>#REF!</v>
      </c>
      <c r="AS92" s="133" t="e">
        <f t="shared" si="81"/>
        <v>#REF!</v>
      </c>
      <c r="AT92" s="133" t="e">
        <f t="shared" si="82"/>
        <v>#REF!</v>
      </c>
      <c r="AU92" s="133" t="e">
        <f t="shared" si="83"/>
        <v>#REF!</v>
      </c>
      <c r="AV92" s="133" t="e">
        <f t="shared" si="84"/>
        <v>#REF!</v>
      </c>
      <c r="AW92" s="133" t="e">
        <f t="shared" si="56"/>
        <v>#REF!</v>
      </c>
      <c r="AX92" s="80"/>
      <c r="AY92" s="80"/>
      <c r="AZ92" s="80"/>
      <c r="BA92" s="80"/>
      <c r="BB92" s="80"/>
      <c r="BC92" s="80"/>
      <c r="BD92" s="80"/>
      <c r="BE92" s="80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</row>
    <row r="93" spans="1:77" s="8" customFormat="1" ht="12" hidden="1" thickBot="1">
      <c r="A93" s="250" t="s">
        <v>14</v>
      </c>
      <c r="B93" s="84"/>
      <c r="C93" s="251"/>
      <c r="D93" s="251"/>
      <c r="E93" s="252"/>
      <c r="F93" s="253"/>
      <c r="G93" s="251"/>
      <c r="H93" s="252"/>
      <c r="I93" s="251"/>
      <c r="J93" s="251"/>
      <c r="K93" s="251"/>
      <c r="L93" s="254"/>
      <c r="M93" s="254"/>
      <c r="N93" s="254"/>
      <c r="O93" s="206" t="e">
        <f t="shared" si="75"/>
        <v>#REF!</v>
      </c>
      <c r="P93" s="206"/>
      <c r="Q93" s="206"/>
      <c r="R93" s="206"/>
      <c r="S93" s="206" t="e">
        <f t="shared" si="76"/>
        <v>#REF!</v>
      </c>
      <c r="T93" s="206"/>
      <c r="U93" s="206" t="e">
        <f>Y93*$Y$7+Z93*$Z$7+#REF!*#REF!+AA93*$AA$7+AB93*$AB$7+#REF!*#REF!+#REF!*#REF!+AJ93*$AJ$7+#REF!*#REF!+#REF!*#REF!</f>
        <v>#REF!</v>
      </c>
      <c r="V93" s="185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61"/>
      <c r="AM93" s="48" t="e">
        <f t="shared" si="77"/>
        <v>#REF!</v>
      </c>
      <c r="AN93" s="80"/>
      <c r="AO93" s="80"/>
      <c r="AP93" s="133" t="e">
        <f t="shared" si="78"/>
        <v>#REF!</v>
      </c>
      <c r="AQ93" s="133" t="e">
        <f t="shared" si="79"/>
        <v>#REF!</v>
      </c>
      <c r="AR93" s="133" t="e">
        <f t="shared" si="80"/>
        <v>#REF!</v>
      </c>
      <c r="AS93" s="133" t="e">
        <f t="shared" si="81"/>
        <v>#REF!</v>
      </c>
      <c r="AT93" s="133" t="e">
        <f t="shared" si="82"/>
        <v>#REF!</v>
      </c>
      <c r="AU93" s="133" t="e">
        <f t="shared" si="83"/>
        <v>#REF!</v>
      </c>
      <c r="AV93" s="133" t="e">
        <f t="shared" si="84"/>
        <v>#REF!</v>
      </c>
      <c r="AW93" s="133" t="e">
        <f t="shared" si="56"/>
        <v>#REF!</v>
      </c>
      <c r="AX93" s="80"/>
      <c r="AY93" s="80"/>
      <c r="AZ93" s="80"/>
      <c r="BA93" s="80"/>
      <c r="BB93" s="80"/>
      <c r="BC93" s="80"/>
      <c r="BD93" s="80"/>
      <c r="BE93" s="80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</row>
    <row r="94" spans="1:77" s="8" customFormat="1" ht="12" hidden="1" thickBot="1">
      <c r="A94" s="250" t="s">
        <v>15</v>
      </c>
      <c r="B94" s="84"/>
      <c r="C94" s="251"/>
      <c r="D94" s="251"/>
      <c r="E94" s="252"/>
      <c r="F94" s="253"/>
      <c r="G94" s="251"/>
      <c r="H94" s="252"/>
      <c r="I94" s="251"/>
      <c r="J94" s="251"/>
      <c r="K94" s="251"/>
      <c r="L94" s="254"/>
      <c r="M94" s="254"/>
      <c r="N94" s="254"/>
      <c r="O94" s="206" t="e">
        <f t="shared" si="75"/>
        <v>#REF!</v>
      </c>
      <c r="P94" s="206"/>
      <c r="Q94" s="206"/>
      <c r="R94" s="206"/>
      <c r="S94" s="206" t="e">
        <f t="shared" si="76"/>
        <v>#REF!</v>
      </c>
      <c r="T94" s="206"/>
      <c r="U94" s="206" t="e">
        <f>Y94*$Y$7+Z94*$Z$7+#REF!*#REF!+AA94*$AA$7+AB94*$AB$7+#REF!*#REF!+#REF!*#REF!+AJ94*$AJ$7+#REF!*#REF!+#REF!*#REF!</f>
        <v>#REF!</v>
      </c>
      <c r="V94" s="185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61"/>
      <c r="AM94" s="48" t="e">
        <f t="shared" si="77"/>
        <v>#REF!</v>
      </c>
      <c r="AN94" s="80"/>
      <c r="AO94" s="80"/>
      <c r="AP94" s="133" t="e">
        <f t="shared" si="78"/>
        <v>#REF!</v>
      </c>
      <c r="AQ94" s="133" t="e">
        <f t="shared" si="79"/>
        <v>#REF!</v>
      </c>
      <c r="AR94" s="133" t="e">
        <f t="shared" si="80"/>
        <v>#REF!</v>
      </c>
      <c r="AS94" s="133" t="e">
        <f t="shared" si="81"/>
        <v>#REF!</v>
      </c>
      <c r="AT94" s="133" t="e">
        <f t="shared" si="82"/>
        <v>#REF!</v>
      </c>
      <c r="AU94" s="133" t="e">
        <f t="shared" si="83"/>
        <v>#REF!</v>
      </c>
      <c r="AV94" s="133" t="e">
        <f t="shared" si="84"/>
        <v>#REF!</v>
      </c>
      <c r="AW94" s="133" t="e">
        <f t="shared" si="56"/>
        <v>#REF!</v>
      </c>
      <c r="AX94" s="80"/>
      <c r="AY94" s="80"/>
      <c r="AZ94" s="80"/>
      <c r="BA94" s="80"/>
      <c r="BB94" s="80"/>
      <c r="BC94" s="80"/>
      <c r="BD94" s="80"/>
      <c r="BE94" s="80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</row>
    <row r="95" spans="1:77" s="8" customFormat="1" ht="12" hidden="1" thickBot="1">
      <c r="A95" s="250" t="s">
        <v>16</v>
      </c>
      <c r="B95" s="84"/>
      <c r="C95" s="251"/>
      <c r="D95" s="251"/>
      <c r="E95" s="252"/>
      <c r="F95" s="253"/>
      <c r="G95" s="251"/>
      <c r="H95" s="252"/>
      <c r="I95" s="251"/>
      <c r="J95" s="251"/>
      <c r="K95" s="251"/>
      <c r="L95" s="254"/>
      <c r="M95" s="254"/>
      <c r="N95" s="254"/>
      <c r="O95" s="206" t="e">
        <f t="shared" si="75"/>
        <v>#REF!</v>
      </c>
      <c r="P95" s="206"/>
      <c r="Q95" s="206"/>
      <c r="R95" s="206"/>
      <c r="S95" s="206" t="e">
        <f t="shared" si="76"/>
        <v>#REF!</v>
      </c>
      <c r="T95" s="206"/>
      <c r="U95" s="206" t="e">
        <f>Y95*$Y$7+Z95*$Z$7+#REF!*#REF!+AA95*$AA$7+AB95*$AB$7+#REF!*#REF!+#REF!*#REF!+AJ95*$AJ$7+#REF!*#REF!+#REF!*#REF!</f>
        <v>#REF!</v>
      </c>
      <c r="V95" s="185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61"/>
      <c r="AM95" s="48" t="e">
        <f t="shared" si="77"/>
        <v>#REF!</v>
      </c>
      <c r="AN95" s="80"/>
      <c r="AO95" s="80"/>
      <c r="AP95" s="133" t="e">
        <f t="shared" si="78"/>
        <v>#REF!</v>
      </c>
      <c r="AQ95" s="133" t="e">
        <f t="shared" si="79"/>
        <v>#REF!</v>
      </c>
      <c r="AR95" s="133" t="e">
        <f t="shared" si="80"/>
        <v>#REF!</v>
      </c>
      <c r="AS95" s="133" t="e">
        <f t="shared" si="81"/>
        <v>#REF!</v>
      </c>
      <c r="AT95" s="133" t="e">
        <f t="shared" si="82"/>
        <v>#REF!</v>
      </c>
      <c r="AU95" s="133" t="e">
        <f t="shared" si="83"/>
        <v>#REF!</v>
      </c>
      <c r="AV95" s="133" t="e">
        <f t="shared" si="84"/>
        <v>#REF!</v>
      </c>
      <c r="AW95" s="133" t="e">
        <f t="shared" si="56"/>
        <v>#REF!</v>
      </c>
      <c r="AX95" s="80"/>
      <c r="AY95" s="80"/>
      <c r="AZ95" s="80"/>
      <c r="BA95" s="80"/>
      <c r="BB95" s="80"/>
      <c r="BC95" s="80"/>
      <c r="BD95" s="80"/>
      <c r="BE95" s="80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</row>
    <row r="96" spans="1:77" s="8" customFormat="1" ht="12" hidden="1" thickBot="1">
      <c r="A96" s="250" t="s">
        <v>17</v>
      </c>
      <c r="B96" s="84"/>
      <c r="C96" s="251"/>
      <c r="D96" s="251"/>
      <c r="E96" s="252"/>
      <c r="F96" s="253"/>
      <c r="G96" s="251"/>
      <c r="H96" s="252"/>
      <c r="I96" s="251"/>
      <c r="J96" s="251"/>
      <c r="K96" s="251"/>
      <c r="L96" s="254"/>
      <c r="M96" s="254"/>
      <c r="N96" s="254"/>
      <c r="O96" s="206" t="e">
        <f t="shared" si="75"/>
        <v>#REF!</v>
      </c>
      <c r="P96" s="206"/>
      <c r="Q96" s="206"/>
      <c r="R96" s="206"/>
      <c r="S96" s="206" t="e">
        <f t="shared" si="76"/>
        <v>#REF!</v>
      </c>
      <c r="T96" s="206"/>
      <c r="U96" s="206" t="e">
        <f>Y96*$Y$7+Z96*$Z$7+#REF!*#REF!+AA96*$AA$7+AB96*$AB$7+#REF!*#REF!+#REF!*#REF!+AJ96*$AJ$7+#REF!*#REF!+#REF!*#REF!</f>
        <v>#REF!</v>
      </c>
      <c r="V96" s="185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61"/>
      <c r="AM96" s="48" t="e">
        <f t="shared" si="77"/>
        <v>#REF!</v>
      </c>
      <c r="AN96" s="80"/>
      <c r="AO96" s="80"/>
      <c r="AP96" s="133" t="e">
        <f t="shared" si="78"/>
        <v>#REF!</v>
      </c>
      <c r="AQ96" s="133" t="e">
        <f t="shared" si="79"/>
        <v>#REF!</v>
      </c>
      <c r="AR96" s="133" t="e">
        <f t="shared" si="80"/>
        <v>#REF!</v>
      </c>
      <c r="AS96" s="133" t="e">
        <f t="shared" si="81"/>
        <v>#REF!</v>
      </c>
      <c r="AT96" s="133" t="e">
        <f t="shared" si="82"/>
        <v>#REF!</v>
      </c>
      <c r="AU96" s="133" t="e">
        <f t="shared" si="83"/>
        <v>#REF!</v>
      </c>
      <c r="AV96" s="133" t="e">
        <f t="shared" si="84"/>
        <v>#REF!</v>
      </c>
      <c r="AW96" s="133" t="e">
        <f t="shared" si="56"/>
        <v>#REF!</v>
      </c>
      <c r="AX96" s="80"/>
      <c r="AY96" s="80"/>
      <c r="AZ96" s="80"/>
      <c r="BA96" s="80"/>
      <c r="BB96" s="80"/>
      <c r="BC96" s="80"/>
      <c r="BD96" s="80"/>
      <c r="BE96" s="80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</row>
    <row r="97" spans="1:77" s="8" customFormat="1" ht="12" hidden="1" thickBot="1">
      <c r="A97" s="250" t="s">
        <v>18</v>
      </c>
      <c r="B97" s="84"/>
      <c r="C97" s="251"/>
      <c r="D97" s="251"/>
      <c r="E97" s="252"/>
      <c r="F97" s="253"/>
      <c r="G97" s="251"/>
      <c r="H97" s="252"/>
      <c r="I97" s="251"/>
      <c r="J97" s="251"/>
      <c r="K97" s="251"/>
      <c r="L97" s="254"/>
      <c r="M97" s="254"/>
      <c r="N97" s="254"/>
      <c r="O97" s="206" t="e">
        <f t="shared" si="75"/>
        <v>#REF!</v>
      </c>
      <c r="P97" s="206"/>
      <c r="Q97" s="206"/>
      <c r="R97" s="206"/>
      <c r="S97" s="206" t="e">
        <f t="shared" si="76"/>
        <v>#REF!</v>
      </c>
      <c r="T97" s="206"/>
      <c r="U97" s="206" t="e">
        <f>Y97*$Y$7+Z97*$Z$7+#REF!*#REF!+AA97*$AA$7+AB97*$AB$7+#REF!*#REF!+#REF!*#REF!+AJ97*$AJ$7+#REF!*#REF!+#REF!*#REF!</f>
        <v>#REF!</v>
      </c>
      <c r="V97" s="185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61"/>
      <c r="AM97" s="48" t="e">
        <f t="shared" si="77"/>
        <v>#REF!</v>
      </c>
      <c r="AN97" s="80"/>
      <c r="AO97" s="80"/>
      <c r="AP97" s="133" t="e">
        <f t="shared" si="78"/>
        <v>#REF!</v>
      </c>
      <c r="AQ97" s="133" t="e">
        <f t="shared" si="79"/>
        <v>#REF!</v>
      </c>
      <c r="AR97" s="133" t="e">
        <f t="shared" si="80"/>
        <v>#REF!</v>
      </c>
      <c r="AS97" s="133" t="e">
        <f t="shared" si="81"/>
        <v>#REF!</v>
      </c>
      <c r="AT97" s="133" t="e">
        <f t="shared" si="82"/>
        <v>#REF!</v>
      </c>
      <c r="AU97" s="133" t="e">
        <f t="shared" si="83"/>
        <v>#REF!</v>
      </c>
      <c r="AV97" s="133" t="e">
        <f t="shared" si="84"/>
        <v>#REF!</v>
      </c>
      <c r="AW97" s="133" t="e">
        <f t="shared" si="56"/>
        <v>#REF!</v>
      </c>
      <c r="AX97" s="80"/>
      <c r="AY97" s="80"/>
      <c r="AZ97" s="80"/>
      <c r="BA97" s="80"/>
      <c r="BB97" s="80"/>
      <c r="BC97" s="80"/>
      <c r="BD97" s="80"/>
      <c r="BE97" s="80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</row>
    <row r="98" spans="1:77" s="8" customFormat="1" ht="12" hidden="1" thickBot="1">
      <c r="A98" s="250" t="s">
        <v>19</v>
      </c>
      <c r="B98" s="84"/>
      <c r="C98" s="251"/>
      <c r="D98" s="251"/>
      <c r="E98" s="252"/>
      <c r="F98" s="253"/>
      <c r="G98" s="251"/>
      <c r="H98" s="252"/>
      <c r="I98" s="251"/>
      <c r="J98" s="251"/>
      <c r="K98" s="251"/>
      <c r="L98" s="254"/>
      <c r="M98" s="254"/>
      <c r="N98" s="254"/>
      <c r="O98" s="206" t="e">
        <f t="shared" si="75"/>
        <v>#REF!</v>
      </c>
      <c r="P98" s="206"/>
      <c r="Q98" s="206"/>
      <c r="R98" s="206"/>
      <c r="S98" s="206" t="e">
        <f t="shared" si="76"/>
        <v>#REF!</v>
      </c>
      <c r="T98" s="206"/>
      <c r="U98" s="206" t="e">
        <f>Y98*$Y$7+Z98*$Z$7+#REF!*#REF!+AA98*$AA$7+AB98*$AB$7+#REF!*#REF!+#REF!*#REF!+AJ98*$AJ$7+#REF!*#REF!+#REF!*#REF!</f>
        <v>#REF!</v>
      </c>
      <c r="V98" s="185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61"/>
      <c r="AM98" s="48" t="e">
        <f t="shared" si="77"/>
        <v>#REF!</v>
      </c>
      <c r="AN98" s="80"/>
      <c r="AO98" s="80"/>
      <c r="AP98" s="133" t="e">
        <f t="shared" si="78"/>
        <v>#REF!</v>
      </c>
      <c r="AQ98" s="133" t="e">
        <f t="shared" si="79"/>
        <v>#REF!</v>
      </c>
      <c r="AR98" s="133" t="e">
        <f t="shared" si="80"/>
        <v>#REF!</v>
      </c>
      <c r="AS98" s="133" t="e">
        <f t="shared" si="81"/>
        <v>#REF!</v>
      </c>
      <c r="AT98" s="133" t="e">
        <f t="shared" si="82"/>
        <v>#REF!</v>
      </c>
      <c r="AU98" s="133" t="e">
        <f t="shared" si="83"/>
        <v>#REF!</v>
      </c>
      <c r="AV98" s="133" t="e">
        <f t="shared" si="84"/>
        <v>#REF!</v>
      </c>
      <c r="AW98" s="133" t="e">
        <f t="shared" si="56"/>
        <v>#REF!</v>
      </c>
      <c r="AX98" s="80"/>
      <c r="AY98" s="80"/>
      <c r="AZ98" s="80"/>
      <c r="BA98" s="80"/>
      <c r="BB98" s="80"/>
      <c r="BC98" s="80"/>
      <c r="BD98" s="80"/>
      <c r="BE98" s="80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</row>
    <row r="99" spans="1:77" s="8" customFormat="1" ht="12" hidden="1" thickBot="1">
      <c r="A99" s="250" t="s">
        <v>20</v>
      </c>
      <c r="B99" s="84"/>
      <c r="C99" s="251"/>
      <c r="D99" s="251"/>
      <c r="E99" s="252"/>
      <c r="F99" s="253"/>
      <c r="G99" s="251"/>
      <c r="H99" s="252"/>
      <c r="I99" s="251"/>
      <c r="J99" s="251"/>
      <c r="K99" s="251"/>
      <c r="L99" s="254"/>
      <c r="M99" s="254"/>
      <c r="N99" s="254"/>
      <c r="O99" s="206" t="e">
        <f t="shared" si="75"/>
        <v>#REF!</v>
      </c>
      <c r="P99" s="206"/>
      <c r="Q99" s="206"/>
      <c r="R99" s="206"/>
      <c r="S99" s="206" t="e">
        <f t="shared" si="76"/>
        <v>#REF!</v>
      </c>
      <c r="T99" s="206"/>
      <c r="U99" s="206" t="e">
        <f>Y99*$Y$7+Z99*$Z$7+#REF!*#REF!+AA99*$AA$7+AB99*$AB$7+#REF!*#REF!+#REF!*#REF!+AJ99*$AJ$7+#REF!*#REF!+#REF!*#REF!</f>
        <v>#REF!</v>
      </c>
      <c r="V99" s="185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61"/>
      <c r="AM99" s="48" t="e">
        <f t="shared" si="77"/>
        <v>#REF!</v>
      </c>
      <c r="AN99" s="80"/>
      <c r="AO99" s="80"/>
      <c r="AP99" s="133" t="e">
        <f t="shared" si="78"/>
        <v>#REF!</v>
      </c>
      <c r="AQ99" s="133" t="e">
        <f t="shared" si="79"/>
        <v>#REF!</v>
      </c>
      <c r="AR99" s="133" t="e">
        <f t="shared" si="80"/>
        <v>#REF!</v>
      </c>
      <c r="AS99" s="133" t="e">
        <f t="shared" si="81"/>
        <v>#REF!</v>
      </c>
      <c r="AT99" s="133" t="e">
        <f t="shared" si="82"/>
        <v>#REF!</v>
      </c>
      <c r="AU99" s="133" t="e">
        <f t="shared" si="83"/>
        <v>#REF!</v>
      </c>
      <c r="AV99" s="133" t="e">
        <f t="shared" si="84"/>
        <v>#REF!</v>
      </c>
      <c r="AW99" s="133" t="e">
        <f t="shared" si="56"/>
        <v>#REF!</v>
      </c>
      <c r="AX99" s="80"/>
      <c r="AY99" s="80"/>
      <c r="AZ99" s="80"/>
      <c r="BA99" s="80"/>
      <c r="BB99" s="80"/>
      <c r="BC99" s="80"/>
      <c r="BD99" s="80"/>
      <c r="BE99" s="80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</row>
    <row r="100" spans="1:77" s="8" customFormat="1" ht="12" hidden="1" thickBot="1">
      <c r="A100" s="250" t="s">
        <v>21</v>
      </c>
      <c r="B100" s="84"/>
      <c r="C100" s="251"/>
      <c r="D100" s="251"/>
      <c r="E100" s="252"/>
      <c r="F100" s="253"/>
      <c r="G100" s="251"/>
      <c r="H100" s="252"/>
      <c r="I100" s="251"/>
      <c r="J100" s="251"/>
      <c r="K100" s="251"/>
      <c r="L100" s="254"/>
      <c r="M100" s="254"/>
      <c r="N100" s="254"/>
      <c r="O100" s="206" t="e">
        <f t="shared" si="75"/>
        <v>#REF!</v>
      </c>
      <c r="P100" s="206"/>
      <c r="Q100" s="206"/>
      <c r="R100" s="206"/>
      <c r="S100" s="206" t="e">
        <f t="shared" si="76"/>
        <v>#REF!</v>
      </c>
      <c r="T100" s="206"/>
      <c r="U100" s="206" t="e">
        <f>Y100*$Y$7+Z100*$Z$7+#REF!*#REF!+AA100*$AA$7+AB100*$AB$7+#REF!*#REF!+#REF!*#REF!+AJ100*$AJ$7+#REF!*#REF!+#REF!*#REF!</f>
        <v>#REF!</v>
      </c>
      <c r="V100" s="185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61"/>
      <c r="AM100" s="48" t="e">
        <f t="shared" si="77"/>
        <v>#REF!</v>
      </c>
      <c r="AN100" s="80"/>
      <c r="AO100" s="80"/>
      <c r="AP100" s="133" t="e">
        <f t="shared" si="78"/>
        <v>#REF!</v>
      </c>
      <c r="AQ100" s="133" t="e">
        <f t="shared" si="79"/>
        <v>#REF!</v>
      </c>
      <c r="AR100" s="133" t="e">
        <f t="shared" si="80"/>
        <v>#REF!</v>
      </c>
      <c r="AS100" s="133" t="e">
        <f t="shared" si="81"/>
        <v>#REF!</v>
      </c>
      <c r="AT100" s="133" t="e">
        <f t="shared" si="82"/>
        <v>#REF!</v>
      </c>
      <c r="AU100" s="133" t="e">
        <f t="shared" si="83"/>
        <v>#REF!</v>
      </c>
      <c r="AV100" s="133" t="e">
        <f t="shared" si="84"/>
        <v>#REF!</v>
      </c>
      <c r="AW100" s="133" t="e">
        <f t="shared" si="56"/>
        <v>#REF!</v>
      </c>
      <c r="AX100" s="80"/>
      <c r="AY100" s="80"/>
      <c r="AZ100" s="80"/>
      <c r="BA100" s="80"/>
      <c r="BB100" s="80"/>
      <c r="BC100" s="80"/>
      <c r="BD100" s="80"/>
      <c r="BE100" s="80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</row>
    <row r="101" spans="1:77" s="8" customFormat="1" ht="12" hidden="1" thickBot="1">
      <c r="A101" s="250" t="s">
        <v>22</v>
      </c>
      <c r="B101" s="84"/>
      <c r="C101" s="251"/>
      <c r="D101" s="251"/>
      <c r="E101" s="252"/>
      <c r="F101" s="253"/>
      <c r="G101" s="251"/>
      <c r="H101" s="252"/>
      <c r="I101" s="251"/>
      <c r="J101" s="251"/>
      <c r="K101" s="251"/>
      <c r="L101" s="254"/>
      <c r="M101" s="254"/>
      <c r="N101" s="254"/>
      <c r="O101" s="206" t="e">
        <f t="shared" si="75"/>
        <v>#REF!</v>
      </c>
      <c r="P101" s="206"/>
      <c r="Q101" s="206"/>
      <c r="R101" s="206"/>
      <c r="S101" s="206" t="e">
        <f t="shared" si="76"/>
        <v>#REF!</v>
      </c>
      <c r="T101" s="206"/>
      <c r="U101" s="206" t="e">
        <f>Y101*$Y$7+Z101*$Z$7+#REF!*#REF!+AA101*$AA$7+AB101*$AB$7+#REF!*#REF!+#REF!*#REF!+AJ101*$AJ$7+#REF!*#REF!+#REF!*#REF!</f>
        <v>#REF!</v>
      </c>
      <c r="V101" s="185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61"/>
      <c r="AM101" s="48" t="e">
        <f t="shared" si="77"/>
        <v>#REF!</v>
      </c>
      <c r="AN101" s="80"/>
      <c r="AO101" s="80"/>
      <c r="AP101" s="133" t="e">
        <f t="shared" si="78"/>
        <v>#REF!</v>
      </c>
      <c r="AQ101" s="133" t="e">
        <f t="shared" si="79"/>
        <v>#REF!</v>
      </c>
      <c r="AR101" s="133" t="e">
        <f t="shared" si="80"/>
        <v>#REF!</v>
      </c>
      <c r="AS101" s="133" t="e">
        <f t="shared" si="81"/>
        <v>#REF!</v>
      </c>
      <c r="AT101" s="133" t="e">
        <f t="shared" si="82"/>
        <v>#REF!</v>
      </c>
      <c r="AU101" s="133" t="e">
        <f t="shared" si="83"/>
        <v>#REF!</v>
      </c>
      <c r="AV101" s="133" t="e">
        <f t="shared" si="84"/>
        <v>#REF!</v>
      </c>
      <c r="AW101" s="133" t="e">
        <f t="shared" si="56"/>
        <v>#REF!</v>
      </c>
      <c r="AX101" s="80"/>
      <c r="AY101" s="80"/>
      <c r="AZ101" s="80"/>
      <c r="BA101" s="80"/>
      <c r="BB101" s="80"/>
      <c r="BC101" s="80"/>
      <c r="BD101" s="80"/>
      <c r="BE101" s="80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</row>
    <row r="102" spans="1:77" s="8" customFormat="1" ht="12" hidden="1" thickBot="1">
      <c r="A102" s="250" t="s">
        <v>23</v>
      </c>
      <c r="B102" s="84"/>
      <c r="C102" s="251"/>
      <c r="D102" s="251"/>
      <c r="E102" s="252"/>
      <c r="F102" s="253"/>
      <c r="G102" s="251"/>
      <c r="H102" s="252"/>
      <c r="I102" s="251"/>
      <c r="J102" s="251"/>
      <c r="K102" s="251"/>
      <c r="L102" s="254"/>
      <c r="M102" s="254"/>
      <c r="N102" s="254"/>
      <c r="O102" s="206" t="e">
        <f t="shared" si="75"/>
        <v>#REF!</v>
      </c>
      <c r="P102" s="206"/>
      <c r="Q102" s="206"/>
      <c r="R102" s="206"/>
      <c r="S102" s="206" t="e">
        <f t="shared" si="76"/>
        <v>#REF!</v>
      </c>
      <c r="T102" s="206"/>
      <c r="U102" s="206" t="e">
        <f>Y102*$Y$7+Z102*$Z$7+#REF!*#REF!+AA102*$AA$7+AB102*$AB$7+#REF!*#REF!+#REF!*#REF!+AJ102*$AJ$7+#REF!*#REF!+#REF!*#REF!</f>
        <v>#REF!</v>
      </c>
      <c r="V102" s="185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61"/>
      <c r="AM102" s="48" t="e">
        <f t="shared" si="77"/>
        <v>#REF!</v>
      </c>
      <c r="AN102" s="80"/>
      <c r="AO102" s="80"/>
      <c r="AP102" s="133" t="e">
        <f t="shared" si="78"/>
        <v>#REF!</v>
      </c>
      <c r="AQ102" s="133" t="e">
        <f t="shared" si="79"/>
        <v>#REF!</v>
      </c>
      <c r="AR102" s="133" t="e">
        <f t="shared" si="80"/>
        <v>#REF!</v>
      </c>
      <c r="AS102" s="133" t="e">
        <f t="shared" si="81"/>
        <v>#REF!</v>
      </c>
      <c r="AT102" s="133" t="e">
        <f t="shared" si="82"/>
        <v>#REF!</v>
      </c>
      <c r="AU102" s="133" t="e">
        <f t="shared" si="83"/>
        <v>#REF!</v>
      </c>
      <c r="AV102" s="133" t="e">
        <f t="shared" si="84"/>
        <v>#REF!</v>
      </c>
      <c r="AW102" s="133" t="e">
        <f t="shared" si="56"/>
        <v>#REF!</v>
      </c>
      <c r="AX102" s="80"/>
      <c r="AY102" s="80"/>
      <c r="AZ102" s="80"/>
      <c r="BA102" s="80"/>
      <c r="BB102" s="80"/>
      <c r="BC102" s="80"/>
      <c r="BD102" s="80"/>
      <c r="BE102" s="80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</row>
    <row r="103" spans="1:77" s="8" customFormat="1" ht="12" hidden="1" thickBot="1">
      <c r="A103" s="250" t="s">
        <v>24</v>
      </c>
      <c r="B103" s="84"/>
      <c r="C103" s="251"/>
      <c r="D103" s="251"/>
      <c r="E103" s="252"/>
      <c r="F103" s="253"/>
      <c r="G103" s="251"/>
      <c r="H103" s="252"/>
      <c r="I103" s="251"/>
      <c r="J103" s="251"/>
      <c r="K103" s="251"/>
      <c r="L103" s="254"/>
      <c r="M103" s="254"/>
      <c r="N103" s="254"/>
      <c r="O103" s="206" t="e">
        <f t="shared" si="75"/>
        <v>#REF!</v>
      </c>
      <c r="P103" s="206"/>
      <c r="Q103" s="206"/>
      <c r="R103" s="206"/>
      <c r="S103" s="206" t="e">
        <f t="shared" si="76"/>
        <v>#REF!</v>
      </c>
      <c r="T103" s="206"/>
      <c r="U103" s="206" t="e">
        <f>Y103*$Y$7+Z103*$Z$7+#REF!*#REF!+AA103*$AA$7+AB103*$AB$7+#REF!*#REF!+#REF!*#REF!+AJ103*$AJ$7+#REF!*#REF!+#REF!*#REF!</f>
        <v>#REF!</v>
      </c>
      <c r="V103" s="185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61"/>
      <c r="AM103" s="48" t="e">
        <f t="shared" si="77"/>
        <v>#REF!</v>
      </c>
      <c r="AN103" s="80"/>
      <c r="AO103" s="80"/>
      <c r="AP103" s="133" t="e">
        <f t="shared" si="78"/>
        <v>#REF!</v>
      </c>
      <c r="AQ103" s="133" t="e">
        <f t="shared" si="79"/>
        <v>#REF!</v>
      </c>
      <c r="AR103" s="133" t="e">
        <f t="shared" si="80"/>
        <v>#REF!</v>
      </c>
      <c r="AS103" s="133" t="e">
        <f t="shared" si="81"/>
        <v>#REF!</v>
      </c>
      <c r="AT103" s="133" t="e">
        <f t="shared" si="82"/>
        <v>#REF!</v>
      </c>
      <c r="AU103" s="133" t="e">
        <f t="shared" si="83"/>
        <v>#REF!</v>
      </c>
      <c r="AV103" s="133" t="e">
        <f t="shared" si="84"/>
        <v>#REF!</v>
      </c>
      <c r="AW103" s="133" t="e">
        <f t="shared" si="56"/>
        <v>#REF!</v>
      </c>
      <c r="AX103" s="80"/>
      <c r="AY103" s="80"/>
      <c r="AZ103" s="80"/>
      <c r="BA103" s="80"/>
      <c r="BB103" s="80"/>
      <c r="BC103" s="80"/>
      <c r="BD103" s="80"/>
      <c r="BE103" s="80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</row>
    <row r="104" spans="1:77" s="8" customFormat="1" ht="11.25" hidden="1">
      <c r="A104" s="255" t="s">
        <v>25</v>
      </c>
      <c r="B104" s="84"/>
      <c r="C104" s="256"/>
      <c r="D104" s="256"/>
      <c r="E104" s="257"/>
      <c r="F104" s="258"/>
      <c r="G104" s="256"/>
      <c r="H104" s="257"/>
      <c r="I104" s="256"/>
      <c r="J104" s="256"/>
      <c r="K104" s="256"/>
      <c r="L104" s="254"/>
      <c r="M104" s="254"/>
      <c r="N104" s="254"/>
      <c r="O104" s="206" t="e">
        <f t="shared" si="75"/>
        <v>#REF!</v>
      </c>
      <c r="P104" s="206"/>
      <c r="Q104" s="206"/>
      <c r="R104" s="206"/>
      <c r="S104" s="206" t="e">
        <f t="shared" si="76"/>
        <v>#REF!</v>
      </c>
      <c r="T104" s="206"/>
      <c r="U104" s="206" t="e">
        <f>Y104*$Y$7+Z104*$Z$7+#REF!*#REF!+AA104*$AA$7+AB104*$AB$7+#REF!*#REF!+#REF!*#REF!+AJ104*$AJ$7+#REF!*#REF!+#REF!*#REF!</f>
        <v>#REF!</v>
      </c>
      <c r="V104" s="185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61"/>
      <c r="AM104" s="59" t="e">
        <f t="shared" si="77"/>
        <v>#REF!</v>
      </c>
      <c r="AN104" s="80"/>
      <c r="AO104" s="80"/>
      <c r="AP104" s="133" t="e">
        <f t="shared" si="78"/>
        <v>#REF!</v>
      </c>
      <c r="AQ104" s="133" t="e">
        <f t="shared" si="79"/>
        <v>#REF!</v>
      </c>
      <c r="AR104" s="133" t="e">
        <f t="shared" si="80"/>
        <v>#REF!</v>
      </c>
      <c r="AS104" s="133" t="e">
        <f t="shared" si="81"/>
        <v>#REF!</v>
      </c>
      <c r="AT104" s="133" t="e">
        <f t="shared" si="82"/>
        <v>#REF!</v>
      </c>
      <c r="AU104" s="133" t="e">
        <f t="shared" si="83"/>
        <v>#REF!</v>
      </c>
      <c r="AV104" s="133" t="e">
        <f t="shared" si="84"/>
        <v>#REF!</v>
      </c>
      <c r="AW104" s="133" t="e">
        <f t="shared" si="56"/>
        <v>#REF!</v>
      </c>
      <c r="AX104" s="80"/>
      <c r="AY104" s="80"/>
      <c r="AZ104" s="80"/>
      <c r="BA104" s="80"/>
      <c r="BB104" s="80"/>
      <c r="BC104" s="80"/>
      <c r="BD104" s="80"/>
      <c r="BE104" s="80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</row>
    <row r="105" spans="1:77" s="10" customFormat="1" ht="12.75" customHeight="1">
      <c r="A105" s="83" t="s">
        <v>295</v>
      </c>
      <c r="B105" s="83" t="s">
        <v>195</v>
      </c>
      <c r="C105" s="235"/>
      <c r="D105" s="120"/>
      <c r="E105" s="190"/>
      <c r="F105" s="191"/>
      <c r="G105" s="120">
        <v>3</v>
      </c>
      <c r="H105" s="190"/>
      <c r="I105" s="191"/>
      <c r="J105" s="120"/>
      <c r="K105" s="190"/>
      <c r="L105" s="182"/>
      <c r="M105" s="180"/>
      <c r="N105" s="181"/>
      <c r="O105" s="237">
        <f t="shared" ref="O105:O120" si="85">SUM(P105:U105)</f>
        <v>48</v>
      </c>
      <c r="P105" s="237"/>
      <c r="Q105" s="237"/>
      <c r="R105" s="237"/>
      <c r="S105" s="185"/>
      <c r="T105" s="185"/>
      <c r="U105" s="185">
        <f t="shared" ref="U105:U122" si="86">SUM(Y105:AJ105)</f>
        <v>48</v>
      </c>
      <c r="V105" s="185">
        <f t="shared" ref="V105:V122" si="87">U105-W105</f>
        <v>30</v>
      </c>
      <c r="W105" s="57">
        <v>18</v>
      </c>
      <c r="X105" s="57"/>
      <c r="Y105" s="57"/>
      <c r="Z105" s="57"/>
      <c r="AA105" s="57">
        <v>48</v>
      </c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2">
        <v>48</v>
      </c>
      <c r="AN105" s="80"/>
      <c r="AO105" s="80"/>
      <c r="AP105" s="133">
        <f t="shared" si="78"/>
        <v>0</v>
      </c>
      <c r="AQ105" s="133">
        <f t="shared" si="79"/>
        <v>0</v>
      </c>
      <c r="AR105" s="133">
        <f t="shared" si="80"/>
        <v>0</v>
      </c>
      <c r="AS105" s="133">
        <f t="shared" si="81"/>
        <v>0</v>
      </c>
      <c r="AT105" s="133">
        <f t="shared" si="82"/>
        <v>0</v>
      </c>
      <c r="AU105" s="133">
        <f t="shared" si="83"/>
        <v>0</v>
      </c>
      <c r="AV105" s="133">
        <f t="shared" si="84"/>
        <v>0</v>
      </c>
      <c r="AW105" s="133">
        <f t="shared" si="56"/>
        <v>0</v>
      </c>
      <c r="AX105" s="80"/>
      <c r="AY105" s="80"/>
      <c r="AZ105" s="80"/>
      <c r="BA105" s="80"/>
      <c r="BB105" s="80"/>
      <c r="BC105" s="80"/>
      <c r="BD105" s="80"/>
      <c r="BE105" s="80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</row>
    <row r="106" spans="1:77" s="10" customFormat="1" ht="13.5" customHeight="1">
      <c r="A106" s="83" t="s">
        <v>296</v>
      </c>
      <c r="B106" s="83" t="s">
        <v>328</v>
      </c>
      <c r="C106" s="235"/>
      <c r="D106" s="120"/>
      <c r="E106" s="190"/>
      <c r="F106" s="191"/>
      <c r="G106" s="120">
        <v>4</v>
      </c>
      <c r="H106" s="190"/>
      <c r="I106" s="191"/>
      <c r="J106" s="120"/>
      <c r="K106" s="190"/>
      <c r="L106" s="191"/>
      <c r="M106" s="120"/>
      <c r="N106" s="190"/>
      <c r="O106" s="237">
        <f t="shared" si="85"/>
        <v>48</v>
      </c>
      <c r="P106" s="237"/>
      <c r="Q106" s="237"/>
      <c r="R106" s="237"/>
      <c r="S106" s="185"/>
      <c r="T106" s="185"/>
      <c r="U106" s="185">
        <f t="shared" si="86"/>
        <v>48</v>
      </c>
      <c r="V106" s="185">
        <f t="shared" si="87"/>
        <v>28</v>
      </c>
      <c r="W106" s="57">
        <v>20</v>
      </c>
      <c r="X106" s="57"/>
      <c r="Y106" s="57"/>
      <c r="Z106" s="57"/>
      <c r="AA106" s="57"/>
      <c r="AB106" s="57">
        <v>48</v>
      </c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2">
        <v>36</v>
      </c>
      <c r="AN106" s="80"/>
      <c r="AO106" s="80"/>
      <c r="AP106" s="133">
        <f t="shared" si="78"/>
        <v>0</v>
      </c>
      <c r="AQ106" s="133">
        <f t="shared" si="79"/>
        <v>0</v>
      </c>
      <c r="AR106" s="133">
        <f t="shared" si="80"/>
        <v>0</v>
      </c>
      <c r="AS106" s="133">
        <f t="shared" si="81"/>
        <v>0</v>
      </c>
      <c r="AT106" s="133">
        <f t="shared" si="82"/>
        <v>0</v>
      </c>
      <c r="AU106" s="133">
        <f t="shared" si="83"/>
        <v>0</v>
      </c>
      <c r="AV106" s="133">
        <f t="shared" si="84"/>
        <v>0</v>
      </c>
      <c r="AW106" s="133">
        <f t="shared" si="56"/>
        <v>0</v>
      </c>
      <c r="AX106" s="80"/>
      <c r="AY106" s="80"/>
      <c r="AZ106" s="80"/>
      <c r="BA106" s="80"/>
      <c r="BB106" s="80"/>
      <c r="BC106" s="80"/>
      <c r="BD106" s="80"/>
      <c r="BE106" s="80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</row>
    <row r="107" spans="1:77" s="10" customFormat="1" ht="25.5" customHeight="1">
      <c r="A107" s="83" t="s">
        <v>297</v>
      </c>
      <c r="B107" s="83" t="s">
        <v>329</v>
      </c>
      <c r="C107" s="235"/>
      <c r="D107" s="120"/>
      <c r="E107" s="190"/>
      <c r="F107" s="191"/>
      <c r="G107" s="120">
        <v>3</v>
      </c>
      <c r="H107" s="190"/>
      <c r="I107" s="191"/>
      <c r="J107" s="120"/>
      <c r="K107" s="190"/>
      <c r="L107" s="191"/>
      <c r="M107" s="120"/>
      <c r="N107" s="190"/>
      <c r="O107" s="237">
        <f t="shared" si="85"/>
        <v>48</v>
      </c>
      <c r="P107" s="237"/>
      <c r="Q107" s="237"/>
      <c r="R107" s="237"/>
      <c r="S107" s="185"/>
      <c r="T107" s="185"/>
      <c r="U107" s="185">
        <f t="shared" si="86"/>
        <v>48</v>
      </c>
      <c r="V107" s="185">
        <f t="shared" si="87"/>
        <v>15</v>
      </c>
      <c r="W107" s="57">
        <v>33</v>
      </c>
      <c r="X107" s="57"/>
      <c r="Y107" s="57"/>
      <c r="Z107" s="57"/>
      <c r="AA107" s="57">
        <v>48</v>
      </c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2">
        <v>48</v>
      </c>
      <c r="AN107" s="80"/>
      <c r="AO107" s="80"/>
      <c r="AP107" s="133">
        <f t="shared" si="78"/>
        <v>0</v>
      </c>
      <c r="AQ107" s="133">
        <f t="shared" si="79"/>
        <v>0</v>
      </c>
      <c r="AR107" s="133">
        <f t="shared" si="80"/>
        <v>0</v>
      </c>
      <c r="AS107" s="133">
        <f t="shared" si="81"/>
        <v>0</v>
      </c>
      <c r="AT107" s="133">
        <f t="shared" si="82"/>
        <v>0</v>
      </c>
      <c r="AU107" s="133">
        <f t="shared" si="83"/>
        <v>0</v>
      </c>
      <c r="AV107" s="133">
        <f t="shared" si="84"/>
        <v>0</v>
      </c>
      <c r="AW107" s="133">
        <f t="shared" si="56"/>
        <v>0</v>
      </c>
      <c r="AX107" s="80"/>
      <c r="AY107" s="80"/>
      <c r="AZ107" s="80"/>
      <c r="BA107" s="80"/>
      <c r="BB107" s="80"/>
      <c r="BC107" s="80"/>
      <c r="BD107" s="80"/>
      <c r="BE107" s="80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</row>
    <row r="108" spans="1:77" s="10" customFormat="1" ht="24" customHeight="1">
      <c r="A108" s="83" t="s">
        <v>298</v>
      </c>
      <c r="B108" s="83" t="s">
        <v>330</v>
      </c>
      <c r="C108" s="235"/>
      <c r="D108" s="120"/>
      <c r="E108" s="190"/>
      <c r="F108" s="191"/>
      <c r="G108" s="120">
        <v>4</v>
      </c>
      <c r="H108" s="190"/>
      <c r="I108" s="191"/>
      <c r="J108" s="120"/>
      <c r="K108" s="190"/>
      <c r="L108" s="259"/>
      <c r="M108" s="260"/>
      <c r="N108" s="261"/>
      <c r="O108" s="237">
        <f t="shared" si="85"/>
        <v>160</v>
      </c>
      <c r="P108" s="237"/>
      <c r="Q108" s="237"/>
      <c r="R108" s="237"/>
      <c r="S108" s="185"/>
      <c r="T108" s="185"/>
      <c r="U108" s="185">
        <f t="shared" si="86"/>
        <v>160</v>
      </c>
      <c r="V108" s="185">
        <f t="shared" si="87"/>
        <v>80</v>
      </c>
      <c r="W108" s="57">
        <v>80</v>
      </c>
      <c r="X108" s="57"/>
      <c r="Y108" s="57"/>
      <c r="Z108" s="57"/>
      <c r="AA108" s="57">
        <v>64</v>
      </c>
      <c r="AB108" s="57">
        <v>96</v>
      </c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2">
        <v>152</v>
      </c>
      <c r="AN108" s="80"/>
      <c r="AO108" s="80"/>
      <c r="AP108" s="133">
        <f t="shared" si="78"/>
        <v>0</v>
      </c>
      <c r="AQ108" s="133">
        <f t="shared" si="79"/>
        <v>0</v>
      </c>
      <c r="AR108" s="133">
        <f t="shared" si="80"/>
        <v>0</v>
      </c>
      <c r="AS108" s="133">
        <f t="shared" si="81"/>
        <v>0</v>
      </c>
      <c r="AT108" s="133">
        <f t="shared" si="82"/>
        <v>0</v>
      </c>
      <c r="AU108" s="133">
        <f t="shared" si="83"/>
        <v>0</v>
      </c>
      <c r="AV108" s="133">
        <f t="shared" si="84"/>
        <v>0</v>
      </c>
      <c r="AW108" s="133">
        <f t="shared" si="56"/>
        <v>0</v>
      </c>
      <c r="AX108" s="80"/>
      <c r="AY108" s="80"/>
      <c r="AZ108" s="80"/>
      <c r="BA108" s="80"/>
      <c r="BB108" s="80"/>
      <c r="BC108" s="80"/>
      <c r="BD108" s="80"/>
      <c r="BE108" s="80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</row>
    <row r="109" spans="1:77" s="10" customFormat="1" ht="23.25" customHeight="1">
      <c r="A109" s="83" t="s">
        <v>299</v>
      </c>
      <c r="B109" s="83" t="s">
        <v>270</v>
      </c>
      <c r="C109" s="235"/>
      <c r="D109" s="120"/>
      <c r="E109" s="190"/>
      <c r="F109" s="191"/>
      <c r="G109" s="120">
        <v>7</v>
      </c>
      <c r="H109" s="120"/>
      <c r="I109" s="191"/>
      <c r="J109" s="120"/>
      <c r="K109" s="190"/>
      <c r="L109" s="191"/>
      <c r="M109" s="120"/>
      <c r="N109" s="190"/>
      <c r="O109" s="237">
        <f t="shared" si="85"/>
        <v>64</v>
      </c>
      <c r="P109" s="185"/>
      <c r="Q109" s="185"/>
      <c r="R109" s="185"/>
      <c r="S109" s="185"/>
      <c r="T109" s="185"/>
      <c r="U109" s="185">
        <f t="shared" si="86"/>
        <v>64</v>
      </c>
      <c r="V109" s="185">
        <f t="shared" si="87"/>
        <v>52</v>
      </c>
      <c r="W109" s="57">
        <v>12</v>
      </c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>
        <v>64</v>
      </c>
      <c r="AI109" s="57"/>
      <c r="AJ109" s="57"/>
      <c r="AK109" s="57"/>
      <c r="AL109" s="61"/>
      <c r="AM109" s="52">
        <v>36</v>
      </c>
      <c r="AN109" s="80"/>
      <c r="AO109" s="80"/>
      <c r="AP109" s="133">
        <f t="shared" si="78"/>
        <v>0</v>
      </c>
      <c r="AQ109" s="133">
        <f t="shared" si="79"/>
        <v>0</v>
      </c>
      <c r="AR109" s="133">
        <f t="shared" si="80"/>
        <v>0</v>
      </c>
      <c r="AS109" s="133">
        <f t="shared" si="81"/>
        <v>0</v>
      </c>
      <c r="AT109" s="133">
        <f t="shared" si="82"/>
        <v>0</v>
      </c>
      <c r="AU109" s="133">
        <f t="shared" si="83"/>
        <v>0</v>
      </c>
      <c r="AV109" s="133">
        <f t="shared" si="84"/>
        <v>0</v>
      </c>
      <c r="AW109" s="133">
        <f t="shared" si="56"/>
        <v>0</v>
      </c>
      <c r="AX109" s="80"/>
      <c r="AY109" s="80"/>
      <c r="AZ109" s="80"/>
      <c r="BA109" s="80"/>
      <c r="BB109" s="80"/>
      <c r="BC109" s="80"/>
      <c r="BD109" s="80"/>
      <c r="BE109" s="80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</row>
    <row r="110" spans="1:77" s="10" customFormat="1" ht="14.25" customHeight="1">
      <c r="A110" s="83" t="s">
        <v>300</v>
      </c>
      <c r="B110" s="84" t="s">
        <v>193</v>
      </c>
      <c r="C110" s="262"/>
      <c r="D110" s="254"/>
      <c r="E110" s="263"/>
      <c r="F110" s="264"/>
      <c r="G110" s="254">
        <v>6</v>
      </c>
      <c r="H110" s="263"/>
      <c r="I110" s="265"/>
      <c r="J110" s="254"/>
      <c r="K110" s="211"/>
      <c r="L110" s="235"/>
      <c r="M110" s="236"/>
      <c r="N110" s="208"/>
      <c r="O110" s="237">
        <f t="shared" si="85"/>
        <v>78</v>
      </c>
      <c r="P110" s="185"/>
      <c r="Q110" s="185"/>
      <c r="R110" s="185"/>
      <c r="S110" s="185"/>
      <c r="T110" s="185"/>
      <c r="U110" s="185">
        <f t="shared" si="86"/>
        <v>78</v>
      </c>
      <c r="V110" s="185">
        <f t="shared" si="87"/>
        <v>50</v>
      </c>
      <c r="W110" s="57">
        <v>28</v>
      </c>
      <c r="X110" s="57"/>
      <c r="Y110" s="57"/>
      <c r="Z110" s="57"/>
      <c r="AA110" s="57"/>
      <c r="AB110" s="57"/>
      <c r="AC110" s="57"/>
      <c r="AD110" s="57">
        <v>32</v>
      </c>
      <c r="AE110" s="57"/>
      <c r="AF110" s="57">
        <v>46</v>
      </c>
      <c r="AG110" s="57"/>
      <c r="AH110" s="57"/>
      <c r="AI110" s="57"/>
      <c r="AJ110" s="57"/>
      <c r="AK110" s="57"/>
      <c r="AL110" s="57"/>
      <c r="AM110" s="52">
        <v>68</v>
      </c>
      <c r="AN110" s="80"/>
      <c r="AO110" s="80"/>
      <c r="AP110" s="133">
        <f t="shared" si="78"/>
        <v>0</v>
      </c>
      <c r="AQ110" s="133">
        <f t="shared" si="79"/>
        <v>0</v>
      </c>
      <c r="AR110" s="133">
        <f t="shared" si="80"/>
        <v>0</v>
      </c>
      <c r="AS110" s="133">
        <f t="shared" si="81"/>
        <v>0</v>
      </c>
      <c r="AT110" s="133">
        <f t="shared" si="82"/>
        <v>0</v>
      </c>
      <c r="AU110" s="133">
        <f t="shared" si="83"/>
        <v>0</v>
      </c>
      <c r="AV110" s="133">
        <f t="shared" si="84"/>
        <v>0</v>
      </c>
      <c r="AW110" s="133">
        <f t="shared" si="56"/>
        <v>0</v>
      </c>
      <c r="AX110" s="80"/>
      <c r="AY110" s="80"/>
      <c r="AZ110" s="80"/>
      <c r="BA110" s="80"/>
      <c r="BB110" s="80"/>
      <c r="BC110" s="80"/>
      <c r="BD110" s="80"/>
      <c r="BE110" s="80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</row>
    <row r="111" spans="1:77" s="10" customFormat="1" ht="12.75" customHeight="1">
      <c r="A111" s="83" t="s">
        <v>301</v>
      </c>
      <c r="B111" s="266" t="s">
        <v>331</v>
      </c>
      <c r="C111" s="210"/>
      <c r="D111" s="260"/>
      <c r="E111" s="261"/>
      <c r="F111" s="259"/>
      <c r="G111" s="260">
        <v>7</v>
      </c>
      <c r="H111" s="261"/>
      <c r="I111" s="209"/>
      <c r="J111" s="260"/>
      <c r="K111" s="211"/>
      <c r="L111" s="235"/>
      <c r="M111" s="236"/>
      <c r="N111" s="208"/>
      <c r="O111" s="237">
        <f t="shared" si="85"/>
        <v>48</v>
      </c>
      <c r="P111" s="185"/>
      <c r="Q111" s="185"/>
      <c r="R111" s="185"/>
      <c r="S111" s="185"/>
      <c r="T111" s="185"/>
      <c r="U111" s="185">
        <f t="shared" si="86"/>
        <v>48</v>
      </c>
      <c r="V111" s="185">
        <f t="shared" si="87"/>
        <v>28</v>
      </c>
      <c r="W111" s="57">
        <v>20</v>
      </c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>
        <v>48</v>
      </c>
      <c r="AI111" s="57"/>
      <c r="AJ111" s="57"/>
      <c r="AK111" s="57"/>
      <c r="AL111" s="57"/>
      <c r="AM111" s="52">
        <v>36</v>
      </c>
      <c r="AN111" s="80"/>
      <c r="AO111" s="80"/>
      <c r="AP111" s="133">
        <f t="shared" si="78"/>
        <v>0</v>
      </c>
      <c r="AQ111" s="133">
        <f t="shared" si="79"/>
        <v>0</v>
      </c>
      <c r="AR111" s="133">
        <f t="shared" si="80"/>
        <v>0</v>
      </c>
      <c r="AS111" s="133">
        <f t="shared" si="81"/>
        <v>0</v>
      </c>
      <c r="AT111" s="133">
        <f t="shared" si="82"/>
        <v>0</v>
      </c>
      <c r="AU111" s="133">
        <f t="shared" si="83"/>
        <v>0</v>
      </c>
      <c r="AV111" s="133">
        <f t="shared" si="84"/>
        <v>0</v>
      </c>
      <c r="AW111" s="133">
        <f t="shared" si="56"/>
        <v>0</v>
      </c>
      <c r="AX111" s="80"/>
      <c r="AY111" s="80"/>
      <c r="AZ111" s="80"/>
      <c r="BA111" s="80"/>
      <c r="BB111" s="80"/>
      <c r="BC111" s="80"/>
      <c r="BD111" s="80"/>
      <c r="BE111" s="80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</row>
    <row r="112" spans="1:77" s="10" customFormat="1" ht="13.5" customHeight="1">
      <c r="A112" s="83" t="s">
        <v>302</v>
      </c>
      <c r="B112" s="266" t="s">
        <v>332</v>
      </c>
      <c r="C112" s="210"/>
      <c r="D112" s="260"/>
      <c r="E112" s="261"/>
      <c r="F112" s="259"/>
      <c r="G112" s="260">
        <v>4</v>
      </c>
      <c r="H112" s="261"/>
      <c r="I112" s="209"/>
      <c r="J112" s="260"/>
      <c r="K112" s="211"/>
      <c r="L112" s="235"/>
      <c r="M112" s="236"/>
      <c r="N112" s="208"/>
      <c r="O112" s="237">
        <f t="shared" si="85"/>
        <v>80</v>
      </c>
      <c r="P112" s="185"/>
      <c r="Q112" s="185"/>
      <c r="R112" s="185"/>
      <c r="S112" s="185">
        <v>2</v>
      </c>
      <c r="T112" s="185"/>
      <c r="U112" s="185">
        <f t="shared" si="86"/>
        <v>78</v>
      </c>
      <c r="V112" s="185">
        <f t="shared" si="87"/>
        <v>28</v>
      </c>
      <c r="W112" s="57">
        <v>50</v>
      </c>
      <c r="X112" s="57"/>
      <c r="Y112" s="57"/>
      <c r="Z112" s="57"/>
      <c r="AA112" s="57">
        <v>32</v>
      </c>
      <c r="AB112" s="57">
        <v>46</v>
      </c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2">
        <v>68</v>
      </c>
      <c r="AN112" s="80"/>
      <c r="AO112" s="80"/>
      <c r="AP112" s="133">
        <f t="shared" si="78"/>
        <v>0</v>
      </c>
      <c r="AQ112" s="133">
        <f t="shared" si="79"/>
        <v>0</v>
      </c>
      <c r="AR112" s="133">
        <f t="shared" si="80"/>
        <v>0.8205128205128206</v>
      </c>
      <c r="AS112" s="133">
        <f t="shared" si="81"/>
        <v>1.1794871794871795</v>
      </c>
      <c r="AT112" s="133">
        <f t="shared" si="82"/>
        <v>0</v>
      </c>
      <c r="AU112" s="133">
        <f t="shared" si="83"/>
        <v>0</v>
      </c>
      <c r="AV112" s="133">
        <f t="shared" si="84"/>
        <v>0</v>
      </c>
      <c r="AW112" s="133">
        <f t="shared" si="56"/>
        <v>0</v>
      </c>
      <c r="AX112" s="80"/>
      <c r="AY112" s="80"/>
      <c r="AZ112" s="80"/>
      <c r="BA112" s="80"/>
      <c r="BB112" s="80"/>
      <c r="BC112" s="80"/>
      <c r="BD112" s="80"/>
      <c r="BE112" s="80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</row>
    <row r="113" spans="1:77" s="10" customFormat="1" ht="24.75" customHeight="1">
      <c r="A113" s="83" t="s">
        <v>303</v>
      </c>
      <c r="B113" s="266" t="s">
        <v>333</v>
      </c>
      <c r="C113" s="210"/>
      <c r="D113" s="260"/>
      <c r="E113" s="261"/>
      <c r="F113" s="259"/>
      <c r="G113" s="260">
        <v>5</v>
      </c>
      <c r="H113" s="261"/>
      <c r="I113" s="209"/>
      <c r="J113" s="260"/>
      <c r="K113" s="208"/>
      <c r="L113" s="235"/>
      <c r="M113" s="236"/>
      <c r="N113" s="208"/>
      <c r="O113" s="237">
        <f t="shared" si="85"/>
        <v>48</v>
      </c>
      <c r="P113" s="185"/>
      <c r="Q113" s="185"/>
      <c r="R113" s="185"/>
      <c r="S113" s="185"/>
      <c r="T113" s="185"/>
      <c r="U113" s="185">
        <f t="shared" si="86"/>
        <v>48</v>
      </c>
      <c r="V113" s="185">
        <f t="shared" si="87"/>
        <v>20</v>
      </c>
      <c r="W113" s="57">
        <v>28</v>
      </c>
      <c r="X113" s="57"/>
      <c r="Y113" s="57"/>
      <c r="Z113" s="57"/>
      <c r="AA113" s="57"/>
      <c r="AB113" s="57"/>
      <c r="AC113" s="57"/>
      <c r="AD113" s="57">
        <v>48</v>
      </c>
      <c r="AE113" s="57"/>
      <c r="AF113" s="57"/>
      <c r="AG113" s="57"/>
      <c r="AH113" s="57"/>
      <c r="AI113" s="57"/>
      <c r="AJ113" s="57"/>
      <c r="AK113" s="57"/>
      <c r="AL113" s="57"/>
      <c r="AM113" s="52">
        <v>36</v>
      </c>
      <c r="AN113" s="80"/>
      <c r="AO113" s="80"/>
      <c r="AP113" s="133">
        <f t="shared" si="78"/>
        <v>0</v>
      </c>
      <c r="AQ113" s="133">
        <f t="shared" si="79"/>
        <v>0</v>
      </c>
      <c r="AR113" s="133">
        <f t="shared" si="80"/>
        <v>0</v>
      </c>
      <c r="AS113" s="133">
        <f t="shared" si="81"/>
        <v>0</v>
      </c>
      <c r="AT113" s="133">
        <f t="shared" si="82"/>
        <v>0</v>
      </c>
      <c r="AU113" s="133">
        <f t="shared" si="83"/>
        <v>0</v>
      </c>
      <c r="AV113" s="133">
        <f t="shared" si="84"/>
        <v>0</v>
      </c>
      <c r="AW113" s="133">
        <f t="shared" si="56"/>
        <v>0</v>
      </c>
      <c r="AX113" s="80"/>
      <c r="AY113" s="80"/>
      <c r="AZ113" s="80"/>
      <c r="BA113" s="80"/>
      <c r="BB113" s="80"/>
      <c r="BC113" s="80"/>
      <c r="BD113" s="80"/>
      <c r="BE113" s="80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</row>
    <row r="114" spans="1:77" s="10" customFormat="1" ht="14.25" customHeight="1">
      <c r="A114" s="83" t="s">
        <v>304</v>
      </c>
      <c r="B114" s="84" t="s">
        <v>359</v>
      </c>
      <c r="C114" s="202"/>
      <c r="D114" s="120"/>
      <c r="E114" s="190"/>
      <c r="F114" s="202"/>
      <c r="G114" s="120">
        <v>5</v>
      </c>
      <c r="H114" s="190"/>
      <c r="I114" s="202"/>
      <c r="J114" s="120"/>
      <c r="K114" s="190"/>
      <c r="L114" s="191"/>
      <c r="M114" s="120"/>
      <c r="N114" s="190"/>
      <c r="O114" s="237">
        <f t="shared" si="85"/>
        <v>48</v>
      </c>
      <c r="P114" s="185"/>
      <c r="Q114" s="185"/>
      <c r="R114" s="185"/>
      <c r="S114" s="185"/>
      <c r="T114" s="185"/>
      <c r="U114" s="185">
        <f t="shared" si="86"/>
        <v>48</v>
      </c>
      <c r="V114" s="185">
        <f t="shared" si="87"/>
        <v>28</v>
      </c>
      <c r="W114" s="57">
        <v>20</v>
      </c>
      <c r="X114" s="57"/>
      <c r="Y114" s="57"/>
      <c r="Z114" s="57"/>
      <c r="AA114" s="57"/>
      <c r="AB114" s="57"/>
      <c r="AC114" s="57"/>
      <c r="AD114" s="57">
        <v>48</v>
      </c>
      <c r="AE114" s="57"/>
      <c r="AF114" s="57"/>
      <c r="AG114" s="57"/>
      <c r="AH114" s="57"/>
      <c r="AI114" s="57"/>
      <c r="AJ114" s="57"/>
      <c r="AK114" s="57"/>
      <c r="AL114" s="57"/>
      <c r="AM114" s="52">
        <v>48</v>
      </c>
      <c r="AN114" s="80"/>
      <c r="AO114" s="80"/>
      <c r="AP114" s="133">
        <f t="shared" si="78"/>
        <v>0</v>
      </c>
      <c r="AQ114" s="133">
        <f t="shared" si="79"/>
        <v>0</v>
      </c>
      <c r="AR114" s="133">
        <f t="shared" si="80"/>
        <v>0</v>
      </c>
      <c r="AS114" s="133">
        <f t="shared" si="81"/>
        <v>0</v>
      </c>
      <c r="AT114" s="133">
        <f t="shared" si="82"/>
        <v>0</v>
      </c>
      <c r="AU114" s="133">
        <f t="shared" si="83"/>
        <v>0</v>
      </c>
      <c r="AV114" s="133">
        <f t="shared" si="84"/>
        <v>0</v>
      </c>
      <c r="AW114" s="133">
        <f t="shared" si="56"/>
        <v>0</v>
      </c>
      <c r="AX114" s="80"/>
      <c r="AY114" s="80"/>
      <c r="AZ114" s="80"/>
      <c r="BA114" s="80"/>
      <c r="BB114" s="80"/>
      <c r="BC114" s="80"/>
      <c r="BD114" s="80"/>
      <c r="BE114" s="80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</row>
    <row r="115" spans="1:77" s="115" customFormat="1" ht="12.75" customHeight="1">
      <c r="A115" s="83" t="s">
        <v>305</v>
      </c>
      <c r="B115" s="266" t="s">
        <v>374</v>
      </c>
      <c r="C115" s="210"/>
      <c r="D115" s="260"/>
      <c r="E115" s="261"/>
      <c r="F115" s="259"/>
      <c r="G115" s="260">
        <v>6</v>
      </c>
      <c r="H115" s="261"/>
      <c r="I115" s="209"/>
      <c r="J115" s="260"/>
      <c r="K115" s="211"/>
      <c r="L115" s="235"/>
      <c r="M115" s="236"/>
      <c r="N115" s="208"/>
      <c r="O115" s="237">
        <f t="shared" si="85"/>
        <v>46</v>
      </c>
      <c r="P115" s="185"/>
      <c r="Q115" s="185"/>
      <c r="R115" s="185"/>
      <c r="S115" s="185"/>
      <c r="T115" s="185"/>
      <c r="U115" s="185">
        <f t="shared" si="86"/>
        <v>46</v>
      </c>
      <c r="V115" s="185">
        <f t="shared" si="87"/>
        <v>26</v>
      </c>
      <c r="W115" s="57">
        <v>20</v>
      </c>
      <c r="X115" s="57"/>
      <c r="Y115" s="57"/>
      <c r="Z115" s="57"/>
      <c r="AA115" s="57"/>
      <c r="AB115" s="57"/>
      <c r="AC115" s="57"/>
      <c r="AD115" s="57"/>
      <c r="AE115" s="57"/>
      <c r="AF115" s="57">
        <v>46</v>
      </c>
      <c r="AG115" s="57"/>
      <c r="AH115" s="57"/>
      <c r="AI115" s="57"/>
      <c r="AJ115" s="57"/>
      <c r="AK115" s="57"/>
      <c r="AL115" s="57"/>
      <c r="AM115" s="52">
        <v>48</v>
      </c>
      <c r="AN115" s="114"/>
      <c r="AO115" s="114"/>
      <c r="AP115" s="133">
        <f t="shared" si="78"/>
        <v>0</v>
      </c>
      <c r="AQ115" s="133">
        <f t="shared" si="79"/>
        <v>0</v>
      </c>
      <c r="AR115" s="133">
        <f t="shared" si="80"/>
        <v>0</v>
      </c>
      <c r="AS115" s="133">
        <f t="shared" si="81"/>
        <v>0</v>
      </c>
      <c r="AT115" s="133">
        <f t="shared" si="82"/>
        <v>0</v>
      </c>
      <c r="AU115" s="133">
        <f t="shared" si="83"/>
        <v>0</v>
      </c>
      <c r="AV115" s="133">
        <f t="shared" si="84"/>
        <v>0</v>
      </c>
      <c r="AW115" s="133">
        <f t="shared" si="56"/>
        <v>0</v>
      </c>
      <c r="AX115" s="114"/>
      <c r="AY115" s="114"/>
      <c r="AZ115" s="114"/>
      <c r="BA115" s="114"/>
      <c r="BB115" s="114"/>
      <c r="BC115" s="114"/>
      <c r="BD115" s="114"/>
      <c r="BE115" s="114"/>
    </row>
    <row r="116" spans="1:77" s="10" customFormat="1" ht="21.75" customHeight="1">
      <c r="A116" s="83" t="s">
        <v>74</v>
      </c>
      <c r="B116" s="266" t="s">
        <v>334</v>
      </c>
      <c r="C116" s="210"/>
      <c r="D116" s="260"/>
      <c r="E116" s="261"/>
      <c r="F116" s="259"/>
      <c r="G116" s="260">
        <v>6</v>
      </c>
      <c r="H116" s="261"/>
      <c r="I116" s="209"/>
      <c r="J116" s="260"/>
      <c r="K116" s="208"/>
      <c r="L116" s="209"/>
      <c r="M116" s="210"/>
      <c r="N116" s="211"/>
      <c r="O116" s="237">
        <f t="shared" si="85"/>
        <v>46</v>
      </c>
      <c r="P116" s="185"/>
      <c r="Q116" s="185"/>
      <c r="R116" s="185"/>
      <c r="S116" s="185"/>
      <c r="T116" s="185"/>
      <c r="U116" s="185">
        <f t="shared" si="86"/>
        <v>46</v>
      </c>
      <c r="V116" s="185">
        <f t="shared" si="87"/>
        <v>26</v>
      </c>
      <c r="W116" s="57">
        <v>20</v>
      </c>
      <c r="X116" s="57"/>
      <c r="Y116" s="57"/>
      <c r="Z116" s="57"/>
      <c r="AA116" s="57"/>
      <c r="AB116" s="57"/>
      <c r="AC116" s="57"/>
      <c r="AD116" s="57"/>
      <c r="AE116" s="57"/>
      <c r="AF116" s="57">
        <v>46</v>
      </c>
      <c r="AG116" s="57"/>
      <c r="AH116" s="57"/>
      <c r="AI116" s="57"/>
      <c r="AJ116" s="57"/>
      <c r="AK116" s="57"/>
      <c r="AL116" s="57"/>
      <c r="AM116" s="52">
        <v>36</v>
      </c>
      <c r="AN116" s="80"/>
      <c r="AO116" s="80"/>
      <c r="AP116" s="133">
        <f t="shared" si="78"/>
        <v>0</v>
      </c>
      <c r="AQ116" s="133">
        <f t="shared" si="79"/>
        <v>0</v>
      </c>
      <c r="AR116" s="133">
        <f t="shared" si="80"/>
        <v>0</v>
      </c>
      <c r="AS116" s="133">
        <f t="shared" si="81"/>
        <v>0</v>
      </c>
      <c r="AT116" s="133">
        <f t="shared" si="82"/>
        <v>0</v>
      </c>
      <c r="AU116" s="133">
        <f t="shared" si="83"/>
        <v>0</v>
      </c>
      <c r="AV116" s="133">
        <f t="shared" si="84"/>
        <v>0</v>
      </c>
      <c r="AW116" s="133">
        <f t="shared" si="56"/>
        <v>0</v>
      </c>
      <c r="AX116" s="80"/>
      <c r="AY116" s="80"/>
      <c r="AZ116" s="80"/>
      <c r="BA116" s="80"/>
      <c r="BB116" s="80"/>
      <c r="BC116" s="80"/>
      <c r="BD116" s="80"/>
      <c r="BE116" s="80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</row>
    <row r="117" spans="1:77" s="10" customFormat="1" ht="15" customHeight="1">
      <c r="A117" s="83" t="s">
        <v>75</v>
      </c>
      <c r="B117" s="84" t="s">
        <v>264</v>
      </c>
      <c r="C117" s="202"/>
      <c r="D117" s="120"/>
      <c r="E117" s="190"/>
      <c r="F117" s="202"/>
      <c r="G117" s="120">
        <v>8</v>
      </c>
      <c r="H117" s="190"/>
      <c r="I117" s="202"/>
      <c r="J117" s="120"/>
      <c r="K117" s="190"/>
      <c r="L117" s="191"/>
      <c r="M117" s="120"/>
      <c r="N117" s="190"/>
      <c r="O117" s="237">
        <f t="shared" si="85"/>
        <v>39</v>
      </c>
      <c r="P117" s="185"/>
      <c r="Q117" s="185"/>
      <c r="R117" s="185"/>
      <c r="S117" s="185"/>
      <c r="T117" s="185"/>
      <c r="U117" s="185">
        <f t="shared" si="86"/>
        <v>39</v>
      </c>
      <c r="V117" s="185">
        <f t="shared" si="87"/>
        <v>20</v>
      </c>
      <c r="W117" s="57">
        <v>19</v>
      </c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>
        <v>39</v>
      </c>
      <c r="AK117" s="57"/>
      <c r="AL117" s="112">
        <v>32</v>
      </c>
      <c r="AM117" s="113"/>
      <c r="AN117" s="80"/>
      <c r="AO117" s="80"/>
      <c r="AP117" s="133">
        <f t="shared" si="78"/>
        <v>0</v>
      </c>
      <c r="AQ117" s="133">
        <f t="shared" si="79"/>
        <v>0</v>
      </c>
      <c r="AR117" s="133">
        <f t="shared" si="80"/>
        <v>0</v>
      </c>
      <c r="AS117" s="133">
        <f t="shared" si="81"/>
        <v>0</v>
      </c>
      <c r="AT117" s="133">
        <f t="shared" si="82"/>
        <v>0</v>
      </c>
      <c r="AU117" s="133">
        <f t="shared" si="83"/>
        <v>0</v>
      </c>
      <c r="AV117" s="133">
        <f t="shared" si="84"/>
        <v>0</v>
      </c>
      <c r="AW117" s="133">
        <f t="shared" si="56"/>
        <v>0</v>
      </c>
      <c r="AX117" s="80"/>
      <c r="AY117" s="80"/>
      <c r="AZ117" s="80"/>
      <c r="BA117" s="80"/>
      <c r="BB117" s="80"/>
      <c r="BC117" s="80"/>
      <c r="BD117" s="80"/>
      <c r="BE117" s="80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</row>
    <row r="118" spans="1:77" s="10" customFormat="1" ht="24" customHeight="1">
      <c r="A118" s="83" t="s">
        <v>76</v>
      </c>
      <c r="B118" s="266" t="s">
        <v>370</v>
      </c>
      <c r="C118" s="210"/>
      <c r="D118" s="260"/>
      <c r="E118" s="261"/>
      <c r="F118" s="259"/>
      <c r="G118" s="260">
        <v>7</v>
      </c>
      <c r="H118" s="261"/>
      <c r="I118" s="209"/>
      <c r="J118" s="260"/>
      <c r="K118" s="208"/>
      <c r="L118" s="235"/>
      <c r="M118" s="236"/>
      <c r="N118" s="208"/>
      <c r="O118" s="237">
        <f t="shared" si="85"/>
        <v>64</v>
      </c>
      <c r="P118" s="185"/>
      <c r="Q118" s="185"/>
      <c r="R118" s="185"/>
      <c r="S118" s="185"/>
      <c r="T118" s="185"/>
      <c r="U118" s="185">
        <f t="shared" si="86"/>
        <v>64</v>
      </c>
      <c r="V118" s="185">
        <f t="shared" si="87"/>
        <v>40</v>
      </c>
      <c r="W118" s="57">
        <v>24</v>
      </c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>
        <v>64</v>
      </c>
      <c r="AI118" s="57"/>
      <c r="AJ118" s="57"/>
      <c r="AK118" s="57"/>
      <c r="AL118" s="112">
        <v>32</v>
      </c>
      <c r="AM118" s="113"/>
      <c r="AN118" s="80"/>
      <c r="AO118" s="80"/>
      <c r="AP118" s="133">
        <f t="shared" si="78"/>
        <v>0</v>
      </c>
      <c r="AQ118" s="133">
        <f t="shared" si="79"/>
        <v>0</v>
      </c>
      <c r="AR118" s="133">
        <f t="shared" si="80"/>
        <v>0</v>
      </c>
      <c r="AS118" s="133">
        <f t="shared" si="81"/>
        <v>0</v>
      </c>
      <c r="AT118" s="133">
        <f t="shared" si="82"/>
        <v>0</v>
      </c>
      <c r="AU118" s="133">
        <f t="shared" si="83"/>
        <v>0</v>
      </c>
      <c r="AV118" s="133">
        <f t="shared" si="84"/>
        <v>0</v>
      </c>
      <c r="AW118" s="133">
        <f t="shared" si="56"/>
        <v>0</v>
      </c>
      <c r="AX118" s="80"/>
      <c r="AY118" s="80"/>
      <c r="AZ118" s="80"/>
      <c r="BA118" s="80"/>
      <c r="BB118" s="80"/>
      <c r="BC118" s="80"/>
      <c r="BD118" s="80"/>
      <c r="BE118" s="80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</row>
    <row r="119" spans="1:77" s="10" customFormat="1" ht="15" customHeight="1">
      <c r="A119" s="83" t="s">
        <v>77</v>
      </c>
      <c r="B119" s="266" t="s">
        <v>371</v>
      </c>
      <c r="C119" s="210"/>
      <c r="D119" s="260"/>
      <c r="E119" s="261"/>
      <c r="F119" s="259"/>
      <c r="G119" s="260" t="s">
        <v>369</v>
      </c>
      <c r="H119" s="261"/>
      <c r="I119" s="209"/>
      <c r="J119" s="260"/>
      <c r="K119" s="211"/>
      <c r="L119" s="235"/>
      <c r="M119" s="236"/>
      <c r="N119" s="208"/>
      <c r="O119" s="185">
        <f t="shared" si="85"/>
        <v>39</v>
      </c>
      <c r="P119" s="185"/>
      <c r="Q119" s="185"/>
      <c r="R119" s="185"/>
      <c r="S119" s="185"/>
      <c r="T119" s="185"/>
      <c r="U119" s="185">
        <f t="shared" si="86"/>
        <v>39</v>
      </c>
      <c r="V119" s="185">
        <f t="shared" si="87"/>
        <v>21</v>
      </c>
      <c r="W119" s="57">
        <v>18</v>
      </c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>
        <v>39</v>
      </c>
      <c r="AK119" s="57"/>
      <c r="AL119" s="112"/>
      <c r="AM119" s="113"/>
      <c r="AN119" s="80"/>
      <c r="AO119" s="80"/>
      <c r="AP119" s="133">
        <f t="shared" si="78"/>
        <v>0</v>
      </c>
      <c r="AQ119" s="133">
        <f t="shared" si="79"/>
        <v>0</v>
      </c>
      <c r="AR119" s="133">
        <f t="shared" si="80"/>
        <v>0</v>
      </c>
      <c r="AS119" s="133">
        <f t="shared" si="81"/>
        <v>0</v>
      </c>
      <c r="AT119" s="133">
        <f t="shared" si="82"/>
        <v>0</v>
      </c>
      <c r="AU119" s="133">
        <f t="shared" si="83"/>
        <v>0</v>
      </c>
      <c r="AV119" s="133">
        <f t="shared" si="84"/>
        <v>0</v>
      </c>
      <c r="AW119" s="133">
        <f t="shared" si="56"/>
        <v>0</v>
      </c>
      <c r="AX119" s="80"/>
      <c r="AY119" s="80"/>
      <c r="AZ119" s="80"/>
      <c r="BA119" s="80"/>
      <c r="BB119" s="80"/>
      <c r="BC119" s="80"/>
      <c r="BD119" s="80"/>
      <c r="BE119" s="80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</row>
    <row r="120" spans="1:77" s="10" customFormat="1" ht="14.25" customHeight="1">
      <c r="A120" s="83" t="s">
        <v>78</v>
      </c>
      <c r="B120" s="266" t="s">
        <v>373</v>
      </c>
      <c r="C120" s="210"/>
      <c r="D120" s="260"/>
      <c r="E120" s="261"/>
      <c r="F120" s="259"/>
      <c r="G120" s="260">
        <v>8</v>
      </c>
      <c r="H120" s="261"/>
      <c r="I120" s="209"/>
      <c r="J120" s="260"/>
      <c r="K120" s="208"/>
      <c r="L120" s="210"/>
      <c r="M120" s="210"/>
      <c r="N120" s="210"/>
      <c r="O120" s="185">
        <f t="shared" si="85"/>
        <v>71</v>
      </c>
      <c r="P120" s="185"/>
      <c r="Q120" s="185"/>
      <c r="R120" s="185"/>
      <c r="S120" s="185"/>
      <c r="T120" s="185"/>
      <c r="U120" s="185">
        <f t="shared" si="86"/>
        <v>71</v>
      </c>
      <c r="V120" s="185">
        <f t="shared" si="87"/>
        <v>41</v>
      </c>
      <c r="W120" s="57">
        <v>30</v>
      </c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>
        <v>32</v>
      </c>
      <c r="AI120" s="57"/>
      <c r="AJ120" s="57">
        <v>39</v>
      </c>
      <c r="AK120" s="57"/>
      <c r="AL120" s="112"/>
      <c r="AM120" s="113"/>
      <c r="AN120" s="80"/>
      <c r="AO120" s="80"/>
      <c r="AP120" s="133">
        <f t="shared" si="78"/>
        <v>0</v>
      </c>
      <c r="AQ120" s="133">
        <f t="shared" si="79"/>
        <v>0</v>
      </c>
      <c r="AR120" s="133">
        <f t="shared" si="80"/>
        <v>0</v>
      </c>
      <c r="AS120" s="133">
        <f t="shared" si="81"/>
        <v>0</v>
      </c>
      <c r="AT120" s="133">
        <f t="shared" si="82"/>
        <v>0</v>
      </c>
      <c r="AU120" s="133">
        <f t="shared" si="83"/>
        <v>0</v>
      </c>
      <c r="AV120" s="133">
        <f t="shared" si="84"/>
        <v>0</v>
      </c>
      <c r="AW120" s="133">
        <f t="shared" si="56"/>
        <v>0</v>
      </c>
      <c r="AX120" s="80"/>
      <c r="AY120" s="80"/>
      <c r="AZ120" s="80"/>
      <c r="BA120" s="80"/>
      <c r="BB120" s="80"/>
      <c r="BC120" s="80"/>
      <c r="BD120" s="80"/>
      <c r="BE120" s="80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</row>
    <row r="121" spans="1:77" s="10" customFormat="1" ht="12.75" hidden="1" customHeight="1">
      <c r="A121" s="83" t="s">
        <v>79</v>
      </c>
      <c r="B121" s="266"/>
      <c r="C121" s="210"/>
      <c r="D121" s="260"/>
      <c r="E121" s="261"/>
      <c r="F121" s="259"/>
      <c r="G121" s="260"/>
      <c r="H121" s="261"/>
      <c r="I121" s="209"/>
      <c r="J121" s="260"/>
      <c r="K121" s="210"/>
      <c r="L121" s="210"/>
      <c r="M121" s="210"/>
      <c r="N121" s="210"/>
      <c r="O121" s="185"/>
      <c r="P121" s="185"/>
      <c r="Q121" s="185"/>
      <c r="R121" s="185"/>
      <c r="S121" s="185"/>
      <c r="T121" s="185"/>
      <c r="U121" s="185">
        <f t="shared" si="86"/>
        <v>0</v>
      </c>
      <c r="V121" s="185">
        <f t="shared" si="87"/>
        <v>0</v>
      </c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2"/>
      <c r="AN121" s="80"/>
      <c r="AO121" s="80"/>
      <c r="AP121" s="133" t="e">
        <f t="shared" si="78"/>
        <v>#DIV/0!</v>
      </c>
      <c r="AQ121" s="133" t="e">
        <f t="shared" si="79"/>
        <v>#DIV/0!</v>
      </c>
      <c r="AR121" s="133" t="e">
        <f t="shared" si="80"/>
        <v>#DIV/0!</v>
      </c>
      <c r="AS121" s="133" t="e">
        <f t="shared" si="81"/>
        <v>#DIV/0!</v>
      </c>
      <c r="AT121" s="133" t="e">
        <f t="shared" si="82"/>
        <v>#DIV/0!</v>
      </c>
      <c r="AU121" s="133" t="e">
        <f t="shared" si="83"/>
        <v>#DIV/0!</v>
      </c>
      <c r="AV121" s="133" t="e">
        <f t="shared" si="84"/>
        <v>#DIV/0!</v>
      </c>
      <c r="AW121" s="133" t="e">
        <f t="shared" si="56"/>
        <v>#DIV/0!</v>
      </c>
      <c r="AX121" s="80"/>
      <c r="AY121" s="80"/>
      <c r="AZ121" s="80"/>
      <c r="BA121" s="80"/>
      <c r="BB121" s="80"/>
      <c r="BC121" s="80"/>
      <c r="BD121" s="80"/>
      <c r="BE121" s="80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</row>
    <row r="122" spans="1:77" s="10" customFormat="1" ht="22.5" hidden="1" customHeight="1">
      <c r="A122" s="83" t="s">
        <v>80</v>
      </c>
      <c r="B122" s="266"/>
      <c r="C122" s="210"/>
      <c r="D122" s="260"/>
      <c r="E122" s="261"/>
      <c r="F122" s="259"/>
      <c r="G122" s="260"/>
      <c r="H122" s="261"/>
      <c r="I122" s="209"/>
      <c r="J122" s="260"/>
      <c r="K122" s="210"/>
      <c r="L122" s="210"/>
      <c r="M122" s="210"/>
      <c r="N122" s="210"/>
      <c r="O122" s="185"/>
      <c r="P122" s="185"/>
      <c r="Q122" s="185"/>
      <c r="R122" s="185"/>
      <c r="S122" s="185"/>
      <c r="T122" s="185"/>
      <c r="U122" s="185">
        <f t="shared" si="86"/>
        <v>0</v>
      </c>
      <c r="V122" s="185">
        <f t="shared" si="87"/>
        <v>0</v>
      </c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2"/>
      <c r="AN122" s="80"/>
      <c r="AO122" s="80"/>
      <c r="AP122" s="133" t="e">
        <f t="shared" si="78"/>
        <v>#DIV/0!</v>
      </c>
      <c r="AQ122" s="133" t="e">
        <f t="shared" si="79"/>
        <v>#DIV/0!</v>
      </c>
      <c r="AR122" s="133" t="e">
        <f t="shared" si="80"/>
        <v>#DIV/0!</v>
      </c>
      <c r="AS122" s="133" t="e">
        <f t="shared" si="81"/>
        <v>#DIV/0!</v>
      </c>
      <c r="AT122" s="133" t="e">
        <f t="shared" si="82"/>
        <v>#DIV/0!</v>
      </c>
      <c r="AU122" s="133" t="e">
        <f t="shared" si="83"/>
        <v>#DIV/0!</v>
      </c>
      <c r="AV122" s="133" t="e">
        <f t="shared" si="84"/>
        <v>#DIV/0!</v>
      </c>
      <c r="AW122" s="133" t="e">
        <f t="shared" si="56"/>
        <v>#DIV/0!</v>
      </c>
      <c r="AX122" s="80"/>
      <c r="AY122" s="80"/>
      <c r="AZ122" s="80"/>
      <c r="BA122" s="80"/>
      <c r="BB122" s="80"/>
      <c r="BC122" s="80"/>
      <c r="BD122" s="80"/>
      <c r="BE122" s="80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</row>
    <row r="123" spans="1:77" s="79" customFormat="1" ht="13.5" customHeight="1">
      <c r="A123" s="168" t="s">
        <v>26</v>
      </c>
      <c r="B123" s="85" t="s">
        <v>27</v>
      </c>
      <c r="C123" s="331">
        <f>COUNTIF(C124:E148,1)+COUNTIF(C124:E148,2)+COUNTIF(C124:E148,3)+COUNTIF(C124:E148,4)+COUNTIF(C124:E148,5)+COUNTIF(C124:E148,6)+COUNTIF(C124:E148,7)+COUNTIF(C124:E148,8)</f>
        <v>6</v>
      </c>
      <c r="D123" s="332"/>
      <c r="E123" s="344"/>
      <c r="F123" s="331">
        <f>COUNTIF(F124:H148,1)+COUNTIF(F124:H148,2)+COUNTIF(F124:H148,3)+COUNTIF(F124:H148,4)+COUNTIF(F124:H148,5)+COUNTIF(F124:H148,6)+COUNTIF(F124:H148,7)+COUNTIF(F124:H148,8)</f>
        <v>6</v>
      </c>
      <c r="G123" s="332"/>
      <c r="H123" s="344"/>
      <c r="I123" s="331">
        <f>COUNTIF(I124:K148,1)+COUNTIF(I124:K148,2)+COUNTIF(I124:K148,3)+COUNTIF(I124:K148,4)+COUNTIF(I124:K148,5)+COUNTIF(I124:K148,6)+COUNTIF(I124:K148,7)+COUNTIF(I124:K148,8)</f>
        <v>14</v>
      </c>
      <c r="J123" s="332"/>
      <c r="K123" s="344"/>
      <c r="L123" s="331">
        <f>COUNTIF(L124:N148,1)+COUNTIF(L124:N148,2)+COUNTIF(L124:N148,3)+COUNTIF(L124:N148,4)+COUNTIF(L124:N148,5)+COUNTIF(L124:N148,6)+COUNTIF(L124:N148,7)+COUNTIF(L124:N148,8)</f>
        <v>0</v>
      </c>
      <c r="M123" s="332"/>
      <c r="N123" s="344"/>
      <c r="O123" s="206">
        <f t="shared" ref="O123:AK123" si="88">O124+O131+O137</f>
        <v>2489</v>
      </c>
      <c r="P123" s="206">
        <f t="shared" si="88"/>
        <v>32</v>
      </c>
      <c r="Q123" s="206">
        <f t="shared" si="88"/>
        <v>28</v>
      </c>
      <c r="R123" s="206">
        <f t="shared" si="88"/>
        <v>0</v>
      </c>
      <c r="S123" s="206">
        <f t="shared" si="88"/>
        <v>136</v>
      </c>
      <c r="T123" s="206">
        <f t="shared" si="88"/>
        <v>88</v>
      </c>
      <c r="U123" s="206">
        <f t="shared" si="88"/>
        <v>2205</v>
      </c>
      <c r="V123" s="206">
        <f t="shared" si="88"/>
        <v>559</v>
      </c>
      <c r="W123" s="206">
        <f t="shared" si="88"/>
        <v>1586</v>
      </c>
      <c r="X123" s="206">
        <f t="shared" si="88"/>
        <v>60</v>
      </c>
      <c r="Y123" s="206">
        <f t="shared" si="88"/>
        <v>0</v>
      </c>
      <c r="Z123" s="206">
        <f t="shared" si="88"/>
        <v>0</v>
      </c>
      <c r="AA123" s="206">
        <f t="shared" si="88"/>
        <v>192</v>
      </c>
      <c r="AB123" s="206">
        <f t="shared" si="88"/>
        <v>336</v>
      </c>
      <c r="AC123" s="206">
        <f t="shared" si="88"/>
        <v>0</v>
      </c>
      <c r="AD123" s="206">
        <f t="shared" si="88"/>
        <v>180</v>
      </c>
      <c r="AE123" s="206">
        <f t="shared" si="88"/>
        <v>0</v>
      </c>
      <c r="AF123" s="206">
        <f t="shared" si="88"/>
        <v>337</v>
      </c>
      <c r="AG123" s="206">
        <f t="shared" si="88"/>
        <v>0</v>
      </c>
      <c r="AH123" s="206">
        <f t="shared" si="88"/>
        <v>128</v>
      </c>
      <c r="AI123" s="206">
        <f t="shared" si="88"/>
        <v>0</v>
      </c>
      <c r="AJ123" s="206">
        <f t="shared" si="88"/>
        <v>208</v>
      </c>
      <c r="AK123" s="206">
        <f t="shared" si="88"/>
        <v>144</v>
      </c>
      <c r="AL123" s="90">
        <v>1728</v>
      </c>
      <c r="AM123" s="77">
        <f>(U123-AL123)+SUM(AM124,AM131,AM137)</f>
        <v>2105</v>
      </c>
      <c r="AN123" s="15"/>
      <c r="AO123" s="15"/>
      <c r="AP123" s="137" t="e">
        <f>AP124+AP131+AP137</f>
        <v>#DIV/0!</v>
      </c>
      <c r="AQ123" s="137" t="e">
        <f t="shared" ref="AQ123:AW123" si="89">AQ124+AQ131+AQ137</f>
        <v>#DIV/0!</v>
      </c>
      <c r="AR123" s="137" t="e">
        <f t="shared" si="89"/>
        <v>#DIV/0!</v>
      </c>
      <c r="AS123" s="137" t="e">
        <f t="shared" si="89"/>
        <v>#DIV/0!</v>
      </c>
      <c r="AT123" s="137" t="e">
        <f t="shared" si="89"/>
        <v>#DIV/0!</v>
      </c>
      <c r="AU123" s="137" t="e">
        <f t="shared" si="89"/>
        <v>#DIV/0!</v>
      </c>
      <c r="AV123" s="137" t="e">
        <f t="shared" si="89"/>
        <v>#DIV/0!</v>
      </c>
      <c r="AW123" s="137" t="e">
        <f t="shared" si="89"/>
        <v>#DIV/0!</v>
      </c>
      <c r="AX123" s="142" t="e">
        <f>SUM(AP123:AW123)</f>
        <v>#DIV/0!</v>
      </c>
      <c r="AY123" s="15"/>
      <c r="AZ123" s="15"/>
      <c r="BA123" s="15"/>
      <c r="BB123" s="15"/>
      <c r="BC123" s="15"/>
      <c r="BD123" s="15"/>
      <c r="BE123" s="15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</row>
    <row r="124" spans="1:77" s="11" customFormat="1" ht="27" customHeight="1">
      <c r="A124" s="123" t="s">
        <v>107</v>
      </c>
      <c r="B124" s="85" t="s">
        <v>335</v>
      </c>
      <c r="C124" s="330">
        <f>COUNTIF(C125:E129,1)+COUNTIF(C125:E129,2)+COUNTIF(C125:E129,3)+COUNTIF(C125:E129,4)+COUNTIF(C125:E129,5)+COUNTIF(C125:E129,6)+COUNTIF(C125:E129,7)+COUNTIF(C125:E129,8)</f>
        <v>1</v>
      </c>
      <c r="D124" s="330"/>
      <c r="E124" s="349"/>
      <c r="F124" s="329">
        <f>COUNTIF(F125:H129,1)+COUNTIF(F125:H129,2)+COUNTIF(F125:H129,3)+COUNTIF(F125:H129,4)+COUNTIF(F125:H129,5)+COUNTIF(F125:H129,6)+COUNTIF(F125:H129,7)+COUNTIF(F125:H129,8)</f>
        <v>1</v>
      </c>
      <c r="G124" s="330"/>
      <c r="H124" s="349"/>
      <c r="I124" s="329">
        <f>COUNTIF(I125:K129,1)+COUNTIF(I125:K129,2)+COUNTIF(I125:K129,3)+COUNTIF(I125:K129,4)+COUNTIF(I125:K129,5)+COUNTIF(I125:K129,6)+COUNTIF(I125:K129,7)+COUNTIF(I125:K129,8)</f>
        <v>2</v>
      </c>
      <c r="J124" s="330"/>
      <c r="K124" s="330"/>
      <c r="L124" s="329">
        <f>COUNTIF(L125:N129,1)+COUNTIF(L125:N129,2)+COUNTIF(L125:N129,3)+COUNTIF(L125:N129,4)+COUNTIF(L125:N129,5)+COUNTIF(L125:N129,6)+COUNTIF(L125:N129,7)+COUNTIF(L125:N129,8)</f>
        <v>0</v>
      </c>
      <c r="M124" s="330"/>
      <c r="N124" s="330"/>
      <c r="O124" s="206">
        <f t="shared" ref="O124:X124" si="90">SUM(O125:O130)</f>
        <v>856</v>
      </c>
      <c r="P124" s="206">
        <f t="shared" si="90"/>
        <v>8</v>
      </c>
      <c r="Q124" s="206">
        <f t="shared" si="90"/>
        <v>8</v>
      </c>
      <c r="R124" s="206">
        <f t="shared" si="90"/>
        <v>0</v>
      </c>
      <c r="S124" s="206">
        <f t="shared" si="90"/>
        <v>32</v>
      </c>
      <c r="T124" s="206">
        <f t="shared" si="90"/>
        <v>45</v>
      </c>
      <c r="U124" s="206">
        <f t="shared" si="90"/>
        <v>763</v>
      </c>
      <c r="V124" s="206">
        <f t="shared" si="90"/>
        <v>229</v>
      </c>
      <c r="W124" s="206">
        <f t="shared" si="90"/>
        <v>504</v>
      </c>
      <c r="X124" s="206">
        <f t="shared" si="90"/>
        <v>30</v>
      </c>
      <c r="Y124" s="207">
        <f>SUM(Y125:Y129)</f>
        <v>0</v>
      </c>
      <c r="Z124" s="207">
        <f>SUM(Z125:Z129)</f>
        <v>0</v>
      </c>
      <c r="AA124" s="207">
        <f t="shared" ref="AA124:AK124" si="91">SUM(AA125:AA127)</f>
        <v>64</v>
      </c>
      <c r="AB124" s="207">
        <f t="shared" si="91"/>
        <v>192</v>
      </c>
      <c r="AC124" s="207">
        <f t="shared" si="91"/>
        <v>0</v>
      </c>
      <c r="AD124" s="207">
        <f t="shared" si="91"/>
        <v>116</v>
      </c>
      <c r="AE124" s="207">
        <f t="shared" si="91"/>
        <v>0</v>
      </c>
      <c r="AF124" s="207">
        <f t="shared" si="91"/>
        <v>153</v>
      </c>
      <c r="AG124" s="207">
        <f t="shared" si="91"/>
        <v>0</v>
      </c>
      <c r="AH124" s="207">
        <f t="shared" si="91"/>
        <v>0</v>
      </c>
      <c r="AI124" s="207">
        <f t="shared" si="91"/>
        <v>0</v>
      </c>
      <c r="AJ124" s="207">
        <f t="shared" si="91"/>
        <v>0</v>
      </c>
      <c r="AK124" s="207">
        <f t="shared" si="91"/>
        <v>0</v>
      </c>
      <c r="AL124" s="82"/>
      <c r="AM124" s="56">
        <f>SUM(AM125:AM129)</f>
        <v>600</v>
      </c>
      <c r="AN124" s="101"/>
      <c r="AO124" s="101"/>
      <c r="AP124" s="141" t="e">
        <f>SUM(AP125:AP130)</f>
        <v>#DIV/0!</v>
      </c>
      <c r="AQ124" s="141" t="e">
        <f t="shared" ref="AQ124:AW124" si="92">SUM(AQ125:AQ130)</f>
        <v>#DIV/0!</v>
      </c>
      <c r="AR124" s="141" t="e">
        <f t="shared" si="92"/>
        <v>#DIV/0!</v>
      </c>
      <c r="AS124" s="141" t="e">
        <f t="shared" si="92"/>
        <v>#DIV/0!</v>
      </c>
      <c r="AT124" s="141" t="e">
        <f t="shared" si="92"/>
        <v>#DIV/0!</v>
      </c>
      <c r="AU124" s="141" t="e">
        <f t="shared" si="92"/>
        <v>#DIV/0!</v>
      </c>
      <c r="AV124" s="141" t="e">
        <f t="shared" si="92"/>
        <v>#DIV/0!</v>
      </c>
      <c r="AW124" s="141" t="e">
        <f t="shared" si="92"/>
        <v>#DIV/0!</v>
      </c>
      <c r="AX124" s="143" t="e">
        <f>SUM(AP124:AW124)</f>
        <v>#DIV/0!</v>
      </c>
      <c r="AY124" s="101"/>
      <c r="AZ124" s="101"/>
      <c r="BA124" s="101"/>
      <c r="BB124" s="101"/>
      <c r="BC124" s="101"/>
      <c r="BD124" s="101"/>
      <c r="BE124" s="101"/>
      <c r="BF124" s="102"/>
      <c r="BG124" s="102"/>
      <c r="BH124" s="102"/>
      <c r="BI124" s="102"/>
      <c r="BJ124" s="102"/>
      <c r="BK124" s="102"/>
      <c r="BL124" s="102"/>
      <c r="BM124" s="102"/>
      <c r="BN124" s="102"/>
      <c r="BO124" s="102"/>
      <c r="BP124" s="102"/>
      <c r="BQ124" s="102"/>
      <c r="BR124" s="102"/>
      <c r="BS124" s="102"/>
      <c r="BT124" s="102"/>
      <c r="BU124" s="102"/>
      <c r="BV124" s="102"/>
      <c r="BW124" s="102"/>
      <c r="BX124" s="102"/>
      <c r="BY124" s="102"/>
    </row>
    <row r="125" spans="1:77" s="6" customFormat="1" ht="25.5" customHeight="1">
      <c r="A125" s="83" t="s">
        <v>341</v>
      </c>
      <c r="B125" s="58" t="s">
        <v>336</v>
      </c>
      <c r="C125" s="236"/>
      <c r="D125" s="120"/>
      <c r="E125" s="190"/>
      <c r="F125" s="191"/>
      <c r="G125" s="120"/>
      <c r="H125" s="190"/>
      <c r="I125" s="191">
        <v>3</v>
      </c>
      <c r="J125" s="120">
        <v>4</v>
      </c>
      <c r="K125" s="190"/>
      <c r="L125" s="191"/>
      <c r="M125" s="120"/>
      <c r="N125" s="190"/>
      <c r="O125" s="237">
        <f>SUM(P125:U125)</f>
        <v>148</v>
      </c>
      <c r="P125" s="185">
        <v>8</v>
      </c>
      <c r="Q125" s="185"/>
      <c r="R125" s="185"/>
      <c r="S125" s="185">
        <v>24</v>
      </c>
      <c r="T125" s="185">
        <v>4</v>
      </c>
      <c r="U125" s="185">
        <f>SUM(Y125:AJ125)</f>
        <v>112</v>
      </c>
      <c r="V125" s="185">
        <f>U125-W125-X125</f>
        <v>54</v>
      </c>
      <c r="W125" s="57">
        <v>58</v>
      </c>
      <c r="X125" s="57"/>
      <c r="Y125" s="57"/>
      <c r="Z125" s="57"/>
      <c r="AA125" s="57">
        <v>64</v>
      </c>
      <c r="AB125" s="57">
        <v>48</v>
      </c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124">
        <v>110</v>
      </c>
      <c r="AN125" s="80"/>
      <c r="AO125" s="80"/>
      <c r="AP125" s="133">
        <f t="shared" ref="AP125:AS130" si="93">$S125*(Y125*100/$U125)/100</f>
        <v>0</v>
      </c>
      <c r="AQ125" s="133">
        <f t="shared" si="93"/>
        <v>0</v>
      </c>
      <c r="AR125" s="133">
        <f t="shared" si="93"/>
        <v>13.714285714285715</v>
      </c>
      <c r="AS125" s="133">
        <f t="shared" si="93"/>
        <v>10.285714285714285</v>
      </c>
      <c r="AT125" s="133">
        <f t="shared" ref="AT125:AT130" si="94">$S125*(AD125*100/$U125)/100</f>
        <v>0</v>
      </c>
      <c r="AU125" s="133">
        <f t="shared" ref="AU125:AU130" si="95">$S125*(AF125*100/$U125)/100</f>
        <v>0</v>
      </c>
      <c r="AV125" s="133">
        <f t="shared" ref="AV125:AV130" si="96">$S125*(AH125*100/$U125)/100</f>
        <v>0</v>
      </c>
      <c r="AW125" s="133">
        <f t="shared" si="56"/>
        <v>0</v>
      </c>
      <c r="AX125" s="80"/>
      <c r="AY125" s="80"/>
      <c r="AZ125" s="80"/>
      <c r="BA125" s="80"/>
      <c r="BB125" s="80"/>
      <c r="BC125" s="80"/>
      <c r="BD125" s="80"/>
      <c r="BE125" s="80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</row>
    <row r="126" spans="1:77" s="115" customFormat="1" ht="15" customHeight="1">
      <c r="A126" s="83" t="s">
        <v>342</v>
      </c>
      <c r="B126" s="267" t="s">
        <v>337</v>
      </c>
      <c r="C126" s="236"/>
      <c r="D126" s="120"/>
      <c r="E126" s="190"/>
      <c r="F126" s="191"/>
      <c r="G126" s="120">
        <v>6</v>
      </c>
      <c r="H126" s="190"/>
      <c r="I126" s="191"/>
      <c r="J126" s="120"/>
      <c r="K126" s="190"/>
      <c r="L126" s="191"/>
      <c r="M126" s="120"/>
      <c r="N126" s="190"/>
      <c r="O126" s="237">
        <f t="shared" ref="O126:O127" si="97">SUM(P126:U126)</f>
        <v>345</v>
      </c>
      <c r="P126" s="185"/>
      <c r="Q126" s="185"/>
      <c r="R126" s="185"/>
      <c r="S126" s="185"/>
      <c r="T126" s="185">
        <v>39</v>
      </c>
      <c r="U126" s="185">
        <f>SUM(Y126:AJ126)</f>
        <v>306</v>
      </c>
      <c r="V126" s="185">
        <f>U126-W126-X126</f>
        <v>116</v>
      </c>
      <c r="W126" s="57">
        <v>160</v>
      </c>
      <c r="X126" s="57">
        <v>30</v>
      </c>
      <c r="Y126" s="57"/>
      <c r="Z126" s="57"/>
      <c r="AA126" s="57"/>
      <c r="AB126" s="57">
        <v>144</v>
      </c>
      <c r="AC126" s="57"/>
      <c r="AD126" s="57">
        <v>116</v>
      </c>
      <c r="AE126" s="57"/>
      <c r="AF126" s="57">
        <v>46</v>
      </c>
      <c r="AG126" s="57"/>
      <c r="AH126" s="57"/>
      <c r="AI126" s="57"/>
      <c r="AJ126" s="57"/>
      <c r="AK126" s="57"/>
      <c r="AL126" s="57"/>
      <c r="AM126" s="124">
        <v>140</v>
      </c>
      <c r="AN126" s="114"/>
      <c r="AO126" s="114"/>
      <c r="AP126" s="133">
        <f t="shared" si="93"/>
        <v>0</v>
      </c>
      <c r="AQ126" s="133">
        <f t="shared" si="93"/>
        <v>0</v>
      </c>
      <c r="AR126" s="133">
        <f t="shared" si="93"/>
        <v>0</v>
      </c>
      <c r="AS126" s="133">
        <f t="shared" si="93"/>
        <v>0</v>
      </c>
      <c r="AT126" s="133">
        <f t="shared" si="94"/>
        <v>0</v>
      </c>
      <c r="AU126" s="133">
        <f t="shared" si="95"/>
        <v>0</v>
      </c>
      <c r="AV126" s="133">
        <f t="shared" si="96"/>
        <v>0</v>
      </c>
      <c r="AW126" s="133">
        <f t="shared" si="56"/>
        <v>0</v>
      </c>
      <c r="AX126" s="114"/>
      <c r="AY126" s="114"/>
      <c r="AZ126" s="114"/>
      <c r="BA126" s="114"/>
      <c r="BB126" s="114"/>
      <c r="BC126" s="114"/>
      <c r="BD126" s="114"/>
      <c r="BE126" s="114"/>
    </row>
    <row r="127" spans="1:77" s="115" customFormat="1" ht="15" customHeight="1">
      <c r="A127" s="83" t="s">
        <v>343</v>
      </c>
      <c r="B127" s="267" t="s">
        <v>338</v>
      </c>
      <c r="C127" s="236"/>
      <c r="D127" s="120"/>
      <c r="E127" s="190"/>
      <c r="F127" s="191"/>
      <c r="G127" s="120" t="s">
        <v>378</v>
      </c>
      <c r="H127" s="190"/>
      <c r="I127" s="191"/>
      <c r="J127" s="120"/>
      <c r="K127" s="190"/>
      <c r="L127" s="191"/>
      <c r="M127" s="120"/>
      <c r="N127" s="190"/>
      <c r="O127" s="237">
        <f t="shared" si="97"/>
        <v>107</v>
      </c>
      <c r="P127" s="185"/>
      <c r="Q127" s="185"/>
      <c r="R127" s="185"/>
      <c r="S127" s="185"/>
      <c r="T127" s="185"/>
      <c r="U127" s="185">
        <f>SUM(Y127:AJ127)</f>
        <v>107</v>
      </c>
      <c r="V127" s="185">
        <f>U127-W127-X127</f>
        <v>59</v>
      </c>
      <c r="W127" s="57">
        <v>48</v>
      </c>
      <c r="X127" s="57"/>
      <c r="Y127" s="57"/>
      <c r="Z127" s="57"/>
      <c r="AA127" s="57"/>
      <c r="AB127" s="57"/>
      <c r="AC127" s="57"/>
      <c r="AD127" s="57"/>
      <c r="AE127" s="57"/>
      <c r="AF127" s="57">
        <v>107</v>
      </c>
      <c r="AG127" s="57"/>
      <c r="AH127" s="57"/>
      <c r="AI127" s="57"/>
      <c r="AJ127" s="57"/>
      <c r="AK127" s="57"/>
      <c r="AL127" s="57"/>
      <c r="AM127" s="124">
        <v>125</v>
      </c>
      <c r="AN127" s="114"/>
      <c r="AO127" s="114"/>
      <c r="AP127" s="133">
        <f t="shared" si="93"/>
        <v>0</v>
      </c>
      <c r="AQ127" s="133">
        <f t="shared" si="93"/>
        <v>0</v>
      </c>
      <c r="AR127" s="133">
        <f t="shared" si="93"/>
        <v>0</v>
      </c>
      <c r="AS127" s="133">
        <f t="shared" si="93"/>
        <v>0</v>
      </c>
      <c r="AT127" s="133">
        <f t="shared" si="94"/>
        <v>0</v>
      </c>
      <c r="AU127" s="133">
        <f t="shared" si="95"/>
        <v>0</v>
      </c>
      <c r="AV127" s="133">
        <f t="shared" si="96"/>
        <v>0</v>
      </c>
      <c r="AW127" s="133">
        <f t="shared" si="56"/>
        <v>0</v>
      </c>
      <c r="AX127" s="114"/>
      <c r="AY127" s="114"/>
      <c r="AZ127" s="114"/>
      <c r="BA127" s="114"/>
      <c r="BB127" s="114"/>
      <c r="BC127" s="114"/>
      <c r="BD127" s="114"/>
      <c r="BE127" s="114"/>
    </row>
    <row r="128" spans="1:77" s="7" customFormat="1" ht="13.5" customHeight="1">
      <c r="A128" s="83" t="s">
        <v>133</v>
      </c>
      <c r="B128" s="83" t="s">
        <v>255</v>
      </c>
      <c r="C128" s="191"/>
      <c r="D128" s="120">
        <v>5</v>
      </c>
      <c r="E128" s="190"/>
      <c r="F128" s="259"/>
      <c r="G128" s="260"/>
      <c r="H128" s="261"/>
      <c r="I128" s="259"/>
      <c r="J128" s="260"/>
      <c r="K128" s="261"/>
      <c r="L128" s="191"/>
      <c r="M128" s="120"/>
      <c r="N128" s="190"/>
      <c r="O128" s="185">
        <f t="shared" ref="O128:O129" si="98">S128+U128</f>
        <v>92</v>
      </c>
      <c r="P128" s="185"/>
      <c r="Q128" s="185"/>
      <c r="R128" s="185"/>
      <c r="S128" s="185"/>
      <c r="T128" s="185"/>
      <c r="U128" s="185">
        <f>SUM(Y128:AJ128)</f>
        <v>92</v>
      </c>
      <c r="V128" s="185"/>
      <c r="W128" s="185">
        <f>U128</f>
        <v>92</v>
      </c>
      <c r="X128" s="57"/>
      <c r="Y128" s="57"/>
      <c r="Z128" s="57"/>
      <c r="AA128" s="57"/>
      <c r="AB128" s="57"/>
      <c r="AC128" s="57"/>
      <c r="AD128" s="57">
        <v>92</v>
      </c>
      <c r="AE128" s="57"/>
      <c r="AF128" s="57"/>
      <c r="AG128" s="57"/>
      <c r="AH128" s="57"/>
      <c r="AI128" s="57"/>
      <c r="AJ128" s="57"/>
      <c r="AK128" s="57"/>
      <c r="AL128" s="61"/>
      <c r="AM128" s="124">
        <v>100</v>
      </c>
      <c r="AN128" s="80"/>
      <c r="AO128" s="80"/>
      <c r="AP128" s="133">
        <f t="shared" si="93"/>
        <v>0</v>
      </c>
      <c r="AQ128" s="133">
        <f t="shared" si="93"/>
        <v>0</v>
      </c>
      <c r="AR128" s="133">
        <f t="shared" si="93"/>
        <v>0</v>
      </c>
      <c r="AS128" s="133">
        <f t="shared" si="93"/>
        <v>0</v>
      </c>
      <c r="AT128" s="133">
        <f t="shared" si="94"/>
        <v>0</v>
      </c>
      <c r="AU128" s="133">
        <f t="shared" si="95"/>
        <v>0</v>
      </c>
      <c r="AV128" s="133">
        <f t="shared" si="96"/>
        <v>0</v>
      </c>
      <c r="AW128" s="133">
        <f t="shared" ref="AW128:AW140" si="99">$S128*(AJ128*100/$U128)/100</f>
        <v>0</v>
      </c>
      <c r="AX128" s="80"/>
      <c r="AY128" s="80"/>
      <c r="AZ128" s="80"/>
      <c r="BA128" s="80"/>
      <c r="BB128" s="80"/>
      <c r="BC128" s="80"/>
      <c r="BD128" s="80"/>
      <c r="BE128" s="80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</row>
    <row r="129" spans="1:77" s="8" customFormat="1" ht="15.75" customHeight="1">
      <c r="A129" s="83" t="s">
        <v>134</v>
      </c>
      <c r="B129" s="83" t="s">
        <v>254</v>
      </c>
      <c r="C129" s="191"/>
      <c r="D129" s="120"/>
      <c r="E129" s="190"/>
      <c r="F129" s="191"/>
      <c r="G129" s="120" t="s">
        <v>378</v>
      </c>
      <c r="H129" s="190"/>
      <c r="I129" s="191"/>
      <c r="J129" s="120"/>
      <c r="K129" s="190"/>
      <c r="L129" s="120"/>
      <c r="M129" s="120"/>
      <c r="N129" s="120"/>
      <c r="O129" s="185">
        <f t="shared" si="98"/>
        <v>146</v>
      </c>
      <c r="P129" s="185"/>
      <c r="Q129" s="185"/>
      <c r="R129" s="185"/>
      <c r="S129" s="185"/>
      <c r="T129" s="185"/>
      <c r="U129" s="185">
        <f>SUM(Y129:AJ129)</f>
        <v>146</v>
      </c>
      <c r="V129" s="185"/>
      <c r="W129" s="185">
        <f>U129</f>
        <v>146</v>
      </c>
      <c r="X129" s="57"/>
      <c r="Y129" s="57"/>
      <c r="Z129" s="57"/>
      <c r="AA129" s="57"/>
      <c r="AB129" s="57"/>
      <c r="AC129" s="57"/>
      <c r="AD129" s="57"/>
      <c r="AE129" s="57"/>
      <c r="AF129" s="57">
        <v>146</v>
      </c>
      <c r="AG129" s="57"/>
      <c r="AH129" s="57"/>
      <c r="AI129" s="57"/>
      <c r="AJ129" s="57"/>
      <c r="AK129" s="57"/>
      <c r="AL129" s="61"/>
      <c r="AM129" s="124">
        <v>125</v>
      </c>
      <c r="AN129" s="80"/>
      <c r="AO129" s="80"/>
      <c r="AP129" s="133">
        <f t="shared" si="93"/>
        <v>0</v>
      </c>
      <c r="AQ129" s="133">
        <f t="shared" si="93"/>
        <v>0</v>
      </c>
      <c r="AR129" s="133">
        <f t="shared" si="93"/>
        <v>0</v>
      </c>
      <c r="AS129" s="133">
        <f t="shared" si="93"/>
        <v>0</v>
      </c>
      <c r="AT129" s="133">
        <f t="shared" si="94"/>
        <v>0</v>
      </c>
      <c r="AU129" s="133">
        <f t="shared" si="95"/>
        <v>0</v>
      </c>
      <c r="AV129" s="133">
        <f t="shared" si="96"/>
        <v>0</v>
      </c>
      <c r="AW129" s="133">
        <f t="shared" si="99"/>
        <v>0</v>
      </c>
      <c r="AX129" s="80"/>
      <c r="AY129" s="80"/>
      <c r="AZ129" s="80"/>
      <c r="BA129" s="80"/>
      <c r="BB129" s="80"/>
      <c r="BC129" s="80"/>
      <c r="BD129" s="80"/>
      <c r="BE129" s="80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</row>
    <row r="130" spans="1:77" s="8" customFormat="1" ht="15" customHeight="1">
      <c r="A130" s="83"/>
      <c r="B130" s="83" t="s">
        <v>309</v>
      </c>
      <c r="C130" s="260"/>
      <c r="D130" s="260"/>
      <c r="E130" s="261"/>
      <c r="F130" s="259"/>
      <c r="G130" s="260"/>
      <c r="H130" s="261"/>
      <c r="I130" s="259"/>
      <c r="J130" s="268">
        <v>6</v>
      </c>
      <c r="K130" s="190"/>
      <c r="L130" s="260"/>
      <c r="M130" s="260"/>
      <c r="N130" s="260"/>
      <c r="O130" s="185">
        <f>SUM(Q130:T130)</f>
        <v>18</v>
      </c>
      <c r="P130" s="185"/>
      <c r="Q130" s="185">
        <v>8</v>
      </c>
      <c r="R130" s="185"/>
      <c r="S130" s="185">
        <v>8</v>
      </c>
      <c r="T130" s="185">
        <v>2</v>
      </c>
      <c r="U130" s="185"/>
      <c r="V130" s="185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61"/>
      <c r="AM130" s="52"/>
      <c r="AN130" s="80"/>
      <c r="AO130" s="80"/>
      <c r="AP130" s="133" t="e">
        <f t="shared" si="93"/>
        <v>#DIV/0!</v>
      </c>
      <c r="AQ130" s="133" t="e">
        <f t="shared" si="93"/>
        <v>#DIV/0!</v>
      </c>
      <c r="AR130" s="133" t="e">
        <f t="shared" si="93"/>
        <v>#DIV/0!</v>
      </c>
      <c r="AS130" s="133" t="e">
        <f t="shared" si="93"/>
        <v>#DIV/0!</v>
      </c>
      <c r="AT130" s="133" t="e">
        <f t="shared" si="94"/>
        <v>#DIV/0!</v>
      </c>
      <c r="AU130" s="133" t="e">
        <f t="shared" si="95"/>
        <v>#DIV/0!</v>
      </c>
      <c r="AV130" s="133" t="e">
        <f t="shared" si="96"/>
        <v>#DIV/0!</v>
      </c>
      <c r="AW130" s="133" t="e">
        <f t="shared" si="99"/>
        <v>#DIV/0!</v>
      </c>
      <c r="AX130" s="80"/>
      <c r="AY130" s="80"/>
      <c r="AZ130" s="80"/>
      <c r="BA130" s="80"/>
      <c r="BB130" s="80"/>
      <c r="BC130" s="80"/>
      <c r="BD130" s="80"/>
      <c r="BE130" s="80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</row>
    <row r="131" spans="1:77" s="8" customFormat="1" ht="12.75" customHeight="1">
      <c r="A131" s="123" t="s">
        <v>339</v>
      </c>
      <c r="B131" s="85" t="s">
        <v>340</v>
      </c>
      <c r="C131" s="330">
        <f>COUNTIF(C132:E135,1)+COUNTIF(C132:E135,2)+COUNTIF(C132:E135,3)+COUNTIF(C132:E135,4)+COUNTIF(C132:E135,5)+COUNTIF(C132:E135,6)+COUNTIF(C132:E135,7)+COUNTIF(C132:E135,8)</f>
        <v>1</v>
      </c>
      <c r="D131" s="330"/>
      <c r="E131" s="349"/>
      <c r="F131" s="329">
        <f>COUNTIF(F132:H135,1)+COUNTIF(F132:H135,2)+COUNTIF(F132:H135,3)+COUNTIF(F132:H135,4)+COUNTIF(F132:H135,5)+COUNTIF(F132:H135,6)+COUNTIF(F132:H135,7)+COUNTIF(F132:H135,8)</f>
        <v>1</v>
      </c>
      <c r="G131" s="330"/>
      <c r="H131" s="349"/>
      <c r="I131" s="329">
        <f>COUNTIF(I132:K135,1)+COUNTIF(I132:K135,2)+COUNTIF(I132:K135,3)+COUNTIF(I132:K135,4)+COUNTIF(I132:K135,5)+COUNTIF(I132:K135,6)+COUNTIF(I132:K135,7)+COUNTIF(I132:K135,8)</f>
        <v>3</v>
      </c>
      <c r="J131" s="330"/>
      <c r="K131" s="330"/>
      <c r="L131" s="329">
        <f>COUNTIF(L132:N135,1)+COUNTIF(L132:N135,2)+COUNTIF(L132:N135,3)+COUNTIF(L132:N135,4)+COUNTIF(L132:N135,5)+COUNTIF(L132:N135,6)+COUNTIF(L132:N135,7)+COUNTIF(L132:N135,8)</f>
        <v>0</v>
      </c>
      <c r="M131" s="330"/>
      <c r="N131" s="330"/>
      <c r="O131" s="206">
        <f t="shared" ref="O131:X131" si="100">SUM(O132:O136)</f>
        <v>616</v>
      </c>
      <c r="P131" s="206">
        <f t="shared" si="100"/>
        <v>12</v>
      </c>
      <c r="Q131" s="206">
        <f t="shared" si="100"/>
        <v>8</v>
      </c>
      <c r="R131" s="206">
        <f t="shared" si="100"/>
        <v>0</v>
      </c>
      <c r="S131" s="206">
        <f t="shared" si="100"/>
        <v>44</v>
      </c>
      <c r="T131" s="206">
        <f t="shared" si="100"/>
        <v>8</v>
      </c>
      <c r="U131" s="206">
        <f t="shared" si="100"/>
        <v>544</v>
      </c>
      <c r="V131" s="206">
        <f t="shared" si="100"/>
        <v>128</v>
      </c>
      <c r="W131" s="206">
        <f t="shared" si="100"/>
        <v>416</v>
      </c>
      <c r="X131" s="206">
        <f t="shared" si="100"/>
        <v>0</v>
      </c>
      <c r="Y131" s="207">
        <f t="shared" ref="Y131:AK131" si="101">SUM(Y132:Y133)</f>
        <v>0</v>
      </c>
      <c r="Z131" s="207">
        <f t="shared" si="101"/>
        <v>0</v>
      </c>
      <c r="AA131" s="207">
        <f t="shared" si="101"/>
        <v>128</v>
      </c>
      <c r="AB131" s="207">
        <f t="shared" si="101"/>
        <v>144</v>
      </c>
      <c r="AC131" s="207">
        <f t="shared" si="101"/>
        <v>0</v>
      </c>
      <c r="AD131" s="207">
        <f t="shared" si="101"/>
        <v>64</v>
      </c>
      <c r="AE131" s="207">
        <f t="shared" si="101"/>
        <v>0</v>
      </c>
      <c r="AF131" s="207">
        <f t="shared" si="101"/>
        <v>0</v>
      </c>
      <c r="AG131" s="207">
        <f t="shared" si="101"/>
        <v>0</v>
      </c>
      <c r="AH131" s="207">
        <f t="shared" si="101"/>
        <v>0</v>
      </c>
      <c r="AI131" s="207">
        <f t="shared" si="101"/>
        <v>0</v>
      </c>
      <c r="AJ131" s="207">
        <f t="shared" si="101"/>
        <v>0</v>
      </c>
      <c r="AK131" s="207">
        <f t="shared" si="101"/>
        <v>0</v>
      </c>
      <c r="AL131" s="82">
        <v>475</v>
      </c>
      <c r="AM131" s="56">
        <f>SUM(AM132:AM135)</f>
        <v>475</v>
      </c>
      <c r="AN131" s="80"/>
      <c r="AO131" s="80"/>
      <c r="AP131" s="141" t="e">
        <f>SUM(AP132:AP136)</f>
        <v>#DIV/0!</v>
      </c>
      <c r="AQ131" s="141" t="e">
        <f t="shared" ref="AQ131:AW131" si="102">SUM(AQ132:AQ136)</f>
        <v>#DIV/0!</v>
      </c>
      <c r="AR131" s="141" t="e">
        <f t="shared" si="102"/>
        <v>#DIV/0!</v>
      </c>
      <c r="AS131" s="141" t="e">
        <f t="shared" si="102"/>
        <v>#DIV/0!</v>
      </c>
      <c r="AT131" s="141" t="e">
        <f t="shared" si="102"/>
        <v>#DIV/0!</v>
      </c>
      <c r="AU131" s="141" t="e">
        <f t="shared" si="102"/>
        <v>#DIV/0!</v>
      </c>
      <c r="AV131" s="141" t="e">
        <f t="shared" si="102"/>
        <v>#DIV/0!</v>
      </c>
      <c r="AW131" s="141" t="e">
        <f t="shared" si="102"/>
        <v>#DIV/0!</v>
      </c>
      <c r="AX131" s="134" t="e">
        <f>SUM(AP131:AW131)</f>
        <v>#DIV/0!</v>
      </c>
      <c r="AY131" s="80"/>
      <c r="AZ131" s="80"/>
      <c r="BA131" s="80"/>
      <c r="BB131" s="80"/>
      <c r="BC131" s="80"/>
      <c r="BD131" s="80"/>
      <c r="BE131" s="80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</row>
    <row r="132" spans="1:77" s="8" customFormat="1" ht="24.75" customHeight="1">
      <c r="A132" s="83" t="s">
        <v>346</v>
      </c>
      <c r="B132" s="84" t="s">
        <v>344</v>
      </c>
      <c r="C132" s="235"/>
      <c r="D132" s="120"/>
      <c r="E132" s="190"/>
      <c r="F132" s="191"/>
      <c r="G132" s="120"/>
      <c r="H132" s="190"/>
      <c r="I132" s="191">
        <v>3</v>
      </c>
      <c r="J132" s="120">
        <v>5</v>
      </c>
      <c r="K132" s="208"/>
      <c r="L132" s="235"/>
      <c r="M132" s="236"/>
      <c r="N132" s="208"/>
      <c r="O132" s="237">
        <f>SUM(P132:U132)</f>
        <v>212</v>
      </c>
      <c r="P132" s="185">
        <v>8</v>
      </c>
      <c r="Q132" s="185"/>
      <c r="R132" s="185"/>
      <c r="S132" s="185">
        <v>24</v>
      </c>
      <c r="T132" s="185">
        <v>4</v>
      </c>
      <c r="U132" s="185">
        <f>SUM(Y132:AJ132)</f>
        <v>176</v>
      </c>
      <c r="V132" s="185">
        <f>U132-W132-X132</f>
        <v>84</v>
      </c>
      <c r="W132" s="57">
        <v>92</v>
      </c>
      <c r="X132" s="57"/>
      <c r="Y132" s="57"/>
      <c r="Z132" s="57"/>
      <c r="AA132" s="57">
        <v>64</v>
      </c>
      <c r="AB132" s="57">
        <v>48</v>
      </c>
      <c r="AC132" s="57"/>
      <c r="AD132" s="57">
        <v>64</v>
      </c>
      <c r="AE132" s="57"/>
      <c r="AF132" s="57"/>
      <c r="AG132" s="57"/>
      <c r="AH132" s="57"/>
      <c r="AI132" s="57"/>
      <c r="AJ132" s="57"/>
      <c r="AK132" s="57"/>
      <c r="AL132" s="61"/>
      <c r="AM132" s="111">
        <v>110</v>
      </c>
      <c r="AN132" s="80"/>
      <c r="AO132" s="80"/>
      <c r="AP132" s="133">
        <f t="shared" ref="AP132:AS136" si="103">$S132*(Y132*100/$U132)/100</f>
        <v>0</v>
      </c>
      <c r="AQ132" s="133">
        <f t="shared" si="103"/>
        <v>0</v>
      </c>
      <c r="AR132" s="133">
        <f t="shared" si="103"/>
        <v>8.7272727272727266</v>
      </c>
      <c r="AS132" s="133">
        <f t="shared" si="103"/>
        <v>6.545454545454545</v>
      </c>
      <c r="AT132" s="133">
        <f>$S132*(AD132*100/$U132)/100</f>
        <v>8.7272727272727266</v>
      </c>
      <c r="AU132" s="133">
        <f>$S132*(AF132*100/$U132)/100</f>
        <v>0</v>
      </c>
      <c r="AV132" s="133">
        <f>$S132*(AH132*100/$U132)/100</f>
        <v>0</v>
      </c>
      <c r="AW132" s="133">
        <f t="shared" si="99"/>
        <v>0</v>
      </c>
      <c r="AX132" s="80"/>
      <c r="AY132" s="80"/>
      <c r="AZ132" s="80"/>
      <c r="BA132" s="80"/>
      <c r="BB132" s="80"/>
      <c r="BC132" s="80"/>
      <c r="BD132" s="80"/>
      <c r="BE132" s="80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</row>
    <row r="133" spans="1:77" s="115" customFormat="1" ht="14.25" customHeight="1">
      <c r="A133" s="83" t="s">
        <v>347</v>
      </c>
      <c r="B133" s="84" t="s">
        <v>345</v>
      </c>
      <c r="C133" s="262"/>
      <c r="D133" s="254"/>
      <c r="E133" s="263"/>
      <c r="F133" s="264"/>
      <c r="G133" s="254"/>
      <c r="H133" s="263"/>
      <c r="I133" s="265"/>
      <c r="J133" s="254">
        <v>4</v>
      </c>
      <c r="K133" s="211"/>
      <c r="L133" s="262"/>
      <c r="M133" s="262"/>
      <c r="N133" s="262"/>
      <c r="O133" s="185">
        <f>SUM(P133:U133)</f>
        <v>178</v>
      </c>
      <c r="P133" s="185">
        <v>4</v>
      </c>
      <c r="Q133" s="185"/>
      <c r="R133" s="185"/>
      <c r="S133" s="185">
        <v>12</v>
      </c>
      <c r="T133" s="185">
        <v>2</v>
      </c>
      <c r="U133" s="185">
        <f>SUM(Y133:AJ133)</f>
        <v>160</v>
      </c>
      <c r="V133" s="185">
        <f>U133-W133-X133</f>
        <v>44</v>
      </c>
      <c r="W133" s="57">
        <v>116</v>
      </c>
      <c r="X133" s="57"/>
      <c r="Y133" s="57"/>
      <c r="Z133" s="57"/>
      <c r="AA133" s="57">
        <v>64</v>
      </c>
      <c r="AB133" s="57">
        <v>96</v>
      </c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111">
        <v>140</v>
      </c>
      <c r="AN133" s="114"/>
      <c r="AO133" s="114"/>
      <c r="AP133" s="133">
        <f t="shared" si="103"/>
        <v>0</v>
      </c>
      <c r="AQ133" s="133">
        <f t="shared" si="103"/>
        <v>0</v>
      </c>
      <c r="AR133" s="133">
        <f t="shared" si="103"/>
        <v>4.8</v>
      </c>
      <c r="AS133" s="133">
        <f t="shared" si="103"/>
        <v>7.2</v>
      </c>
      <c r="AT133" s="133">
        <f>$S133*(AD133*100/$U133)/100</f>
        <v>0</v>
      </c>
      <c r="AU133" s="133">
        <f>$S133*(AF133*100/$U133)/100</f>
        <v>0</v>
      </c>
      <c r="AV133" s="133">
        <f>$S133*(AH133*100/$U133)/100</f>
        <v>0</v>
      </c>
      <c r="AW133" s="133">
        <f t="shared" si="99"/>
        <v>0</v>
      </c>
      <c r="AX133" s="114"/>
      <c r="AY133" s="114"/>
      <c r="AZ133" s="114"/>
      <c r="BA133" s="114"/>
      <c r="BB133" s="114"/>
      <c r="BC133" s="114"/>
      <c r="BD133" s="114"/>
      <c r="BE133" s="114"/>
    </row>
    <row r="134" spans="1:77" s="8" customFormat="1" ht="12.75" customHeight="1">
      <c r="A134" s="83" t="s">
        <v>348</v>
      </c>
      <c r="B134" s="83" t="s">
        <v>255</v>
      </c>
      <c r="C134" s="191"/>
      <c r="D134" s="120">
        <v>3</v>
      </c>
      <c r="E134" s="190"/>
      <c r="F134" s="259"/>
      <c r="G134" s="260"/>
      <c r="H134" s="261"/>
      <c r="I134" s="259"/>
      <c r="J134" s="260"/>
      <c r="K134" s="261"/>
      <c r="L134" s="260"/>
      <c r="M134" s="260"/>
      <c r="N134" s="260"/>
      <c r="O134" s="185">
        <f t="shared" ref="O134:O135" si="104">S134+U134</f>
        <v>64</v>
      </c>
      <c r="P134" s="185"/>
      <c r="Q134" s="185"/>
      <c r="R134" s="185"/>
      <c r="S134" s="185"/>
      <c r="T134" s="185"/>
      <c r="U134" s="185">
        <f>SUM(Y134:AJ134)</f>
        <v>64</v>
      </c>
      <c r="V134" s="185"/>
      <c r="W134" s="185">
        <f>U134</f>
        <v>64</v>
      </c>
      <c r="X134" s="57"/>
      <c r="Y134" s="57"/>
      <c r="Z134" s="57"/>
      <c r="AA134" s="57">
        <v>64</v>
      </c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61"/>
      <c r="AM134" s="111">
        <v>100</v>
      </c>
      <c r="AN134" s="80"/>
      <c r="AO134" s="80"/>
      <c r="AP134" s="133">
        <f t="shared" si="103"/>
        <v>0</v>
      </c>
      <c r="AQ134" s="133">
        <f t="shared" si="103"/>
        <v>0</v>
      </c>
      <c r="AR134" s="133">
        <f t="shared" si="103"/>
        <v>0</v>
      </c>
      <c r="AS134" s="133">
        <f t="shared" si="103"/>
        <v>0</v>
      </c>
      <c r="AT134" s="133">
        <f>$S134*(AD134*100/$U134)/100</f>
        <v>0</v>
      </c>
      <c r="AU134" s="133">
        <f>$S134*(AF134*100/$U134)/100</f>
        <v>0</v>
      </c>
      <c r="AV134" s="133">
        <f>$S134*(AH134*100/$U134)/100</f>
        <v>0</v>
      </c>
      <c r="AW134" s="133">
        <f t="shared" si="99"/>
        <v>0</v>
      </c>
      <c r="AX134" s="80"/>
      <c r="AY134" s="80"/>
      <c r="AZ134" s="80"/>
      <c r="BA134" s="80"/>
      <c r="BB134" s="80"/>
      <c r="BC134" s="80"/>
      <c r="BD134" s="80"/>
      <c r="BE134" s="80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</row>
    <row r="135" spans="1:77" s="8" customFormat="1" ht="15.75" customHeight="1">
      <c r="A135" s="83" t="s">
        <v>349</v>
      </c>
      <c r="B135" s="83" t="s">
        <v>254</v>
      </c>
      <c r="C135" s="191"/>
      <c r="D135" s="120"/>
      <c r="E135" s="190"/>
      <c r="F135" s="120"/>
      <c r="G135" s="120">
        <v>5</v>
      </c>
      <c r="H135" s="190"/>
      <c r="I135" s="191"/>
      <c r="J135" s="120"/>
      <c r="K135" s="190"/>
      <c r="L135" s="120"/>
      <c r="M135" s="120"/>
      <c r="N135" s="120"/>
      <c r="O135" s="185">
        <f t="shared" si="104"/>
        <v>144</v>
      </c>
      <c r="P135" s="185"/>
      <c r="Q135" s="185"/>
      <c r="R135" s="185"/>
      <c r="S135" s="185"/>
      <c r="T135" s="185"/>
      <c r="U135" s="185">
        <f>SUM(Y135:AJ135)</f>
        <v>144</v>
      </c>
      <c r="V135" s="185"/>
      <c r="W135" s="185">
        <f>U135</f>
        <v>144</v>
      </c>
      <c r="X135" s="57"/>
      <c r="Y135" s="57"/>
      <c r="Z135" s="57"/>
      <c r="AA135" s="57"/>
      <c r="AB135" s="57">
        <v>96</v>
      </c>
      <c r="AC135" s="57"/>
      <c r="AD135" s="57">
        <v>48</v>
      </c>
      <c r="AE135" s="57"/>
      <c r="AF135" s="57"/>
      <c r="AG135" s="57"/>
      <c r="AH135" s="57"/>
      <c r="AI135" s="57"/>
      <c r="AJ135" s="57"/>
      <c r="AK135" s="57"/>
      <c r="AL135" s="61"/>
      <c r="AM135" s="111">
        <v>125</v>
      </c>
      <c r="AN135" s="80"/>
      <c r="AO135" s="80"/>
      <c r="AP135" s="133">
        <f t="shared" si="103"/>
        <v>0</v>
      </c>
      <c r="AQ135" s="133">
        <f t="shared" si="103"/>
        <v>0</v>
      </c>
      <c r="AR135" s="133">
        <f t="shared" si="103"/>
        <v>0</v>
      </c>
      <c r="AS135" s="133">
        <f t="shared" si="103"/>
        <v>0</v>
      </c>
      <c r="AT135" s="133">
        <f>$S135*(AD135*100/$U135)/100</f>
        <v>0</v>
      </c>
      <c r="AU135" s="133">
        <f>$S135*(AF135*100/$U135)/100</f>
        <v>0</v>
      </c>
      <c r="AV135" s="133">
        <f>$S135*(AH135*100/$U135)/100</f>
        <v>0</v>
      </c>
      <c r="AW135" s="133">
        <f t="shared" si="99"/>
        <v>0</v>
      </c>
      <c r="AX135" s="80"/>
      <c r="AY135" s="80"/>
      <c r="AZ135" s="80"/>
      <c r="BA135" s="80"/>
      <c r="BB135" s="80"/>
      <c r="BC135" s="80"/>
      <c r="BD135" s="80"/>
      <c r="BE135" s="80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</row>
    <row r="136" spans="1:77" s="8" customFormat="1" ht="14.25" customHeight="1">
      <c r="A136" s="83"/>
      <c r="B136" s="83" t="s">
        <v>309</v>
      </c>
      <c r="C136" s="120"/>
      <c r="D136" s="120"/>
      <c r="E136" s="190"/>
      <c r="F136" s="191"/>
      <c r="G136" s="120"/>
      <c r="H136" s="190"/>
      <c r="I136" s="191"/>
      <c r="J136" s="120">
        <v>5</v>
      </c>
      <c r="K136" s="190"/>
      <c r="L136" s="120"/>
      <c r="M136" s="120"/>
      <c r="N136" s="120"/>
      <c r="O136" s="185">
        <f>SUM(Q136:T136)</f>
        <v>18</v>
      </c>
      <c r="P136" s="185"/>
      <c r="Q136" s="185">
        <v>8</v>
      </c>
      <c r="R136" s="185"/>
      <c r="S136" s="185">
        <v>8</v>
      </c>
      <c r="T136" s="185">
        <v>2</v>
      </c>
      <c r="U136" s="185"/>
      <c r="V136" s="185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61"/>
      <c r="AM136" s="52"/>
      <c r="AN136" s="80"/>
      <c r="AO136" s="80"/>
      <c r="AP136" s="133" t="e">
        <f t="shared" si="103"/>
        <v>#DIV/0!</v>
      </c>
      <c r="AQ136" s="133" t="e">
        <f t="shared" si="103"/>
        <v>#DIV/0!</v>
      </c>
      <c r="AR136" s="133" t="e">
        <f t="shared" si="103"/>
        <v>#DIV/0!</v>
      </c>
      <c r="AS136" s="133" t="e">
        <f t="shared" si="103"/>
        <v>#DIV/0!</v>
      </c>
      <c r="AT136" s="133" t="e">
        <f>$S136*(AD136*100/$U136)/100</f>
        <v>#DIV/0!</v>
      </c>
      <c r="AU136" s="133" t="e">
        <f>$S136*(AF136*100/$U136)/100</f>
        <v>#DIV/0!</v>
      </c>
      <c r="AV136" s="133" t="e">
        <f>$S136*(AH136*100/$U136)/100</f>
        <v>#DIV/0!</v>
      </c>
      <c r="AW136" s="133" t="e">
        <f t="shared" si="99"/>
        <v>#DIV/0!</v>
      </c>
      <c r="AX136" s="80"/>
      <c r="AY136" s="80"/>
      <c r="AZ136" s="80"/>
      <c r="BA136" s="80"/>
      <c r="BB136" s="80"/>
      <c r="BC136" s="80"/>
      <c r="BD136" s="80"/>
      <c r="BE136" s="80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</row>
    <row r="137" spans="1:77" s="8" customFormat="1" ht="25.5" customHeight="1">
      <c r="A137" s="123" t="s">
        <v>350</v>
      </c>
      <c r="B137" s="85" t="s">
        <v>351</v>
      </c>
      <c r="C137" s="332">
        <f>COUNTIF(C138:E142,1)+COUNTIF(C138:E142,2)+COUNTIF(C138:E142,3)+COUNTIF(C138:E142,4)+COUNTIF(C138:E142,5)+COUNTIF(C138:E142,6)+COUNTIF(C138:E142,7)+COUNTIF(C138:E142,8)</f>
        <v>1</v>
      </c>
      <c r="D137" s="332"/>
      <c r="E137" s="344"/>
      <c r="F137" s="331">
        <f>COUNTIF(F138:H142,1)+COUNTIF(F138:H142,2)+COUNTIF(F138:H142,3)+COUNTIF(F138:H142,4)+COUNTIF(F138:H142,5)+COUNTIF(F138:H142,6)+COUNTIF(F138:H142,7)+COUNTIF(F138:H142,8)</f>
        <v>1</v>
      </c>
      <c r="G137" s="332"/>
      <c r="H137" s="344"/>
      <c r="I137" s="331">
        <f>COUNTIF(I138:K142,1)+COUNTIF(I138:K142,2)+COUNTIF(I138:K142,3)+COUNTIF(I138:K142,4)+COUNTIF(I138:K142,5)+COUNTIF(I138:K142,6)+COUNTIF(I138:K142,7)+COUNTIF(I138:K142,8)</f>
        <v>3</v>
      </c>
      <c r="J137" s="332"/>
      <c r="K137" s="332"/>
      <c r="L137" s="331">
        <f>COUNTIF(L138:N142,1)+COUNTIF(L138:N142,2)+COUNTIF(L138:N142,3)+COUNTIF(L138:N142,4)+COUNTIF(L138:N142,5)+COUNTIF(L138:N142,6)+COUNTIF(L138:N142,7)+COUNTIF(L138:N142,8)</f>
        <v>0</v>
      </c>
      <c r="M137" s="332"/>
      <c r="N137" s="332"/>
      <c r="O137" s="206">
        <f t="shared" ref="O137:W137" si="105">SUM(O138:O143)</f>
        <v>1017</v>
      </c>
      <c r="P137" s="206">
        <f t="shared" si="105"/>
        <v>12</v>
      </c>
      <c r="Q137" s="206">
        <f t="shared" si="105"/>
        <v>12</v>
      </c>
      <c r="R137" s="206">
        <f t="shared" si="105"/>
        <v>0</v>
      </c>
      <c r="S137" s="206">
        <f t="shared" si="105"/>
        <v>60</v>
      </c>
      <c r="T137" s="206">
        <f t="shared" si="105"/>
        <v>35</v>
      </c>
      <c r="U137" s="206">
        <f t="shared" si="105"/>
        <v>898</v>
      </c>
      <c r="V137" s="206">
        <f t="shared" si="105"/>
        <v>202</v>
      </c>
      <c r="W137" s="206">
        <f t="shared" si="105"/>
        <v>666</v>
      </c>
      <c r="X137" s="206">
        <f>SUM(X138:X143)</f>
        <v>30</v>
      </c>
      <c r="Y137" s="207">
        <f>SUM(Y138:Y142)</f>
        <v>0</v>
      </c>
      <c r="Z137" s="207">
        <f>SUM(Z138:Z142)</f>
        <v>0</v>
      </c>
      <c r="AA137" s="206">
        <f t="shared" ref="AA137:AJ137" si="106">SUM(AA138:AA140)</f>
        <v>0</v>
      </c>
      <c r="AB137" s="206">
        <f t="shared" si="106"/>
        <v>0</v>
      </c>
      <c r="AC137" s="206">
        <f t="shared" si="106"/>
        <v>0</v>
      </c>
      <c r="AD137" s="206">
        <f t="shared" si="106"/>
        <v>0</v>
      </c>
      <c r="AE137" s="206">
        <f t="shared" si="106"/>
        <v>0</v>
      </c>
      <c r="AF137" s="206">
        <f t="shared" si="106"/>
        <v>184</v>
      </c>
      <c r="AG137" s="206">
        <f t="shared" si="106"/>
        <v>0</v>
      </c>
      <c r="AH137" s="206">
        <f t="shared" si="106"/>
        <v>128</v>
      </c>
      <c r="AI137" s="206">
        <f t="shared" si="106"/>
        <v>0</v>
      </c>
      <c r="AJ137" s="206">
        <f t="shared" si="106"/>
        <v>208</v>
      </c>
      <c r="AK137" s="206">
        <f>SUM(AK138:AK142)</f>
        <v>144</v>
      </c>
      <c r="AL137" s="82">
        <v>553</v>
      </c>
      <c r="AM137" s="56">
        <f>SUM(AM138:AM142)</f>
        <v>553</v>
      </c>
      <c r="AN137" s="80"/>
      <c r="AO137" s="80"/>
      <c r="AP137" s="141" t="e">
        <f>SUM(AP138:AP143)</f>
        <v>#DIV/0!</v>
      </c>
      <c r="AQ137" s="141" t="e">
        <f t="shared" ref="AQ137:AW137" si="107">SUM(AQ138:AQ143)</f>
        <v>#DIV/0!</v>
      </c>
      <c r="AR137" s="141" t="e">
        <f t="shared" si="107"/>
        <v>#DIV/0!</v>
      </c>
      <c r="AS137" s="141" t="e">
        <f t="shared" si="107"/>
        <v>#DIV/0!</v>
      </c>
      <c r="AT137" s="141" t="e">
        <f t="shared" si="107"/>
        <v>#DIV/0!</v>
      </c>
      <c r="AU137" s="141" t="e">
        <f t="shared" si="107"/>
        <v>#DIV/0!</v>
      </c>
      <c r="AV137" s="141" t="e">
        <f t="shared" si="107"/>
        <v>#DIV/0!</v>
      </c>
      <c r="AW137" s="141" t="e">
        <f t="shared" si="107"/>
        <v>#DIV/0!</v>
      </c>
      <c r="AX137" s="134" t="e">
        <f>SUM(AP137:AW137)</f>
        <v>#DIV/0!</v>
      </c>
      <c r="AY137" s="80"/>
      <c r="AZ137" s="80"/>
      <c r="BA137" s="80"/>
      <c r="BB137" s="80"/>
      <c r="BC137" s="80"/>
      <c r="BD137" s="80"/>
      <c r="BE137" s="80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</row>
    <row r="138" spans="1:77" s="8" customFormat="1" ht="23.25" customHeight="1">
      <c r="A138" s="83" t="s">
        <v>352</v>
      </c>
      <c r="B138" s="84" t="s">
        <v>357</v>
      </c>
      <c r="C138" s="262"/>
      <c r="D138" s="254"/>
      <c r="E138" s="263"/>
      <c r="F138" s="264"/>
      <c r="G138" s="254"/>
      <c r="H138" s="263"/>
      <c r="I138" s="209"/>
      <c r="J138" s="260">
        <v>6</v>
      </c>
      <c r="K138" s="211"/>
      <c r="L138" s="262"/>
      <c r="M138" s="262"/>
      <c r="N138" s="262"/>
      <c r="O138" s="185">
        <f>SUM(P138:U138)</f>
        <v>202</v>
      </c>
      <c r="P138" s="185">
        <v>4</v>
      </c>
      <c r="Q138" s="185"/>
      <c r="R138" s="185"/>
      <c r="S138" s="185">
        <v>12</v>
      </c>
      <c r="T138" s="185">
        <v>2</v>
      </c>
      <c r="U138" s="185">
        <f>SUM(Y138:AJ138)</f>
        <v>184</v>
      </c>
      <c r="V138" s="185">
        <f>U138-W138-X138</f>
        <v>74</v>
      </c>
      <c r="W138" s="57">
        <v>110</v>
      </c>
      <c r="X138" s="57"/>
      <c r="Y138" s="57"/>
      <c r="Z138" s="57"/>
      <c r="AA138" s="57"/>
      <c r="AB138" s="57"/>
      <c r="AC138" s="57"/>
      <c r="AD138" s="57"/>
      <c r="AE138" s="57"/>
      <c r="AF138" s="57">
        <v>184</v>
      </c>
      <c r="AG138" s="57"/>
      <c r="AH138" s="57"/>
      <c r="AI138" s="57"/>
      <c r="AJ138" s="57"/>
      <c r="AK138" s="57"/>
      <c r="AL138" s="61"/>
      <c r="AM138" s="52">
        <v>146</v>
      </c>
      <c r="AN138" s="80"/>
      <c r="AO138" s="80"/>
      <c r="AP138" s="133">
        <f t="shared" ref="AP138:AS143" si="108">$S138*(Y138*100/$U138)/100</f>
        <v>0</v>
      </c>
      <c r="AQ138" s="133">
        <f t="shared" si="108"/>
        <v>0</v>
      </c>
      <c r="AR138" s="133">
        <f t="shared" si="108"/>
        <v>0</v>
      </c>
      <c r="AS138" s="133">
        <f t="shared" si="108"/>
        <v>0</v>
      </c>
      <c r="AT138" s="133">
        <f t="shared" ref="AT138:AT143" si="109">$S138*(AD138*100/$U138)/100</f>
        <v>0</v>
      </c>
      <c r="AU138" s="133">
        <f t="shared" ref="AU138:AU143" si="110">$S138*(AF138*100/$U138)/100</f>
        <v>12</v>
      </c>
      <c r="AV138" s="133">
        <f t="shared" ref="AV138:AV143" si="111">$S138*(AH138*100/$U138)/100</f>
        <v>0</v>
      </c>
      <c r="AW138" s="133">
        <f t="shared" si="99"/>
        <v>0</v>
      </c>
      <c r="AX138" s="80"/>
      <c r="AY138" s="80"/>
      <c r="AZ138" s="80"/>
      <c r="BA138" s="80"/>
      <c r="BB138" s="80"/>
      <c r="BC138" s="80"/>
      <c r="BD138" s="80"/>
      <c r="BE138" s="80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</row>
    <row r="139" spans="1:77" s="8" customFormat="1" ht="15" customHeight="1">
      <c r="A139" s="83" t="s">
        <v>353</v>
      </c>
      <c r="B139" s="84" t="s">
        <v>361</v>
      </c>
      <c r="C139" s="210"/>
      <c r="D139" s="260"/>
      <c r="E139" s="261"/>
      <c r="F139" s="259"/>
      <c r="G139" s="260">
        <v>8</v>
      </c>
      <c r="H139" s="261"/>
      <c r="I139" s="209"/>
      <c r="J139" s="260">
        <v>7</v>
      </c>
      <c r="K139" s="211"/>
      <c r="L139" s="210"/>
      <c r="M139" s="210"/>
      <c r="N139" s="210"/>
      <c r="O139" s="185">
        <f t="shared" ref="O139:O140" si="112">SUM(P139:U139)</f>
        <v>297</v>
      </c>
      <c r="P139" s="185">
        <v>4</v>
      </c>
      <c r="Q139" s="185"/>
      <c r="R139" s="185"/>
      <c r="S139" s="185">
        <v>32</v>
      </c>
      <c r="T139" s="185">
        <v>29</v>
      </c>
      <c r="U139" s="185">
        <f>SUM(Y139:AJ139)</f>
        <v>232</v>
      </c>
      <c r="V139" s="185">
        <f>U139-W139-X139</f>
        <v>84</v>
      </c>
      <c r="W139" s="57">
        <v>118</v>
      </c>
      <c r="X139" s="57">
        <v>30</v>
      </c>
      <c r="Y139" s="57"/>
      <c r="Z139" s="57"/>
      <c r="AA139" s="57"/>
      <c r="AB139" s="57"/>
      <c r="AC139" s="57"/>
      <c r="AD139" s="57"/>
      <c r="AE139" s="57"/>
      <c r="AF139" s="57"/>
      <c r="AG139" s="57"/>
      <c r="AH139" s="57">
        <v>128</v>
      </c>
      <c r="AI139" s="57"/>
      <c r="AJ139" s="57">
        <v>104</v>
      </c>
      <c r="AK139" s="57"/>
      <c r="AL139" s="57"/>
      <c r="AM139" s="52">
        <v>146</v>
      </c>
      <c r="AN139" s="80"/>
      <c r="AO139" s="80"/>
      <c r="AP139" s="133">
        <f t="shared" si="108"/>
        <v>0</v>
      </c>
      <c r="AQ139" s="133">
        <f t="shared" si="108"/>
        <v>0</v>
      </c>
      <c r="AR139" s="133">
        <f t="shared" si="108"/>
        <v>0</v>
      </c>
      <c r="AS139" s="133">
        <f t="shared" si="108"/>
        <v>0</v>
      </c>
      <c r="AT139" s="133">
        <f t="shared" si="109"/>
        <v>0</v>
      </c>
      <c r="AU139" s="133">
        <f t="shared" si="110"/>
        <v>0</v>
      </c>
      <c r="AV139" s="133">
        <f t="shared" si="111"/>
        <v>17.655172413793103</v>
      </c>
      <c r="AW139" s="133">
        <f t="shared" si="99"/>
        <v>14.344827586206897</v>
      </c>
      <c r="AX139" s="80"/>
      <c r="AY139" s="80"/>
      <c r="AZ139" s="80"/>
      <c r="BA139" s="80"/>
      <c r="BB139" s="80"/>
      <c r="BC139" s="80"/>
      <c r="BD139" s="80"/>
      <c r="BE139" s="80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</row>
    <row r="140" spans="1:77" s="8" customFormat="1" ht="23.25" customHeight="1">
      <c r="A140" s="83" t="s">
        <v>354</v>
      </c>
      <c r="B140" s="84" t="s">
        <v>360</v>
      </c>
      <c r="C140" s="210"/>
      <c r="D140" s="260"/>
      <c r="E140" s="261"/>
      <c r="F140" s="259"/>
      <c r="G140" s="260"/>
      <c r="H140" s="261"/>
      <c r="I140" s="209"/>
      <c r="J140" s="260">
        <v>8</v>
      </c>
      <c r="K140" s="211"/>
      <c r="L140" s="210"/>
      <c r="M140" s="210"/>
      <c r="N140" s="210"/>
      <c r="O140" s="185">
        <f t="shared" si="112"/>
        <v>122</v>
      </c>
      <c r="P140" s="185">
        <v>4</v>
      </c>
      <c r="Q140" s="185"/>
      <c r="R140" s="185"/>
      <c r="S140" s="185">
        <v>12</v>
      </c>
      <c r="T140" s="185">
        <v>2</v>
      </c>
      <c r="U140" s="185">
        <f>SUM(Y140:AJ140)</f>
        <v>104</v>
      </c>
      <c r="V140" s="185">
        <f>U140-W140-X140</f>
        <v>44</v>
      </c>
      <c r="W140" s="57">
        <v>60</v>
      </c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>
        <v>104</v>
      </c>
      <c r="AK140" s="57"/>
      <c r="AL140" s="57"/>
      <c r="AM140" s="52">
        <v>86</v>
      </c>
      <c r="AN140" s="80"/>
      <c r="AO140" s="80"/>
      <c r="AP140" s="133">
        <f t="shared" si="108"/>
        <v>0</v>
      </c>
      <c r="AQ140" s="133">
        <f t="shared" si="108"/>
        <v>0</v>
      </c>
      <c r="AR140" s="133">
        <f t="shared" si="108"/>
        <v>0</v>
      </c>
      <c r="AS140" s="133">
        <f t="shared" si="108"/>
        <v>0</v>
      </c>
      <c r="AT140" s="133">
        <f t="shared" si="109"/>
        <v>0</v>
      </c>
      <c r="AU140" s="133">
        <f t="shared" si="110"/>
        <v>0</v>
      </c>
      <c r="AV140" s="133">
        <f t="shared" si="111"/>
        <v>0</v>
      </c>
      <c r="AW140" s="133">
        <f t="shared" si="99"/>
        <v>12</v>
      </c>
      <c r="AX140" s="80"/>
      <c r="AY140" s="80"/>
      <c r="AZ140" s="80"/>
      <c r="BA140" s="80"/>
      <c r="BB140" s="80"/>
      <c r="BC140" s="80"/>
      <c r="BD140" s="80"/>
      <c r="BE140" s="80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</row>
    <row r="141" spans="1:77" s="8" customFormat="1" ht="15" customHeight="1">
      <c r="A141" s="83" t="s">
        <v>355</v>
      </c>
      <c r="B141" s="83" t="s">
        <v>255</v>
      </c>
      <c r="C141" s="191"/>
      <c r="D141" s="120">
        <v>6</v>
      </c>
      <c r="E141" s="190"/>
      <c r="F141" s="259"/>
      <c r="G141" s="260"/>
      <c r="H141" s="261"/>
      <c r="I141" s="259"/>
      <c r="J141" s="260"/>
      <c r="K141" s="261"/>
      <c r="L141" s="260"/>
      <c r="M141" s="260"/>
      <c r="N141" s="260"/>
      <c r="O141" s="185">
        <f t="shared" ref="O141:O142" si="113">S141+U141</f>
        <v>92</v>
      </c>
      <c r="P141" s="185"/>
      <c r="Q141" s="185"/>
      <c r="R141" s="185"/>
      <c r="S141" s="185"/>
      <c r="T141" s="185"/>
      <c r="U141" s="185">
        <f>SUM(Y141:AI141)</f>
        <v>92</v>
      </c>
      <c r="V141" s="185"/>
      <c r="W141" s="185">
        <f>SUM(AA141:AL141)</f>
        <v>92</v>
      </c>
      <c r="X141" s="57"/>
      <c r="Y141" s="57"/>
      <c r="Z141" s="57"/>
      <c r="AA141" s="57"/>
      <c r="AB141" s="57"/>
      <c r="AC141" s="57"/>
      <c r="AD141" s="57"/>
      <c r="AE141" s="57"/>
      <c r="AF141" s="57">
        <v>92</v>
      </c>
      <c r="AG141" s="57"/>
      <c r="AH141" s="57"/>
      <c r="AI141" s="57"/>
      <c r="AJ141" s="269"/>
      <c r="AK141" s="269"/>
      <c r="AL141" s="61"/>
      <c r="AM141" s="52">
        <v>75</v>
      </c>
      <c r="AN141" s="80"/>
      <c r="AO141" s="80"/>
      <c r="AP141" s="133">
        <f t="shared" si="108"/>
        <v>0</v>
      </c>
      <c r="AQ141" s="133">
        <f t="shared" si="108"/>
        <v>0</v>
      </c>
      <c r="AR141" s="133">
        <f t="shared" si="108"/>
        <v>0</v>
      </c>
      <c r="AS141" s="133">
        <f t="shared" si="108"/>
        <v>0</v>
      </c>
      <c r="AT141" s="133">
        <f t="shared" si="109"/>
        <v>0</v>
      </c>
      <c r="AU141" s="133">
        <f t="shared" si="110"/>
        <v>0</v>
      </c>
      <c r="AV141" s="133">
        <f t="shared" si="111"/>
        <v>0</v>
      </c>
      <c r="AW141" s="133">
        <f t="shared" ref="AW141:AW143" si="114">$S141*(AJ141*100/$U141)/100</f>
        <v>0</v>
      </c>
      <c r="AX141" s="80"/>
      <c r="AY141" s="80"/>
      <c r="AZ141" s="80"/>
      <c r="BA141" s="80"/>
      <c r="BB141" s="80"/>
      <c r="BC141" s="80"/>
      <c r="BD141" s="80"/>
      <c r="BE141" s="80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</row>
    <row r="142" spans="1:77" s="105" customFormat="1" ht="16.5" customHeight="1">
      <c r="A142" s="270" t="s">
        <v>356</v>
      </c>
      <c r="B142" s="270" t="s">
        <v>254</v>
      </c>
      <c r="C142" s="191"/>
      <c r="D142" s="120"/>
      <c r="E142" s="190"/>
      <c r="F142" s="191"/>
      <c r="G142" s="120" t="s">
        <v>369</v>
      </c>
      <c r="H142" s="190"/>
      <c r="I142" s="191"/>
      <c r="J142" s="120"/>
      <c r="K142" s="190"/>
      <c r="L142" s="120"/>
      <c r="M142" s="120"/>
      <c r="N142" s="120"/>
      <c r="O142" s="185">
        <f t="shared" si="113"/>
        <v>286</v>
      </c>
      <c r="P142" s="185"/>
      <c r="Q142" s="185"/>
      <c r="R142" s="185"/>
      <c r="S142" s="185"/>
      <c r="T142" s="185"/>
      <c r="U142" s="185">
        <f>SUM(Y142:AK142)</f>
        <v>286</v>
      </c>
      <c r="V142" s="185"/>
      <c r="W142" s="185">
        <f>U142</f>
        <v>286</v>
      </c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>
        <v>64</v>
      </c>
      <c r="AI142" s="57"/>
      <c r="AJ142" s="271">
        <v>78</v>
      </c>
      <c r="AK142" s="271">
        <v>144</v>
      </c>
      <c r="AL142" s="61"/>
      <c r="AM142" s="52">
        <v>100</v>
      </c>
      <c r="AN142" s="103"/>
      <c r="AO142" s="103"/>
      <c r="AP142" s="133">
        <f t="shared" si="108"/>
        <v>0</v>
      </c>
      <c r="AQ142" s="133">
        <f t="shared" si="108"/>
        <v>0</v>
      </c>
      <c r="AR142" s="133">
        <f t="shared" si="108"/>
        <v>0</v>
      </c>
      <c r="AS142" s="133">
        <f t="shared" si="108"/>
        <v>0</v>
      </c>
      <c r="AT142" s="133">
        <f t="shared" si="109"/>
        <v>0</v>
      </c>
      <c r="AU142" s="133">
        <f t="shared" si="110"/>
        <v>0</v>
      </c>
      <c r="AV142" s="133">
        <f t="shared" si="111"/>
        <v>0</v>
      </c>
      <c r="AW142" s="133">
        <f t="shared" si="114"/>
        <v>0</v>
      </c>
      <c r="AX142" s="103"/>
      <c r="AY142" s="103"/>
      <c r="AZ142" s="103"/>
      <c r="BA142" s="103"/>
      <c r="BB142" s="103"/>
      <c r="BC142" s="103"/>
      <c r="BD142" s="103"/>
      <c r="BE142" s="103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/>
      <c r="BP142" s="104"/>
      <c r="BQ142" s="104"/>
      <c r="BR142" s="104"/>
      <c r="BS142" s="104"/>
      <c r="BT142" s="104"/>
      <c r="BU142" s="104"/>
      <c r="BV142" s="104"/>
      <c r="BW142" s="104"/>
      <c r="BX142" s="104"/>
      <c r="BY142" s="104"/>
    </row>
    <row r="143" spans="1:77" s="105" customFormat="1" ht="14.25" customHeight="1">
      <c r="A143" s="270"/>
      <c r="B143" s="83" t="s">
        <v>309</v>
      </c>
      <c r="C143" s="120"/>
      <c r="D143" s="120"/>
      <c r="E143" s="190"/>
      <c r="F143" s="191"/>
      <c r="G143" s="120"/>
      <c r="H143" s="190"/>
      <c r="I143" s="191"/>
      <c r="J143" s="120">
        <v>8</v>
      </c>
      <c r="K143" s="190"/>
      <c r="L143" s="120"/>
      <c r="M143" s="120"/>
      <c r="N143" s="120"/>
      <c r="O143" s="185">
        <f>SUM(Q143:T143)</f>
        <v>18</v>
      </c>
      <c r="P143" s="185"/>
      <c r="Q143" s="185">
        <v>12</v>
      </c>
      <c r="R143" s="185"/>
      <c r="S143" s="185">
        <v>4</v>
      </c>
      <c r="T143" s="185">
        <v>2</v>
      </c>
      <c r="U143" s="185"/>
      <c r="V143" s="185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271"/>
      <c r="AK143" s="271"/>
      <c r="AL143" s="61"/>
      <c r="AM143" s="52"/>
      <c r="AN143" s="103"/>
      <c r="AO143" s="103"/>
      <c r="AP143" s="133" t="e">
        <f t="shared" si="108"/>
        <v>#DIV/0!</v>
      </c>
      <c r="AQ143" s="133" t="e">
        <f t="shared" si="108"/>
        <v>#DIV/0!</v>
      </c>
      <c r="AR143" s="133" t="e">
        <f t="shared" si="108"/>
        <v>#DIV/0!</v>
      </c>
      <c r="AS143" s="133" t="e">
        <f t="shared" si="108"/>
        <v>#DIV/0!</v>
      </c>
      <c r="AT143" s="133" t="e">
        <f t="shared" si="109"/>
        <v>#DIV/0!</v>
      </c>
      <c r="AU143" s="133" t="e">
        <f t="shared" si="110"/>
        <v>#DIV/0!</v>
      </c>
      <c r="AV143" s="133" t="e">
        <f t="shared" si="111"/>
        <v>#DIV/0!</v>
      </c>
      <c r="AW143" s="133" t="e">
        <f t="shared" si="114"/>
        <v>#DIV/0!</v>
      </c>
      <c r="AX143" s="103"/>
      <c r="AY143" s="103"/>
      <c r="AZ143" s="103"/>
      <c r="BA143" s="103"/>
      <c r="BB143" s="103"/>
      <c r="BC143" s="103"/>
      <c r="BD143" s="103"/>
      <c r="BE143" s="103"/>
      <c r="BF143" s="104"/>
      <c r="BG143" s="104"/>
      <c r="BH143" s="104"/>
      <c r="BI143" s="104"/>
      <c r="BJ143" s="104"/>
      <c r="BK143" s="104"/>
      <c r="BL143" s="104"/>
      <c r="BM143" s="104"/>
      <c r="BN143" s="104"/>
      <c r="BO143" s="104"/>
      <c r="BP143" s="104"/>
      <c r="BQ143" s="104"/>
      <c r="BR143" s="104"/>
      <c r="BS143" s="104"/>
      <c r="BT143" s="104"/>
      <c r="BU143" s="104"/>
      <c r="BV143" s="104"/>
      <c r="BW143" s="104"/>
      <c r="BX143" s="104"/>
      <c r="BY143" s="104"/>
    </row>
    <row r="144" spans="1:77" s="8" customFormat="1" ht="14.25" customHeight="1">
      <c r="A144" s="123" t="s">
        <v>306</v>
      </c>
      <c r="B144" s="85" t="s">
        <v>307</v>
      </c>
      <c r="C144" s="262"/>
      <c r="D144" s="254"/>
      <c r="E144" s="263"/>
      <c r="F144" s="264"/>
      <c r="G144" s="254"/>
      <c r="H144" s="263"/>
      <c r="I144" s="265"/>
      <c r="J144" s="254"/>
      <c r="K144" s="272"/>
      <c r="L144" s="262"/>
      <c r="M144" s="262"/>
      <c r="N144" s="262"/>
      <c r="O144" s="185">
        <v>216</v>
      </c>
      <c r="P144" s="185"/>
      <c r="Q144" s="185"/>
      <c r="R144" s="185"/>
      <c r="S144" s="185"/>
      <c r="T144" s="185"/>
      <c r="U144" s="185"/>
      <c r="V144" s="185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61"/>
      <c r="AM144" s="52"/>
      <c r="AN144" s="80"/>
      <c r="AO144" s="80"/>
      <c r="AP144" s="133"/>
      <c r="AQ144" s="133"/>
      <c r="AR144" s="133"/>
      <c r="AS144" s="133"/>
      <c r="AT144" s="133"/>
      <c r="AU144" s="133"/>
      <c r="AV144" s="133"/>
      <c r="AW144" s="133"/>
      <c r="AX144" s="80"/>
      <c r="AY144" s="80"/>
      <c r="AZ144" s="80"/>
      <c r="BA144" s="80"/>
      <c r="BB144" s="80"/>
      <c r="BC144" s="80"/>
      <c r="BD144" s="80"/>
      <c r="BE144" s="80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</row>
    <row r="145" spans="1:77" s="8" customFormat="1" ht="11.25" hidden="1" customHeight="1">
      <c r="A145" s="83" t="s">
        <v>81</v>
      </c>
      <c r="B145" s="84"/>
      <c r="C145" s="210"/>
      <c r="D145" s="260"/>
      <c r="E145" s="261"/>
      <c r="F145" s="259"/>
      <c r="G145" s="260"/>
      <c r="H145" s="261"/>
      <c r="I145" s="209"/>
      <c r="J145" s="260"/>
      <c r="K145" s="211"/>
      <c r="L145" s="210"/>
      <c r="M145" s="210"/>
      <c r="N145" s="210"/>
      <c r="O145" s="185">
        <f t="shared" ref="O145:O170" si="115">S145+U145</f>
        <v>0</v>
      </c>
      <c r="P145" s="185"/>
      <c r="Q145" s="185"/>
      <c r="R145" s="185"/>
      <c r="S145" s="185">
        <f t="shared" ref="S145:S168" si="116">U145/2</f>
        <v>0</v>
      </c>
      <c r="T145" s="185"/>
      <c r="U145" s="185">
        <f t="shared" ref="U145:U170" si="117">SUM(Y145:AJ145)</f>
        <v>0</v>
      </c>
      <c r="V145" s="185">
        <f t="shared" ref="V145:V168" si="118">U145-W145</f>
        <v>0</v>
      </c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2">
        <f t="shared" ref="AM145:AM168" si="119">U145-AL145</f>
        <v>0</v>
      </c>
      <c r="AN145" s="80"/>
      <c r="AO145" s="80"/>
      <c r="AP145" s="132"/>
      <c r="AQ145" s="132"/>
      <c r="AR145" s="132"/>
      <c r="AS145" s="132"/>
      <c r="AT145" s="132"/>
      <c r="AU145" s="132"/>
      <c r="AV145" s="132"/>
      <c r="AW145" s="132"/>
      <c r="AX145" s="80"/>
      <c r="AY145" s="80"/>
      <c r="AZ145" s="80"/>
      <c r="BA145" s="80"/>
      <c r="BB145" s="80"/>
      <c r="BC145" s="80"/>
      <c r="BD145" s="80"/>
      <c r="BE145" s="80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</row>
    <row r="146" spans="1:77" s="8" customFormat="1" ht="11.25" hidden="1" customHeight="1">
      <c r="A146" s="83" t="s">
        <v>82</v>
      </c>
      <c r="B146" s="84"/>
      <c r="C146" s="210"/>
      <c r="D146" s="260"/>
      <c r="E146" s="261"/>
      <c r="F146" s="259"/>
      <c r="G146" s="260"/>
      <c r="H146" s="261"/>
      <c r="I146" s="209"/>
      <c r="J146" s="260"/>
      <c r="K146" s="211"/>
      <c r="L146" s="210"/>
      <c r="M146" s="210"/>
      <c r="N146" s="210"/>
      <c r="O146" s="185">
        <f t="shared" si="115"/>
        <v>0</v>
      </c>
      <c r="P146" s="185"/>
      <c r="Q146" s="185"/>
      <c r="R146" s="185"/>
      <c r="S146" s="185">
        <f t="shared" si="116"/>
        <v>0</v>
      </c>
      <c r="T146" s="185"/>
      <c r="U146" s="185">
        <f t="shared" si="117"/>
        <v>0</v>
      </c>
      <c r="V146" s="185">
        <f t="shared" si="118"/>
        <v>0</v>
      </c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2">
        <f t="shared" si="119"/>
        <v>0</v>
      </c>
      <c r="AN146" s="80"/>
      <c r="AO146" s="80"/>
      <c r="AP146" s="132"/>
      <c r="AQ146" s="132"/>
      <c r="AR146" s="132"/>
      <c r="AS146" s="132"/>
      <c r="AT146" s="132"/>
      <c r="AU146" s="132"/>
      <c r="AV146" s="132"/>
      <c r="AW146" s="132"/>
      <c r="AX146" s="80"/>
      <c r="AY146" s="80"/>
      <c r="AZ146" s="80"/>
      <c r="BA146" s="80"/>
      <c r="BB146" s="80"/>
      <c r="BC146" s="80"/>
      <c r="BD146" s="80"/>
      <c r="BE146" s="80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</row>
    <row r="147" spans="1:77" s="8" customFormat="1" ht="11.25" hidden="1" customHeight="1">
      <c r="A147" s="83" t="s">
        <v>83</v>
      </c>
      <c r="B147" s="84"/>
      <c r="C147" s="210"/>
      <c r="D147" s="260"/>
      <c r="E147" s="261"/>
      <c r="F147" s="259"/>
      <c r="G147" s="260"/>
      <c r="H147" s="261"/>
      <c r="I147" s="209"/>
      <c r="J147" s="260"/>
      <c r="K147" s="211"/>
      <c r="L147" s="210"/>
      <c r="M147" s="210"/>
      <c r="N147" s="210"/>
      <c r="O147" s="185">
        <f t="shared" si="115"/>
        <v>0</v>
      </c>
      <c r="P147" s="185"/>
      <c r="Q147" s="185"/>
      <c r="R147" s="185"/>
      <c r="S147" s="185">
        <f t="shared" si="116"/>
        <v>0</v>
      </c>
      <c r="T147" s="185"/>
      <c r="U147" s="185">
        <f t="shared" si="117"/>
        <v>0</v>
      </c>
      <c r="V147" s="185">
        <f t="shared" si="118"/>
        <v>0</v>
      </c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2">
        <f t="shared" si="119"/>
        <v>0</v>
      </c>
      <c r="AN147" s="80"/>
      <c r="AO147" s="80"/>
      <c r="AP147" s="132"/>
      <c r="AQ147" s="132"/>
      <c r="AR147" s="132"/>
      <c r="AS147" s="132"/>
      <c r="AT147" s="132"/>
      <c r="AU147" s="132"/>
      <c r="AV147" s="132"/>
      <c r="AW147" s="132"/>
      <c r="AX147" s="80"/>
      <c r="AY147" s="80"/>
      <c r="AZ147" s="80"/>
      <c r="BA147" s="80"/>
      <c r="BB147" s="80"/>
      <c r="BC147" s="80"/>
      <c r="BD147" s="80"/>
      <c r="BE147" s="80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</row>
    <row r="148" spans="1:77" s="8" customFormat="1" ht="11.25" hidden="1" customHeight="1">
      <c r="A148" s="83" t="s">
        <v>84</v>
      </c>
      <c r="B148" s="84"/>
      <c r="C148" s="210"/>
      <c r="D148" s="260"/>
      <c r="E148" s="261"/>
      <c r="F148" s="259"/>
      <c r="G148" s="260"/>
      <c r="H148" s="261"/>
      <c r="I148" s="209"/>
      <c r="J148" s="260"/>
      <c r="K148" s="211"/>
      <c r="L148" s="210"/>
      <c r="M148" s="210"/>
      <c r="N148" s="210"/>
      <c r="O148" s="185">
        <f t="shared" si="115"/>
        <v>0</v>
      </c>
      <c r="P148" s="185"/>
      <c r="Q148" s="185"/>
      <c r="R148" s="185"/>
      <c r="S148" s="185">
        <f t="shared" si="116"/>
        <v>0</v>
      </c>
      <c r="T148" s="185"/>
      <c r="U148" s="185">
        <f t="shared" si="117"/>
        <v>0</v>
      </c>
      <c r="V148" s="185">
        <f t="shared" si="118"/>
        <v>0</v>
      </c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2">
        <f t="shared" si="119"/>
        <v>0</v>
      </c>
      <c r="AN148" s="80"/>
      <c r="AO148" s="80"/>
      <c r="AP148" s="132"/>
      <c r="AQ148" s="132"/>
      <c r="AR148" s="132"/>
      <c r="AS148" s="132"/>
      <c r="AT148" s="132"/>
      <c r="AU148" s="132"/>
      <c r="AV148" s="132"/>
      <c r="AW148" s="132"/>
      <c r="AX148" s="80"/>
      <c r="AY148" s="80"/>
      <c r="AZ148" s="80"/>
      <c r="BA148" s="80"/>
      <c r="BB148" s="80"/>
      <c r="BC148" s="80"/>
      <c r="BD148" s="80"/>
      <c r="BE148" s="80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</row>
    <row r="149" spans="1:77" s="8" customFormat="1" ht="11.25" hidden="1" customHeight="1">
      <c r="A149" s="83" t="s">
        <v>85</v>
      </c>
      <c r="B149" s="84"/>
      <c r="C149" s="210"/>
      <c r="D149" s="260"/>
      <c r="E149" s="261"/>
      <c r="F149" s="259"/>
      <c r="G149" s="260"/>
      <c r="H149" s="261"/>
      <c r="I149" s="209"/>
      <c r="J149" s="260"/>
      <c r="K149" s="211"/>
      <c r="L149" s="210"/>
      <c r="M149" s="210"/>
      <c r="N149" s="210"/>
      <c r="O149" s="185">
        <f t="shared" si="115"/>
        <v>0</v>
      </c>
      <c r="P149" s="185"/>
      <c r="Q149" s="185"/>
      <c r="R149" s="185"/>
      <c r="S149" s="185">
        <f t="shared" si="116"/>
        <v>0</v>
      </c>
      <c r="T149" s="185"/>
      <c r="U149" s="185">
        <f t="shared" si="117"/>
        <v>0</v>
      </c>
      <c r="V149" s="185">
        <f t="shared" si="118"/>
        <v>0</v>
      </c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2">
        <f t="shared" si="119"/>
        <v>0</v>
      </c>
      <c r="AN149" s="80"/>
      <c r="AO149" s="80"/>
      <c r="AP149" s="132"/>
      <c r="AQ149" s="132"/>
      <c r="AR149" s="132"/>
      <c r="AS149" s="132"/>
      <c r="AT149" s="132"/>
      <c r="AU149" s="132"/>
      <c r="AV149" s="132"/>
      <c r="AW149" s="132"/>
      <c r="AX149" s="80"/>
      <c r="AY149" s="80"/>
      <c r="AZ149" s="80"/>
      <c r="BA149" s="80"/>
      <c r="BB149" s="80"/>
      <c r="BC149" s="80"/>
      <c r="BD149" s="80"/>
      <c r="BE149" s="80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</row>
    <row r="150" spans="1:77" s="8" customFormat="1" ht="11.25" hidden="1" customHeight="1">
      <c r="A150" s="83" t="s">
        <v>86</v>
      </c>
      <c r="B150" s="84"/>
      <c r="C150" s="210"/>
      <c r="D150" s="260"/>
      <c r="E150" s="261"/>
      <c r="F150" s="259"/>
      <c r="G150" s="260"/>
      <c r="H150" s="261"/>
      <c r="I150" s="209"/>
      <c r="J150" s="260"/>
      <c r="K150" s="211"/>
      <c r="L150" s="210"/>
      <c r="M150" s="210"/>
      <c r="N150" s="210"/>
      <c r="O150" s="185">
        <f t="shared" si="115"/>
        <v>0</v>
      </c>
      <c r="P150" s="185"/>
      <c r="Q150" s="185"/>
      <c r="R150" s="185"/>
      <c r="S150" s="185">
        <f t="shared" si="116"/>
        <v>0</v>
      </c>
      <c r="T150" s="185"/>
      <c r="U150" s="185">
        <f t="shared" si="117"/>
        <v>0</v>
      </c>
      <c r="V150" s="185">
        <f t="shared" si="118"/>
        <v>0</v>
      </c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2">
        <f t="shared" si="119"/>
        <v>0</v>
      </c>
      <c r="AN150" s="80"/>
      <c r="AO150" s="80"/>
      <c r="AP150" s="132"/>
      <c r="AQ150" s="132"/>
      <c r="AR150" s="132"/>
      <c r="AS150" s="132"/>
      <c r="AT150" s="132"/>
      <c r="AU150" s="132"/>
      <c r="AV150" s="132"/>
      <c r="AW150" s="132"/>
      <c r="AX150" s="80"/>
      <c r="AY150" s="80"/>
      <c r="AZ150" s="80"/>
      <c r="BA150" s="80"/>
      <c r="BB150" s="80"/>
      <c r="BC150" s="80"/>
      <c r="BD150" s="80"/>
      <c r="BE150" s="80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</row>
    <row r="151" spans="1:77" s="8" customFormat="1" ht="11.25" hidden="1" customHeight="1">
      <c r="A151" s="83" t="s">
        <v>87</v>
      </c>
      <c r="B151" s="84"/>
      <c r="C151" s="210"/>
      <c r="D151" s="260"/>
      <c r="E151" s="261"/>
      <c r="F151" s="259"/>
      <c r="G151" s="260"/>
      <c r="H151" s="261"/>
      <c r="I151" s="209"/>
      <c r="J151" s="260"/>
      <c r="K151" s="211"/>
      <c r="L151" s="210"/>
      <c r="M151" s="210"/>
      <c r="N151" s="210"/>
      <c r="O151" s="185">
        <f t="shared" si="115"/>
        <v>0</v>
      </c>
      <c r="P151" s="185"/>
      <c r="Q151" s="185"/>
      <c r="R151" s="185"/>
      <c r="S151" s="185">
        <f t="shared" si="116"/>
        <v>0</v>
      </c>
      <c r="T151" s="185"/>
      <c r="U151" s="185">
        <f t="shared" si="117"/>
        <v>0</v>
      </c>
      <c r="V151" s="185">
        <f t="shared" si="118"/>
        <v>0</v>
      </c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2">
        <f t="shared" si="119"/>
        <v>0</v>
      </c>
      <c r="AN151" s="80"/>
      <c r="AO151" s="80"/>
      <c r="AP151" s="132"/>
      <c r="AQ151" s="132"/>
      <c r="AR151" s="132"/>
      <c r="AS151" s="132"/>
      <c r="AT151" s="132"/>
      <c r="AU151" s="132"/>
      <c r="AV151" s="132"/>
      <c r="AW151" s="132"/>
      <c r="AX151" s="80"/>
      <c r="AY151" s="80"/>
      <c r="AZ151" s="80"/>
      <c r="BA151" s="80"/>
      <c r="BB151" s="80"/>
      <c r="BC151" s="80"/>
      <c r="BD151" s="80"/>
      <c r="BE151" s="80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</row>
    <row r="152" spans="1:77" s="8" customFormat="1" ht="11.25" hidden="1" customHeight="1">
      <c r="A152" s="83" t="s">
        <v>88</v>
      </c>
      <c r="B152" s="84"/>
      <c r="C152" s="210"/>
      <c r="D152" s="260"/>
      <c r="E152" s="261"/>
      <c r="F152" s="259"/>
      <c r="G152" s="260"/>
      <c r="H152" s="261"/>
      <c r="I152" s="209"/>
      <c r="J152" s="260"/>
      <c r="K152" s="211"/>
      <c r="L152" s="210"/>
      <c r="M152" s="210"/>
      <c r="N152" s="210"/>
      <c r="O152" s="185">
        <f t="shared" si="115"/>
        <v>0</v>
      </c>
      <c r="P152" s="185"/>
      <c r="Q152" s="185"/>
      <c r="R152" s="185"/>
      <c r="S152" s="185">
        <f t="shared" si="116"/>
        <v>0</v>
      </c>
      <c r="T152" s="185"/>
      <c r="U152" s="185">
        <f t="shared" si="117"/>
        <v>0</v>
      </c>
      <c r="V152" s="185">
        <f t="shared" si="118"/>
        <v>0</v>
      </c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2">
        <f t="shared" si="119"/>
        <v>0</v>
      </c>
      <c r="AN152" s="80"/>
      <c r="AO152" s="80"/>
      <c r="AP152" s="132"/>
      <c r="AQ152" s="132"/>
      <c r="AR152" s="132"/>
      <c r="AS152" s="132"/>
      <c r="AT152" s="132"/>
      <c r="AU152" s="132"/>
      <c r="AV152" s="132"/>
      <c r="AW152" s="132"/>
      <c r="AX152" s="80"/>
      <c r="AY152" s="80"/>
      <c r="AZ152" s="80"/>
      <c r="BA152" s="80"/>
      <c r="BB152" s="80"/>
      <c r="BC152" s="80"/>
      <c r="BD152" s="80"/>
      <c r="BE152" s="80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</row>
    <row r="153" spans="1:77" s="8" customFormat="1" ht="11.25" hidden="1" customHeight="1">
      <c r="A153" s="83" t="s">
        <v>89</v>
      </c>
      <c r="B153" s="84"/>
      <c r="C153" s="210"/>
      <c r="D153" s="260"/>
      <c r="E153" s="261"/>
      <c r="F153" s="259"/>
      <c r="G153" s="260"/>
      <c r="H153" s="261"/>
      <c r="I153" s="209"/>
      <c r="J153" s="260"/>
      <c r="K153" s="211"/>
      <c r="L153" s="210"/>
      <c r="M153" s="210"/>
      <c r="N153" s="210"/>
      <c r="O153" s="185">
        <f t="shared" si="115"/>
        <v>0</v>
      </c>
      <c r="P153" s="185"/>
      <c r="Q153" s="185"/>
      <c r="R153" s="185"/>
      <c r="S153" s="185">
        <f t="shared" si="116"/>
        <v>0</v>
      </c>
      <c r="T153" s="185"/>
      <c r="U153" s="185">
        <f t="shared" si="117"/>
        <v>0</v>
      </c>
      <c r="V153" s="185">
        <f t="shared" si="118"/>
        <v>0</v>
      </c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2">
        <f t="shared" si="119"/>
        <v>0</v>
      </c>
      <c r="AN153" s="80"/>
      <c r="AO153" s="80"/>
      <c r="AP153" s="132"/>
      <c r="AQ153" s="132"/>
      <c r="AR153" s="132"/>
      <c r="AS153" s="132"/>
      <c r="AT153" s="132"/>
      <c r="AU153" s="132"/>
      <c r="AV153" s="132"/>
      <c r="AW153" s="132"/>
      <c r="AX153" s="80"/>
      <c r="AY153" s="80"/>
      <c r="AZ153" s="80"/>
      <c r="BA153" s="80"/>
      <c r="BB153" s="80"/>
      <c r="BC153" s="80"/>
      <c r="BD153" s="80"/>
      <c r="BE153" s="80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</row>
    <row r="154" spans="1:77" s="8" customFormat="1" ht="11.25" hidden="1" customHeight="1">
      <c r="A154" s="83" t="s">
        <v>90</v>
      </c>
      <c r="B154" s="84"/>
      <c r="C154" s="210"/>
      <c r="D154" s="260"/>
      <c r="E154" s="261"/>
      <c r="F154" s="259"/>
      <c r="G154" s="260"/>
      <c r="H154" s="261"/>
      <c r="I154" s="209"/>
      <c r="J154" s="260"/>
      <c r="K154" s="211"/>
      <c r="L154" s="210"/>
      <c r="M154" s="210"/>
      <c r="N154" s="210"/>
      <c r="O154" s="185">
        <f t="shared" si="115"/>
        <v>0</v>
      </c>
      <c r="P154" s="185"/>
      <c r="Q154" s="185"/>
      <c r="R154" s="185"/>
      <c r="S154" s="185">
        <f t="shared" si="116"/>
        <v>0</v>
      </c>
      <c r="T154" s="185"/>
      <c r="U154" s="185">
        <f t="shared" si="117"/>
        <v>0</v>
      </c>
      <c r="V154" s="185">
        <f t="shared" si="118"/>
        <v>0</v>
      </c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2">
        <f t="shared" si="119"/>
        <v>0</v>
      </c>
      <c r="AN154" s="80"/>
      <c r="AO154" s="80"/>
      <c r="AP154" s="132"/>
      <c r="AQ154" s="132"/>
      <c r="AR154" s="132"/>
      <c r="AS154" s="132"/>
      <c r="AT154" s="132"/>
      <c r="AU154" s="132"/>
      <c r="AV154" s="132"/>
      <c r="AW154" s="132"/>
      <c r="AX154" s="80"/>
      <c r="AY154" s="80"/>
      <c r="AZ154" s="80"/>
      <c r="BA154" s="80"/>
      <c r="BB154" s="80"/>
      <c r="BC154" s="80"/>
      <c r="BD154" s="80"/>
      <c r="BE154" s="80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</row>
    <row r="155" spans="1:77" s="8" customFormat="1" ht="11.25" hidden="1" customHeight="1">
      <c r="A155" s="83" t="s">
        <v>91</v>
      </c>
      <c r="B155" s="84"/>
      <c r="C155" s="210"/>
      <c r="D155" s="260"/>
      <c r="E155" s="261"/>
      <c r="F155" s="259"/>
      <c r="G155" s="260"/>
      <c r="H155" s="261"/>
      <c r="I155" s="209"/>
      <c r="J155" s="260"/>
      <c r="K155" s="211"/>
      <c r="L155" s="210"/>
      <c r="M155" s="210"/>
      <c r="N155" s="210"/>
      <c r="O155" s="185">
        <f t="shared" si="115"/>
        <v>0</v>
      </c>
      <c r="P155" s="185"/>
      <c r="Q155" s="185"/>
      <c r="R155" s="185"/>
      <c r="S155" s="185">
        <f t="shared" si="116"/>
        <v>0</v>
      </c>
      <c r="T155" s="185"/>
      <c r="U155" s="185">
        <f t="shared" si="117"/>
        <v>0</v>
      </c>
      <c r="V155" s="185">
        <f t="shared" si="118"/>
        <v>0</v>
      </c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2">
        <f t="shared" si="119"/>
        <v>0</v>
      </c>
      <c r="AN155" s="80"/>
      <c r="AO155" s="80"/>
      <c r="AP155" s="132"/>
      <c r="AQ155" s="132"/>
      <c r="AR155" s="132"/>
      <c r="AS155" s="132"/>
      <c r="AT155" s="132"/>
      <c r="AU155" s="132"/>
      <c r="AV155" s="132"/>
      <c r="AW155" s="132"/>
      <c r="AX155" s="80"/>
      <c r="AY155" s="80"/>
      <c r="AZ155" s="80"/>
      <c r="BA155" s="80"/>
      <c r="BB155" s="80"/>
      <c r="BC155" s="80"/>
      <c r="BD155" s="80"/>
      <c r="BE155" s="80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</row>
    <row r="156" spans="1:77" s="8" customFormat="1" ht="11.25" hidden="1" customHeight="1">
      <c r="A156" s="83" t="s">
        <v>92</v>
      </c>
      <c r="B156" s="84"/>
      <c r="C156" s="210"/>
      <c r="D156" s="260"/>
      <c r="E156" s="261"/>
      <c r="F156" s="259"/>
      <c r="G156" s="260"/>
      <c r="H156" s="261"/>
      <c r="I156" s="209"/>
      <c r="J156" s="260"/>
      <c r="K156" s="211"/>
      <c r="L156" s="210"/>
      <c r="M156" s="210"/>
      <c r="N156" s="210"/>
      <c r="O156" s="185">
        <f t="shared" si="115"/>
        <v>0</v>
      </c>
      <c r="P156" s="185"/>
      <c r="Q156" s="185"/>
      <c r="R156" s="185"/>
      <c r="S156" s="185">
        <f t="shared" si="116"/>
        <v>0</v>
      </c>
      <c r="T156" s="185"/>
      <c r="U156" s="185">
        <f t="shared" si="117"/>
        <v>0</v>
      </c>
      <c r="V156" s="185">
        <f t="shared" si="118"/>
        <v>0</v>
      </c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2">
        <f t="shared" si="119"/>
        <v>0</v>
      </c>
      <c r="AN156" s="80"/>
      <c r="AO156" s="80"/>
      <c r="AP156" s="132"/>
      <c r="AQ156" s="132"/>
      <c r="AR156" s="132"/>
      <c r="AS156" s="132"/>
      <c r="AT156" s="132"/>
      <c r="AU156" s="132"/>
      <c r="AV156" s="132"/>
      <c r="AW156" s="132"/>
      <c r="AX156" s="80"/>
      <c r="AY156" s="80"/>
      <c r="AZ156" s="80"/>
      <c r="BA156" s="80"/>
      <c r="BB156" s="80"/>
      <c r="BC156" s="80"/>
      <c r="BD156" s="80"/>
      <c r="BE156" s="80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</row>
    <row r="157" spans="1:77" s="8" customFormat="1" ht="11.25" hidden="1" customHeight="1">
      <c r="A157" s="83" t="s">
        <v>93</v>
      </c>
      <c r="B157" s="84"/>
      <c r="C157" s="210"/>
      <c r="D157" s="260"/>
      <c r="E157" s="261"/>
      <c r="F157" s="259"/>
      <c r="G157" s="260"/>
      <c r="H157" s="261"/>
      <c r="I157" s="209"/>
      <c r="J157" s="260"/>
      <c r="K157" s="211"/>
      <c r="L157" s="210"/>
      <c r="M157" s="210"/>
      <c r="N157" s="210"/>
      <c r="O157" s="185">
        <f t="shared" si="115"/>
        <v>0</v>
      </c>
      <c r="P157" s="185"/>
      <c r="Q157" s="185"/>
      <c r="R157" s="185"/>
      <c r="S157" s="185">
        <f t="shared" si="116"/>
        <v>0</v>
      </c>
      <c r="T157" s="185"/>
      <c r="U157" s="185">
        <f t="shared" si="117"/>
        <v>0</v>
      </c>
      <c r="V157" s="185">
        <f t="shared" si="118"/>
        <v>0</v>
      </c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2">
        <f t="shared" si="119"/>
        <v>0</v>
      </c>
      <c r="AN157" s="80"/>
      <c r="AO157" s="80"/>
      <c r="AP157" s="132"/>
      <c r="AQ157" s="132"/>
      <c r="AR157" s="132"/>
      <c r="AS157" s="132"/>
      <c r="AT157" s="132"/>
      <c r="AU157" s="132"/>
      <c r="AV157" s="132"/>
      <c r="AW157" s="132"/>
      <c r="AX157" s="80"/>
      <c r="AY157" s="80"/>
      <c r="AZ157" s="80"/>
      <c r="BA157" s="80"/>
      <c r="BB157" s="80"/>
      <c r="BC157" s="80"/>
      <c r="BD157" s="80"/>
      <c r="BE157" s="80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</row>
    <row r="158" spans="1:77" s="8" customFormat="1" ht="11.25" hidden="1" customHeight="1">
      <c r="A158" s="83" t="s">
        <v>94</v>
      </c>
      <c r="B158" s="84"/>
      <c r="C158" s="210"/>
      <c r="D158" s="260"/>
      <c r="E158" s="261"/>
      <c r="F158" s="259"/>
      <c r="G158" s="260"/>
      <c r="H158" s="261"/>
      <c r="I158" s="209"/>
      <c r="J158" s="260"/>
      <c r="K158" s="211"/>
      <c r="L158" s="210"/>
      <c r="M158" s="210"/>
      <c r="N158" s="210"/>
      <c r="O158" s="185">
        <f t="shared" si="115"/>
        <v>0</v>
      </c>
      <c r="P158" s="185"/>
      <c r="Q158" s="185"/>
      <c r="R158" s="185"/>
      <c r="S158" s="185">
        <f t="shared" si="116"/>
        <v>0</v>
      </c>
      <c r="T158" s="185"/>
      <c r="U158" s="185">
        <f t="shared" si="117"/>
        <v>0</v>
      </c>
      <c r="V158" s="185">
        <f t="shared" si="118"/>
        <v>0</v>
      </c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2">
        <f t="shared" si="119"/>
        <v>0</v>
      </c>
      <c r="AN158" s="80"/>
      <c r="AO158" s="80"/>
      <c r="AP158" s="132"/>
      <c r="AQ158" s="132"/>
      <c r="AR158" s="132"/>
      <c r="AS158" s="132"/>
      <c r="AT158" s="132"/>
      <c r="AU158" s="132"/>
      <c r="AV158" s="132"/>
      <c r="AW158" s="132"/>
      <c r="AX158" s="80"/>
      <c r="AY158" s="80"/>
      <c r="AZ158" s="80"/>
      <c r="BA158" s="80"/>
      <c r="BB158" s="80"/>
      <c r="BC158" s="80"/>
      <c r="BD158" s="80"/>
      <c r="BE158" s="80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</row>
    <row r="159" spans="1:77" s="8" customFormat="1" ht="11.25" hidden="1" customHeight="1">
      <c r="A159" s="83" t="s">
        <v>95</v>
      </c>
      <c r="B159" s="84"/>
      <c r="C159" s="210"/>
      <c r="D159" s="260"/>
      <c r="E159" s="261"/>
      <c r="F159" s="259"/>
      <c r="G159" s="260"/>
      <c r="H159" s="261"/>
      <c r="I159" s="209"/>
      <c r="J159" s="260"/>
      <c r="K159" s="211"/>
      <c r="L159" s="210"/>
      <c r="M159" s="210"/>
      <c r="N159" s="210"/>
      <c r="O159" s="185">
        <f t="shared" si="115"/>
        <v>0</v>
      </c>
      <c r="P159" s="185"/>
      <c r="Q159" s="185"/>
      <c r="R159" s="185"/>
      <c r="S159" s="185">
        <f t="shared" si="116"/>
        <v>0</v>
      </c>
      <c r="T159" s="185"/>
      <c r="U159" s="185">
        <f t="shared" si="117"/>
        <v>0</v>
      </c>
      <c r="V159" s="185">
        <f t="shared" si="118"/>
        <v>0</v>
      </c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2">
        <f t="shared" si="119"/>
        <v>0</v>
      </c>
      <c r="AN159" s="80"/>
      <c r="AO159" s="80"/>
      <c r="AP159" s="132"/>
      <c r="AQ159" s="132"/>
      <c r="AR159" s="132"/>
      <c r="AS159" s="132"/>
      <c r="AT159" s="132"/>
      <c r="AU159" s="132"/>
      <c r="AV159" s="132"/>
      <c r="AW159" s="132"/>
      <c r="AX159" s="80"/>
      <c r="AY159" s="80"/>
      <c r="AZ159" s="80"/>
      <c r="BA159" s="80"/>
      <c r="BB159" s="80"/>
      <c r="BC159" s="80"/>
      <c r="BD159" s="80"/>
      <c r="BE159" s="80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</row>
    <row r="160" spans="1:77" s="8" customFormat="1" ht="11.25" hidden="1" customHeight="1">
      <c r="A160" s="83" t="s">
        <v>96</v>
      </c>
      <c r="B160" s="84"/>
      <c r="C160" s="210"/>
      <c r="D160" s="260"/>
      <c r="E160" s="261"/>
      <c r="F160" s="259"/>
      <c r="G160" s="260"/>
      <c r="H160" s="261"/>
      <c r="I160" s="209"/>
      <c r="J160" s="260"/>
      <c r="K160" s="211"/>
      <c r="L160" s="210"/>
      <c r="M160" s="210"/>
      <c r="N160" s="210"/>
      <c r="O160" s="185">
        <f t="shared" si="115"/>
        <v>0</v>
      </c>
      <c r="P160" s="185"/>
      <c r="Q160" s="185"/>
      <c r="R160" s="185"/>
      <c r="S160" s="185">
        <f t="shared" si="116"/>
        <v>0</v>
      </c>
      <c r="T160" s="185"/>
      <c r="U160" s="185">
        <f t="shared" si="117"/>
        <v>0</v>
      </c>
      <c r="V160" s="185">
        <f t="shared" si="118"/>
        <v>0</v>
      </c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2">
        <f t="shared" si="119"/>
        <v>0</v>
      </c>
      <c r="AN160" s="80"/>
      <c r="AO160" s="80"/>
      <c r="AP160" s="132"/>
      <c r="AQ160" s="132"/>
      <c r="AR160" s="132"/>
      <c r="AS160" s="132"/>
      <c r="AT160" s="132"/>
      <c r="AU160" s="132"/>
      <c r="AV160" s="132"/>
      <c r="AW160" s="132"/>
      <c r="AX160" s="80"/>
      <c r="AY160" s="80"/>
      <c r="AZ160" s="80"/>
      <c r="BA160" s="80"/>
      <c r="BB160" s="80"/>
      <c r="BC160" s="80"/>
      <c r="BD160" s="80"/>
      <c r="BE160" s="80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</row>
    <row r="161" spans="1:77" s="8" customFormat="1" ht="11.25" hidden="1" customHeight="1">
      <c r="A161" s="83" t="s">
        <v>97</v>
      </c>
      <c r="B161" s="84"/>
      <c r="C161" s="210"/>
      <c r="D161" s="260"/>
      <c r="E161" s="261"/>
      <c r="F161" s="259"/>
      <c r="G161" s="260"/>
      <c r="H161" s="261"/>
      <c r="I161" s="209"/>
      <c r="J161" s="260"/>
      <c r="K161" s="211"/>
      <c r="L161" s="210"/>
      <c r="M161" s="210"/>
      <c r="N161" s="210"/>
      <c r="O161" s="185">
        <f t="shared" si="115"/>
        <v>0</v>
      </c>
      <c r="P161" s="185"/>
      <c r="Q161" s="185"/>
      <c r="R161" s="185"/>
      <c r="S161" s="185">
        <f t="shared" si="116"/>
        <v>0</v>
      </c>
      <c r="T161" s="185"/>
      <c r="U161" s="185">
        <f t="shared" si="117"/>
        <v>0</v>
      </c>
      <c r="V161" s="185">
        <f t="shared" si="118"/>
        <v>0</v>
      </c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2">
        <f t="shared" si="119"/>
        <v>0</v>
      </c>
      <c r="AN161" s="80"/>
      <c r="AO161" s="80"/>
      <c r="AP161" s="132"/>
      <c r="AQ161" s="132"/>
      <c r="AR161" s="132"/>
      <c r="AS161" s="132"/>
      <c r="AT161" s="132"/>
      <c r="AU161" s="132"/>
      <c r="AV161" s="132"/>
      <c r="AW161" s="132"/>
      <c r="AX161" s="80"/>
      <c r="AY161" s="80"/>
      <c r="AZ161" s="80"/>
      <c r="BA161" s="80"/>
      <c r="BB161" s="80"/>
      <c r="BC161" s="80"/>
      <c r="BD161" s="80"/>
      <c r="BE161" s="80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</row>
    <row r="162" spans="1:77" s="8" customFormat="1" ht="11.25" hidden="1" customHeight="1">
      <c r="A162" s="83" t="s">
        <v>98</v>
      </c>
      <c r="B162" s="84"/>
      <c r="C162" s="210"/>
      <c r="D162" s="260"/>
      <c r="E162" s="261"/>
      <c r="F162" s="259"/>
      <c r="G162" s="260"/>
      <c r="H162" s="261"/>
      <c r="I162" s="209"/>
      <c r="J162" s="260"/>
      <c r="K162" s="211"/>
      <c r="L162" s="210"/>
      <c r="M162" s="210"/>
      <c r="N162" s="210"/>
      <c r="O162" s="185">
        <f t="shared" si="115"/>
        <v>0</v>
      </c>
      <c r="P162" s="185"/>
      <c r="Q162" s="185"/>
      <c r="R162" s="185"/>
      <c r="S162" s="185">
        <f t="shared" si="116"/>
        <v>0</v>
      </c>
      <c r="T162" s="185"/>
      <c r="U162" s="185">
        <f t="shared" si="117"/>
        <v>0</v>
      </c>
      <c r="V162" s="185">
        <f t="shared" si="118"/>
        <v>0</v>
      </c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2">
        <f t="shared" si="119"/>
        <v>0</v>
      </c>
      <c r="AN162" s="80"/>
      <c r="AO162" s="80"/>
      <c r="AP162" s="132"/>
      <c r="AQ162" s="132"/>
      <c r="AR162" s="132"/>
      <c r="AS162" s="132"/>
      <c r="AT162" s="132"/>
      <c r="AU162" s="132"/>
      <c r="AV162" s="132"/>
      <c r="AW162" s="132"/>
      <c r="AX162" s="80"/>
      <c r="AY162" s="80"/>
      <c r="AZ162" s="80"/>
      <c r="BA162" s="80"/>
      <c r="BB162" s="80"/>
      <c r="BC162" s="80"/>
      <c r="BD162" s="80"/>
      <c r="BE162" s="80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</row>
    <row r="163" spans="1:77" s="8" customFormat="1" ht="11.25" hidden="1" customHeight="1">
      <c r="A163" s="83" t="s">
        <v>99</v>
      </c>
      <c r="B163" s="84"/>
      <c r="C163" s="210"/>
      <c r="D163" s="260"/>
      <c r="E163" s="261"/>
      <c r="F163" s="259"/>
      <c r="G163" s="260"/>
      <c r="H163" s="261"/>
      <c r="I163" s="209"/>
      <c r="J163" s="260"/>
      <c r="K163" s="211"/>
      <c r="L163" s="210"/>
      <c r="M163" s="210"/>
      <c r="N163" s="210"/>
      <c r="O163" s="185">
        <f t="shared" si="115"/>
        <v>0</v>
      </c>
      <c r="P163" s="185"/>
      <c r="Q163" s="185"/>
      <c r="R163" s="185"/>
      <c r="S163" s="185">
        <f t="shared" si="116"/>
        <v>0</v>
      </c>
      <c r="T163" s="185"/>
      <c r="U163" s="185">
        <f t="shared" si="117"/>
        <v>0</v>
      </c>
      <c r="V163" s="185">
        <f t="shared" si="118"/>
        <v>0</v>
      </c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2">
        <f t="shared" si="119"/>
        <v>0</v>
      </c>
      <c r="AN163" s="80"/>
      <c r="AO163" s="80"/>
      <c r="AP163" s="132"/>
      <c r="AQ163" s="132"/>
      <c r="AR163" s="132"/>
      <c r="AS163" s="132"/>
      <c r="AT163" s="132"/>
      <c r="AU163" s="132"/>
      <c r="AV163" s="132"/>
      <c r="AW163" s="132"/>
      <c r="AX163" s="80"/>
      <c r="AY163" s="80"/>
      <c r="AZ163" s="80"/>
      <c r="BA163" s="80"/>
      <c r="BB163" s="80"/>
      <c r="BC163" s="80"/>
      <c r="BD163" s="80"/>
      <c r="BE163" s="80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</row>
    <row r="164" spans="1:77" s="8" customFormat="1" ht="11.25" hidden="1" customHeight="1">
      <c r="A164" s="83" t="s">
        <v>100</v>
      </c>
      <c r="B164" s="84"/>
      <c r="C164" s="210"/>
      <c r="D164" s="260"/>
      <c r="E164" s="261"/>
      <c r="F164" s="259"/>
      <c r="G164" s="260"/>
      <c r="H164" s="261"/>
      <c r="I164" s="209"/>
      <c r="J164" s="260"/>
      <c r="K164" s="211"/>
      <c r="L164" s="210"/>
      <c r="M164" s="210"/>
      <c r="N164" s="210"/>
      <c r="O164" s="185">
        <f t="shared" si="115"/>
        <v>0</v>
      </c>
      <c r="P164" s="185"/>
      <c r="Q164" s="185"/>
      <c r="R164" s="185"/>
      <c r="S164" s="185">
        <f t="shared" si="116"/>
        <v>0</v>
      </c>
      <c r="T164" s="185"/>
      <c r="U164" s="185">
        <f t="shared" si="117"/>
        <v>0</v>
      </c>
      <c r="V164" s="185">
        <f t="shared" si="118"/>
        <v>0</v>
      </c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2">
        <f t="shared" si="119"/>
        <v>0</v>
      </c>
      <c r="AN164" s="80"/>
      <c r="AO164" s="80"/>
      <c r="AP164" s="132"/>
      <c r="AQ164" s="132"/>
      <c r="AR164" s="132"/>
      <c r="AS164" s="132"/>
      <c r="AT164" s="132"/>
      <c r="AU164" s="132"/>
      <c r="AV164" s="132"/>
      <c r="AW164" s="132"/>
      <c r="AX164" s="80"/>
      <c r="AY164" s="80"/>
      <c r="AZ164" s="80"/>
      <c r="BA164" s="80"/>
      <c r="BB164" s="80"/>
      <c r="BC164" s="80"/>
      <c r="BD164" s="80"/>
      <c r="BE164" s="80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</row>
    <row r="165" spans="1:77" s="8" customFormat="1" ht="11.25" hidden="1" customHeight="1">
      <c r="A165" s="83" t="s">
        <v>101</v>
      </c>
      <c r="B165" s="84"/>
      <c r="C165" s="210"/>
      <c r="D165" s="260"/>
      <c r="E165" s="261"/>
      <c r="F165" s="259"/>
      <c r="G165" s="260"/>
      <c r="H165" s="261"/>
      <c r="I165" s="209"/>
      <c r="J165" s="260"/>
      <c r="K165" s="211"/>
      <c r="L165" s="210"/>
      <c r="M165" s="210"/>
      <c r="N165" s="210"/>
      <c r="O165" s="185">
        <f t="shared" si="115"/>
        <v>0</v>
      </c>
      <c r="P165" s="185"/>
      <c r="Q165" s="185"/>
      <c r="R165" s="185"/>
      <c r="S165" s="185">
        <f t="shared" si="116"/>
        <v>0</v>
      </c>
      <c r="T165" s="185"/>
      <c r="U165" s="185">
        <f t="shared" si="117"/>
        <v>0</v>
      </c>
      <c r="V165" s="185">
        <f t="shared" si="118"/>
        <v>0</v>
      </c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2">
        <f t="shared" si="119"/>
        <v>0</v>
      </c>
      <c r="AN165" s="80"/>
      <c r="AO165" s="80"/>
      <c r="AP165" s="132"/>
      <c r="AQ165" s="132"/>
      <c r="AR165" s="132"/>
      <c r="AS165" s="132"/>
      <c r="AT165" s="132"/>
      <c r="AU165" s="132"/>
      <c r="AV165" s="132"/>
      <c r="AW165" s="132"/>
      <c r="AX165" s="80"/>
      <c r="AY165" s="80"/>
      <c r="AZ165" s="80"/>
      <c r="BA165" s="80"/>
      <c r="BB165" s="80"/>
      <c r="BC165" s="80"/>
      <c r="BD165" s="80"/>
      <c r="BE165" s="80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</row>
    <row r="166" spans="1:77" s="8" customFormat="1" ht="11.25" hidden="1" customHeight="1">
      <c r="A166" s="83" t="s">
        <v>102</v>
      </c>
      <c r="B166" s="84"/>
      <c r="C166" s="210"/>
      <c r="D166" s="260"/>
      <c r="E166" s="261"/>
      <c r="F166" s="259"/>
      <c r="G166" s="260"/>
      <c r="H166" s="261"/>
      <c r="I166" s="209"/>
      <c r="J166" s="260"/>
      <c r="K166" s="211"/>
      <c r="L166" s="210"/>
      <c r="M166" s="210"/>
      <c r="N166" s="210"/>
      <c r="O166" s="185">
        <f t="shared" si="115"/>
        <v>0</v>
      </c>
      <c r="P166" s="185"/>
      <c r="Q166" s="185"/>
      <c r="R166" s="185"/>
      <c r="S166" s="185">
        <f t="shared" si="116"/>
        <v>0</v>
      </c>
      <c r="T166" s="185"/>
      <c r="U166" s="185">
        <f t="shared" si="117"/>
        <v>0</v>
      </c>
      <c r="V166" s="185">
        <f t="shared" si="118"/>
        <v>0</v>
      </c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2">
        <f t="shared" si="119"/>
        <v>0</v>
      </c>
      <c r="AN166" s="80"/>
      <c r="AO166" s="80"/>
      <c r="AP166" s="132"/>
      <c r="AQ166" s="132"/>
      <c r="AR166" s="132"/>
      <c r="AS166" s="132"/>
      <c r="AT166" s="132"/>
      <c r="AU166" s="132"/>
      <c r="AV166" s="132"/>
      <c r="AW166" s="132"/>
      <c r="AX166" s="80"/>
      <c r="AY166" s="80"/>
      <c r="AZ166" s="80"/>
      <c r="BA166" s="80"/>
      <c r="BB166" s="80"/>
      <c r="BC166" s="80"/>
      <c r="BD166" s="80"/>
      <c r="BE166" s="80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</row>
    <row r="167" spans="1:77" s="8" customFormat="1" ht="11.25" hidden="1" customHeight="1">
      <c r="A167" s="83" t="s">
        <v>103</v>
      </c>
      <c r="B167" s="84"/>
      <c r="C167" s="210"/>
      <c r="D167" s="260"/>
      <c r="E167" s="261"/>
      <c r="F167" s="259"/>
      <c r="G167" s="260"/>
      <c r="H167" s="261"/>
      <c r="I167" s="209"/>
      <c r="J167" s="260"/>
      <c r="K167" s="211"/>
      <c r="L167" s="210"/>
      <c r="M167" s="210"/>
      <c r="N167" s="210"/>
      <c r="O167" s="185">
        <f t="shared" si="115"/>
        <v>0</v>
      </c>
      <c r="P167" s="185"/>
      <c r="Q167" s="185"/>
      <c r="R167" s="185"/>
      <c r="S167" s="185">
        <f t="shared" si="116"/>
        <v>0</v>
      </c>
      <c r="T167" s="185"/>
      <c r="U167" s="185">
        <f t="shared" si="117"/>
        <v>0</v>
      </c>
      <c r="V167" s="185">
        <f t="shared" si="118"/>
        <v>0</v>
      </c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2">
        <f t="shared" si="119"/>
        <v>0</v>
      </c>
      <c r="AN167" s="80"/>
      <c r="AO167" s="80"/>
      <c r="AP167" s="132"/>
      <c r="AQ167" s="132"/>
      <c r="AR167" s="132"/>
      <c r="AS167" s="132"/>
      <c r="AT167" s="132"/>
      <c r="AU167" s="132"/>
      <c r="AV167" s="132"/>
      <c r="AW167" s="132"/>
      <c r="AX167" s="80"/>
      <c r="AY167" s="80"/>
      <c r="AZ167" s="80"/>
      <c r="BA167" s="80"/>
      <c r="BB167" s="80"/>
      <c r="BC167" s="80"/>
      <c r="BD167" s="80"/>
      <c r="BE167" s="80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</row>
    <row r="168" spans="1:77" s="8" customFormat="1" ht="11.25" hidden="1" customHeight="1">
      <c r="A168" s="83" t="s">
        <v>104</v>
      </c>
      <c r="B168" s="84"/>
      <c r="C168" s="210"/>
      <c r="D168" s="260"/>
      <c r="E168" s="261"/>
      <c r="F168" s="259"/>
      <c r="G168" s="260"/>
      <c r="H168" s="261"/>
      <c r="I168" s="209"/>
      <c r="J168" s="260"/>
      <c r="K168" s="211"/>
      <c r="L168" s="210"/>
      <c r="M168" s="210"/>
      <c r="N168" s="210"/>
      <c r="O168" s="185">
        <f t="shared" si="115"/>
        <v>0</v>
      </c>
      <c r="P168" s="185"/>
      <c r="Q168" s="185"/>
      <c r="R168" s="185"/>
      <c r="S168" s="185">
        <f t="shared" si="116"/>
        <v>0</v>
      </c>
      <c r="T168" s="185"/>
      <c r="U168" s="185">
        <f t="shared" si="117"/>
        <v>0</v>
      </c>
      <c r="V168" s="185">
        <f t="shared" si="118"/>
        <v>0</v>
      </c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2">
        <f t="shared" si="119"/>
        <v>0</v>
      </c>
      <c r="AN168" s="80"/>
      <c r="AO168" s="80"/>
      <c r="AP168" s="132"/>
      <c r="AQ168" s="132"/>
      <c r="AR168" s="132"/>
      <c r="AS168" s="132"/>
      <c r="AT168" s="132"/>
      <c r="AU168" s="132"/>
      <c r="AV168" s="132"/>
      <c r="AW168" s="132"/>
      <c r="AX168" s="80"/>
      <c r="AY168" s="80"/>
      <c r="AZ168" s="80"/>
      <c r="BA168" s="80"/>
      <c r="BB168" s="80"/>
      <c r="BC168" s="80"/>
      <c r="BD168" s="80"/>
      <c r="BE168" s="80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</row>
    <row r="169" spans="1:77" s="8" customFormat="1" ht="12.75" hidden="1" customHeight="1">
      <c r="A169" s="83" t="s">
        <v>105</v>
      </c>
      <c r="B169" s="83"/>
      <c r="C169" s="191"/>
      <c r="D169" s="120"/>
      <c r="E169" s="190"/>
      <c r="F169" s="259"/>
      <c r="G169" s="260"/>
      <c r="H169" s="261"/>
      <c r="I169" s="259"/>
      <c r="J169" s="260"/>
      <c r="K169" s="261"/>
      <c r="L169" s="260"/>
      <c r="M169" s="260"/>
      <c r="N169" s="260"/>
      <c r="O169" s="185">
        <f t="shared" si="115"/>
        <v>0</v>
      </c>
      <c r="P169" s="185"/>
      <c r="Q169" s="185"/>
      <c r="R169" s="185"/>
      <c r="S169" s="185"/>
      <c r="T169" s="185"/>
      <c r="U169" s="185">
        <f t="shared" si="117"/>
        <v>0</v>
      </c>
      <c r="V169" s="185"/>
      <c r="W169" s="185">
        <f>SUM(AA169:AM169)</f>
        <v>0</v>
      </c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61"/>
      <c r="AM169" s="52"/>
      <c r="AN169" s="80"/>
      <c r="AO169" s="80"/>
      <c r="AP169" s="132"/>
      <c r="AQ169" s="132"/>
      <c r="AR169" s="132"/>
      <c r="AS169" s="132"/>
      <c r="AT169" s="132"/>
      <c r="AU169" s="132"/>
      <c r="AV169" s="132"/>
      <c r="AW169" s="132"/>
      <c r="AX169" s="80"/>
      <c r="AY169" s="80"/>
      <c r="AZ169" s="80"/>
      <c r="BA169" s="80"/>
      <c r="BB169" s="80"/>
      <c r="BC169" s="80"/>
      <c r="BD169" s="80"/>
      <c r="BE169" s="80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</row>
    <row r="170" spans="1:77" s="8" customFormat="1" ht="13.5" hidden="1" customHeight="1">
      <c r="A170" s="83" t="s">
        <v>106</v>
      </c>
      <c r="B170" s="83"/>
      <c r="C170" s="191"/>
      <c r="D170" s="120"/>
      <c r="E170" s="190"/>
      <c r="F170" s="191"/>
      <c r="G170" s="120"/>
      <c r="H170" s="190"/>
      <c r="I170" s="191"/>
      <c r="J170" s="120"/>
      <c r="K170" s="190"/>
      <c r="L170" s="120"/>
      <c r="M170" s="120"/>
      <c r="N170" s="120"/>
      <c r="O170" s="185">
        <f t="shared" si="115"/>
        <v>0</v>
      </c>
      <c r="P170" s="185"/>
      <c r="Q170" s="185"/>
      <c r="R170" s="185"/>
      <c r="S170" s="185"/>
      <c r="T170" s="185"/>
      <c r="U170" s="185">
        <f t="shared" si="117"/>
        <v>0</v>
      </c>
      <c r="V170" s="185"/>
      <c r="W170" s="185">
        <f>SUM(AA170:AM170)</f>
        <v>0</v>
      </c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61"/>
      <c r="AM170" s="52"/>
      <c r="AN170" s="80"/>
      <c r="AO170" s="80"/>
      <c r="AP170" s="132"/>
      <c r="AQ170" s="132"/>
      <c r="AR170" s="132"/>
      <c r="AS170" s="132"/>
      <c r="AT170" s="132"/>
      <c r="AU170" s="132"/>
      <c r="AV170" s="132"/>
      <c r="AW170" s="132"/>
      <c r="AX170" s="80"/>
      <c r="AY170" s="80"/>
      <c r="AZ170" s="80"/>
      <c r="BA170" s="80"/>
      <c r="BB170" s="80"/>
      <c r="BC170" s="80"/>
      <c r="BD170" s="80"/>
      <c r="BE170" s="80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</row>
    <row r="171" spans="1:77" s="8" customFormat="1" ht="64.5" hidden="1" customHeight="1">
      <c r="A171" s="123" t="s">
        <v>107</v>
      </c>
      <c r="B171" s="63"/>
      <c r="C171" s="332">
        <f>COUNTIF(C172:E198,1)+COUNTIF(C172:E198,2)+COUNTIF(C172:E198,3)+COUNTIF(C172:E198,4)+COUNTIF(C172:E198,5)+COUNTIF(C172:E198,6)+COUNTIF(C172:E198,7)+COUNTIF(C172:E198,8)</f>
        <v>0</v>
      </c>
      <c r="D171" s="332"/>
      <c r="E171" s="344"/>
      <c r="F171" s="331">
        <f>COUNTIF(F172:H198,1)+COUNTIF(F172:H198,2)+COUNTIF(F172:H198,3)+COUNTIF(F172:H198,4)+COUNTIF(F172:H198,5)+COUNTIF(F172:H198,6)+COUNTIF(F172:H198,7)+COUNTIF(F172:H198,8)</f>
        <v>0</v>
      </c>
      <c r="G171" s="332"/>
      <c r="H171" s="344"/>
      <c r="I171" s="331">
        <f>COUNTIF(I172:K198,1)+COUNTIF(I172:K198,2)+COUNTIF(I172:K198,3)+COUNTIF(I172:K198,4)+COUNTIF(I172:K198,5)+COUNTIF(I172:K198,6)+COUNTIF(I172:K198,7)+COUNTIF(I172:K198,8)</f>
        <v>0</v>
      </c>
      <c r="J171" s="332"/>
      <c r="K171" s="344"/>
      <c r="L171" s="212"/>
      <c r="M171" s="212"/>
      <c r="N171" s="212"/>
      <c r="O171" s="206">
        <f>SUM(O172:O198)</f>
        <v>0</v>
      </c>
      <c r="P171" s="206"/>
      <c r="Q171" s="206"/>
      <c r="R171" s="206"/>
      <c r="S171" s="206">
        <f t="shared" ref="S171" si="120">SUM(S172:S198)</f>
        <v>0</v>
      </c>
      <c r="T171" s="206"/>
      <c r="U171" s="206">
        <f t="shared" ref="U171" si="121">SUM(U172:U198)</f>
        <v>0</v>
      </c>
      <c r="V171" s="206">
        <f t="shared" ref="V171" si="122">SUM(V172:V198)</f>
        <v>0</v>
      </c>
      <c r="W171" s="207">
        <f t="shared" ref="W171" si="123">SUM(W172:W198)</f>
        <v>0</v>
      </c>
      <c r="X171" s="207"/>
      <c r="Y171" s="207">
        <f t="shared" ref="Y171" si="124">SUM(Y172:Y198)</f>
        <v>0</v>
      </c>
      <c r="Z171" s="207">
        <f t="shared" ref="Z171" si="125">SUM(Z172:Z198)</f>
        <v>0</v>
      </c>
      <c r="AA171" s="207">
        <f t="shared" ref="AA171" si="126">SUM(AA172:AA198)</f>
        <v>0</v>
      </c>
      <c r="AB171" s="207">
        <f t="shared" ref="AB171" si="127">SUM(AB172:AB198)</f>
        <v>0</v>
      </c>
      <c r="AC171" s="207">
        <f t="shared" ref="AC171" si="128">SUM(AC172:AC198)</f>
        <v>0</v>
      </c>
      <c r="AD171" s="207">
        <f t="shared" ref="AD171" si="129">SUM(AD172:AD198)</f>
        <v>0</v>
      </c>
      <c r="AE171" s="207">
        <f t="shared" ref="AE171" si="130">SUM(AE172:AE198)</f>
        <v>0</v>
      </c>
      <c r="AF171" s="207">
        <f t="shared" ref="AF171" si="131">SUM(AF172:AF198)</f>
        <v>0</v>
      </c>
      <c r="AG171" s="207">
        <f t="shared" ref="AG171" si="132">SUM(AG172:AG198)</f>
        <v>0</v>
      </c>
      <c r="AH171" s="207">
        <f t="shared" ref="AH171" si="133">SUM(AH172:AH198)</f>
        <v>0</v>
      </c>
      <c r="AI171" s="207">
        <f t="shared" ref="AI171" si="134">SUM(AI172:AI198)</f>
        <v>0</v>
      </c>
      <c r="AJ171" s="207">
        <f t="shared" ref="AJ171" si="135">SUM(AJ172:AJ198)</f>
        <v>0</v>
      </c>
      <c r="AK171" s="207"/>
      <c r="AL171" s="110">
        <f>SUM(AL172:AL198)</f>
        <v>0</v>
      </c>
      <c r="AM171" s="56">
        <f>SUM(AM172:AM198)</f>
        <v>0</v>
      </c>
      <c r="AN171" s="80"/>
      <c r="AO171" s="80"/>
      <c r="AP171" s="132"/>
      <c r="AQ171" s="132"/>
      <c r="AR171" s="132"/>
      <c r="AS171" s="132"/>
      <c r="AT171" s="132"/>
      <c r="AU171" s="132"/>
      <c r="AV171" s="132"/>
      <c r="AW171" s="132"/>
      <c r="AX171" s="80"/>
      <c r="AY171" s="80"/>
      <c r="AZ171" s="80"/>
      <c r="BA171" s="80"/>
      <c r="BB171" s="80"/>
      <c r="BC171" s="80"/>
      <c r="BD171" s="80"/>
      <c r="BE171" s="80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</row>
    <row r="172" spans="1:77" s="8" customFormat="1" ht="87" hidden="1" customHeight="1">
      <c r="A172" s="83" t="s">
        <v>108</v>
      </c>
      <c r="B172" s="62"/>
      <c r="C172" s="262"/>
      <c r="D172" s="254"/>
      <c r="E172" s="263"/>
      <c r="F172" s="264"/>
      <c r="G172" s="254"/>
      <c r="H172" s="263"/>
      <c r="I172" s="265"/>
      <c r="J172" s="254"/>
      <c r="K172" s="272"/>
      <c r="L172" s="262"/>
      <c r="M172" s="262"/>
      <c r="N172" s="262"/>
      <c r="O172" s="185">
        <f t="shared" ref="O172:O198" si="136">S172+U172</f>
        <v>0</v>
      </c>
      <c r="P172" s="185"/>
      <c r="Q172" s="185"/>
      <c r="R172" s="185"/>
      <c r="S172" s="185">
        <f t="shared" ref="S172:S196" si="137">U172/2</f>
        <v>0</v>
      </c>
      <c r="T172" s="185"/>
      <c r="U172" s="185">
        <f t="shared" ref="U172:U198" si="138">SUM(Y172:AJ172)</f>
        <v>0</v>
      </c>
      <c r="V172" s="185">
        <f t="shared" ref="V172:V198" si="139">U172-W172</f>
        <v>0</v>
      </c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2">
        <f t="shared" ref="AM172:AM198" si="140">U172-AL172</f>
        <v>0</v>
      </c>
      <c r="AN172" s="80"/>
      <c r="AO172" s="80"/>
      <c r="AP172" s="132"/>
      <c r="AQ172" s="132"/>
      <c r="AR172" s="132"/>
      <c r="AS172" s="132"/>
      <c r="AT172" s="132"/>
      <c r="AU172" s="132"/>
      <c r="AV172" s="132"/>
      <c r="AW172" s="132"/>
      <c r="AX172" s="80"/>
      <c r="AY172" s="80"/>
      <c r="AZ172" s="80"/>
      <c r="BA172" s="80"/>
      <c r="BB172" s="80"/>
      <c r="BC172" s="80"/>
      <c r="BD172" s="80"/>
      <c r="BE172" s="80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</row>
    <row r="173" spans="1:77" s="8" customFormat="1" ht="11.25" hidden="1" customHeight="1">
      <c r="A173" s="83" t="s">
        <v>109</v>
      </c>
      <c r="B173" s="62"/>
      <c r="C173" s="210"/>
      <c r="D173" s="260"/>
      <c r="E173" s="261"/>
      <c r="F173" s="259"/>
      <c r="G173" s="260"/>
      <c r="H173" s="261"/>
      <c r="I173" s="209"/>
      <c r="J173" s="260"/>
      <c r="K173" s="211"/>
      <c r="L173" s="210"/>
      <c r="M173" s="210"/>
      <c r="N173" s="210"/>
      <c r="O173" s="185">
        <f t="shared" si="136"/>
        <v>0</v>
      </c>
      <c r="P173" s="185"/>
      <c r="Q173" s="185"/>
      <c r="R173" s="185"/>
      <c r="S173" s="185">
        <f t="shared" si="137"/>
        <v>0</v>
      </c>
      <c r="T173" s="185"/>
      <c r="U173" s="185">
        <f t="shared" si="138"/>
        <v>0</v>
      </c>
      <c r="V173" s="185">
        <f t="shared" si="139"/>
        <v>0</v>
      </c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2">
        <f t="shared" si="140"/>
        <v>0</v>
      </c>
      <c r="AN173" s="80"/>
      <c r="AO173" s="80"/>
      <c r="AP173" s="132"/>
      <c r="AQ173" s="132"/>
      <c r="AR173" s="132"/>
      <c r="AS173" s="132"/>
      <c r="AT173" s="132"/>
      <c r="AU173" s="132"/>
      <c r="AV173" s="132"/>
      <c r="AW173" s="132"/>
      <c r="AX173" s="80"/>
      <c r="AY173" s="80"/>
      <c r="AZ173" s="80"/>
      <c r="BA173" s="80"/>
      <c r="BB173" s="80"/>
      <c r="BC173" s="80"/>
      <c r="BD173" s="80"/>
      <c r="BE173" s="80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</row>
    <row r="174" spans="1:77" s="8" customFormat="1" ht="11.25" hidden="1" customHeight="1">
      <c r="A174" s="83" t="s">
        <v>110</v>
      </c>
      <c r="B174" s="62"/>
      <c r="C174" s="210"/>
      <c r="D174" s="260"/>
      <c r="E174" s="261"/>
      <c r="F174" s="259"/>
      <c r="G174" s="260"/>
      <c r="H174" s="261"/>
      <c r="I174" s="209"/>
      <c r="J174" s="260"/>
      <c r="K174" s="211"/>
      <c r="L174" s="210"/>
      <c r="M174" s="210"/>
      <c r="N174" s="210"/>
      <c r="O174" s="185">
        <f t="shared" si="136"/>
        <v>0</v>
      </c>
      <c r="P174" s="185"/>
      <c r="Q174" s="185"/>
      <c r="R174" s="185"/>
      <c r="S174" s="185">
        <f t="shared" si="137"/>
        <v>0</v>
      </c>
      <c r="T174" s="185"/>
      <c r="U174" s="185">
        <f t="shared" si="138"/>
        <v>0</v>
      </c>
      <c r="V174" s="185">
        <f t="shared" si="139"/>
        <v>0</v>
      </c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2">
        <f t="shared" si="140"/>
        <v>0</v>
      </c>
      <c r="AN174" s="80"/>
      <c r="AO174" s="80"/>
      <c r="AP174" s="132"/>
      <c r="AQ174" s="132"/>
      <c r="AR174" s="132"/>
      <c r="AS174" s="132"/>
      <c r="AT174" s="132"/>
      <c r="AU174" s="132"/>
      <c r="AV174" s="132"/>
      <c r="AW174" s="132"/>
      <c r="AX174" s="80"/>
      <c r="AY174" s="80"/>
      <c r="AZ174" s="80"/>
      <c r="BA174" s="80"/>
      <c r="BB174" s="80"/>
      <c r="BC174" s="80"/>
      <c r="BD174" s="80"/>
      <c r="BE174" s="80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</row>
    <row r="175" spans="1:77" s="8" customFormat="1" ht="11.25" hidden="1" customHeight="1">
      <c r="A175" s="83" t="s">
        <v>111</v>
      </c>
      <c r="B175" s="62"/>
      <c r="C175" s="210"/>
      <c r="D175" s="260"/>
      <c r="E175" s="261"/>
      <c r="F175" s="259"/>
      <c r="G175" s="260"/>
      <c r="H175" s="261"/>
      <c r="I175" s="209"/>
      <c r="J175" s="260"/>
      <c r="K175" s="211"/>
      <c r="L175" s="210"/>
      <c r="M175" s="210"/>
      <c r="N175" s="210"/>
      <c r="O175" s="185">
        <f t="shared" si="136"/>
        <v>0</v>
      </c>
      <c r="P175" s="185"/>
      <c r="Q175" s="185"/>
      <c r="R175" s="185"/>
      <c r="S175" s="185">
        <f t="shared" si="137"/>
        <v>0</v>
      </c>
      <c r="T175" s="185"/>
      <c r="U175" s="185">
        <f t="shared" si="138"/>
        <v>0</v>
      </c>
      <c r="V175" s="185">
        <f t="shared" si="139"/>
        <v>0</v>
      </c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2">
        <f t="shared" si="140"/>
        <v>0</v>
      </c>
      <c r="AN175" s="80"/>
      <c r="AO175" s="80"/>
      <c r="AP175" s="132"/>
      <c r="AQ175" s="132"/>
      <c r="AR175" s="132"/>
      <c r="AS175" s="132"/>
      <c r="AT175" s="132"/>
      <c r="AU175" s="132"/>
      <c r="AV175" s="132"/>
      <c r="AW175" s="132"/>
      <c r="AX175" s="80"/>
      <c r="AY175" s="80"/>
      <c r="AZ175" s="80"/>
      <c r="BA175" s="80"/>
      <c r="BB175" s="80"/>
      <c r="BC175" s="80"/>
      <c r="BD175" s="80"/>
      <c r="BE175" s="80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</row>
    <row r="176" spans="1:77" s="8" customFormat="1" ht="11.25" hidden="1" customHeight="1">
      <c r="A176" s="83" t="s">
        <v>112</v>
      </c>
      <c r="B176" s="62"/>
      <c r="C176" s="210"/>
      <c r="D176" s="260"/>
      <c r="E176" s="261"/>
      <c r="F176" s="259"/>
      <c r="G176" s="260"/>
      <c r="H176" s="261"/>
      <c r="I176" s="209"/>
      <c r="J176" s="260"/>
      <c r="K176" s="211"/>
      <c r="L176" s="210"/>
      <c r="M176" s="210"/>
      <c r="N176" s="210"/>
      <c r="O176" s="185">
        <f t="shared" si="136"/>
        <v>0</v>
      </c>
      <c r="P176" s="185"/>
      <c r="Q176" s="185"/>
      <c r="R176" s="185"/>
      <c r="S176" s="185">
        <f t="shared" si="137"/>
        <v>0</v>
      </c>
      <c r="T176" s="185"/>
      <c r="U176" s="185">
        <f t="shared" si="138"/>
        <v>0</v>
      </c>
      <c r="V176" s="185">
        <f t="shared" si="139"/>
        <v>0</v>
      </c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2">
        <f t="shared" si="140"/>
        <v>0</v>
      </c>
      <c r="AN176" s="80"/>
      <c r="AO176" s="80"/>
      <c r="AP176" s="132"/>
      <c r="AQ176" s="132"/>
      <c r="AR176" s="132"/>
      <c r="AS176" s="132"/>
      <c r="AT176" s="132"/>
      <c r="AU176" s="132"/>
      <c r="AV176" s="132"/>
      <c r="AW176" s="132"/>
      <c r="AX176" s="80"/>
      <c r="AY176" s="80"/>
      <c r="AZ176" s="80"/>
      <c r="BA176" s="80"/>
      <c r="BB176" s="80"/>
      <c r="BC176" s="80"/>
      <c r="BD176" s="80"/>
      <c r="BE176" s="80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</row>
    <row r="177" spans="1:77" s="8" customFormat="1" ht="11.25" hidden="1" customHeight="1">
      <c r="A177" s="83" t="s">
        <v>113</v>
      </c>
      <c r="B177" s="62"/>
      <c r="C177" s="210"/>
      <c r="D177" s="260"/>
      <c r="E177" s="261"/>
      <c r="F177" s="259"/>
      <c r="G177" s="260"/>
      <c r="H177" s="261"/>
      <c r="I177" s="209"/>
      <c r="J177" s="260"/>
      <c r="K177" s="211"/>
      <c r="L177" s="210"/>
      <c r="M177" s="210"/>
      <c r="N177" s="210"/>
      <c r="O177" s="185">
        <f t="shared" si="136"/>
        <v>0</v>
      </c>
      <c r="P177" s="185"/>
      <c r="Q177" s="185"/>
      <c r="R177" s="185"/>
      <c r="S177" s="185">
        <f t="shared" si="137"/>
        <v>0</v>
      </c>
      <c r="T177" s="185"/>
      <c r="U177" s="185">
        <f t="shared" si="138"/>
        <v>0</v>
      </c>
      <c r="V177" s="185">
        <f t="shared" si="139"/>
        <v>0</v>
      </c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2">
        <f t="shared" si="140"/>
        <v>0</v>
      </c>
      <c r="AN177" s="80"/>
      <c r="AO177" s="80"/>
      <c r="AP177" s="132"/>
      <c r="AQ177" s="132"/>
      <c r="AR177" s="132"/>
      <c r="AS177" s="132"/>
      <c r="AT177" s="132"/>
      <c r="AU177" s="132"/>
      <c r="AV177" s="132"/>
      <c r="AW177" s="132"/>
      <c r="AX177" s="80"/>
      <c r="AY177" s="80"/>
      <c r="AZ177" s="80"/>
      <c r="BA177" s="80"/>
      <c r="BB177" s="80"/>
      <c r="BC177" s="80"/>
      <c r="BD177" s="80"/>
      <c r="BE177" s="80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</row>
    <row r="178" spans="1:77" s="8" customFormat="1" ht="11.25" hidden="1" customHeight="1">
      <c r="A178" s="83" t="s">
        <v>114</v>
      </c>
      <c r="B178" s="62"/>
      <c r="C178" s="210"/>
      <c r="D178" s="260"/>
      <c r="E178" s="261"/>
      <c r="F178" s="259"/>
      <c r="G178" s="260"/>
      <c r="H178" s="261"/>
      <c r="I178" s="209"/>
      <c r="J178" s="260"/>
      <c r="K178" s="211"/>
      <c r="L178" s="210"/>
      <c r="M178" s="210"/>
      <c r="N178" s="210"/>
      <c r="O178" s="185">
        <f t="shared" si="136"/>
        <v>0</v>
      </c>
      <c r="P178" s="185"/>
      <c r="Q178" s="185"/>
      <c r="R178" s="185"/>
      <c r="S178" s="185">
        <f t="shared" si="137"/>
        <v>0</v>
      </c>
      <c r="T178" s="185"/>
      <c r="U178" s="185">
        <f t="shared" si="138"/>
        <v>0</v>
      </c>
      <c r="V178" s="185">
        <f t="shared" si="139"/>
        <v>0</v>
      </c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2">
        <f t="shared" si="140"/>
        <v>0</v>
      </c>
      <c r="AN178" s="80"/>
      <c r="AO178" s="80"/>
      <c r="AP178" s="132"/>
      <c r="AQ178" s="132"/>
      <c r="AR178" s="132"/>
      <c r="AS178" s="132"/>
      <c r="AT178" s="132"/>
      <c r="AU178" s="132"/>
      <c r="AV178" s="132"/>
      <c r="AW178" s="132"/>
      <c r="AX178" s="80"/>
      <c r="AY178" s="80"/>
      <c r="AZ178" s="80"/>
      <c r="BA178" s="80"/>
      <c r="BB178" s="80"/>
      <c r="BC178" s="80"/>
      <c r="BD178" s="80"/>
      <c r="BE178" s="80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</row>
    <row r="179" spans="1:77" s="8" customFormat="1" ht="11.25" hidden="1" customHeight="1">
      <c r="A179" s="83" t="s">
        <v>115</v>
      </c>
      <c r="B179" s="62"/>
      <c r="C179" s="210"/>
      <c r="D179" s="260"/>
      <c r="E179" s="261"/>
      <c r="F179" s="259"/>
      <c r="G179" s="260"/>
      <c r="H179" s="261"/>
      <c r="I179" s="209"/>
      <c r="J179" s="260"/>
      <c r="K179" s="211"/>
      <c r="L179" s="210"/>
      <c r="M179" s="210"/>
      <c r="N179" s="210"/>
      <c r="O179" s="185">
        <f t="shared" si="136"/>
        <v>0</v>
      </c>
      <c r="P179" s="185"/>
      <c r="Q179" s="185"/>
      <c r="R179" s="185"/>
      <c r="S179" s="185">
        <f t="shared" si="137"/>
        <v>0</v>
      </c>
      <c r="T179" s="185"/>
      <c r="U179" s="185">
        <f t="shared" si="138"/>
        <v>0</v>
      </c>
      <c r="V179" s="185">
        <f t="shared" si="139"/>
        <v>0</v>
      </c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2">
        <f t="shared" si="140"/>
        <v>0</v>
      </c>
      <c r="AN179" s="80"/>
      <c r="AO179" s="80"/>
      <c r="AP179" s="132"/>
      <c r="AQ179" s="132"/>
      <c r="AR179" s="132"/>
      <c r="AS179" s="132"/>
      <c r="AT179" s="132"/>
      <c r="AU179" s="132"/>
      <c r="AV179" s="132"/>
      <c r="AW179" s="132"/>
      <c r="AX179" s="80"/>
      <c r="AY179" s="80"/>
      <c r="AZ179" s="80"/>
      <c r="BA179" s="80"/>
      <c r="BB179" s="80"/>
      <c r="BC179" s="80"/>
      <c r="BD179" s="80"/>
      <c r="BE179" s="80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</row>
    <row r="180" spans="1:77" s="8" customFormat="1" ht="11.25" hidden="1" customHeight="1">
      <c r="A180" s="83" t="s">
        <v>116</v>
      </c>
      <c r="B180" s="62"/>
      <c r="C180" s="210"/>
      <c r="D180" s="260"/>
      <c r="E180" s="261"/>
      <c r="F180" s="259"/>
      <c r="G180" s="260"/>
      <c r="H180" s="261"/>
      <c r="I180" s="209"/>
      <c r="J180" s="260"/>
      <c r="K180" s="211"/>
      <c r="L180" s="210"/>
      <c r="M180" s="210"/>
      <c r="N180" s="210"/>
      <c r="O180" s="185">
        <f t="shared" si="136"/>
        <v>0</v>
      </c>
      <c r="P180" s="185"/>
      <c r="Q180" s="185"/>
      <c r="R180" s="185"/>
      <c r="S180" s="185">
        <f t="shared" si="137"/>
        <v>0</v>
      </c>
      <c r="T180" s="185"/>
      <c r="U180" s="185">
        <f t="shared" si="138"/>
        <v>0</v>
      </c>
      <c r="V180" s="185">
        <f t="shared" si="139"/>
        <v>0</v>
      </c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2">
        <f t="shared" si="140"/>
        <v>0</v>
      </c>
      <c r="AN180" s="80"/>
      <c r="AO180" s="80"/>
      <c r="AP180" s="132"/>
      <c r="AQ180" s="132"/>
      <c r="AR180" s="132"/>
      <c r="AS180" s="132"/>
      <c r="AT180" s="132"/>
      <c r="AU180" s="132"/>
      <c r="AV180" s="132"/>
      <c r="AW180" s="132"/>
      <c r="AX180" s="80"/>
      <c r="AY180" s="80"/>
      <c r="AZ180" s="80"/>
      <c r="BA180" s="80"/>
      <c r="BB180" s="80"/>
      <c r="BC180" s="80"/>
      <c r="BD180" s="80"/>
      <c r="BE180" s="80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</row>
    <row r="181" spans="1:77" s="8" customFormat="1" ht="11.25" hidden="1" customHeight="1">
      <c r="A181" s="83" t="s">
        <v>117</v>
      </c>
      <c r="B181" s="62"/>
      <c r="C181" s="210"/>
      <c r="D181" s="260"/>
      <c r="E181" s="261"/>
      <c r="F181" s="259"/>
      <c r="G181" s="260"/>
      <c r="H181" s="261"/>
      <c r="I181" s="209"/>
      <c r="J181" s="260"/>
      <c r="K181" s="211"/>
      <c r="L181" s="210"/>
      <c r="M181" s="210"/>
      <c r="N181" s="210"/>
      <c r="O181" s="185">
        <f t="shared" si="136"/>
        <v>0</v>
      </c>
      <c r="P181" s="185"/>
      <c r="Q181" s="185"/>
      <c r="R181" s="185"/>
      <c r="S181" s="185">
        <f t="shared" si="137"/>
        <v>0</v>
      </c>
      <c r="T181" s="185"/>
      <c r="U181" s="185">
        <f t="shared" si="138"/>
        <v>0</v>
      </c>
      <c r="V181" s="185">
        <f t="shared" si="139"/>
        <v>0</v>
      </c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2">
        <f t="shared" si="140"/>
        <v>0</v>
      </c>
      <c r="AN181" s="80"/>
      <c r="AO181" s="80"/>
      <c r="AP181" s="132"/>
      <c r="AQ181" s="132"/>
      <c r="AR181" s="132"/>
      <c r="AS181" s="132"/>
      <c r="AT181" s="132"/>
      <c r="AU181" s="132"/>
      <c r="AV181" s="132"/>
      <c r="AW181" s="132"/>
      <c r="AX181" s="80"/>
      <c r="AY181" s="80"/>
      <c r="AZ181" s="80"/>
      <c r="BA181" s="80"/>
      <c r="BB181" s="80"/>
      <c r="BC181" s="80"/>
      <c r="BD181" s="80"/>
      <c r="BE181" s="80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</row>
    <row r="182" spans="1:77" s="8" customFormat="1" ht="11.25" hidden="1" customHeight="1">
      <c r="A182" s="83" t="s">
        <v>118</v>
      </c>
      <c r="B182" s="62"/>
      <c r="C182" s="210"/>
      <c r="D182" s="260"/>
      <c r="E182" s="261"/>
      <c r="F182" s="259"/>
      <c r="G182" s="260"/>
      <c r="H182" s="261"/>
      <c r="I182" s="209"/>
      <c r="J182" s="260"/>
      <c r="K182" s="211"/>
      <c r="L182" s="210"/>
      <c r="M182" s="210"/>
      <c r="N182" s="210"/>
      <c r="O182" s="185">
        <f t="shared" si="136"/>
        <v>0</v>
      </c>
      <c r="P182" s="185"/>
      <c r="Q182" s="185"/>
      <c r="R182" s="185"/>
      <c r="S182" s="185">
        <f t="shared" si="137"/>
        <v>0</v>
      </c>
      <c r="T182" s="185"/>
      <c r="U182" s="185">
        <f t="shared" si="138"/>
        <v>0</v>
      </c>
      <c r="V182" s="185">
        <f t="shared" si="139"/>
        <v>0</v>
      </c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2">
        <f t="shared" si="140"/>
        <v>0</v>
      </c>
      <c r="AN182" s="80"/>
      <c r="AO182" s="80"/>
      <c r="AP182" s="132"/>
      <c r="AQ182" s="132"/>
      <c r="AR182" s="132"/>
      <c r="AS182" s="132"/>
      <c r="AT182" s="132"/>
      <c r="AU182" s="132"/>
      <c r="AV182" s="132"/>
      <c r="AW182" s="132"/>
      <c r="AX182" s="80"/>
      <c r="AY182" s="80"/>
      <c r="AZ182" s="80"/>
      <c r="BA182" s="80"/>
      <c r="BB182" s="80"/>
      <c r="BC182" s="80"/>
      <c r="BD182" s="80"/>
      <c r="BE182" s="80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</row>
    <row r="183" spans="1:77" s="8" customFormat="1" ht="11.25" hidden="1" customHeight="1">
      <c r="A183" s="83" t="s">
        <v>119</v>
      </c>
      <c r="B183" s="62"/>
      <c r="C183" s="210"/>
      <c r="D183" s="260"/>
      <c r="E183" s="261"/>
      <c r="F183" s="259"/>
      <c r="G183" s="260"/>
      <c r="H183" s="261"/>
      <c r="I183" s="209"/>
      <c r="J183" s="260"/>
      <c r="K183" s="211"/>
      <c r="L183" s="210"/>
      <c r="M183" s="210"/>
      <c r="N183" s="210"/>
      <c r="O183" s="185">
        <f t="shared" si="136"/>
        <v>0</v>
      </c>
      <c r="P183" s="185"/>
      <c r="Q183" s="185"/>
      <c r="R183" s="185"/>
      <c r="S183" s="185">
        <f t="shared" si="137"/>
        <v>0</v>
      </c>
      <c r="T183" s="185"/>
      <c r="U183" s="185">
        <f t="shared" si="138"/>
        <v>0</v>
      </c>
      <c r="V183" s="185">
        <f t="shared" si="139"/>
        <v>0</v>
      </c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2">
        <f t="shared" si="140"/>
        <v>0</v>
      </c>
      <c r="AN183" s="80"/>
      <c r="AO183" s="80"/>
      <c r="AP183" s="132"/>
      <c r="AQ183" s="132"/>
      <c r="AR183" s="132"/>
      <c r="AS183" s="132"/>
      <c r="AT183" s="132"/>
      <c r="AU183" s="132"/>
      <c r="AV183" s="132"/>
      <c r="AW183" s="132"/>
      <c r="AX183" s="80"/>
      <c r="AY183" s="80"/>
      <c r="AZ183" s="80"/>
      <c r="BA183" s="80"/>
      <c r="BB183" s="80"/>
      <c r="BC183" s="80"/>
      <c r="BD183" s="80"/>
      <c r="BE183" s="80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</row>
    <row r="184" spans="1:77" s="8" customFormat="1" ht="11.25" hidden="1" customHeight="1">
      <c r="A184" s="83" t="s">
        <v>120</v>
      </c>
      <c r="B184" s="62"/>
      <c r="C184" s="210"/>
      <c r="D184" s="260"/>
      <c r="E184" s="261"/>
      <c r="F184" s="259"/>
      <c r="G184" s="260"/>
      <c r="H184" s="261"/>
      <c r="I184" s="209"/>
      <c r="J184" s="260"/>
      <c r="K184" s="211"/>
      <c r="L184" s="210"/>
      <c r="M184" s="210"/>
      <c r="N184" s="210"/>
      <c r="O184" s="185">
        <f t="shared" si="136"/>
        <v>0</v>
      </c>
      <c r="P184" s="185"/>
      <c r="Q184" s="185"/>
      <c r="R184" s="185"/>
      <c r="S184" s="185">
        <f t="shared" si="137"/>
        <v>0</v>
      </c>
      <c r="T184" s="185"/>
      <c r="U184" s="185">
        <f t="shared" si="138"/>
        <v>0</v>
      </c>
      <c r="V184" s="185">
        <f t="shared" si="139"/>
        <v>0</v>
      </c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2">
        <f t="shared" si="140"/>
        <v>0</v>
      </c>
      <c r="AN184" s="80"/>
      <c r="AO184" s="80"/>
      <c r="AP184" s="132"/>
      <c r="AQ184" s="132"/>
      <c r="AR184" s="132"/>
      <c r="AS184" s="132"/>
      <c r="AT184" s="132"/>
      <c r="AU184" s="132"/>
      <c r="AV184" s="132"/>
      <c r="AW184" s="132"/>
      <c r="AX184" s="80"/>
      <c r="AY184" s="80"/>
      <c r="AZ184" s="80"/>
      <c r="BA184" s="80"/>
      <c r="BB184" s="80"/>
      <c r="BC184" s="80"/>
      <c r="BD184" s="80"/>
      <c r="BE184" s="80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</row>
    <row r="185" spans="1:77" s="8" customFormat="1" ht="11.25" hidden="1" customHeight="1">
      <c r="A185" s="83" t="s">
        <v>121</v>
      </c>
      <c r="B185" s="62"/>
      <c r="C185" s="210"/>
      <c r="D185" s="260"/>
      <c r="E185" s="261"/>
      <c r="F185" s="259"/>
      <c r="G185" s="260"/>
      <c r="H185" s="261"/>
      <c r="I185" s="209"/>
      <c r="J185" s="260"/>
      <c r="K185" s="211"/>
      <c r="L185" s="210"/>
      <c r="M185" s="210"/>
      <c r="N185" s="210"/>
      <c r="O185" s="185">
        <f t="shared" si="136"/>
        <v>0</v>
      </c>
      <c r="P185" s="185"/>
      <c r="Q185" s="185"/>
      <c r="R185" s="185"/>
      <c r="S185" s="185">
        <f t="shared" si="137"/>
        <v>0</v>
      </c>
      <c r="T185" s="185"/>
      <c r="U185" s="185">
        <f t="shared" si="138"/>
        <v>0</v>
      </c>
      <c r="V185" s="185">
        <f t="shared" si="139"/>
        <v>0</v>
      </c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2">
        <f t="shared" si="140"/>
        <v>0</v>
      </c>
      <c r="AN185" s="80"/>
      <c r="AO185" s="80"/>
      <c r="AP185" s="132"/>
      <c r="AQ185" s="132"/>
      <c r="AR185" s="132"/>
      <c r="AS185" s="132"/>
      <c r="AT185" s="132"/>
      <c r="AU185" s="132"/>
      <c r="AV185" s="132"/>
      <c r="AW185" s="132"/>
      <c r="AX185" s="80"/>
      <c r="AY185" s="80"/>
      <c r="AZ185" s="80"/>
      <c r="BA185" s="80"/>
      <c r="BB185" s="80"/>
      <c r="BC185" s="80"/>
      <c r="BD185" s="80"/>
      <c r="BE185" s="80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</row>
    <row r="186" spans="1:77" s="8" customFormat="1" ht="11.25" hidden="1" customHeight="1">
      <c r="A186" s="83" t="s">
        <v>122</v>
      </c>
      <c r="B186" s="62"/>
      <c r="C186" s="210"/>
      <c r="D186" s="260"/>
      <c r="E186" s="261"/>
      <c r="F186" s="259"/>
      <c r="G186" s="260"/>
      <c r="H186" s="261"/>
      <c r="I186" s="209"/>
      <c r="J186" s="260"/>
      <c r="K186" s="211"/>
      <c r="L186" s="210"/>
      <c r="M186" s="210"/>
      <c r="N186" s="210"/>
      <c r="O186" s="185">
        <f t="shared" si="136"/>
        <v>0</v>
      </c>
      <c r="P186" s="185"/>
      <c r="Q186" s="185"/>
      <c r="R186" s="185"/>
      <c r="S186" s="185">
        <f t="shared" si="137"/>
        <v>0</v>
      </c>
      <c r="T186" s="185"/>
      <c r="U186" s="185">
        <f t="shared" si="138"/>
        <v>0</v>
      </c>
      <c r="V186" s="185">
        <f t="shared" si="139"/>
        <v>0</v>
      </c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2">
        <f t="shared" si="140"/>
        <v>0</v>
      </c>
      <c r="AN186" s="80"/>
      <c r="AO186" s="80"/>
      <c r="AP186" s="132"/>
      <c r="AQ186" s="132"/>
      <c r="AR186" s="132"/>
      <c r="AS186" s="132"/>
      <c r="AT186" s="132"/>
      <c r="AU186" s="132"/>
      <c r="AV186" s="132"/>
      <c r="AW186" s="132"/>
      <c r="AX186" s="80"/>
      <c r="AY186" s="80"/>
      <c r="AZ186" s="80"/>
      <c r="BA186" s="80"/>
      <c r="BB186" s="80"/>
      <c r="BC186" s="80"/>
      <c r="BD186" s="80"/>
      <c r="BE186" s="80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</row>
    <row r="187" spans="1:77" s="8" customFormat="1" ht="11.25" hidden="1" customHeight="1">
      <c r="A187" s="83" t="s">
        <v>123</v>
      </c>
      <c r="B187" s="62"/>
      <c r="C187" s="210"/>
      <c r="D187" s="260"/>
      <c r="E187" s="261"/>
      <c r="F187" s="259"/>
      <c r="G187" s="260"/>
      <c r="H187" s="261"/>
      <c r="I187" s="209"/>
      <c r="J187" s="260"/>
      <c r="K187" s="211"/>
      <c r="L187" s="210"/>
      <c r="M187" s="210"/>
      <c r="N187" s="210"/>
      <c r="O187" s="185">
        <f t="shared" si="136"/>
        <v>0</v>
      </c>
      <c r="P187" s="185"/>
      <c r="Q187" s="185"/>
      <c r="R187" s="185"/>
      <c r="S187" s="185">
        <f t="shared" si="137"/>
        <v>0</v>
      </c>
      <c r="T187" s="185"/>
      <c r="U187" s="185">
        <f t="shared" si="138"/>
        <v>0</v>
      </c>
      <c r="V187" s="185">
        <f t="shared" si="139"/>
        <v>0</v>
      </c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2">
        <f t="shared" si="140"/>
        <v>0</v>
      </c>
      <c r="AN187" s="80"/>
      <c r="AO187" s="80"/>
      <c r="AP187" s="132"/>
      <c r="AQ187" s="132"/>
      <c r="AR187" s="132"/>
      <c r="AS187" s="132"/>
      <c r="AT187" s="132"/>
      <c r="AU187" s="132"/>
      <c r="AV187" s="132"/>
      <c r="AW187" s="132"/>
      <c r="AX187" s="80"/>
      <c r="AY187" s="80"/>
      <c r="AZ187" s="80"/>
      <c r="BA187" s="80"/>
      <c r="BB187" s="80"/>
      <c r="BC187" s="80"/>
      <c r="BD187" s="80"/>
      <c r="BE187" s="80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</row>
    <row r="188" spans="1:77" s="8" customFormat="1" ht="11.25" hidden="1" customHeight="1">
      <c r="A188" s="83" t="s">
        <v>124</v>
      </c>
      <c r="B188" s="62"/>
      <c r="C188" s="210"/>
      <c r="D188" s="260"/>
      <c r="E188" s="261"/>
      <c r="F188" s="259"/>
      <c r="G188" s="260"/>
      <c r="H188" s="261"/>
      <c r="I188" s="209"/>
      <c r="J188" s="260"/>
      <c r="K188" s="211"/>
      <c r="L188" s="210"/>
      <c r="M188" s="210"/>
      <c r="N188" s="210"/>
      <c r="O188" s="185">
        <f t="shared" si="136"/>
        <v>0</v>
      </c>
      <c r="P188" s="185"/>
      <c r="Q188" s="185"/>
      <c r="R188" s="185"/>
      <c r="S188" s="185">
        <f t="shared" si="137"/>
        <v>0</v>
      </c>
      <c r="T188" s="185"/>
      <c r="U188" s="185">
        <f t="shared" si="138"/>
        <v>0</v>
      </c>
      <c r="V188" s="185">
        <f t="shared" si="139"/>
        <v>0</v>
      </c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2">
        <f t="shared" si="140"/>
        <v>0</v>
      </c>
      <c r="AN188" s="80"/>
      <c r="AO188" s="80"/>
      <c r="AP188" s="132"/>
      <c r="AQ188" s="132"/>
      <c r="AR188" s="132"/>
      <c r="AS188" s="132"/>
      <c r="AT188" s="132"/>
      <c r="AU188" s="132"/>
      <c r="AV188" s="132"/>
      <c r="AW188" s="132"/>
      <c r="AX188" s="80"/>
      <c r="AY188" s="80"/>
      <c r="AZ188" s="80"/>
      <c r="BA188" s="80"/>
      <c r="BB188" s="80"/>
      <c r="BC188" s="80"/>
      <c r="BD188" s="80"/>
      <c r="BE188" s="80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</row>
    <row r="189" spans="1:77" s="8" customFormat="1" ht="11.25" hidden="1" customHeight="1">
      <c r="A189" s="83" t="s">
        <v>125</v>
      </c>
      <c r="B189" s="62"/>
      <c r="C189" s="210"/>
      <c r="D189" s="260"/>
      <c r="E189" s="261"/>
      <c r="F189" s="259"/>
      <c r="G189" s="260"/>
      <c r="H189" s="261"/>
      <c r="I189" s="209"/>
      <c r="J189" s="260"/>
      <c r="K189" s="211"/>
      <c r="L189" s="210"/>
      <c r="M189" s="210"/>
      <c r="N189" s="210"/>
      <c r="O189" s="185">
        <f t="shared" si="136"/>
        <v>0</v>
      </c>
      <c r="P189" s="185"/>
      <c r="Q189" s="185"/>
      <c r="R189" s="185"/>
      <c r="S189" s="185">
        <f t="shared" si="137"/>
        <v>0</v>
      </c>
      <c r="T189" s="185"/>
      <c r="U189" s="185">
        <f t="shared" si="138"/>
        <v>0</v>
      </c>
      <c r="V189" s="185">
        <f t="shared" si="139"/>
        <v>0</v>
      </c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2">
        <f t="shared" si="140"/>
        <v>0</v>
      </c>
      <c r="AN189" s="80"/>
      <c r="AO189" s="80"/>
      <c r="AP189" s="132"/>
      <c r="AQ189" s="132"/>
      <c r="AR189" s="132"/>
      <c r="AS189" s="132"/>
      <c r="AT189" s="132"/>
      <c r="AU189" s="132"/>
      <c r="AV189" s="132"/>
      <c r="AW189" s="132"/>
      <c r="AX189" s="80"/>
      <c r="AY189" s="80"/>
      <c r="AZ189" s="80"/>
      <c r="BA189" s="80"/>
      <c r="BB189" s="80"/>
      <c r="BC189" s="80"/>
      <c r="BD189" s="80"/>
      <c r="BE189" s="80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</row>
    <row r="190" spans="1:77" s="8" customFormat="1" ht="11.25" hidden="1" customHeight="1">
      <c r="A190" s="83" t="s">
        <v>126</v>
      </c>
      <c r="B190" s="62"/>
      <c r="C190" s="210"/>
      <c r="D190" s="260"/>
      <c r="E190" s="261"/>
      <c r="F190" s="259"/>
      <c r="G190" s="260"/>
      <c r="H190" s="261"/>
      <c r="I190" s="209"/>
      <c r="J190" s="260"/>
      <c r="K190" s="211"/>
      <c r="L190" s="210"/>
      <c r="M190" s="210"/>
      <c r="N190" s="210"/>
      <c r="O190" s="185">
        <f t="shared" si="136"/>
        <v>0</v>
      </c>
      <c r="P190" s="185"/>
      <c r="Q190" s="185"/>
      <c r="R190" s="185"/>
      <c r="S190" s="185">
        <f t="shared" si="137"/>
        <v>0</v>
      </c>
      <c r="T190" s="185"/>
      <c r="U190" s="185">
        <f t="shared" si="138"/>
        <v>0</v>
      </c>
      <c r="V190" s="185">
        <f t="shared" si="139"/>
        <v>0</v>
      </c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2">
        <f t="shared" si="140"/>
        <v>0</v>
      </c>
      <c r="AN190" s="80"/>
      <c r="AO190" s="80"/>
      <c r="AP190" s="132"/>
      <c r="AQ190" s="132"/>
      <c r="AR190" s="132"/>
      <c r="AS190" s="132"/>
      <c r="AT190" s="132"/>
      <c r="AU190" s="132"/>
      <c r="AV190" s="132"/>
      <c r="AW190" s="132"/>
      <c r="AX190" s="80"/>
      <c r="AY190" s="80"/>
      <c r="AZ190" s="80"/>
      <c r="BA190" s="80"/>
      <c r="BB190" s="80"/>
      <c r="BC190" s="80"/>
      <c r="BD190" s="80"/>
      <c r="BE190" s="80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</row>
    <row r="191" spans="1:77" s="8" customFormat="1" ht="11.25" hidden="1" customHeight="1">
      <c r="A191" s="83" t="s">
        <v>127</v>
      </c>
      <c r="B191" s="62"/>
      <c r="C191" s="210"/>
      <c r="D191" s="260"/>
      <c r="E191" s="261"/>
      <c r="F191" s="259"/>
      <c r="G191" s="260"/>
      <c r="H191" s="261"/>
      <c r="I191" s="209"/>
      <c r="J191" s="260"/>
      <c r="K191" s="211"/>
      <c r="L191" s="210"/>
      <c r="M191" s="210"/>
      <c r="N191" s="210"/>
      <c r="O191" s="185">
        <f t="shared" si="136"/>
        <v>0</v>
      </c>
      <c r="P191" s="185"/>
      <c r="Q191" s="185"/>
      <c r="R191" s="185"/>
      <c r="S191" s="185">
        <f t="shared" si="137"/>
        <v>0</v>
      </c>
      <c r="T191" s="185"/>
      <c r="U191" s="185">
        <f t="shared" si="138"/>
        <v>0</v>
      </c>
      <c r="V191" s="185">
        <f t="shared" si="139"/>
        <v>0</v>
      </c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2">
        <f t="shared" si="140"/>
        <v>0</v>
      </c>
      <c r="AN191" s="80"/>
      <c r="AO191" s="80"/>
      <c r="AP191" s="132"/>
      <c r="AQ191" s="132"/>
      <c r="AR191" s="132"/>
      <c r="AS191" s="132"/>
      <c r="AT191" s="132"/>
      <c r="AU191" s="132"/>
      <c r="AV191" s="132"/>
      <c r="AW191" s="132"/>
      <c r="AX191" s="80"/>
      <c r="AY191" s="80"/>
      <c r="AZ191" s="80"/>
      <c r="BA191" s="80"/>
      <c r="BB191" s="80"/>
      <c r="BC191" s="80"/>
      <c r="BD191" s="80"/>
      <c r="BE191" s="80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</row>
    <row r="192" spans="1:77" s="8" customFormat="1" ht="11.25" hidden="1" customHeight="1">
      <c r="A192" s="83" t="s">
        <v>128</v>
      </c>
      <c r="B192" s="62"/>
      <c r="C192" s="210"/>
      <c r="D192" s="260"/>
      <c r="E192" s="261"/>
      <c r="F192" s="259"/>
      <c r="G192" s="260"/>
      <c r="H192" s="261"/>
      <c r="I192" s="209"/>
      <c r="J192" s="260"/>
      <c r="K192" s="211"/>
      <c r="L192" s="210"/>
      <c r="M192" s="210"/>
      <c r="N192" s="210"/>
      <c r="O192" s="185">
        <f t="shared" si="136"/>
        <v>0</v>
      </c>
      <c r="P192" s="185"/>
      <c r="Q192" s="185"/>
      <c r="R192" s="185"/>
      <c r="S192" s="185">
        <f t="shared" si="137"/>
        <v>0</v>
      </c>
      <c r="T192" s="185"/>
      <c r="U192" s="185">
        <f t="shared" si="138"/>
        <v>0</v>
      </c>
      <c r="V192" s="185">
        <f t="shared" si="139"/>
        <v>0</v>
      </c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2">
        <f t="shared" si="140"/>
        <v>0</v>
      </c>
      <c r="AN192" s="80"/>
      <c r="AO192" s="80"/>
      <c r="AP192" s="132"/>
      <c r="AQ192" s="132"/>
      <c r="AR192" s="132"/>
      <c r="AS192" s="132"/>
      <c r="AT192" s="132"/>
      <c r="AU192" s="132"/>
      <c r="AV192" s="132"/>
      <c r="AW192" s="132"/>
      <c r="AX192" s="80"/>
      <c r="AY192" s="80"/>
      <c r="AZ192" s="80"/>
      <c r="BA192" s="80"/>
      <c r="BB192" s="80"/>
      <c r="BC192" s="80"/>
      <c r="BD192" s="80"/>
      <c r="BE192" s="80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</row>
    <row r="193" spans="1:77" s="8" customFormat="1" ht="11.25" hidden="1" customHeight="1">
      <c r="A193" s="83" t="s">
        <v>129</v>
      </c>
      <c r="B193" s="62"/>
      <c r="C193" s="210"/>
      <c r="D193" s="260"/>
      <c r="E193" s="261"/>
      <c r="F193" s="259"/>
      <c r="G193" s="260"/>
      <c r="H193" s="261"/>
      <c r="I193" s="209"/>
      <c r="J193" s="260"/>
      <c r="K193" s="211"/>
      <c r="L193" s="210"/>
      <c r="M193" s="210"/>
      <c r="N193" s="210"/>
      <c r="O193" s="185">
        <f t="shared" si="136"/>
        <v>0</v>
      </c>
      <c r="P193" s="185"/>
      <c r="Q193" s="185"/>
      <c r="R193" s="185"/>
      <c r="S193" s="185">
        <f t="shared" si="137"/>
        <v>0</v>
      </c>
      <c r="T193" s="185"/>
      <c r="U193" s="185">
        <f t="shared" si="138"/>
        <v>0</v>
      </c>
      <c r="V193" s="185">
        <f t="shared" si="139"/>
        <v>0</v>
      </c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2">
        <f t="shared" si="140"/>
        <v>0</v>
      </c>
      <c r="AN193" s="80"/>
      <c r="AO193" s="80"/>
      <c r="AP193" s="132"/>
      <c r="AQ193" s="132"/>
      <c r="AR193" s="132"/>
      <c r="AS193" s="132"/>
      <c r="AT193" s="132"/>
      <c r="AU193" s="132"/>
      <c r="AV193" s="132"/>
      <c r="AW193" s="132"/>
      <c r="AX193" s="80"/>
      <c r="AY193" s="80"/>
      <c r="AZ193" s="80"/>
      <c r="BA193" s="80"/>
      <c r="BB193" s="80"/>
      <c r="BC193" s="80"/>
      <c r="BD193" s="80"/>
      <c r="BE193" s="80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</row>
    <row r="194" spans="1:77" s="8" customFormat="1" ht="11.25" hidden="1" customHeight="1">
      <c r="A194" s="83" t="s">
        <v>130</v>
      </c>
      <c r="B194" s="62"/>
      <c r="C194" s="210"/>
      <c r="D194" s="260"/>
      <c r="E194" s="261"/>
      <c r="F194" s="259"/>
      <c r="G194" s="260"/>
      <c r="H194" s="261"/>
      <c r="I194" s="209"/>
      <c r="J194" s="260"/>
      <c r="K194" s="211"/>
      <c r="L194" s="210"/>
      <c r="M194" s="210"/>
      <c r="N194" s="210"/>
      <c r="O194" s="185">
        <f t="shared" si="136"/>
        <v>0</v>
      </c>
      <c r="P194" s="185"/>
      <c r="Q194" s="185"/>
      <c r="R194" s="185"/>
      <c r="S194" s="185">
        <f t="shared" si="137"/>
        <v>0</v>
      </c>
      <c r="T194" s="185"/>
      <c r="U194" s="185">
        <f t="shared" si="138"/>
        <v>0</v>
      </c>
      <c r="V194" s="185">
        <f t="shared" si="139"/>
        <v>0</v>
      </c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2">
        <f t="shared" si="140"/>
        <v>0</v>
      </c>
      <c r="AN194" s="80"/>
      <c r="AO194" s="80"/>
      <c r="AP194" s="132"/>
      <c r="AQ194" s="132"/>
      <c r="AR194" s="132"/>
      <c r="AS194" s="132"/>
      <c r="AT194" s="132"/>
      <c r="AU194" s="132"/>
      <c r="AV194" s="132"/>
      <c r="AW194" s="132"/>
      <c r="AX194" s="80"/>
      <c r="AY194" s="80"/>
      <c r="AZ194" s="80"/>
      <c r="BA194" s="80"/>
      <c r="BB194" s="80"/>
      <c r="BC194" s="80"/>
      <c r="BD194" s="80"/>
      <c r="BE194" s="80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</row>
    <row r="195" spans="1:77" s="8" customFormat="1" ht="11.25" hidden="1" customHeight="1">
      <c r="A195" s="83" t="s">
        <v>131</v>
      </c>
      <c r="B195" s="62"/>
      <c r="C195" s="210"/>
      <c r="D195" s="260"/>
      <c r="E195" s="261"/>
      <c r="F195" s="259"/>
      <c r="G195" s="260"/>
      <c r="H195" s="261"/>
      <c r="I195" s="209"/>
      <c r="J195" s="260"/>
      <c r="K195" s="211"/>
      <c r="L195" s="210"/>
      <c r="M195" s="210"/>
      <c r="N195" s="210"/>
      <c r="O195" s="185">
        <f t="shared" si="136"/>
        <v>0</v>
      </c>
      <c r="P195" s="185"/>
      <c r="Q195" s="185"/>
      <c r="R195" s="185"/>
      <c r="S195" s="185">
        <f t="shared" si="137"/>
        <v>0</v>
      </c>
      <c r="T195" s="185"/>
      <c r="U195" s="185">
        <f t="shared" si="138"/>
        <v>0</v>
      </c>
      <c r="V195" s="185">
        <f t="shared" si="139"/>
        <v>0</v>
      </c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2">
        <f t="shared" si="140"/>
        <v>0</v>
      </c>
      <c r="AN195" s="80"/>
      <c r="AO195" s="80"/>
      <c r="AP195" s="132"/>
      <c r="AQ195" s="132"/>
      <c r="AR195" s="132"/>
      <c r="AS195" s="132"/>
      <c r="AT195" s="132"/>
      <c r="AU195" s="132"/>
      <c r="AV195" s="132"/>
      <c r="AW195" s="132"/>
      <c r="AX195" s="80"/>
      <c r="AY195" s="80"/>
      <c r="AZ195" s="80"/>
      <c r="BA195" s="80"/>
      <c r="BB195" s="80"/>
      <c r="BC195" s="80"/>
      <c r="BD195" s="80"/>
      <c r="BE195" s="80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</row>
    <row r="196" spans="1:77" s="8" customFormat="1" ht="11.25" hidden="1" customHeight="1">
      <c r="A196" s="83" t="s">
        <v>132</v>
      </c>
      <c r="B196" s="62"/>
      <c r="C196" s="210"/>
      <c r="D196" s="260"/>
      <c r="E196" s="261"/>
      <c r="F196" s="259"/>
      <c r="G196" s="260"/>
      <c r="H196" s="261"/>
      <c r="I196" s="209"/>
      <c r="J196" s="260"/>
      <c r="K196" s="211"/>
      <c r="L196" s="210"/>
      <c r="M196" s="210"/>
      <c r="N196" s="210"/>
      <c r="O196" s="185">
        <f t="shared" si="136"/>
        <v>0</v>
      </c>
      <c r="P196" s="185"/>
      <c r="Q196" s="185"/>
      <c r="R196" s="185"/>
      <c r="S196" s="185">
        <f t="shared" si="137"/>
        <v>0</v>
      </c>
      <c r="T196" s="185"/>
      <c r="U196" s="185">
        <f t="shared" si="138"/>
        <v>0</v>
      </c>
      <c r="V196" s="185">
        <f t="shared" si="139"/>
        <v>0</v>
      </c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2">
        <f t="shared" si="140"/>
        <v>0</v>
      </c>
      <c r="AN196" s="80"/>
      <c r="AO196" s="80"/>
      <c r="AP196" s="132"/>
      <c r="AQ196" s="132"/>
      <c r="AR196" s="132"/>
      <c r="AS196" s="132"/>
      <c r="AT196" s="132"/>
      <c r="AU196" s="132"/>
      <c r="AV196" s="132"/>
      <c r="AW196" s="132"/>
      <c r="AX196" s="80"/>
      <c r="AY196" s="80"/>
      <c r="AZ196" s="80"/>
      <c r="BA196" s="80"/>
      <c r="BB196" s="80"/>
      <c r="BC196" s="80"/>
      <c r="BD196" s="80"/>
      <c r="BE196" s="80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</row>
    <row r="197" spans="1:77" s="8" customFormat="1" ht="11.25" hidden="1" customHeight="1">
      <c r="A197" s="83" t="s">
        <v>133</v>
      </c>
      <c r="B197" s="273"/>
      <c r="C197" s="120"/>
      <c r="D197" s="120"/>
      <c r="E197" s="190"/>
      <c r="F197" s="259"/>
      <c r="G197" s="260"/>
      <c r="H197" s="261"/>
      <c r="I197" s="259"/>
      <c r="J197" s="260"/>
      <c r="K197" s="261"/>
      <c r="L197" s="260"/>
      <c r="M197" s="260"/>
      <c r="N197" s="260"/>
      <c r="O197" s="185">
        <f t="shared" si="136"/>
        <v>0</v>
      </c>
      <c r="P197" s="185"/>
      <c r="Q197" s="185"/>
      <c r="R197" s="185"/>
      <c r="S197" s="185"/>
      <c r="T197" s="185"/>
      <c r="U197" s="185">
        <f t="shared" si="138"/>
        <v>0</v>
      </c>
      <c r="V197" s="185">
        <f t="shared" si="139"/>
        <v>0</v>
      </c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61"/>
      <c r="AM197" s="52">
        <f t="shared" si="140"/>
        <v>0</v>
      </c>
      <c r="AN197" s="80"/>
      <c r="AO197" s="80"/>
      <c r="AP197" s="132"/>
      <c r="AQ197" s="132"/>
      <c r="AR197" s="132"/>
      <c r="AS197" s="132"/>
      <c r="AT197" s="132"/>
      <c r="AU197" s="132"/>
      <c r="AV197" s="132"/>
      <c r="AW197" s="132"/>
      <c r="AX197" s="80"/>
      <c r="AY197" s="80"/>
      <c r="AZ197" s="80"/>
      <c r="BA197" s="80"/>
      <c r="BB197" s="80"/>
      <c r="BC197" s="80"/>
      <c r="BD197" s="80"/>
      <c r="BE197" s="80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</row>
    <row r="198" spans="1:77" s="8" customFormat="1" ht="11.25" hidden="1" customHeight="1">
      <c r="A198" s="83" t="s">
        <v>134</v>
      </c>
      <c r="B198" s="274"/>
      <c r="C198" s="120"/>
      <c r="D198" s="120"/>
      <c r="E198" s="190"/>
      <c r="F198" s="191"/>
      <c r="G198" s="120"/>
      <c r="H198" s="190"/>
      <c r="I198" s="191"/>
      <c r="J198" s="120"/>
      <c r="K198" s="190"/>
      <c r="L198" s="120"/>
      <c r="M198" s="120"/>
      <c r="N198" s="120"/>
      <c r="O198" s="185">
        <f t="shared" si="136"/>
        <v>0</v>
      </c>
      <c r="P198" s="185"/>
      <c r="Q198" s="185"/>
      <c r="R198" s="185"/>
      <c r="S198" s="185"/>
      <c r="T198" s="185"/>
      <c r="U198" s="185">
        <f t="shared" si="138"/>
        <v>0</v>
      </c>
      <c r="V198" s="185">
        <f t="shared" si="139"/>
        <v>0</v>
      </c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61"/>
      <c r="AM198" s="52">
        <f t="shared" si="140"/>
        <v>0</v>
      </c>
      <c r="AN198" s="80"/>
      <c r="AO198" s="80"/>
      <c r="AP198" s="132"/>
      <c r="AQ198" s="132"/>
      <c r="AR198" s="132"/>
      <c r="AS198" s="132"/>
      <c r="AT198" s="132"/>
      <c r="AU198" s="132"/>
      <c r="AV198" s="132"/>
      <c r="AW198" s="132"/>
      <c r="AX198" s="80"/>
      <c r="AY198" s="80"/>
      <c r="AZ198" s="80"/>
      <c r="BA198" s="80"/>
      <c r="BB198" s="80"/>
      <c r="BC198" s="80"/>
      <c r="BD198" s="80"/>
      <c r="BE198" s="80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</row>
    <row r="199" spans="1:77" s="8" customFormat="1" ht="11.25" hidden="1" customHeight="1">
      <c r="A199" s="123" t="s">
        <v>135</v>
      </c>
      <c r="B199" s="55"/>
      <c r="C199" s="332">
        <f>COUNTIF(C200:E226,1)+COUNTIF(C200:E226,2)+COUNTIF(C200:E226,3)+COUNTIF(C200:E226,4)+COUNTIF(C200:E226,5)+COUNTIF(C200:E226,6)+COUNTIF(C200:E226,7)+COUNTIF(C200:E226,8)</f>
        <v>0</v>
      </c>
      <c r="D199" s="332"/>
      <c r="E199" s="344"/>
      <c r="F199" s="331">
        <f>COUNTIF(F200:H226,1)+COUNTIF(F200:H226,2)+COUNTIF(F200:H226,3)+COUNTIF(F200:H226,4)+COUNTIF(F200:H226,5)+COUNTIF(F200:H226,6)+COUNTIF(F200:H226,7)+COUNTIF(F200:H226,8)</f>
        <v>0</v>
      </c>
      <c r="G199" s="332"/>
      <c r="H199" s="344"/>
      <c r="I199" s="331">
        <f>COUNTIF(I200:K226,1)+COUNTIF(I200:K226,2)+COUNTIF(I200:K226,3)+COUNTIF(I200:K226,4)+COUNTIF(I200:K226,5)+COUNTIF(I200:K226,6)+COUNTIF(I200:K226,7)+COUNTIF(I200:K226,8)</f>
        <v>0</v>
      </c>
      <c r="J199" s="332"/>
      <c r="K199" s="344"/>
      <c r="L199" s="212"/>
      <c r="M199" s="212"/>
      <c r="N199" s="212"/>
      <c r="O199" s="206">
        <f>SUM(O200:O226)</f>
        <v>0</v>
      </c>
      <c r="P199" s="206"/>
      <c r="Q199" s="206"/>
      <c r="R199" s="206"/>
      <c r="S199" s="206">
        <f t="shared" ref="S199" si="141">SUM(S200:S226)</f>
        <v>0</v>
      </c>
      <c r="T199" s="206"/>
      <c r="U199" s="206">
        <f t="shared" ref="U199" si="142">SUM(U200:U226)</f>
        <v>0</v>
      </c>
      <c r="V199" s="206">
        <f t="shared" ref="V199" si="143">SUM(V200:V226)</f>
        <v>0</v>
      </c>
      <c r="W199" s="207">
        <f t="shared" ref="W199" si="144">SUM(W200:W226)</f>
        <v>0</v>
      </c>
      <c r="X199" s="207"/>
      <c r="Y199" s="207">
        <f t="shared" ref="Y199" si="145">SUM(Y200:Y226)</f>
        <v>0</v>
      </c>
      <c r="Z199" s="207">
        <f t="shared" ref="Z199" si="146">SUM(Z200:Z226)</f>
        <v>0</v>
      </c>
      <c r="AA199" s="207">
        <f t="shared" ref="AA199" si="147">SUM(AA200:AA226)</f>
        <v>0</v>
      </c>
      <c r="AB199" s="207">
        <f t="shared" ref="AB199" si="148">SUM(AB200:AB226)</f>
        <v>0</v>
      </c>
      <c r="AC199" s="207">
        <f t="shared" ref="AC199" si="149">SUM(AC200:AC226)</f>
        <v>0</v>
      </c>
      <c r="AD199" s="207">
        <f t="shared" ref="AD199" si="150">SUM(AD200:AD226)</f>
        <v>0</v>
      </c>
      <c r="AE199" s="207">
        <f t="shared" ref="AE199" si="151">SUM(AE200:AE226)</f>
        <v>0</v>
      </c>
      <c r="AF199" s="207">
        <f t="shared" ref="AF199" si="152">SUM(AF200:AF226)</f>
        <v>0</v>
      </c>
      <c r="AG199" s="207">
        <f t="shared" ref="AG199" si="153">SUM(AG200:AG226)</f>
        <v>0</v>
      </c>
      <c r="AH199" s="207">
        <f t="shared" ref="AH199" si="154">SUM(AH200:AH226)</f>
        <v>0</v>
      </c>
      <c r="AI199" s="207">
        <f t="shared" ref="AI199" si="155">SUM(AI200:AI226)</f>
        <v>0</v>
      </c>
      <c r="AJ199" s="207">
        <f t="shared" ref="AJ199" si="156">SUM(AJ200:AJ226)</f>
        <v>0</v>
      </c>
      <c r="AK199" s="207"/>
      <c r="AL199" s="110">
        <f>SUM(AL200:AL226)</f>
        <v>0</v>
      </c>
      <c r="AM199" s="56">
        <f>SUM(AM200:AM226)</f>
        <v>0</v>
      </c>
      <c r="AN199" s="80"/>
      <c r="AO199" s="80"/>
      <c r="AP199" s="132"/>
      <c r="AQ199" s="132"/>
      <c r="AR199" s="132"/>
      <c r="AS199" s="132"/>
      <c r="AT199" s="132"/>
      <c r="AU199" s="132"/>
      <c r="AV199" s="132"/>
      <c r="AW199" s="132"/>
      <c r="AX199" s="80"/>
      <c r="AY199" s="80"/>
      <c r="AZ199" s="80"/>
      <c r="BA199" s="80"/>
      <c r="BB199" s="80"/>
      <c r="BC199" s="80"/>
      <c r="BD199" s="80"/>
      <c r="BE199" s="80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</row>
    <row r="200" spans="1:77" s="8" customFormat="1" ht="11.25" hidden="1" customHeight="1">
      <c r="A200" s="83" t="s">
        <v>136</v>
      </c>
      <c r="B200" s="58"/>
      <c r="C200" s="262"/>
      <c r="D200" s="254"/>
      <c r="E200" s="263"/>
      <c r="F200" s="264"/>
      <c r="G200" s="254"/>
      <c r="H200" s="263"/>
      <c r="I200" s="265"/>
      <c r="J200" s="254"/>
      <c r="K200" s="272"/>
      <c r="L200" s="262"/>
      <c r="M200" s="262"/>
      <c r="N200" s="262"/>
      <c r="O200" s="185">
        <f t="shared" ref="O200:O226" si="157">S200+U200</f>
        <v>0</v>
      </c>
      <c r="P200" s="185"/>
      <c r="Q200" s="185"/>
      <c r="R200" s="185"/>
      <c r="S200" s="185">
        <f t="shared" ref="S200:S224" si="158">U200/2</f>
        <v>0</v>
      </c>
      <c r="T200" s="185"/>
      <c r="U200" s="185">
        <f t="shared" ref="U200:U226" si="159">SUM(Y200:AJ200)</f>
        <v>0</v>
      </c>
      <c r="V200" s="185">
        <f t="shared" ref="V200:V226" si="160">U200-W200</f>
        <v>0</v>
      </c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2">
        <f t="shared" ref="AM200:AM226" si="161">U200-AL200</f>
        <v>0</v>
      </c>
      <c r="AN200" s="80"/>
      <c r="AO200" s="80"/>
      <c r="AP200" s="132"/>
      <c r="AQ200" s="132"/>
      <c r="AR200" s="132"/>
      <c r="AS200" s="132"/>
      <c r="AT200" s="132"/>
      <c r="AU200" s="132"/>
      <c r="AV200" s="132"/>
      <c r="AW200" s="132"/>
      <c r="AX200" s="80"/>
      <c r="AY200" s="80"/>
      <c r="AZ200" s="80"/>
      <c r="BA200" s="80"/>
      <c r="BB200" s="80"/>
      <c r="BC200" s="80"/>
      <c r="BD200" s="80"/>
      <c r="BE200" s="80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</row>
    <row r="201" spans="1:77" s="8" customFormat="1" ht="11.25" hidden="1" customHeight="1">
      <c r="A201" s="83" t="s">
        <v>137</v>
      </c>
      <c r="B201" s="62"/>
      <c r="C201" s="210"/>
      <c r="D201" s="260"/>
      <c r="E201" s="261"/>
      <c r="F201" s="259"/>
      <c r="G201" s="260"/>
      <c r="H201" s="261"/>
      <c r="I201" s="209"/>
      <c r="J201" s="260"/>
      <c r="K201" s="211"/>
      <c r="L201" s="210"/>
      <c r="M201" s="210"/>
      <c r="N201" s="210"/>
      <c r="O201" s="185">
        <f t="shared" si="157"/>
        <v>0</v>
      </c>
      <c r="P201" s="185"/>
      <c r="Q201" s="185"/>
      <c r="R201" s="185"/>
      <c r="S201" s="185">
        <f t="shared" si="158"/>
        <v>0</v>
      </c>
      <c r="T201" s="185"/>
      <c r="U201" s="185">
        <f t="shared" si="159"/>
        <v>0</v>
      </c>
      <c r="V201" s="185">
        <f t="shared" si="160"/>
        <v>0</v>
      </c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2">
        <f t="shared" si="161"/>
        <v>0</v>
      </c>
      <c r="AN201" s="80"/>
      <c r="AO201" s="80"/>
      <c r="AP201" s="132"/>
      <c r="AQ201" s="132"/>
      <c r="AR201" s="132"/>
      <c r="AS201" s="132"/>
      <c r="AT201" s="132"/>
      <c r="AU201" s="132"/>
      <c r="AV201" s="132"/>
      <c r="AW201" s="132"/>
      <c r="AX201" s="80"/>
      <c r="AY201" s="80"/>
      <c r="AZ201" s="80"/>
      <c r="BA201" s="80"/>
      <c r="BB201" s="80"/>
      <c r="BC201" s="80"/>
      <c r="BD201" s="80"/>
      <c r="BE201" s="80"/>
      <c r="BF201" s="81"/>
      <c r="BG201" s="81"/>
      <c r="BH201" s="81"/>
      <c r="BI201" s="81"/>
      <c r="BJ201" s="81"/>
      <c r="BK201" s="81"/>
      <c r="BL201" s="81"/>
      <c r="BM201" s="81"/>
      <c r="BN201" s="81"/>
      <c r="BO201" s="81"/>
      <c r="BP201" s="81"/>
      <c r="BQ201" s="81"/>
      <c r="BR201" s="81"/>
      <c r="BS201" s="81"/>
      <c r="BT201" s="81"/>
      <c r="BU201" s="81"/>
      <c r="BV201" s="81"/>
      <c r="BW201" s="81"/>
      <c r="BX201" s="81"/>
      <c r="BY201" s="81"/>
    </row>
    <row r="202" spans="1:77" s="8" customFormat="1" ht="11.25" hidden="1" customHeight="1">
      <c r="A202" s="83" t="s">
        <v>138</v>
      </c>
      <c r="B202" s="62"/>
      <c r="C202" s="210"/>
      <c r="D202" s="260"/>
      <c r="E202" s="261"/>
      <c r="F202" s="259"/>
      <c r="G202" s="260"/>
      <c r="H202" s="261"/>
      <c r="I202" s="209"/>
      <c r="J202" s="260"/>
      <c r="K202" s="211"/>
      <c r="L202" s="210"/>
      <c r="M202" s="210"/>
      <c r="N202" s="210"/>
      <c r="O202" s="185">
        <f t="shared" si="157"/>
        <v>0</v>
      </c>
      <c r="P202" s="185"/>
      <c r="Q202" s="185"/>
      <c r="R202" s="185"/>
      <c r="S202" s="185">
        <f t="shared" si="158"/>
        <v>0</v>
      </c>
      <c r="T202" s="185"/>
      <c r="U202" s="185">
        <f t="shared" si="159"/>
        <v>0</v>
      </c>
      <c r="V202" s="185">
        <f t="shared" si="160"/>
        <v>0</v>
      </c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2">
        <f t="shared" si="161"/>
        <v>0</v>
      </c>
      <c r="AN202" s="80"/>
      <c r="AO202" s="80"/>
      <c r="AP202" s="132"/>
      <c r="AQ202" s="132"/>
      <c r="AR202" s="132"/>
      <c r="AS202" s="132"/>
      <c r="AT202" s="132"/>
      <c r="AU202" s="132"/>
      <c r="AV202" s="132"/>
      <c r="AW202" s="132"/>
      <c r="AX202" s="80"/>
      <c r="AY202" s="80"/>
      <c r="AZ202" s="80"/>
      <c r="BA202" s="80"/>
      <c r="BB202" s="80"/>
      <c r="BC202" s="80"/>
      <c r="BD202" s="80"/>
      <c r="BE202" s="80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  <c r="BP202" s="81"/>
      <c r="BQ202" s="81"/>
      <c r="BR202" s="81"/>
      <c r="BS202" s="81"/>
      <c r="BT202" s="81"/>
      <c r="BU202" s="81"/>
      <c r="BV202" s="81"/>
      <c r="BW202" s="81"/>
      <c r="BX202" s="81"/>
      <c r="BY202" s="81"/>
    </row>
    <row r="203" spans="1:77" s="8" customFormat="1" ht="11.25" hidden="1" customHeight="1">
      <c r="A203" s="83" t="s">
        <v>139</v>
      </c>
      <c r="B203" s="62"/>
      <c r="C203" s="210"/>
      <c r="D203" s="260"/>
      <c r="E203" s="261"/>
      <c r="F203" s="259"/>
      <c r="G203" s="260"/>
      <c r="H203" s="261"/>
      <c r="I203" s="209"/>
      <c r="J203" s="260"/>
      <c r="K203" s="211"/>
      <c r="L203" s="210"/>
      <c r="M203" s="210"/>
      <c r="N203" s="210"/>
      <c r="O203" s="185">
        <f t="shared" si="157"/>
        <v>0</v>
      </c>
      <c r="P203" s="185"/>
      <c r="Q203" s="185"/>
      <c r="R203" s="185"/>
      <c r="S203" s="185">
        <f t="shared" si="158"/>
        <v>0</v>
      </c>
      <c r="T203" s="185"/>
      <c r="U203" s="185">
        <f t="shared" si="159"/>
        <v>0</v>
      </c>
      <c r="V203" s="185">
        <f t="shared" si="160"/>
        <v>0</v>
      </c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2">
        <f t="shared" si="161"/>
        <v>0</v>
      </c>
      <c r="AN203" s="80"/>
      <c r="AO203" s="80"/>
      <c r="AP203" s="132"/>
      <c r="AQ203" s="132"/>
      <c r="AR203" s="132"/>
      <c r="AS203" s="132"/>
      <c r="AT203" s="132"/>
      <c r="AU203" s="132"/>
      <c r="AV203" s="132"/>
      <c r="AW203" s="132"/>
      <c r="AX203" s="80"/>
      <c r="AY203" s="80"/>
      <c r="AZ203" s="80"/>
      <c r="BA203" s="80"/>
      <c r="BB203" s="80"/>
      <c r="BC203" s="80"/>
      <c r="BD203" s="80"/>
      <c r="BE203" s="80"/>
      <c r="BF203" s="81"/>
      <c r="BG203" s="81"/>
      <c r="BH203" s="81"/>
      <c r="BI203" s="81"/>
      <c r="BJ203" s="81"/>
      <c r="BK203" s="81"/>
      <c r="BL203" s="81"/>
      <c r="BM203" s="81"/>
      <c r="BN203" s="81"/>
      <c r="BO203" s="81"/>
      <c r="BP203" s="81"/>
      <c r="BQ203" s="81"/>
      <c r="BR203" s="81"/>
      <c r="BS203" s="81"/>
      <c r="BT203" s="81"/>
      <c r="BU203" s="81"/>
      <c r="BV203" s="81"/>
      <c r="BW203" s="81"/>
      <c r="BX203" s="81"/>
      <c r="BY203" s="81"/>
    </row>
    <row r="204" spans="1:77" s="8" customFormat="1" ht="11.25" hidden="1" customHeight="1">
      <c r="A204" s="83" t="s">
        <v>140</v>
      </c>
      <c r="B204" s="62"/>
      <c r="C204" s="210"/>
      <c r="D204" s="260"/>
      <c r="E204" s="261"/>
      <c r="F204" s="259"/>
      <c r="G204" s="260"/>
      <c r="H204" s="261"/>
      <c r="I204" s="209"/>
      <c r="J204" s="260"/>
      <c r="K204" s="211"/>
      <c r="L204" s="210"/>
      <c r="M204" s="210"/>
      <c r="N204" s="210"/>
      <c r="O204" s="185">
        <f t="shared" si="157"/>
        <v>0</v>
      </c>
      <c r="P204" s="185"/>
      <c r="Q204" s="185"/>
      <c r="R204" s="185"/>
      <c r="S204" s="185">
        <f t="shared" si="158"/>
        <v>0</v>
      </c>
      <c r="T204" s="185"/>
      <c r="U204" s="185">
        <f t="shared" si="159"/>
        <v>0</v>
      </c>
      <c r="V204" s="185">
        <f t="shared" si="160"/>
        <v>0</v>
      </c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2">
        <f t="shared" si="161"/>
        <v>0</v>
      </c>
      <c r="AN204" s="80"/>
      <c r="AO204" s="80"/>
      <c r="AP204" s="132"/>
      <c r="AQ204" s="132"/>
      <c r="AR204" s="132"/>
      <c r="AS204" s="132"/>
      <c r="AT204" s="132"/>
      <c r="AU204" s="132"/>
      <c r="AV204" s="132"/>
      <c r="AW204" s="132"/>
      <c r="AX204" s="80"/>
      <c r="AY204" s="80"/>
      <c r="AZ204" s="80"/>
      <c r="BA204" s="80"/>
      <c r="BB204" s="80"/>
      <c r="BC204" s="80"/>
      <c r="BD204" s="80"/>
      <c r="BE204" s="80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</row>
    <row r="205" spans="1:77" s="8" customFormat="1" ht="11.25" hidden="1" customHeight="1">
      <c r="A205" s="83" t="s">
        <v>141</v>
      </c>
      <c r="B205" s="62"/>
      <c r="C205" s="210"/>
      <c r="D205" s="260"/>
      <c r="E205" s="261"/>
      <c r="F205" s="259"/>
      <c r="G205" s="260"/>
      <c r="H205" s="261"/>
      <c r="I205" s="209"/>
      <c r="J205" s="260"/>
      <c r="K205" s="211"/>
      <c r="L205" s="210"/>
      <c r="M205" s="210"/>
      <c r="N205" s="210"/>
      <c r="O205" s="185">
        <f t="shared" si="157"/>
        <v>0</v>
      </c>
      <c r="P205" s="185"/>
      <c r="Q205" s="185"/>
      <c r="R205" s="185"/>
      <c r="S205" s="185">
        <f t="shared" si="158"/>
        <v>0</v>
      </c>
      <c r="T205" s="185"/>
      <c r="U205" s="185">
        <f t="shared" si="159"/>
        <v>0</v>
      </c>
      <c r="V205" s="185">
        <f t="shared" si="160"/>
        <v>0</v>
      </c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2">
        <f t="shared" si="161"/>
        <v>0</v>
      </c>
      <c r="AN205" s="80"/>
      <c r="AO205" s="80"/>
      <c r="AP205" s="132"/>
      <c r="AQ205" s="132"/>
      <c r="AR205" s="132"/>
      <c r="AS205" s="132"/>
      <c r="AT205" s="132"/>
      <c r="AU205" s="132"/>
      <c r="AV205" s="132"/>
      <c r="AW205" s="132"/>
      <c r="AX205" s="80"/>
      <c r="AY205" s="80"/>
      <c r="AZ205" s="80"/>
      <c r="BA205" s="80"/>
      <c r="BB205" s="80"/>
      <c r="BC205" s="80"/>
      <c r="BD205" s="80"/>
      <c r="BE205" s="80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</row>
    <row r="206" spans="1:77" s="8" customFormat="1" ht="11.25" hidden="1" customHeight="1">
      <c r="A206" s="83" t="s">
        <v>142</v>
      </c>
      <c r="B206" s="62"/>
      <c r="C206" s="210"/>
      <c r="D206" s="260"/>
      <c r="E206" s="261"/>
      <c r="F206" s="259"/>
      <c r="G206" s="260"/>
      <c r="H206" s="261"/>
      <c r="I206" s="209"/>
      <c r="J206" s="260"/>
      <c r="K206" s="211"/>
      <c r="L206" s="210"/>
      <c r="M206" s="210"/>
      <c r="N206" s="210"/>
      <c r="O206" s="185">
        <f t="shared" si="157"/>
        <v>0</v>
      </c>
      <c r="P206" s="185"/>
      <c r="Q206" s="185"/>
      <c r="R206" s="185"/>
      <c r="S206" s="185">
        <f t="shared" si="158"/>
        <v>0</v>
      </c>
      <c r="T206" s="185"/>
      <c r="U206" s="185">
        <f t="shared" si="159"/>
        <v>0</v>
      </c>
      <c r="V206" s="185">
        <f t="shared" si="160"/>
        <v>0</v>
      </c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2">
        <f t="shared" si="161"/>
        <v>0</v>
      </c>
      <c r="AN206" s="80"/>
      <c r="AO206" s="80"/>
      <c r="AP206" s="132"/>
      <c r="AQ206" s="132"/>
      <c r="AR206" s="132"/>
      <c r="AS206" s="132"/>
      <c r="AT206" s="132"/>
      <c r="AU206" s="132"/>
      <c r="AV206" s="132"/>
      <c r="AW206" s="132"/>
      <c r="AX206" s="80"/>
      <c r="AY206" s="80"/>
      <c r="AZ206" s="80"/>
      <c r="BA206" s="80"/>
      <c r="BB206" s="80"/>
      <c r="BC206" s="80"/>
      <c r="BD206" s="80"/>
      <c r="BE206" s="80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  <c r="BP206" s="81"/>
      <c r="BQ206" s="81"/>
      <c r="BR206" s="81"/>
      <c r="BS206" s="81"/>
      <c r="BT206" s="81"/>
      <c r="BU206" s="81"/>
      <c r="BV206" s="81"/>
      <c r="BW206" s="81"/>
      <c r="BX206" s="81"/>
      <c r="BY206" s="81"/>
    </row>
    <row r="207" spans="1:77" s="8" customFormat="1" ht="11.25" hidden="1" customHeight="1">
      <c r="A207" s="83" t="s">
        <v>143</v>
      </c>
      <c r="B207" s="62"/>
      <c r="C207" s="210"/>
      <c r="D207" s="260"/>
      <c r="E207" s="261"/>
      <c r="F207" s="259"/>
      <c r="G207" s="260"/>
      <c r="H207" s="261"/>
      <c r="I207" s="209"/>
      <c r="J207" s="260"/>
      <c r="K207" s="211"/>
      <c r="L207" s="210"/>
      <c r="M207" s="210"/>
      <c r="N207" s="210"/>
      <c r="O207" s="185">
        <f t="shared" si="157"/>
        <v>0</v>
      </c>
      <c r="P207" s="185"/>
      <c r="Q207" s="185"/>
      <c r="R207" s="185"/>
      <c r="S207" s="185">
        <f t="shared" si="158"/>
        <v>0</v>
      </c>
      <c r="T207" s="185"/>
      <c r="U207" s="185">
        <f t="shared" si="159"/>
        <v>0</v>
      </c>
      <c r="V207" s="185">
        <f t="shared" si="160"/>
        <v>0</v>
      </c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2">
        <f t="shared" si="161"/>
        <v>0</v>
      </c>
      <c r="AN207" s="80"/>
      <c r="AO207" s="80"/>
      <c r="AP207" s="132"/>
      <c r="AQ207" s="132"/>
      <c r="AR207" s="132"/>
      <c r="AS207" s="132"/>
      <c r="AT207" s="132"/>
      <c r="AU207" s="132"/>
      <c r="AV207" s="132"/>
      <c r="AW207" s="132"/>
      <c r="AX207" s="80"/>
      <c r="AY207" s="80"/>
      <c r="AZ207" s="80"/>
      <c r="BA207" s="80"/>
      <c r="BB207" s="80"/>
      <c r="BC207" s="80"/>
      <c r="BD207" s="80"/>
      <c r="BE207" s="80"/>
      <c r="BF207" s="81"/>
      <c r="BG207" s="81"/>
      <c r="BH207" s="81"/>
      <c r="BI207" s="81"/>
      <c r="BJ207" s="81"/>
      <c r="BK207" s="81"/>
      <c r="BL207" s="81"/>
      <c r="BM207" s="81"/>
      <c r="BN207" s="81"/>
      <c r="BO207" s="81"/>
      <c r="BP207" s="81"/>
      <c r="BQ207" s="81"/>
      <c r="BR207" s="81"/>
      <c r="BS207" s="81"/>
      <c r="BT207" s="81"/>
      <c r="BU207" s="81"/>
      <c r="BV207" s="81"/>
      <c r="BW207" s="81"/>
      <c r="BX207" s="81"/>
      <c r="BY207" s="81"/>
    </row>
    <row r="208" spans="1:77" s="8" customFormat="1" ht="11.25" hidden="1" customHeight="1">
      <c r="A208" s="83" t="s">
        <v>144</v>
      </c>
      <c r="B208" s="62"/>
      <c r="C208" s="210"/>
      <c r="D208" s="260"/>
      <c r="E208" s="261"/>
      <c r="F208" s="259"/>
      <c r="G208" s="260"/>
      <c r="H208" s="261"/>
      <c r="I208" s="209"/>
      <c r="J208" s="260"/>
      <c r="K208" s="211"/>
      <c r="L208" s="210"/>
      <c r="M208" s="210"/>
      <c r="N208" s="210"/>
      <c r="O208" s="185">
        <f t="shared" si="157"/>
        <v>0</v>
      </c>
      <c r="P208" s="185"/>
      <c r="Q208" s="185"/>
      <c r="R208" s="185"/>
      <c r="S208" s="185">
        <f t="shared" si="158"/>
        <v>0</v>
      </c>
      <c r="T208" s="185"/>
      <c r="U208" s="185">
        <f t="shared" si="159"/>
        <v>0</v>
      </c>
      <c r="V208" s="185">
        <f t="shared" si="160"/>
        <v>0</v>
      </c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2">
        <f t="shared" si="161"/>
        <v>0</v>
      </c>
      <c r="AN208" s="80"/>
      <c r="AO208" s="80"/>
      <c r="AP208" s="132"/>
      <c r="AQ208" s="132"/>
      <c r="AR208" s="132"/>
      <c r="AS208" s="132"/>
      <c r="AT208" s="132"/>
      <c r="AU208" s="132"/>
      <c r="AV208" s="132"/>
      <c r="AW208" s="132"/>
      <c r="AX208" s="80"/>
      <c r="AY208" s="80"/>
      <c r="AZ208" s="80"/>
      <c r="BA208" s="80"/>
      <c r="BB208" s="80"/>
      <c r="BC208" s="80"/>
      <c r="BD208" s="80"/>
      <c r="BE208" s="80"/>
      <c r="BF208" s="81"/>
      <c r="BG208" s="81"/>
      <c r="BH208" s="81"/>
      <c r="BI208" s="81"/>
      <c r="BJ208" s="81"/>
      <c r="BK208" s="81"/>
      <c r="BL208" s="81"/>
      <c r="BM208" s="81"/>
      <c r="BN208" s="81"/>
      <c r="BO208" s="81"/>
      <c r="BP208" s="81"/>
      <c r="BQ208" s="81"/>
      <c r="BR208" s="81"/>
      <c r="BS208" s="81"/>
      <c r="BT208" s="81"/>
      <c r="BU208" s="81"/>
      <c r="BV208" s="81"/>
      <c r="BW208" s="81"/>
      <c r="BX208" s="81"/>
      <c r="BY208" s="81"/>
    </row>
    <row r="209" spans="1:77" s="8" customFormat="1" ht="11.25" hidden="1" customHeight="1">
      <c r="A209" s="83" t="s">
        <v>145</v>
      </c>
      <c r="B209" s="62"/>
      <c r="C209" s="210"/>
      <c r="D209" s="260"/>
      <c r="E209" s="261"/>
      <c r="F209" s="259"/>
      <c r="G209" s="260"/>
      <c r="H209" s="261"/>
      <c r="I209" s="209"/>
      <c r="J209" s="260"/>
      <c r="K209" s="211"/>
      <c r="L209" s="210"/>
      <c r="M209" s="210"/>
      <c r="N209" s="210"/>
      <c r="O209" s="185">
        <f t="shared" si="157"/>
        <v>0</v>
      </c>
      <c r="P209" s="185"/>
      <c r="Q209" s="185"/>
      <c r="R209" s="185"/>
      <c r="S209" s="185">
        <f t="shared" si="158"/>
        <v>0</v>
      </c>
      <c r="T209" s="185"/>
      <c r="U209" s="185">
        <f t="shared" si="159"/>
        <v>0</v>
      </c>
      <c r="V209" s="185">
        <f t="shared" si="160"/>
        <v>0</v>
      </c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2">
        <f t="shared" si="161"/>
        <v>0</v>
      </c>
      <c r="AN209" s="80"/>
      <c r="AO209" s="80"/>
      <c r="AP209" s="132"/>
      <c r="AQ209" s="132"/>
      <c r="AR209" s="132"/>
      <c r="AS209" s="132"/>
      <c r="AT209" s="132"/>
      <c r="AU209" s="132"/>
      <c r="AV209" s="132"/>
      <c r="AW209" s="132"/>
      <c r="AX209" s="80"/>
      <c r="AY209" s="80"/>
      <c r="AZ209" s="80"/>
      <c r="BA209" s="80"/>
      <c r="BB209" s="80"/>
      <c r="BC209" s="80"/>
      <c r="BD209" s="80"/>
      <c r="BE209" s="80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  <c r="BP209" s="81"/>
      <c r="BQ209" s="81"/>
      <c r="BR209" s="81"/>
      <c r="BS209" s="81"/>
      <c r="BT209" s="81"/>
      <c r="BU209" s="81"/>
      <c r="BV209" s="81"/>
      <c r="BW209" s="81"/>
      <c r="BX209" s="81"/>
      <c r="BY209" s="81"/>
    </row>
    <row r="210" spans="1:77" s="8" customFormat="1" ht="11.25" hidden="1" customHeight="1">
      <c r="A210" s="83" t="s">
        <v>146</v>
      </c>
      <c r="B210" s="62"/>
      <c r="C210" s="210"/>
      <c r="D210" s="260"/>
      <c r="E210" s="261"/>
      <c r="F210" s="259"/>
      <c r="G210" s="260"/>
      <c r="H210" s="261"/>
      <c r="I210" s="209"/>
      <c r="J210" s="260"/>
      <c r="K210" s="211"/>
      <c r="L210" s="210"/>
      <c r="M210" s="210"/>
      <c r="N210" s="210"/>
      <c r="O210" s="185">
        <f t="shared" si="157"/>
        <v>0</v>
      </c>
      <c r="P210" s="185"/>
      <c r="Q210" s="185"/>
      <c r="R210" s="185"/>
      <c r="S210" s="185">
        <f t="shared" si="158"/>
        <v>0</v>
      </c>
      <c r="T210" s="185"/>
      <c r="U210" s="185">
        <f t="shared" si="159"/>
        <v>0</v>
      </c>
      <c r="V210" s="185">
        <f t="shared" si="160"/>
        <v>0</v>
      </c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2">
        <f t="shared" si="161"/>
        <v>0</v>
      </c>
      <c r="AN210" s="80"/>
      <c r="AO210" s="80"/>
      <c r="AP210" s="132"/>
      <c r="AQ210" s="132"/>
      <c r="AR210" s="132"/>
      <c r="AS210" s="132"/>
      <c r="AT210" s="132"/>
      <c r="AU210" s="132"/>
      <c r="AV210" s="132"/>
      <c r="AW210" s="132"/>
      <c r="AX210" s="80"/>
      <c r="AY210" s="80"/>
      <c r="AZ210" s="80"/>
      <c r="BA210" s="80"/>
      <c r="BB210" s="80"/>
      <c r="BC210" s="80"/>
      <c r="BD210" s="80"/>
      <c r="BE210" s="80"/>
      <c r="BF210" s="81"/>
      <c r="BG210" s="81"/>
      <c r="BH210" s="81"/>
      <c r="BI210" s="81"/>
      <c r="BJ210" s="81"/>
      <c r="BK210" s="81"/>
      <c r="BL210" s="81"/>
      <c r="BM210" s="81"/>
      <c r="BN210" s="81"/>
      <c r="BO210" s="81"/>
      <c r="BP210" s="81"/>
      <c r="BQ210" s="81"/>
      <c r="BR210" s="81"/>
      <c r="BS210" s="81"/>
      <c r="BT210" s="81"/>
      <c r="BU210" s="81"/>
      <c r="BV210" s="81"/>
      <c r="BW210" s="81"/>
      <c r="BX210" s="81"/>
      <c r="BY210" s="81"/>
    </row>
    <row r="211" spans="1:77" s="8" customFormat="1" ht="11.25" hidden="1" customHeight="1">
      <c r="A211" s="83" t="s">
        <v>147</v>
      </c>
      <c r="B211" s="62"/>
      <c r="C211" s="210"/>
      <c r="D211" s="260"/>
      <c r="E211" s="261"/>
      <c r="F211" s="259"/>
      <c r="G211" s="260"/>
      <c r="H211" s="261"/>
      <c r="I211" s="209"/>
      <c r="J211" s="260"/>
      <c r="K211" s="211"/>
      <c r="L211" s="210"/>
      <c r="M211" s="210"/>
      <c r="N211" s="210"/>
      <c r="O211" s="185">
        <f t="shared" si="157"/>
        <v>0</v>
      </c>
      <c r="P211" s="185"/>
      <c r="Q211" s="185"/>
      <c r="R211" s="185"/>
      <c r="S211" s="185">
        <f t="shared" si="158"/>
        <v>0</v>
      </c>
      <c r="T211" s="185"/>
      <c r="U211" s="185">
        <f t="shared" si="159"/>
        <v>0</v>
      </c>
      <c r="V211" s="185">
        <f t="shared" si="160"/>
        <v>0</v>
      </c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2">
        <f t="shared" si="161"/>
        <v>0</v>
      </c>
      <c r="AN211" s="80"/>
      <c r="AO211" s="80"/>
      <c r="AP211" s="132"/>
      <c r="AQ211" s="132"/>
      <c r="AR211" s="132"/>
      <c r="AS211" s="132"/>
      <c r="AT211" s="132"/>
      <c r="AU211" s="132"/>
      <c r="AV211" s="132"/>
      <c r="AW211" s="132"/>
      <c r="AX211" s="80"/>
      <c r="AY211" s="80"/>
      <c r="AZ211" s="80"/>
      <c r="BA211" s="80"/>
      <c r="BB211" s="80"/>
      <c r="BC211" s="80"/>
      <c r="BD211" s="80"/>
      <c r="BE211" s="80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  <c r="BP211" s="81"/>
      <c r="BQ211" s="81"/>
      <c r="BR211" s="81"/>
      <c r="BS211" s="81"/>
      <c r="BT211" s="81"/>
      <c r="BU211" s="81"/>
      <c r="BV211" s="81"/>
      <c r="BW211" s="81"/>
      <c r="BX211" s="81"/>
      <c r="BY211" s="81"/>
    </row>
    <row r="212" spans="1:77" s="8" customFormat="1" ht="11.25" hidden="1" customHeight="1">
      <c r="A212" s="83" t="s">
        <v>148</v>
      </c>
      <c r="B212" s="62"/>
      <c r="C212" s="210"/>
      <c r="D212" s="260"/>
      <c r="E212" s="261"/>
      <c r="F212" s="259"/>
      <c r="G212" s="260"/>
      <c r="H212" s="261"/>
      <c r="I212" s="209"/>
      <c r="J212" s="260"/>
      <c r="K212" s="211"/>
      <c r="L212" s="210"/>
      <c r="M212" s="210"/>
      <c r="N212" s="210"/>
      <c r="O212" s="185">
        <f t="shared" si="157"/>
        <v>0</v>
      </c>
      <c r="P212" s="185"/>
      <c r="Q212" s="185"/>
      <c r="R212" s="185"/>
      <c r="S212" s="185">
        <f t="shared" si="158"/>
        <v>0</v>
      </c>
      <c r="T212" s="185"/>
      <c r="U212" s="185">
        <f t="shared" si="159"/>
        <v>0</v>
      </c>
      <c r="V212" s="185">
        <f t="shared" si="160"/>
        <v>0</v>
      </c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2">
        <f t="shared" si="161"/>
        <v>0</v>
      </c>
      <c r="AN212" s="80"/>
      <c r="AO212" s="80"/>
      <c r="AP212" s="132"/>
      <c r="AQ212" s="132"/>
      <c r="AR212" s="132"/>
      <c r="AS212" s="132"/>
      <c r="AT212" s="132"/>
      <c r="AU212" s="132"/>
      <c r="AV212" s="132"/>
      <c r="AW212" s="132"/>
      <c r="AX212" s="80"/>
      <c r="AY212" s="80"/>
      <c r="AZ212" s="80"/>
      <c r="BA212" s="80"/>
      <c r="BB212" s="80"/>
      <c r="BC212" s="80"/>
      <c r="BD212" s="80"/>
      <c r="BE212" s="80"/>
      <c r="BF212" s="81"/>
      <c r="BG212" s="81"/>
      <c r="BH212" s="81"/>
      <c r="BI212" s="81"/>
      <c r="BJ212" s="81"/>
      <c r="BK212" s="81"/>
      <c r="BL212" s="81"/>
      <c r="BM212" s="81"/>
      <c r="BN212" s="81"/>
      <c r="BO212" s="81"/>
      <c r="BP212" s="81"/>
      <c r="BQ212" s="81"/>
      <c r="BR212" s="81"/>
      <c r="BS212" s="81"/>
      <c r="BT212" s="81"/>
      <c r="BU212" s="81"/>
      <c r="BV212" s="81"/>
      <c r="BW212" s="81"/>
      <c r="BX212" s="81"/>
      <c r="BY212" s="81"/>
    </row>
    <row r="213" spans="1:77" s="8" customFormat="1" ht="11.25" hidden="1" customHeight="1">
      <c r="A213" s="83" t="s">
        <v>149</v>
      </c>
      <c r="B213" s="62"/>
      <c r="C213" s="210"/>
      <c r="D213" s="260"/>
      <c r="E213" s="261"/>
      <c r="F213" s="259"/>
      <c r="G213" s="260"/>
      <c r="H213" s="261"/>
      <c r="I213" s="209"/>
      <c r="J213" s="260"/>
      <c r="K213" s="211"/>
      <c r="L213" s="210"/>
      <c r="M213" s="210"/>
      <c r="N213" s="210"/>
      <c r="O213" s="185">
        <f t="shared" si="157"/>
        <v>0</v>
      </c>
      <c r="P213" s="185"/>
      <c r="Q213" s="185"/>
      <c r="R213" s="185"/>
      <c r="S213" s="185">
        <f t="shared" si="158"/>
        <v>0</v>
      </c>
      <c r="T213" s="185"/>
      <c r="U213" s="185">
        <f t="shared" si="159"/>
        <v>0</v>
      </c>
      <c r="V213" s="185">
        <f t="shared" si="160"/>
        <v>0</v>
      </c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2">
        <f t="shared" si="161"/>
        <v>0</v>
      </c>
      <c r="AN213" s="80"/>
      <c r="AO213" s="80"/>
      <c r="AP213" s="132"/>
      <c r="AQ213" s="132"/>
      <c r="AR213" s="132"/>
      <c r="AS213" s="132"/>
      <c r="AT213" s="132"/>
      <c r="AU213" s="132"/>
      <c r="AV213" s="132"/>
      <c r="AW213" s="132"/>
      <c r="AX213" s="80"/>
      <c r="AY213" s="80"/>
      <c r="AZ213" s="80"/>
      <c r="BA213" s="80"/>
      <c r="BB213" s="80"/>
      <c r="BC213" s="80"/>
      <c r="BD213" s="80"/>
      <c r="BE213" s="80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  <c r="BP213" s="81"/>
      <c r="BQ213" s="81"/>
      <c r="BR213" s="81"/>
      <c r="BS213" s="81"/>
      <c r="BT213" s="81"/>
      <c r="BU213" s="81"/>
      <c r="BV213" s="81"/>
      <c r="BW213" s="81"/>
      <c r="BX213" s="81"/>
      <c r="BY213" s="81"/>
    </row>
    <row r="214" spans="1:77" s="8" customFormat="1" ht="11.25" hidden="1" customHeight="1">
      <c r="A214" s="83" t="s">
        <v>150</v>
      </c>
      <c r="B214" s="62"/>
      <c r="C214" s="210"/>
      <c r="D214" s="260"/>
      <c r="E214" s="261"/>
      <c r="F214" s="259"/>
      <c r="G214" s="260"/>
      <c r="H214" s="261"/>
      <c r="I214" s="209"/>
      <c r="J214" s="260"/>
      <c r="K214" s="211"/>
      <c r="L214" s="210"/>
      <c r="M214" s="210"/>
      <c r="N214" s="210"/>
      <c r="O214" s="185">
        <f t="shared" si="157"/>
        <v>0</v>
      </c>
      <c r="P214" s="185"/>
      <c r="Q214" s="185"/>
      <c r="R214" s="185"/>
      <c r="S214" s="185">
        <f t="shared" si="158"/>
        <v>0</v>
      </c>
      <c r="T214" s="185"/>
      <c r="U214" s="185">
        <f t="shared" si="159"/>
        <v>0</v>
      </c>
      <c r="V214" s="185">
        <f t="shared" si="160"/>
        <v>0</v>
      </c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2">
        <f t="shared" si="161"/>
        <v>0</v>
      </c>
      <c r="AN214" s="80"/>
      <c r="AO214" s="80"/>
      <c r="AP214" s="132"/>
      <c r="AQ214" s="132"/>
      <c r="AR214" s="132"/>
      <c r="AS214" s="132"/>
      <c r="AT214" s="132"/>
      <c r="AU214" s="132"/>
      <c r="AV214" s="132"/>
      <c r="AW214" s="132"/>
      <c r="AX214" s="80"/>
      <c r="AY214" s="80"/>
      <c r="AZ214" s="80"/>
      <c r="BA214" s="80"/>
      <c r="BB214" s="80"/>
      <c r="BC214" s="80"/>
      <c r="BD214" s="80"/>
      <c r="BE214" s="80"/>
      <c r="BF214" s="81"/>
      <c r="BG214" s="81"/>
      <c r="BH214" s="81"/>
      <c r="BI214" s="81"/>
      <c r="BJ214" s="81"/>
      <c r="BK214" s="81"/>
      <c r="BL214" s="81"/>
      <c r="BM214" s="81"/>
      <c r="BN214" s="81"/>
      <c r="BO214" s="81"/>
      <c r="BP214" s="81"/>
      <c r="BQ214" s="81"/>
      <c r="BR214" s="81"/>
      <c r="BS214" s="81"/>
      <c r="BT214" s="81"/>
      <c r="BU214" s="81"/>
      <c r="BV214" s="81"/>
      <c r="BW214" s="81"/>
      <c r="BX214" s="81"/>
      <c r="BY214" s="81"/>
    </row>
    <row r="215" spans="1:77" s="8" customFormat="1" ht="11.25" hidden="1" customHeight="1">
      <c r="A215" s="83" t="s">
        <v>151</v>
      </c>
      <c r="B215" s="62"/>
      <c r="C215" s="210"/>
      <c r="D215" s="260"/>
      <c r="E215" s="261"/>
      <c r="F215" s="259"/>
      <c r="G215" s="260"/>
      <c r="H215" s="261"/>
      <c r="I215" s="209"/>
      <c r="J215" s="260"/>
      <c r="K215" s="211"/>
      <c r="L215" s="210"/>
      <c r="M215" s="210"/>
      <c r="N215" s="210"/>
      <c r="O215" s="185">
        <f t="shared" si="157"/>
        <v>0</v>
      </c>
      <c r="P215" s="185"/>
      <c r="Q215" s="185"/>
      <c r="R215" s="185"/>
      <c r="S215" s="185">
        <f t="shared" si="158"/>
        <v>0</v>
      </c>
      <c r="T215" s="185"/>
      <c r="U215" s="185">
        <f t="shared" si="159"/>
        <v>0</v>
      </c>
      <c r="V215" s="185">
        <f t="shared" si="160"/>
        <v>0</v>
      </c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2">
        <f t="shared" si="161"/>
        <v>0</v>
      </c>
      <c r="AN215" s="80"/>
      <c r="AO215" s="80"/>
      <c r="AP215" s="132"/>
      <c r="AQ215" s="132"/>
      <c r="AR215" s="132"/>
      <c r="AS215" s="132"/>
      <c r="AT215" s="132"/>
      <c r="AU215" s="132"/>
      <c r="AV215" s="132"/>
      <c r="AW215" s="132"/>
      <c r="AX215" s="80"/>
      <c r="AY215" s="80"/>
      <c r="AZ215" s="80"/>
      <c r="BA215" s="80"/>
      <c r="BB215" s="80"/>
      <c r="BC215" s="80"/>
      <c r="BD215" s="80"/>
      <c r="BE215" s="80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  <c r="BP215" s="81"/>
      <c r="BQ215" s="81"/>
      <c r="BR215" s="81"/>
      <c r="BS215" s="81"/>
      <c r="BT215" s="81"/>
      <c r="BU215" s="81"/>
      <c r="BV215" s="81"/>
      <c r="BW215" s="81"/>
      <c r="BX215" s="81"/>
      <c r="BY215" s="81"/>
    </row>
    <row r="216" spans="1:77" s="8" customFormat="1" ht="11.25" hidden="1" customHeight="1">
      <c r="A216" s="83" t="s">
        <v>152</v>
      </c>
      <c r="B216" s="62"/>
      <c r="C216" s="210"/>
      <c r="D216" s="260"/>
      <c r="E216" s="261"/>
      <c r="F216" s="259"/>
      <c r="G216" s="260"/>
      <c r="H216" s="261"/>
      <c r="I216" s="209"/>
      <c r="J216" s="260"/>
      <c r="K216" s="211"/>
      <c r="L216" s="210"/>
      <c r="M216" s="210"/>
      <c r="N216" s="210"/>
      <c r="O216" s="185">
        <f t="shared" si="157"/>
        <v>0</v>
      </c>
      <c r="P216" s="185"/>
      <c r="Q216" s="185"/>
      <c r="R216" s="185"/>
      <c r="S216" s="185">
        <f t="shared" si="158"/>
        <v>0</v>
      </c>
      <c r="T216" s="185"/>
      <c r="U216" s="185">
        <f t="shared" si="159"/>
        <v>0</v>
      </c>
      <c r="V216" s="185">
        <f t="shared" si="160"/>
        <v>0</v>
      </c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2">
        <f t="shared" si="161"/>
        <v>0</v>
      </c>
      <c r="AN216" s="80"/>
      <c r="AO216" s="80"/>
      <c r="AP216" s="132"/>
      <c r="AQ216" s="132"/>
      <c r="AR216" s="132"/>
      <c r="AS216" s="132"/>
      <c r="AT216" s="132"/>
      <c r="AU216" s="132"/>
      <c r="AV216" s="132"/>
      <c r="AW216" s="132"/>
      <c r="AX216" s="80"/>
      <c r="AY216" s="80"/>
      <c r="AZ216" s="80"/>
      <c r="BA216" s="80"/>
      <c r="BB216" s="80"/>
      <c r="BC216" s="80"/>
      <c r="BD216" s="80"/>
      <c r="BE216" s="80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</row>
    <row r="217" spans="1:77" s="8" customFormat="1" ht="11.25" hidden="1" customHeight="1">
      <c r="A217" s="83" t="s">
        <v>153</v>
      </c>
      <c r="B217" s="62"/>
      <c r="C217" s="210"/>
      <c r="D217" s="260"/>
      <c r="E217" s="261"/>
      <c r="F217" s="259"/>
      <c r="G217" s="260"/>
      <c r="H217" s="261"/>
      <c r="I217" s="209"/>
      <c r="J217" s="260"/>
      <c r="K217" s="211"/>
      <c r="L217" s="210"/>
      <c r="M217" s="210"/>
      <c r="N217" s="210"/>
      <c r="O217" s="185">
        <f t="shared" si="157"/>
        <v>0</v>
      </c>
      <c r="P217" s="185"/>
      <c r="Q217" s="185"/>
      <c r="R217" s="185"/>
      <c r="S217" s="185">
        <f t="shared" si="158"/>
        <v>0</v>
      </c>
      <c r="T217" s="185"/>
      <c r="U217" s="185">
        <f t="shared" si="159"/>
        <v>0</v>
      </c>
      <c r="V217" s="185">
        <f t="shared" si="160"/>
        <v>0</v>
      </c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2">
        <f t="shared" si="161"/>
        <v>0</v>
      </c>
      <c r="AN217" s="80"/>
      <c r="AO217" s="80"/>
      <c r="AP217" s="132"/>
      <c r="AQ217" s="132"/>
      <c r="AR217" s="132"/>
      <c r="AS217" s="132"/>
      <c r="AT217" s="132"/>
      <c r="AU217" s="132"/>
      <c r="AV217" s="132"/>
      <c r="AW217" s="132"/>
      <c r="AX217" s="80"/>
      <c r="AY217" s="80"/>
      <c r="AZ217" s="80"/>
      <c r="BA217" s="80"/>
      <c r="BB217" s="80"/>
      <c r="BC217" s="80"/>
      <c r="BD217" s="80"/>
      <c r="BE217" s="80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  <c r="BP217" s="81"/>
      <c r="BQ217" s="81"/>
      <c r="BR217" s="81"/>
      <c r="BS217" s="81"/>
      <c r="BT217" s="81"/>
      <c r="BU217" s="81"/>
      <c r="BV217" s="81"/>
      <c r="BW217" s="81"/>
      <c r="BX217" s="81"/>
      <c r="BY217" s="81"/>
    </row>
    <row r="218" spans="1:77" s="8" customFormat="1" ht="11.25" hidden="1" customHeight="1">
      <c r="A218" s="83" t="s">
        <v>154</v>
      </c>
      <c r="B218" s="62"/>
      <c r="C218" s="210"/>
      <c r="D218" s="260"/>
      <c r="E218" s="261"/>
      <c r="F218" s="259"/>
      <c r="G218" s="260"/>
      <c r="H218" s="261"/>
      <c r="I218" s="209"/>
      <c r="J218" s="260"/>
      <c r="K218" s="211"/>
      <c r="L218" s="210"/>
      <c r="M218" s="210"/>
      <c r="N218" s="210"/>
      <c r="O218" s="185">
        <f t="shared" si="157"/>
        <v>0</v>
      </c>
      <c r="P218" s="185"/>
      <c r="Q218" s="185"/>
      <c r="R218" s="185"/>
      <c r="S218" s="185">
        <f t="shared" si="158"/>
        <v>0</v>
      </c>
      <c r="T218" s="185"/>
      <c r="U218" s="185">
        <f t="shared" si="159"/>
        <v>0</v>
      </c>
      <c r="V218" s="185">
        <f t="shared" si="160"/>
        <v>0</v>
      </c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2">
        <f t="shared" si="161"/>
        <v>0</v>
      </c>
      <c r="AN218" s="80"/>
      <c r="AO218" s="80"/>
      <c r="AP218" s="132"/>
      <c r="AQ218" s="132"/>
      <c r="AR218" s="132"/>
      <c r="AS218" s="132"/>
      <c r="AT218" s="132"/>
      <c r="AU218" s="132"/>
      <c r="AV218" s="132"/>
      <c r="AW218" s="132"/>
      <c r="AX218" s="80"/>
      <c r="AY218" s="80"/>
      <c r="AZ218" s="80"/>
      <c r="BA218" s="80"/>
      <c r="BB218" s="80"/>
      <c r="BC218" s="80"/>
      <c r="BD218" s="80"/>
      <c r="BE218" s="80"/>
      <c r="BF218" s="81"/>
      <c r="BG218" s="81"/>
      <c r="BH218" s="81"/>
      <c r="BI218" s="81"/>
      <c r="BJ218" s="81"/>
      <c r="BK218" s="81"/>
      <c r="BL218" s="81"/>
      <c r="BM218" s="81"/>
      <c r="BN218" s="81"/>
      <c r="BO218" s="81"/>
      <c r="BP218" s="81"/>
      <c r="BQ218" s="81"/>
      <c r="BR218" s="81"/>
      <c r="BS218" s="81"/>
      <c r="BT218" s="81"/>
      <c r="BU218" s="81"/>
      <c r="BV218" s="81"/>
      <c r="BW218" s="81"/>
      <c r="BX218" s="81"/>
      <c r="BY218" s="81"/>
    </row>
    <row r="219" spans="1:77" s="8" customFormat="1" ht="11.25" hidden="1" customHeight="1">
      <c r="A219" s="83" t="s">
        <v>155</v>
      </c>
      <c r="B219" s="62"/>
      <c r="C219" s="210"/>
      <c r="D219" s="260"/>
      <c r="E219" s="261"/>
      <c r="F219" s="259"/>
      <c r="G219" s="260"/>
      <c r="H219" s="261"/>
      <c r="I219" s="209"/>
      <c r="J219" s="260"/>
      <c r="K219" s="211"/>
      <c r="L219" s="210"/>
      <c r="M219" s="210"/>
      <c r="N219" s="210"/>
      <c r="O219" s="185">
        <f t="shared" si="157"/>
        <v>0</v>
      </c>
      <c r="P219" s="185"/>
      <c r="Q219" s="185"/>
      <c r="R219" s="185"/>
      <c r="S219" s="185">
        <f t="shared" si="158"/>
        <v>0</v>
      </c>
      <c r="T219" s="185"/>
      <c r="U219" s="185">
        <f t="shared" si="159"/>
        <v>0</v>
      </c>
      <c r="V219" s="185">
        <f t="shared" si="160"/>
        <v>0</v>
      </c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2">
        <f t="shared" si="161"/>
        <v>0</v>
      </c>
      <c r="AN219" s="80"/>
      <c r="AO219" s="80"/>
      <c r="AP219" s="132"/>
      <c r="AQ219" s="132"/>
      <c r="AR219" s="132"/>
      <c r="AS219" s="132"/>
      <c r="AT219" s="132"/>
      <c r="AU219" s="132"/>
      <c r="AV219" s="132"/>
      <c r="AW219" s="132"/>
      <c r="AX219" s="80"/>
      <c r="AY219" s="80"/>
      <c r="AZ219" s="80"/>
      <c r="BA219" s="80"/>
      <c r="BB219" s="80"/>
      <c r="BC219" s="80"/>
      <c r="BD219" s="80"/>
      <c r="BE219" s="80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  <c r="BP219" s="81"/>
      <c r="BQ219" s="81"/>
      <c r="BR219" s="81"/>
      <c r="BS219" s="81"/>
      <c r="BT219" s="81"/>
      <c r="BU219" s="81"/>
      <c r="BV219" s="81"/>
      <c r="BW219" s="81"/>
      <c r="BX219" s="81"/>
      <c r="BY219" s="81"/>
    </row>
    <row r="220" spans="1:77" s="8" customFormat="1" ht="11.25" hidden="1" customHeight="1">
      <c r="A220" s="83" t="s">
        <v>156</v>
      </c>
      <c r="B220" s="62"/>
      <c r="C220" s="210"/>
      <c r="D220" s="260"/>
      <c r="E220" s="261"/>
      <c r="F220" s="259"/>
      <c r="G220" s="260"/>
      <c r="H220" s="261"/>
      <c r="I220" s="209"/>
      <c r="J220" s="260"/>
      <c r="K220" s="211"/>
      <c r="L220" s="210"/>
      <c r="M220" s="210"/>
      <c r="N220" s="210"/>
      <c r="O220" s="185">
        <f t="shared" si="157"/>
        <v>0</v>
      </c>
      <c r="P220" s="185"/>
      <c r="Q220" s="185"/>
      <c r="R220" s="185"/>
      <c r="S220" s="185">
        <f t="shared" si="158"/>
        <v>0</v>
      </c>
      <c r="T220" s="185"/>
      <c r="U220" s="185">
        <f t="shared" si="159"/>
        <v>0</v>
      </c>
      <c r="V220" s="185">
        <f t="shared" si="160"/>
        <v>0</v>
      </c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2">
        <f t="shared" si="161"/>
        <v>0</v>
      </c>
      <c r="AN220" s="80"/>
      <c r="AO220" s="80"/>
      <c r="AP220" s="132"/>
      <c r="AQ220" s="132"/>
      <c r="AR220" s="132"/>
      <c r="AS220" s="132"/>
      <c r="AT220" s="132"/>
      <c r="AU220" s="132"/>
      <c r="AV220" s="132"/>
      <c r="AW220" s="132"/>
      <c r="AX220" s="80"/>
      <c r="AY220" s="80"/>
      <c r="AZ220" s="80"/>
      <c r="BA220" s="80"/>
      <c r="BB220" s="80"/>
      <c r="BC220" s="80"/>
      <c r="BD220" s="80"/>
      <c r="BE220" s="80"/>
      <c r="BF220" s="81"/>
      <c r="BG220" s="81"/>
      <c r="BH220" s="81"/>
      <c r="BI220" s="81"/>
      <c r="BJ220" s="81"/>
      <c r="BK220" s="81"/>
      <c r="BL220" s="81"/>
      <c r="BM220" s="81"/>
      <c r="BN220" s="81"/>
      <c r="BO220" s="81"/>
      <c r="BP220" s="81"/>
      <c r="BQ220" s="81"/>
      <c r="BR220" s="81"/>
      <c r="BS220" s="81"/>
      <c r="BT220" s="81"/>
      <c r="BU220" s="81"/>
      <c r="BV220" s="81"/>
      <c r="BW220" s="81"/>
      <c r="BX220" s="81"/>
      <c r="BY220" s="81"/>
    </row>
    <row r="221" spans="1:77" s="8" customFormat="1" ht="11.25" hidden="1" customHeight="1">
      <c r="A221" s="83" t="s">
        <v>157</v>
      </c>
      <c r="B221" s="62"/>
      <c r="C221" s="210"/>
      <c r="D221" s="260"/>
      <c r="E221" s="261"/>
      <c r="F221" s="259"/>
      <c r="G221" s="260"/>
      <c r="H221" s="261"/>
      <c r="I221" s="209"/>
      <c r="J221" s="260"/>
      <c r="K221" s="211"/>
      <c r="L221" s="210"/>
      <c r="M221" s="210"/>
      <c r="N221" s="210"/>
      <c r="O221" s="185">
        <f t="shared" si="157"/>
        <v>0</v>
      </c>
      <c r="P221" s="185"/>
      <c r="Q221" s="185"/>
      <c r="R221" s="185"/>
      <c r="S221" s="185">
        <f t="shared" si="158"/>
        <v>0</v>
      </c>
      <c r="T221" s="185"/>
      <c r="U221" s="185">
        <f t="shared" si="159"/>
        <v>0</v>
      </c>
      <c r="V221" s="185">
        <f t="shared" si="160"/>
        <v>0</v>
      </c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2">
        <f t="shared" si="161"/>
        <v>0</v>
      </c>
      <c r="AN221" s="80"/>
      <c r="AO221" s="80"/>
      <c r="AP221" s="132"/>
      <c r="AQ221" s="132"/>
      <c r="AR221" s="132"/>
      <c r="AS221" s="132"/>
      <c r="AT221" s="132"/>
      <c r="AU221" s="132"/>
      <c r="AV221" s="132"/>
      <c r="AW221" s="132"/>
      <c r="AX221" s="80"/>
      <c r="AY221" s="80"/>
      <c r="AZ221" s="80"/>
      <c r="BA221" s="80"/>
      <c r="BB221" s="80"/>
      <c r="BC221" s="80"/>
      <c r="BD221" s="80"/>
      <c r="BE221" s="80"/>
      <c r="BF221" s="81"/>
      <c r="BG221" s="81"/>
      <c r="BH221" s="81"/>
      <c r="BI221" s="81"/>
      <c r="BJ221" s="81"/>
      <c r="BK221" s="81"/>
      <c r="BL221" s="81"/>
      <c r="BM221" s="81"/>
      <c r="BN221" s="81"/>
      <c r="BO221" s="81"/>
      <c r="BP221" s="81"/>
      <c r="BQ221" s="81"/>
      <c r="BR221" s="81"/>
      <c r="BS221" s="81"/>
      <c r="BT221" s="81"/>
      <c r="BU221" s="81"/>
      <c r="BV221" s="81"/>
      <c r="BW221" s="81"/>
      <c r="BX221" s="81"/>
      <c r="BY221" s="81"/>
    </row>
    <row r="222" spans="1:77" s="8" customFormat="1" ht="11.25" hidden="1" customHeight="1">
      <c r="A222" s="83" t="s">
        <v>158</v>
      </c>
      <c r="B222" s="62"/>
      <c r="C222" s="210"/>
      <c r="D222" s="260"/>
      <c r="E222" s="261"/>
      <c r="F222" s="259"/>
      <c r="G222" s="260"/>
      <c r="H222" s="261"/>
      <c r="I222" s="209"/>
      <c r="J222" s="260"/>
      <c r="K222" s="211"/>
      <c r="L222" s="210"/>
      <c r="M222" s="210"/>
      <c r="N222" s="210"/>
      <c r="O222" s="185">
        <f t="shared" si="157"/>
        <v>0</v>
      </c>
      <c r="P222" s="185"/>
      <c r="Q222" s="185"/>
      <c r="R222" s="185"/>
      <c r="S222" s="185">
        <f t="shared" si="158"/>
        <v>0</v>
      </c>
      <c r="T222" s="185"/>
      <c r="U222" s="185">
        <f t="shared" si="159"/>
        <v>0</v>
      </c>
      <c r="V222" s="185">
        <f t="shared" si="160"/>
        <v>0</v>
      </c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2">
        <f t="shared" si="161"/>
        <v>0</v>
      </c>
      <c r="AN222" s="80"/>
      <c r="AO222" s="80"/>
      <c r="AP222" s="132"/>
      <c r="AQ222" s="132"/>
      <c r="AR222" s="132"/>
      <c r="AS222" s="132"/>
      <c r="AT222" s="132"/>
      <c r="AU222" s="132"/>
      <c r="AV222" s="132"/>
      <c r="AW222" s="132"/>
      <c r="AX222" s="80"/>
      <c r="AY222" s="80"/>
      <c r="AZ222" s="80"/>
      <c r="BA222" s="80"/>
      <c r="BB222" s="80"/>
      <c r="BC222" s="80"/>
      <c r="BD222" s="80"/>
      <c r="BE222" s="80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  <c r="BP222" s="81"/>
      <c r="BQ222" s="81"/>
      <c r="BR222" s="81"/>
      <c r="BS222" s="81"/>
      <c r="BT222" s="81"/>
      <c r="BU222" s="81"/>
      <c r="BV222" s="81"/>
      <c r="BW222" s="81"/>
      <c r="BX222" s="81"/>
      <c r="BY222" s="81"/>
    </row>
    <row r="223" spans="1:77" s="8" customFormat="1" ht="11.25" hidden="1" customHeight="1">
      <c r="A223" s="83" t="s">
        <v>159</v>
      </c>
      <c r="B223" s="62"/>
      <c r="C223" s="210"/>
      <c r="D223" s="260"/>
      <c r="E223" s="261"/>
      <c r="F223" s="259"/>
      <c r="G223" s="260"/>
      <c r="H223" s="261"/>
      <c r="I223" s="209"/>
      <c r="J223" s="260"/>
      <c r="K223" s="211"/>
      <c r="L223" s="210"/>
      <c r="M223" s="210"/>
      <c r="N223" s="210"/>
      <c r="O223" s="185">
        <f t="shared" si="157"/>
        <v>0</v>
      </c>
      <c r="P223" s="185"/>
      <c r="Q223" s="185"/>
      <c r="R223" s="185"/>
      <c r="S223" s="185">
        <f t="shared" si="158"/>
        <v>0</v>
      </c>
      <c r="T223" s="185"/>
      <c r="U223" s="185">
        <f t="shared" si="159"/>
        <v>0</v>
      </c>
      <c r="V223" s="185">
        <f t="shared" si="160"/>
        <v>0</v>
      </c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2">
        <f t="shared" si="161"/>
        <v>0</v>
      </c>
      <c r="AN223" s="80"/>
      <c r="AO223" s="80"/>
      <c r="AP223" s="132"/>
      <c r="AQ223" s="132"/>
      <c r="AR223" s="132"/>
      <c r="AS223" s="132"/>
      <c r="AT223" s="132"/>
      <c r="AU223" s="132"/>
      <c r="AV223" s="132"/>
      <c r="AW223" s="132"/>
      <c r="AX223" s="80"/>
      <c r="AY223" s="80"/>
      <c r="AZ223" s="80"/>
      <c r="BA223" s="80"/>
      <c r="BB223" s="80"/>
      <c r="BC223" s="80"/>
      <c r="BD223" s="80"/>
      <c r="BE223" s="80"/>
      <c r="BF223" s="81"/>
      <c r="BG223" s="81"/>
      <c r="BH223" s="81"/>
      <c r="BI223" s="81"/>
      <c r="BJ223" s="81"/>
      <c r="BK223" s="81"/>
      <c r="BL223" s="81"/>
      <c r="BM223" s="81"/>
      <c r="BN223" s="81"/>
      <c r="BO223" s="81"/>
      <c r="BP223" s="81"/>
      <c r="BQ223" s="81"/>
      <c r="BR223" s="81"/>
      <c r="BS223" s="81"/>
      <c r="BT223" s="81"/>
      <c r="BU223" s="81"/>
      <c r="BV223" s="81"/>
      <c r="BW223" s="81"/>
      <c r="BX223" s="81"/>
      <c r="BY223" s="81"/>
    </row>
    <row r="224" spans="1:77" s="8" customFormat="1" ht="11.25" hidden="1" customHeight="1">
      <c r="A224" s="83" t="s">
        <v>160</v>
      </c>
      <c r="B224" s="62"/>
      <c r="C224" s="210"/>
      <c r="D224" s="260"/>
      <c r="E224" s="261"/>
      <c r="F224" s="259"/>
      <c r="G224" s="260"/>
      <c r="H224" s="261"/>
      <c r="I224" s="209"/>
      <c r="J224" s="260"/>
      <c r="K224" s="211"/>
      <c r="L224" s="210"/>
      <c r="M224" s="210"/>
      <c r="N224" s="210"/>
      <c r="O224" s="185">
        <f t="shared" si="157"/>
        <v>0</v>
      </c>
      <c r="P224" s="185"/>
      <c r="Q224" s="185"/>
      <c r="R224" s="185"/>
      <c r="S224" s="185">
        <f t="shared" si="158"/>
        <v>0</v>
      </c>
      <c r="T224" s="185"/>
      <c r="U224" s="185">
        <f t="shared" si="159"/>
        <v>0</v>
      </c>
      <c r="V224" s="185">
        <f t="shared" si="160"/>
        <v>0</v>
      </c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2">
        <f t="shared" si="161"/>
        <v>0</v>
      </c>
      <c r="AN224" s="80"/>
      <c r="AO224" s="80"/>
      <c r="AP224" s="132"/>
      <c r="AQ224" s="132"/>
      <c r="AR224" s="132"/>
      <c r="AS224" s="132"/>
      <c r="AT224" s="132"/>
      <c r="AU224" s="132"/>
      <c r="AV224" s="132"/>
      <c r="AW224" s="132"/>
      <c r="AX224" s="80"/>
      <c r="AY224" s="80"/>
      <c r="AZ224" s="80"/>
      <c r="BA224" s="80"/>
      <c r="BB224" s="80"/>
      <c r="BC224" s="80"/>
      <c r="BD224" s="80"/>
      <c r="BE224" s="80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  <c r="BP224" s="81"/>
      <c r="BQ224" s="81"/>
      <c r="BR224" s="81"/>
      <c r="BS224" s="81"/>
      <c r="BT224" s="81"/>
      <c r="BU224" s="81"/>
      <c r="BV224" s="81"/>
      <c r="BW224" s="81"/>
      <c r="BX224" s="81"/>
      <c r="BY224" s="81"/>
    </row>
    <row r="225" spans="1:77" s="8" customFormat="1" ht="11.25" hidden="1" customHeight="1">
      <c r="A225" s="83" t="s">
        <v>31</v>
      </c>
      <c r="B225" s="273"/>
      <c r="C225" s="120"/>
      <c r="D225" s="120"/>
      <c r="E225" s="190"/>
      <c r="F225" s="259"/>
      <c r="G225" s="260"/>
      <c r="H225" s="261"/>
      <c r="I225" s="259"/>
      <c r="J225" s="260"/>
      <c r="K225" s="261"/>
      <c r="L225" s="260"/>
      <c r="M225" s="260"/>
      <c r="N225" s="260"/>
      <c r="O225" s="185">
        <f t="shared" si="157"/>
        <v>0</v>
      </c>
      <c r="P225" s="185"/>
      <c r="Q225" s="185"/>
      <c r="R225" s="185"/>
      <c r="S225" s="185"/>
      <c r="T225" s="185"/>
      <c r="U225" s="185">
        <f t="shared" si="159"/>
        <v>0</v>
      </c>
      <c r="V225" s="185">
        <f t="shared" si="160"/>
        <v>0</v>
      </c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61"/>
      <c r="AM225" s="52">
        <f t="shared" si="161"/>
        <v>0</v>
      </c>
      <c r="AN225" s="80"/>
      <c r="AO225" s="80"/>
      <c r="AP225" s="132"/>
      <c r="AQ225" s="132"/>
      <c r="AR225" s="132"/>
      <c r="AS225" s="132"/>
      <c r="AT225" s="132"/>
      <c r="AU225" s="132"/>
      <c r="AV225" s="132"/>
      <c r="AW225" s="132"/>
      <c r="AX225" s="80"/>
      <c r="AY225" s="80"/>
      <c r="AZ225" s="80"/>
      <c r="BA225" s="80"/>
      <c r="BB225" s="80"/>
      <c r="BC225" s="80"/>
      <c r="BD225" s="80"/>
      <c r="BE225" s="80"/>
      <c r="BF225" s="81"/>
      <c r="BG225" s="81"/>
      <c r="BH225" s="81"/>
      <c r="BI225" s="81"/>
      <c r="BJ225" s="81"/>
      <c r="BK225" s="81"/>
      <c r="BL225" s="81"/>
      <c r="BM225" s="81"/>
      <c r="BN225" s="81"/>
      <c r="BO225" s="81"/>
      <c r="BP225" s="81"/>
      <c r="BQ225" s="81"/>
      <c r="BR225" s="81"/>
      <c r="BS225" s="81"/>
      <c r="BT225" s="81"/>
      <c r="BU225" s="81"/>
      <c r="BV225" s="81"/>
      <c r="BW225" s="81"/>
      <c r="BX225" s="81"/>
      <c r="BY225" s="81"/>
    </row>
    <row r="226" spans="1:77" s="8" customFormat="1" ht="11.25" hidden="1" customHeight="1">
      <c r="A226" s="83" t="s">
        <v>32</v>
      </c>
      <c r="B226" s="274"/>
      <c r="C226" s="120"/>
      <c r="D226" s="120"/>
      <c r="E226" s="190"/>
      <c r="F226" s="191"/>
      <c r="G226" s="120"/>
      <c r="H226" s="190"/>
      <c r="I226" s="191"/>
      <c r="J226" s="120"/>
      <c r="K226" s="190"/>
      <c r="L226" s="120"/>
      <c r="M226" s="120"/>
      <c r="N226" s="120"/>
      <c r="O226" s="185">
        <f t="shared" si="157"/>
        <v>0</v>
      </c>
      <c r="P226" s="185"/>
      <c r="Q226" s="185"/>
      <c r="R226" s="185"/>
      <c r="S226" s="185"/>
      <c r="T226" s="185"/>
      <c r="U226" s="185">
        <f t="shared" si="159"/>
        <v>0</v>
      </c>
      <c r="V226" s="185">
        <f t="shared" si="160"/>
        <v>0</v>
      </c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61"/>
      <c r="AM226" s="52">
        <f t="shared" si="161"/>
        <v>0</v>
      </c>
      <c r="AN226" s="80"/>
      <c r="AO226" s="80"/>
      <c r="AP226" s="132"/>
      <c r="AQ226" s="132"/>
      <c r="AR226" s="132"/>
      <c r="AS226" s="132"/>
      <c r="AT226" s="132"/>
      <c r="AU226" s="132"/>
      <c r="AV226" s="132"/>
      <c r="AW226" s="132"/>
      <c r="AX226" s="80"/>
      <c r="AY226" s="80"/>
      <c r="AZ226" s="80"/>
      <c r="BA226" s="80"/>
      <c r="BB226" s="80"/>
      <c r="BC226" s="80"/>
      <c r="BD226" s="80"/>
      <c r="BE226" s="80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</row>
    <row r="227" spans="1:77" s="8" customFormat="1" ht="11.25" hidden="1" customHeight="1">
      <c r="A227" s="123" t="s">
        <v>161</v>
      </c>
      <c r="B227" s="55"/>
      <c r="C227" s="332">
        <f>COUNTIF(C228:E254,1)+COUNTIF(C228:E254,2)+COUNTIF(C228:E254,3)+COUNTIF(C228:E254,4)+COUNTIF(C228:E254,5)+COUNTIF(C228:E254,6)+COUNTIF(C228:E254,7)+COUNTIF(C228:E254,8)</f>
        <v>0</v>
      </c>
      <c r="D227" s="332"/>
      <c r="E227" s="344"/>
      <c r="F227" s="331">
        <f>COUNTIF(F228:H254,1)+COUNTIF(F228:H254,2)+COUNTIF(F228:H254,3)+COUNTIF(F228:H254,4)+COUNTIF(F228:H254,5)+COUNTIF(F228:H254,6)+COUNTIF(F228:H254,7)+COUNTIF(F228:H254,8)</f>
        <v>0</v>
      </c>
      <c r="G227" s="332"/>
      <c r="H227" s="344"/>
      <c r="I227" s="331">
        <f>COUNTIF(I228:K254,1)+COUNTIF(I228:K254,2)+COUNTIF(I228:K254,3)+COUNTIF(I228:K254,4)+COUNTIF(I228:K254,5)+COUNTIF(I228:K254,6)+COUNTIF(I228:K254,7)+COUNTIF(I228:K254,8)</f>
        <v>0</v>
      </c>
      <c r="J227" s="332"/>
      <c r="K227" s="344"/>
      <c r="L227" s="212"/>
      <c r="M227" s="212"/>
      <c r="N227" s="212"/>
      <c r="O227" s="206">
        <f>SUM(O228:O254)</f>
        <v>0</v>
      </c>
      <c r="P227" s="206"/>
      <c r="Q227" s="206"/>
      <c r="R227" s="206"/>
      <c r="S227" s="206">
        <f t="shared" ref="S227" si="162">SUM(S228:S254)</f>
        <v>0</v>
      </c>
      <c r="T227" s="206"/>
      <c r="U227" s="206">
        <f t="shared" ref="U227" si="163">SUM(U228:U254)</f>
        <v>0</v>
      </c>
      <c r="V227" s="206">
        <f t="shared" ref="V227" si="164">SUM(V228:V254)</f>
        <v>0</v>
      </c>
      <c r="W227" s="207">
        <f t="shared" ref="W227" si="165">SUM(W228:W254)</f>
        <v>0</v>
      </c>
      <c r="X227" s="207"/>
      <c r="Y227" s="207">
        <f t="shared" ref="Y227" si="166">SUM(Y228:Y254)</f>
        <v>0</v>
      </c>
      <c r="Z227" s="207">
        <f t="shared" ref="Z227" si="167">SUM(Z228:Z254)</f>
        <v>0</v>
      </c>
      <c r="AA227" s="207">
        <f t="shared" ref="AA227" si="168">SUM(AA228:AA254)</f>
        <v>0</v>
      </c>
      <c r="AB227" s="207">
        <f t="shared" ref="AB227" si="169">SUM(AB228:AB254)</f>
        <v>0</v>
      </c>
      <c r="AC227" s="207">
        <f t="shared" ref="AC227" si="170">SUM(AC228:AC254)</f>
        <v>0</v>
      </c>
      <c r="AD227" s="207">
        <f t="shared" ref="AD227" si="171">SUM(AD228:AD254)</f>
        <v>0</v>
      </c>
      <c r="AE227" s="207">
        <f t="shared" ref="AE227" si="172">SUM(AE228:AE254)</f>
        <v>0</v>
      </c>
      <c r="AF227" s="207">
        <f t="shared" ref="AF227" si="173">SUM(AF228:AF254)</f>
        <v>0</v>
      </c>
      <c r="AG227" s="207">
        <f t="shared" ref="AG227" si="174">SUM(AG228:AG254)</f>
        <v>0</v>
      </c>
      <c r="AH227" s="207">
        <f t="shared" ref="AH227" si="175">SUM(AH228:AH254)</f>
        <v>0</v>
      </c>
      <c r="AI227" s="207">
        <f t="shared" ref="AI227" si="176">SUM(AI228:AI254)</f>
        <v>0</v>
      </c>
      <c r="AJ227" s="207">
        <f t="shared" ref="AJ227" si="177">SUM(AJ228:AJ254)</f>
        <v>0</v>
      </c>
      <c r="AK227" s="207"/>
      <c r="AL227" s="110">
        <f>SUM(AL228:AL254)</f>
        <v>0</v>
      </c>
      <c r="AM227" s="56">
        <f>SUM(AM228:AM254)</f>
        <v>0</v>
      </c>
      <c r="AN227" s="80"/>
      <c r="AO227" s="80"/>
      <c r="AP227" s="132"/>
      <c r="AQ227" s="132"/>
      <c r="AR227" s="132"/>
      <c r="AS227" s="132"/>
      <c r="AT227" s="132"/>
      <c r="AU227" s="132"/>
      <c r="AV227" s="132"/>
      <c r="AW227" s="132"/>
      <c r="AX227" s="80"/>
      <c r="AY227" s="80"/>
      <c r="AZ227" s="80"/>
      <c r="BA227" s="80"/>
      <c r="BB227" s="80"/>
      <c r="BC227" s="80"/>
      <c r="BD227" s="80"/>
      <c r="BE227" s="80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  <c r="BP227" s="81"/>
      <c r="BQ227" s="81"/>
      <c r="BR227" s="81"/>
      <c r="BS227" s="81"/>
      <c r="BT227" s="81"/>
      <c r="BU227" s="81"/>
      <c r="BV227" s="81"/>
      <c r="BW227" s="81"/>
      <c r="BX227" s="81"/>
      <c r="BY227" s="81"/>
    </row>
    <row r="228" spans="1:77" s="8" customFormat="1" ht="11.25" hidden="1" customHeight="1">
      <c r="A228" s="83" t="s">
        <v>162</v>
      </c>
      <c r="B228" s="58"/>
      <c r="C228" s="262"/>
      <c r="D228" s="254"/>
      <c r="E228" s="263"/>
      <c r="F228" s="264"/>
      <c r="G228" s="254"/>
      <c r="H228" s="263"/>
      <c r="I228" s="265"/>
      <c r="J228" s="254"/>
      <c r="K228" s="272"/>
      <c r="L228" s="262"/>
      <c r="M228" s="262"/>
      <c r="N228" s="262"/>
      <c r="O228" s="185">
        <f t="shared" ref="O228:O254" si="178">S228+U228</f>
        <v>0</v>
      </c>
      <c r="P228" s="185"/>
      <c r="Q228" s="185"/>
      <c r="R228" s="185"/>
      <c r="S228" s="185">
        <f t="shared" ref="S228:S252" si="179">U228/2</f>
        <v>0</v>
      </c>
      <c r="T228" s="185"/>
      <c r="U228" s="185">
        <f t="shared" ref="U228:U254" si="180">SUM(Y228:AJ228)</f>
        <v>0</v>
      </c>
      <c r="V228" s="185">
        <f t="shared" ref="V228:V254" si="181">U228-W228</f>
        <v>0</v>
      </c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2">
        <f t="shared" ref="AM228:AM254" si="182">U228-AL228</f>
        <v>0</v>
      </c>
      <c r="AN228" s="80"/>
      <c r="AO228" s="80"/>
      <c r="AP228" s="132"/>
      <c r="AQ228" s="132"/>
      <c r="AR228" s="132"/>
      <c r="AS228" s="132"/>
      <c r="AT228" s="132"/>
      <c r="AU228" s="132"/>
      <c r="AV228" s="132"/>
      <c r="AW228" s="132"/>
      <c r="AX228" s="80"/>
      <c r="AY228" s="80"/>
      <c r="AZ228" s="80"/>
      <c r="BA228" s="80"/>
      <c r="BB228" s="80"/>
      <c r="BC228" s="80"/>
      <c r="BD228" s="80"/>
      <c r="BE228" s="80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1"/>
      <c r="BX228" s="81"/>
      <c r="BY228" s="81"/>
    </row>
    <row r="229" spans="1:77" s="8" customFormat="1" ht="11.25" hidden="1" customHeight="1">
      <c r="A229" s="83" t="s">
        <v>163</v>
      </c>
      <c r="B229" s="62"/>
      <c r="C229" s="210"/>
      <c r="D229" s="260"/>
      <c r="E229" s="261"/>
      <c r="F229" s="259"/>
      <c r="G229" s="260"/>
      <c r="H229" s="261"/>
      <c r="I229" s="209"/>
      <c r="J229" s="260"/>
      <c r="K229" s="211"/>
      <c r="L229" s="210"/>
      <c r="M229" s="210"/>
      <c r="N229" s="210"/>
      <c r="O229" s="185">
        <f t="shared" si="178"/>
        <v>0</v>
      </c>
      <c r="P229" s="185"/>
      <c r="Q229" s="185"/>
      <c r="R229" s="185"/>
      <c r="S229" s="185">
        <f t="shared" si="179"/>
        <v>0</v>
      </c>
      <c r="T229" s="185"/>
      <c r="U229" s="185">
        <f t="shared" si="180"/>
        <v>0</v>
      </c>
      <c r="V229" s="185">
        <f t="shared" si="181"/>
        <v>0</v>
      </c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2">
        <f t="shared" si="182"/>
        <v>0</v>
      </c>
      <c r="AN229" s="80"/>
      <c r="AO229" s="80"/>
      <c r="AP229" s="132"/>
      <c r="AQ229" s="132"/>
      <c r="AR229" s="132"/>
      <c r="AS229" s="132"/>
      <c r="AT229" s="132"/>
      <c r="AU229" s="132"/>
      <c r="AV229" s="132"/>
      <c r="AW229" s="132"/>
      <c r="AX229" s="80"/>
      <c r="AY229" s="80"/>
      <c r="AZ229" s="80"/>
      <c r="BA229" s="80"/>
      <c r="BB229" s="80"/>
      <c r="BC229" s="80"/>
      <c r="BD229" s="80"/>
      <c r="BE229" s="80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1"/>
      <c r="BX229" s="81"/>
      <c r="BY229" s="81"/>
    </row>
    <row r="230" spans="1:77" s="8" customFormat="1" ht="11.25" hidden="1" customHeight="1">
      <c r="A230" s="83" t="s">
        <v>164</v>
      </c>
      <c r="B230" s="62"/>
      <c r="C230" s="210"/>
      <c r="D230" s="260"/>
      <c r="E230" s="261"/>
      <c r="F230" s="259"/>
      <c r="G230" s="260"/>
      <c r="H230" s="261"/>
      <c r="I230" s="209"/>
      <c r="J230" s="260"/>
      <c r="K230" s="211"/>
      <c r="L230" s="210"/>
      <c r="M230" s="210"/>
      <c r="N230" s="210"/>
      <c r="O230" s="185">
        <f t="shared" si="178"/>
        <v>0</v>
      </c>
      <c r="P230" s="185"/>
      <c r="Q230" s="185"/>
      <c r="R230" s="185"/>
      <c r="S230" s="185">
        <f t="shared" si="179"/>
        <v>0</v>
      </c>
      <c r="T230" s="185"/>
      <c r="U230" s="185">
        <f t="shared" si="180"/>
        <v>0</v>
      </c>
      <c r="V230" s="185">
        <f t="shared" si="181"/>
        <v>0</v>
      </c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2">
        <f t="shared" si="182"/>
        <v>0</v>
      </c>
      <c r="AN230" s="80"/>
      <c r="AO230" s="80"/>
      <c r="AP230" s="132"/>
      <c r="AQ230" s="132"/>
      <c r="AR230" s="132"/>
      <c r="AS230" s="132"/>
      <c r="AT230" s="132"/>
      <c r="AU230" s="132"/>
      <c r="AV230" s="132"/>
      <c r="AW230" s="132"/>
      <c r="AX230" s="80"/>
      <c r="AY230" s="80"/>
      <c r="AZ230" s="80"/>
      <c r="BA230" s="80"/>
      <c r="BB230" s="80"/>
      <c r="BC230" s="80"/>
      <c r="BD230" s="80"/>
      <c r="BE230" s="80"/>
      <c r="BF230" s="81"/>
      <c r="BG230" s="81"/>
      <c r="BH230" s="81"/>
      <c r="BI230" s="81"/>
      <c r="BJ230" s="81"/>
      <c r="BK230" s="81"/>
      <c r="BL230" s="81"/>
      <c r="BM230" s="81"/>
      <c r="BN230" s="81"/>
      <c r="BO230" s="81"/>
      <c r="BP230" s="81"/>
      <c r="BQ230" s="81"/>
      <c r="BR230" s="81"/>
      <c r="BS230" s="81"/>
      <c r="BT230" s="81"/>
      <c r="BU230" s="81"/>
      <c r="BV230" s="81"/>
      <c r="BW230" s="81"/>
      <c r="BX230" s="81"/>
      <c r="BY230" s="81"/>
    </row>
    <row r="231" spans="1:77" s="8" customFormat="1" ht="11.25" hidden="1" customHeight="1">
      <c r="A231" s="83" t="s">
        <v>165</v>
      </c>
      <c r="B231" s="62"/>
      <c r="C231" s="210"/>
      <c r="D231" s="260"/>
      <c r="E231" s="261"/>
      <c r="F231" s="259"/>
      <c r="G231" s="260"/>
      <c r="H231" s="261"/>
      <c r="I231" s="209"/>
      <c r="J231" s="260"/>
      <c r="K231" s="211"/>
      <c r="L231" s="210"/>
      <c r="M231" s="210"/>
      <c r="N231" s="210"/>
      <c r="O231" s="185">
        <f t="shared" si="178"/>
        <v>0</v>
      </c>
      <c r="P231" s="185"/>
      <c r="Q231" s="185"/>
      <c r="R231" s="185"/>
      <c r="S231" s="185">
        <f t="shared" si="179"/>
        <v>0</v>
      </c>
      <c r="T231" s="185"/>
      <c r="U231" s="185">
        <f t="shared" si="180"/>
        <v>0</v>
      </c>
      <c r="V231" s="185">
        <f t="shared" si="181"/>
        <v>0</v>
      </c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2">
        <f t="shared" si="182"/>
        <v>0</v>
      </c>
      <c r="AN231" s="80"/>
      <c r="AO231" s="80"/>
      <c r="AP231" s="132"/>
      <c r="AQ231" s="132"/>
      <c r="AR231" s="132"/>
      <c r="AS231" s="132"/>
      <c r="AT231" s="132"/>
      <c r="AU231" s="132"/>
      <c r="AV231" s="132"/>
      <c r="AW231" s="132"/>
      <c r="AX231" s="80"/>
      <c r="AY231" s="80"/>
      <c r="AZ231" s="80"/>
      <c r="BA231" s="80"/>
      <c r="BB231" s="80"/>
      <c r="BC231" s="80"/>
      <c r="BD231" s="80"/>
      <c r="BE231" s="80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  <c r="BP231" s="81"/>
      <c r="BQ231" s="81"/>
      <c r="BR231" s="81"/>
      <c r="BS231" s="81"/>
      <c r="BT231" s="81"/>
      <c r="BU231" s="81"/>
      <c r="BV231" s="81"/>
      <c r="BW231" s="81"/>
      <c r="BX231" s="81"/>
      <c r="BY231" s="81"/>
    </row>
    <row r="232" spans="1:77" s="8" customFormat="1" ht="11.25" hidden="1" customHeight="1">
      <c r="A232" s="83" t="s">
        <v>166</v>
      </c>
      <c r="B232" s="62"/>
      <c r="C232" s="210"/>
      <c r="D232" s="260"/>
      <c r="E232" s="261"/>
      <c r="F232" s="259"/>
      <c r="G232" s="260"/>
      <c r="H232" s="261"/>
      <c r="I232" s="209"/>
      <c r="J232" s="260"/>
      <c r="K232" s="211"/>
      <c r="L232" s="210"/>
      <c r="M232" s="210"/>
      <c r="N232" s="210"/>
      <c r="O232" s="185">
        <f t="shared" si="178"/>
        <v>0</v>
      </c>
      <c r="P232" s="185"/>
      <c r="Q232" s="185"/>
      <c r="R232" s="185"/>
      <c r="S232" s="185">
        <f t="shared" si="179"/>
        <v>0</v>
      </c>
      <c r="T232" s="185"/>
      <c r="U232" s="185">
        <f t="shared" si="180"/>
        <v>0</v>
      </c>
      <c r="V232" s="185">
        <f t="shared" si="181"/>
        <v>0</v>
      </c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2">
        <f t="shared" si="182"/>
        <v>0</v>
      </c>
      <c r="AN232" s="80"/>
      <c r="AO232" s="80"/>
      <c r="AP232" s="132"/>
      <c r="AQ232" s="132"/>
      <c r="AR232" s="132"/>
      <c r="AS232" s="132"/>
      <c r="AT232" s="132"/>
      <c r="AU232" s="132"/>
      <c r="AV232" s="132"/>
      <c r="AW232" s="132"/>
      <c r="AX232" s="80"/>
      <c r="AY232" s="80"/>
      <c r="AZ232" s="80"/>
      <c r="BA232" s="80"/>
      <c r="BB232" s="80"/>
      <c r="BC232" s="80"/>
      <c r="BD232" s="80"/>
      <c r="BE232" s="80"/>
      <c r="BF232" s="81"/>
      <c r="BG232" s="81"/>
      <c r="BH232" s="81"/>
      <c r="BI232" s="81"/>
      <c r="BJ232" s="81"/>
      <c r="BK232" s="81"/>
      <c r="BL232" s="81"/>
      <c r="BM232" s="81"/>
      <c r="BN232" s="81"/>
      <c r="BO232" s="81"/>
      <c r="BP232" s="81"/>
      <c r="BQ232" s="81"/>
      <c r="BR232" s="81"/>
      <c r="BS232" s="81"/>
      <c r="BT232" s="81"/>
      <c r="BU232" s="81"/>
      <c r="BV232" s="81"/>
      <c r="BW232" s="81"/>
      <c r="BX232" s="81"/>
      <c r="BY232" s="81"/>
    </row>
    <row r="233" spans="1:77" s="8" customFormat="1" ht="11.25" hidden="1" customHeight="1">
      <c r="A233" s="83" t="s">
        <v>167</v>
      </c>
      <c r="B233" s="62"/>
      <c r="C233" s="210"/>
      <c r="D233" s="260"/>
      <c r="E233" s="261"/>
      <c r="F233" s="259"/>
      <c r="G233" s="260"/>
      <c r="H233" s="261"/>
      <c r="I233" s="209"/>
      <c r="J233" s="260"/>
      <c r="K233" s="211"/>
      <c r="L233" s="210"/>
      <c r="M233" s="210"/>
      <c r="N233" s="210"/>
      <c r="O233" s="185">
        <f t="shared" si="178"/>
        <v>0</v>
      </c>
      <c r="P233" s="185"/>
      <c r="Q233" s="185"/>
      <c r="R233" s="185"/>
      <c r="S233" s="185">
        <f t="shared" si="179"/>
        <v>0</v>
      </c>
      <c r="T233" s="185"/>
      <c r="U233" s="185">
        <f t="shared" si="180"/>
        <v>0</v>
      </c>
      <c r="V233" s="185">
        <f t="shared" si="181"/>
        <v>0</v>
      </c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2">
        <f t="shared" si="182"/>
        <v>0</v>
      </c>
      <c r="AN233" s="80"/>
      <c r="AO233" s="80"/>
      <c r="AP233" s="132"/>
      <c r="AQ233" s="132"/>
      <c r="AR233" s="132"/>
      <c r="AS233" s="132"/>
      <c r="AT233" s="132"/>
      <c r="AU233" s="132"/>
      <c r="AV233" s="132"/>
      <c r="AW233" s="132"/>
      <c r="AX233" s="80"/>
      <c r="AY233" s="80"/>
      <c r="AZ233" s="80"/>
      <c r="BA233" s="80"/>
      <c r="BB233" s="80"/>
      <c r="BC233" s="80"/>
      <c r="BD233" s="80"/>
      <c r="BE233" s="80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  <c r="BP233" s="81"/>
      <c r="BQ233" s="81"/>
      <c r="BR233" s="81"/>
      <c r="BS233" s="81"/>
      <c r="BT233" s="81"/>
      <c r="BU233" s="81"/>
      <c r="BV233" s="81"/>
      <c r="BW233" s="81"/>
      <c r="BX233" s="81"/>
      <c r="BY233" s="81"/>
    </row>
    <row r="234" spans="1:77" s="8" customFormat="1" ht="11.25" hidden="1" customHeight="1">
      <c r="A234" s="83" t="s">
        <v>168</v>
      </c>
      <c r="B234" s="62"/>
      <c r="C234" s="210"/>
      <c r="D234" s="260"/>
      <c r="E234" s="261"/>
      <c r="F234" s="259"/>
      <c r="G234" s="260"/>
      <c r="H234" s="261"/>
      <c r="I234" s="209"/>
      <c r="J234" s="260"/>
      <c r="K234" s="211"/>
      <c r="L234" s="210"/>
      <c r="M234" s="210"/>
      <c r="N234" s="210"/>
      <c r="O234" s="185">
        <f t="shared" si="178"/>
        <v>0</v>
      </c>
      <c r="P234" s="185"/>
      <c r="Q234" s="185"/>
      <c r="R234" s="185"/>
      <c r="S234" s="185">
        <f t="shared" si="179"/>
        <v>0</v>
      </c>
      <c r="T234" s="185"/>
      <c r="U234" s="185">
        <f t="shared" si="180"/>
        <v>0</v>
      </c>
      <c r="V234" s="185">
        <f t="shared" si="181"/>
        <v>0</v>
      </c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2">
        <f t="shared" si="182"/>
        <v>0</v>
      </c>
      <c r="AN234" s="80"/>
      <c r="AO234" s="80"/>
      <c r="AP234" s="132"/>
      <c r="AQ234" s="132"/>
      <c r="AR234" s="132"/>
      <c r="AS234" s="132"/>
      <c r="AT234" s="132"/>
      <c r="AU234" s="132"/>
      <c r="AV234" s="132"/>
      <c r="AW234" s="132"/>
      <c r="AX234" s="80"/>
      <c r="AY234" s="80"/>
      <c r="AZ234" s="80"/>
      <c r="BA234" s="80"/>
      <c r="BB234" s="80"/>
      <c r="BC234" s="80"/>
      <c r="BD234" s="80"/>
      <c r="BE234" s="80"/>
      <c r="BF234" s="81"/>
      <c r="BG234" s="81"/>
      <c r="BH234" s="81"/>
      <c r="BI234" s="81"/>
      <c r="BJ234" s="81"/>
      <c r="BK234" s="81"/>
      <c r="BL234" s="81"/>
      <c r="BM234" s="81"/>
      <c r="BN234" s="81"/>
      <c r="BO234" s="81"/>
      <c r="BP234" s="81"/>
      <c r="BQ234" s="81"/>
      <c r="BR234" s="81"/>
      <c r="BS234" s="81"/>
      <c r="BT234" s="81"/>
      <c r="BU234" s="81"/>
      <c r="BV234" s="81"/>
      <c r="BW234" s="81"/>
      <c r="BX234" s="81"/>
      <c r="BY234" s="81"/>
    </row>
    <row r="235" spans="1:77" s="8" customFormat="1" ht="11.25" hidden="1" customHeight="1">
      <c r="A235" s="83" t="s">
        <v>169</v>
      </c>
      <c r="B235" s="62"/>
      <c r="C235" s="210"/>
      <c r="D235" s="260"/>
      <c r="E235" s="261"/>
      <c r="F235" s="259"/>
      <c r="G235" s="260"/>
      <c r="H235" s="261"/>
      <c r="I235" s="209"/>
      <c r="J235" s="260"/>
      <c r="K235" s="211"/>
      <c r="L235" s="210"/>
      <c r="M235" s="210"/>
      <c r="N235" s="210"/>
      <c r="O235" s="185">
        <f t="shared" si="178"/>
        <v>0</v>
      </c>
      <c r="P235" s="185"/>
      <c r="Q235" s="185"/>
      <c r="R235" s="185"/>
      <c r="S235" s="185">
        <f t="shared" si="179"/>
        <v>0</v>
      </c>
      <c r="T235" s="185"/>
      <c r="U235" s="185">
        <f t="shared" si="180"/>
        <v>0</v>
      </c>
      <c r="V235" s="185">
        <f t="shared" si="181"/>
        <v>0</v>
      </c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2">
        <f t="shared" si="182"/>
        <v>0</v>
      </c>
      <c r="AN235" s="80"/>
      <c r="AO235" s="80"/>
      <c r="AP235" s="132"/>
      <c r="AQ235" s="132"/>
      <c r="AR235" s="132"/>
      <c r="AS235" s="132"/>
      <c r="AT235" s="132"/>
      <c r="AU235" s="132"/>
      <c r="AV235" s="132"/>
      <c r="AW235" s="132"/>
      <c r="AX235" s="80"/>
      <c r="AY235" s="80"/>
      <c r="AZ235" s="80"/>
      <c r="BA235" s="80"/>
      <c r="BB235" s="80"/>
      <c r="BC235" s="80"/>
      <c r="BD235" s="80"/>
      <c r="BE235" s="80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  <c r="BP235" s="81"/>
      <c r="BQ235" s="81"/>
      <c r="BR235" s="81"/>
      <c r="BS235" s="81"/>
      <c r="BT235" s="81"/>
      <c r="BU235" s="81"/>
      <c r="BV235" s="81"/>
      <c r="BW235" s="81"/>
      <c r="BX235" s="81"/>
      <c r="BY235" s="81"/>
    </row>
    <row r="236" spans="1:77" s="8" customFormat="1" ht="11.25" hidden="1" customHeight="1">
      <c r="A236" s="83" t="s">
        <v>170</v>
      </c>
      <c r="B236" s="62"/>
      <c r="C236" s="210"/>
      <c r="D236" s="260"/>
      <c r="E236" s="261"/>
      <c r="F236" s="259"/>
      <c r="G236" s="260"/>
      <c r="H236" s="261"/>
      <c r="I236" s="209"/>
      <c r="J236" s="260"/>
      <c r="K236" s="211"/>
      <c r="L236" s="210"/>
      <c r="M236" s="210"/>
      <c r="N236" s="210"/>
      <c r="O236" s="185">
        <f t="shared" si="178"/>
        <v>0</v>
      </c>
      <c r="P236" s="185"/>
      <c r="Q236" s="185"/>
      <c r="R236" s="185"/>
      <c r="S236" s="185">
        <f t="shared" si="179"/>
        <v>0</v>
      </c>
      <c r="T236" s="185"/>
      <c r="U236" s="185">
        <f t="shared" si="180"/>
        <v>0</v>
      </c>
      <c r="V236" s="185">
        <f t="shared" si="181"/>
        <v>0</v>
      </c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2">
        <f t="shared" si="182"/>
        <v>0</v>
      </c>
      <c r="AN236" s="80"/>
      <c r="AO236" s="80"/>
      <c r="AP236" s="132"/>
      <c r="AQ236" s="132"/>
      <c r="AR236" s="132"/>
      <c r="AS236" s="132"/>
      <c r="AT236" s="132"/>
      <c r="AU236" s="132"/>
      <c r="AV236" s="132"/>
      <c r="AW236" s="132"/>
      <c r="AX236" s="80"/>
      <c r="AY236" s="80"/>
      <c r="AZ236" s="80"/>
      <c r="BA236" s="80"/>
      <c r="BB236" s="80"/>
      <c r="BC236" s="80"/>
      <c r="BD236" s="80"/>
      <c r="BE236" s="80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</row>
    <row r="237" spans="1:77" s="8" customFormat="1" ht="11.25" hidden="1" customHeight="1">
      <c r="A237" s="83" t="s">
        <v>171</v>
      </c>
      <c r="B237" s="62"/>
      <c r="C237" s="210"/>
      <c r="D237" s="260"/>
      <c r="E237" s="261"/>
      <c r="F237" s="259"/>
      <c r="G237" s="260"/>
      <c r="H237" s="261"/>
      <c r="I237" s="209"/>
      <c r="J237" s="260"/>
      <c r="K237" s="211"/>
      <c r="L237" s="210"/>
      <c r="M237" s="210"/>
      <c r="N237" s="210"/>
      <c r="O237" s="185">
        <f t="shared" si="178"/>
        <v>0</v>
      </c>
      <c r="P237" s="185"/>
      <c r="Q237" s="185"/>
      <c r="R237" s="185"/>
      <c r="S237" s="185">
        <f t="shared" si="179"/>
        <v>0</v>
      </c>
      <c r="T237" s="185"/>
      <c r="U237" s="185">
        <f t="shared" si="180"/>
        <v>0</v>
      </c>
      <c r="V237" s="185">
        <f t="shared" si="181"/>
        <v>0</v>
      </c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2">
        <f t="shared" si="182"/>
        <v>0</v>
      </c>
      <c r="AN237" s="80"/>
      <c r="AO237" s="80"/>
      <c r="AP237" s="132"/>
      <c r="AQ237" s="132"/>
      <c r="AR237" s="132"/>
      <c r="AS237" s="132"/>
      <c r="AT237" s="132"/>
      <c r="AU237" s="132"/>
      <c r="AV237" s="132"/>
      <c r="AW237" s="132"/>
      <c r="AX237" s="80"/>
      <c r="AY237" s="80"/>
      <c r="AZ237" s="80"/>
      <c r="BA237" s="80"/>
      <c r="BB237" s="80"/>
      <c r="BC237" s="80"/>
      <c r="BD237" s="80"/>
      <c r="BE237" s="80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  <c r="BP237" s="81"/>
      <c r="BQ237" s="81"/>
      <c r="BR237" s="81"/>
      <c r="BS237" s="81"/>
      <c r="BT237" s="81"/>
      <c r="BU237" s="81"/>
      <c r="BV237" s="81"/>
      <c r="BW237" s="81"/>
      <c r="BX237" s="81"/>
      <c r="BY237" s="81"/>
    </row>
    <row r="238" spans="1:77" s="8" customFormat="1" ht="11.25" hidden="1" customHeight="1">
      <c r="A238" s="83" t="s">
        <v>172</v>
      </c>
      <c r="B238" s="62"/>
      <c r="C238" s="210"/>
      <c r="D238" s="260"/>
      <c r="E238" s="261"/>
      <c r="F238" s="259"/>
      <c r="G238" s="260"/>
      <c r="H238" s="261"/>
      <c r="I238" s="209"/>
      <c r="J238" s="260"/>
      <c r="K238" s="211"/>
      <c r="L238" s="210"/>
      <c r="M238" s="210"/>
      <c r="N238" s="210"/>
      <c r="O238" s="185">
        <f t="shared" si="178"/>
        <v>0</v>
      </c>
      <c r="P238" s="185"/>
      <c r="Q238" s="185"/>
      <c r="R238" s="185"/>
      <c r="S238" s="185">
        <f t="shared" si="179"/>
        <v>0</v>
      </c>
      <c r="T238" s="185"/>
      <c r="U238" s="185">
        <f t="shared" si="180"/>
        <v>0</v>
      </c>
      <c r="V238" s="185">
        <f t="shared" si="181"/>
        <v>0</v>
      </c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2">
        <f t="shared" si="182"/>
        <v>0</v>
      </c>
      <c r="AN238" s="80"/>
      <c r="AO238" s="80"/>
      <c r="AP238" s="132"/>
      <c r="AQ238" s="132"/>
      <c r="AR238" s="132"/>
      <c r="AS238" s="132"/>
      <c r="AT238" s="132"/>
      <c r="AU238" s="132"/>
      <c r="AV238" s="132"/>
      <c r="AW238" s="132"/>
      <c r="AX238" s="80"/>
      <c r="AY238" s="80"/>
      <c r="AZ238" s="80"/>
      <c r="BA238" s="80"/>
      <c r="BB238" s="80"/>
      <c r="BC238" s="80"/>
      <c r="BD238" s="80"/>
      <c r="BE238" s="80"/>
      <c r="BF238" s="81"/>
      <c r="BG238" s="81"/>
      <c r="BH238" s="81"/>
      <c r="BI238" s="81"/>
      <c r="BJ238" s="81"/>
      <c r="BK238" s="81"/>
      <c r="BL238" s="81"/>
      <c r="BM238" s="81"/>
      <c r="BN238" s="81"/>
      <c r="BO238" s="81"/>
      <c r="BP238" s="81"/>
      <c r="BQ238" s="81"/>
      <c r="BR238" s="81"/>
      <c r="BS238" s="81"/>
      <c r="BT238" s="81"/>
      <c r="BU238" s="81"/>
      <c r="BV238" s="81"/>
      <c r="BW238" s="81"/>
      <c r="BX238" s="81"/>
      <c r="BY238" s="81"/>
    </row>
    <row r="239" spans="1:77" s="8" customFormat="1" ht="11.25" hidden="1" customHeight="1">
      <c r="A239" s="83" t="s">
        <v>173</v>
      </c>
      <c r="B239" s="62"/>
      <c r="C239" s="210"/>
      <c r="D239" s="260"/>
      <c r="E239" s="261"/>
      <c r="F239" s="259"/>
      <c r="G239" s="260"/>
      <c r="H239" s="261"/>
      <c r="I239" s="209"/>
      <c r="J239" s="260"/>
      <c r="K239" s="211"/>
      <c r="L239" s="210"/>
      <c r="M239" s="210"/>
      <c r="N239" s="210"/>
      <c r="O239" s="185">
        <f t="shared" si="178"/>
        <v>0</v>
      </c>
      <c r="P239" s="185"/>
      <c r="Q239" s="185"/>
      <c r="R239" s="185"/>
      <c r="S239" s="185">
        <f t="shared" si="179"/>
        <v>0</v>
      </c>
      <c r="T239" s="185"/>
      <c r="U239" s="185">
        <f t="shared" si="180"/>
        <v>0</v>
      </c>
      <c r="V239" s="185">
        <f t="shared" si="181"/>
        <v>0</v>
      </c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2">
        <f t="shared" si="182"/>
        <v>0</v>
      </c>
      <c r="AN239" s="80"/>
      <c r="AO239" s="80"/>
      <c r="AP239" s="132"/>
      <c r="AQ239" s="132"/>
      <c r="AR239" s="132"/>
      <c r="AS239" s="132"/>
      <c r="AT239" s="132"/>
      <c r="AU239" s="132"/>
      <c r="AV239" s="132"/>
      <c r="AW239" s="132"/>
      <c r="AX239" s="80"/>
      <c r="AY239" s="80"/>
      <c r="AZ239" s="80"/>
      <c r="BA239" s="80"/>
      <c r="BB239" s="80"/>
      <c r="BC239" s="80"/>
      <c r="BD239" s="80"/>
      <c r="BE239" s="80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  <c r="BP239" s="81"/>
      <c r="BQ239" s="81"/>
      <c r="BR239" s="81"/>
      <c r="BS239" s="81"/>
      <c r="BT239" s="81"/>
      <c r="BU239" s="81"/>
      <c r="BV239" s="81"/>
      <c r="BW239" s="81"/>
      <c r="BX239" s="81"/>
      <c r="BY239" s="81"/>
    </row>
    <row r="240" spans="1:77" s="8" customFormat="1" ht="11.25" hidden="1" customHeight="1">
      <c r="A240" s="83" t="s">
        <v>174</v>
      </c>
      <c r="B240" s="62"/>
      <c r="C240" s="210"/>
      <c r="D240" s="260"/>
      <c r="E240" s="261"/>
      <c r="F240" s="259"/>
      <c r="G240" s="260"/>
      <c r="H240" s="261"/>
      <c r="I240" s="209"/>
      <c r="J240" s="260"/>
      <c r="K240" s="211"/>
      <c r="L240" s="210"/>
      <c r="M240" s="210"/>
      <c r="N240" s="210"/>
      <c r="O240" s="185">
        <f t="shared" si="178"/>
        <v>0</v>
      </c>
      <c r="P240" s="185"/>
      <c r="Q240" s="185"/>
      <c r="R240" s="185"/>
      <c r="S240" s="185">
        <f t="shared" si="179"/>
        <v>0</v>
      </c>
      <c r="T240" s="185"/>
      <c r="U240" s="185">
        <f t="shared" si="180"/>
        <v>0</v>
      </c>
      <c r="V240" s="185">
        <f t="shared" si="181"/>
        <v>0</v>
      </c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2">
        <f t="shared" si="182"/>
        <v>0</v>
      </c>
      <c r="AN240" s="80"/>
      <c r="AO240" s="80"/>
      <c r="AP240" s="132"/>
      <c r="AQ240" s="132"/>
      <c r="AR240" s="132"/>
      <c r="AS240" s="132"/>
      <c r="AT240" s="132"/>
      <c r="AU240" s="132"/>
      <c r="AV240" s="132"/>
      <c r="AW240" s="132"/>
      <c r="AX240" s="80"/>
      <c r="AY240" s="80"/>
      <c r="AZ240" s="80"/>
      <c r="BA240" s="80"/>
      <c r="BB240" s="80"/>
      <c r="BC240" s="80"/>
      <c r="BD240" s="80"/>
      <c r="BE240" s="80"/>
      <c r="BF240" s="81"/>
      <c r="BG240" s="81"/>
      <c r="BH240" s="81"/>
      <c r="BI240" s="81"/>
      <c r="BJ240" s="81"/>
      <c r="BK240" s="81"/>
      <c r="BL240" s="81"/>
      <c r="BM240" s="81"/>
      <c r="BN240" s="81"/>
      <c r="BO240" s="81"/>
      <c r="BP240" s="81"/>
      <c r="BQ240" s="81"/>
      <c r="BR240" s="81"/>
      <c r="BS240" s="81"/>
      <c r="BT240" s="81"/>
      <c r="BU240" s="81"/>
      <c r="BV240" s="81"/>
      <c r="BW240" s="81"/>
      <c r="BX240" s="81"/>
      <c r="BY240" s="81"/>
    </row>
    <row r="241" spans="1:77" s="8" customFormat="1" ht="11.25" hidden="1" customHeight="1">
      <c r="A241" s="83" t="s">
        <v>175</v>
      </c>
      <c r="B241" s="62"/>
      <c r="C241" s="210"/>
      <c r="D241" s="260"/>
      <c r="E241" s="261"/>
      <c r="F241" s="259"/>
      <c r="G241" s="260"/>
      <c r="H241" s="261"/>
      <c r="I241" s="209"/>
      <c r="J241" s="260"/>
      <c r="K241" s="211"/>
      <c r="L241" s="210"/>
      <c r="M241" s="210"/>
      <c r="N241" s="210"/>
      <c r="O241" s="185">
        <f t="shared" si="178"/>
        <v>0</v>
      </c>
      <c r="P241" s="185"/>
      <c r="Q241" s="185"/>
      <c r="R241" s="185"/>
      <c r="S241" s="185">
        <f t="shared" si="179"/>
        <v>0</v>
      </c>
      <c r="T241" s="185"/>
      <c r="U241" s="185">
        <f t="shared" si="180"/>
        <v>0</v>
      </c>
      <c r="V241" s="185">
        <f t="shared" si="181"/>
        <v>0</v>
      </c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2">
        <f t="shared" si="182"/>
        <v>0</v>
      </c>
      <c r="AN241" s="80"/>
      <c r="AO241" s="80"/>
      <c r="AP241" s="132"/>
      <c r="AQ241" s="132"/>
      <c r="AR241" s="132"/>
      <c r="AS241" s="132"/>
      <c r="AT241" s="132"/>
      <c r="AU241" s="132"/>
      <c r="AV241" s="132"/>
      <c r="AW241" s="132"/>
      <c r="AX241" s="80"/>
      <c r="AY241" s="80"/>
      <c r="AZ241" s="80"/>
      <c r="BA241" s="80"/>
      <c r="BB241" s="80"/>
      <c r="BC241" s="80"/>
      <c r="BD241" s="80"/>
      <c r="BE241" s="80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  <c r="BP241" s="81"/>
      <c r="BQ241" s="81"/>
      <c r="BR241" s="81"/>
      <c r="BS241" s="81"/>
      <c r="BT241" s="81"/>
      <c r="BU241" s="81"/>
      <c r="BV241" s="81"/>
      <c r="BW241" s="81"/>
      <c r="BX241" s="81"/>
      <c r="BY241" s="81"/>
    </row>
    <row r="242" spans="1:77" s="8" customFormat="1" ht="11.25" hidden="1" customHeight="1">
      <c r="A242" s="83" t="s">
        <v>176</v>
      </c>
      <c r="B242" s="62"/>
      <c r="C242" s="210"/>
      <c r="D242" s="260"/>
      <c r="E242" s="261"/>
      <c r="F242" s="259"/>
      <c r="G242" s="260"/>
      <c r="H242" s="261"/>
      <c r="I242" s="209"/>
      <c r="J242" s="260"/>
      <c r="K242" s="211"/>
      <c r="L242" s="210"/>
      <c r="M242" s="210"/>
      <c r="N242" s="210"/>
      <c r="O242" s="185">
        <f t="shared" si="178"/>
        <v>0</v>
      </c>
      <c r="P242" s="185"/>
      <c r="Q242" s="185"/>
      <c r="R242" s="185"/>
      <c r="S242" s="185">
        <f t="shared" si="179"/>
        <v>0</v>
      </c>
      <c r="T242" s="185"/>
      <c r="U242" s="185">
        <f t="shared" si="180"/>
        <v>0</v>
      </c>
      <c r="V242" s="185">
        <f t="shared" si="181"/>
        <v>0</v>
      </c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2">
        <f t="shared" si="182"/>
        <v>0</v>
      </c>
      <c r="AN242" s="80"/>
      <c r="AO242" s="80"/>
      <c r="AP242" s="132"/>
      <c r="AQ242" s="132"/>
      <c r="AR242" s="132"/>
      <c r="AS242" s="132"/>
      <c r="AT242" s="132"/>
      <c r="AU242" s="132"/>
      <c r="AV242" s="132"/>
      <c r="AW242" s="132"/>
      <c r="AX242" s="80"/>
      <c r="AY242" s="80"/>
      <c r="AZ242" s="80"/>
      <c r="BA242" s="80"/>
      <c r="BB242" s="80"/>
      <c r="BC242" s="80"/>
      <c r="BD242" s="80"/>
      <c r="BE242" s="80"/>
      <c r="BF242" s="81"/>
      <c r="BG242" s="81"/>
      <c r="BH242" s="81"/>
      <c r="BI242" s="81"/>
      <c r="BJ242" s="81"/>
      <c r="BK242" s="81"/>
      <c r="BL242" s="81"/>
      <c r="BM242" s="81"/>
      <c r="BN242" s="81"/>
      <c r="BO242" s="81"/>
      <c r="BP242" s="81"/>
      <c r="BQ242" s="81"/>
      <c r="BR242" s="81"/>
      <c r="BS242" s="81"/>
      <c r="BT242" s="81"/>
      <c r="BU242" s="81"/>
      <c r="BV242" s="81"/>
      <c r="BW242" s="81"/>
      <c r="BX242" s="81"/>
      <c r="BY242" s="81"/>
    </row>
    <row r="243" spans="1:77" s="8" customFormat="1" ht="11.25" hidden="1" customHeight="1">
      <c r="A243" s="83" t="s">
        <v>177</v>
      </c>
      <c r="B243" s="62"/>
      <c r="C243" s="210"/>
      <c r="D243" s="260"/>
      <c r="E243" s="261"/>
      <c r="F243" s="259"/>
      <c r="G243" s="260"/>
      <c r="H243" s="261"/>
      <c r="I243" s="209"/>
      <c r="J243" s="260"/>
      <c r="K243" s="211"/>
      <c r="L243" s="210"/>
      <c r="M243" s="210"/>
      <c r="N243" s="210"/>
      <c r="O243" s="185">
        <f t="shared" si="178"/>
        <v>0</v>
      </c>
      <c r="P243" s="185"/>
      <c r="Q243" s="185"/>
      <c r="R243" s="185"/>
      <c r="S243" s="185">
        <f t="shared" si="179"/>
        <v>0</v>
      </c>
      <c r="T243" s="185"/>
      <c r="U243" s="185">
        <f t="shared" si="180"/>
        <v>0</v>
      </c>
      <c r="V243" s="185">
        <f t="shared" si="181"/>
        <v>0</v>
      </c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2">
        <f t="shared" si="182"/>
        <v>0</v>
      </c>
      <c r="AN243" s="80"/>
      <c r="AO243" s="80"/>
      <c r="AP243" s="132"/>
      <c r="AQ243" s="132"/>
      <c r="AR243" s="132"/>
      <c r="AS243" s="132"/>
      <c r="AT243" s="132"/>
      <c r="AU243" s="132"/>
      <c r="AV243" s="132"/>
      <c r="AW243" s="132"/>
      <c r="AX243" s="80"/>
      <c r="AY243" s="80"/>
      <c r="AZ243" s="80"/>
      <c r="BA243" s="80"/>
      <c r="BB243" s="80"/>
      <c r="BC243" s="80"/>
      <c r="BD243" s="80"/>
      <c r="BE243" s="80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  <c r="BP243" s="81"/>
      <c r="BQ243" s="81"/>
      <c r="BR243" s="81"/>
      <c r="BS243" s="81"/>
      <c r="BT243" s="81"/>
      <c r="BU243" s="81"/>
      <c r="BV243" s="81"/>
      <c r="BW243" s="81"/>
      <c r="BX243" s="81"/>
      <c r="BY243" s="81"/>
    </row>
    <row r="244" spans="1:77" s="8" customFormat="1" ht="11.25" hidden="1" customHeight="1">
      <c r="A244" s="83" t="s">
        <v>178</v>
      </c>
      <c r="B244" s="62"/>
      <c r="C244" s="210"/>
      <c r="D244" s="260"/>
      <c r="E244" s="261"/>
      <c r="F244" s="259"/>
      <c r="G244" s="260"/>
      <c r="H244" s="261"/>
      <c r="I244" s="209"/>
      <c r="J244" s="260"/>
      <c r="K244" s="211"/>
      <c r="L244" s="210"/>
      <c r="M244" s="210"/>
      <c r="N244" s="210"/>
      <c r="O244" s="185">
        <f t="shared" si="178"/>
        <v>0</v>
      </c>
      <c r="P244" s="185"/>
      <c r="Q244" s="185"/>
      <c r="R244" s="185"/>
      <c r="S244" s="185">
        <f t="shared" si="179"/>
        <v>0</v>
      </c>
      <c r="T244" s="185"/>
      <c r="U244" s="185">
        <f t="shared" si="180"/>
        <v>0</v>
      </c>
      <c r="V244" s="185">
        <f t="shared" si="181"/>
        <v>0</v>
      </c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2">
        <f t="shared" si="182"/>
        <v>0</v>
      </c>
      <c r="AN244" s="80"/>
      <c r="AO244" s="80"/>
      <c r="AP244" s="132"/>
      <c r="AQ244" s="132"/>
      <c r="AR244" s="132"/>
      <c r="AS244" s="132"/>
      <c r="AT244" s="132"/>
      <c r="AU244" s="132"/>
      <c r="AV244" s="132"/>
      <c r="AW244" s="132"/>
      <c r="AX244" s="80"/>
      <c r="AY244" s="80"/>
      <c r="AZ244" s="80"/>
      <c r="BA244" s="80"/>
      <c r="BB244" s="80"/>
      <c r="BC244" s="80"/>
      <c r="BD244" s="80"/>
      <c r="BE244" s="80"/>
      <c r="BF244" s="81"/>
      <c r="BG244" s="81"/>
      <c r="BH244" s="81"/>
      <c r="BI244" s="81"/>
      <c r="BJ244" s="81"/>
      <c r="BK244" s="81"/>
      <c r="BL244" s="81"/>
      <c r="BM244" s="81"/>
      <c r="BN244" s="81"/>
      <c r="BO244" s="81"/>
      <c r="BP244" s="81"/>
      <c r="BQ244" s="81"/>
      <c r="BR244" s="81"/>
      <c r="BS244" s="81"/>
      <c r="BT244" s="81"/>
      <c r="BU244" s="81"/>
      <c r="BV244" s="81"/>
      <c r="BW244" s="81"/>
      <c r="BX244" s="81"/>
      <c r="BY244" s="81"/>
    </row>
    <row r="245" spans="1:77" s="8" customFormat="1" ht="11.25" hidden="1" customHeight="1">
      <c r="A245" s="83" t="s">
        <v>179</v>
      </c>
      <c r="B245" s="62"/>
      <c r="C245" s="210"/>
      <c r="D245" s="260"/>
      <c r="E245" s="261"/>
      <c r="F245" s="259"/>
      <c r="G245" s="260"/>
      <c r="H245" s="261"/>
      <c r="I245" s="209"/>
      <c r="J245" s="260"/>
      <c r="K245" s="211"/>
      <c r="L245" s="210"/>
      <c r="M245" s="210"/>
      <c r="N245" s="210"/>
      <c r="O245" s="185">
        <f t="shared" si="178"/>
        <v>0</v>
      </c>
      <c r="P245" s="185"/>
      <c r="Q245" s="185"/>
      <c r="R245" s="185"/>
      <c r="S245" s="185">
        <f t="shared" si="179"/>
        <v>0</v>
      </c>
      <c r="T245" s="185"/>
      <c r="U245" s="185">
        <f t="shared" si="180"/>
        <v>0</v>
      </c>
      <c r="V245" s="185">
        <f t="shared" si="181"/>
        <v>0</v>
      </c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2">
        <f t="shared" si="182"/>
        <v>0</v>
      </c>
      <c r="AN245" s="80"/>
      <c r="AO245" s="80"/>
      <c r="AP245" s="132"/>
      <c r="AQ245" s="132"/>
      <c r="AR245" s="132"/>
      <c r="AS245" s="132"/>
      <c r="AT245" s="132"/>
      <c r="AU245" s="132"/>
      <c r="AV245" s="132"/>
      <c r="AW245" s="132"/>
      <c r="AX245" s="80"/>
      <c r="AY245" s="80"/>
      <c r="AZ245" s="80"/>
      <c r="BA245" s="80"/>
      <c r="BB245" s="80"/>
      <c r="BC245" s="80"/>
      <c r="BD245" s="80"/>
      <c r="BE245" s="80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</row>
    <row r="246" spans="1:77" s="8" customFormat="1" ht="11.25" hidden="1" customHeight="1">
      <c r="A246" s="83" t="s">
        <v>180</v>
      </c>
      <c r="B246" s="62"/>
      <c r="C246" s="210"/>
      <c r="D246" s="260"/>
      <c r="E246" s="261"/>
      <c r="F246" s="259"/>
      <c r="G246" s="260"/>
      <c r="H246" s="261"/>
      <c r="I246" s="209"/>
      <c r="J246" s="260"/>
      <c r="K246" s="211"/>
      <c r="L246" s="210"/>
      <c r="M246" s="210"/>
      <c r="N246" s="210"/>
      <c r="O246" s="185">
        <f t="shared" si="178"/>
        <v>0</v>
      </c>
      <c r="P246" s="185"/>
      <c r="Q246" s="185"/>
      <c r="R246" s="185"/>
      <c r="S246" s="185">
        <f t="shared" si="179"/>
        <v>0</v>
      </c>
      <c r="T246" s="185"/>
      <c r="U246" s="185">
        <f t="shared" si="180"/>
        <v>0</v>
      </c>
      <c r="V246" s="185">
        <f t="shared" si="181"/>
        <v>0</v>
      </c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2">
        <f t="shared" si="182"/>
        <v>0</v>
      </c>
      <c r="AN246" s="80"/>
      <c r="AO246" s="80"/>
      <c r="AP246" s="132"/>
      <c r="AQ246" s="132"/>
      <c r="AR246" s="132"/>
      <c r="AS246" s="132"/>
      <c r="AT246" s="132"/>
      <c r="AU246" s="132"/>
      <c r="AV246" s="132"/>
      <c r="AW246" s="132"/>
      <c r="AX246" s="80"/>
      <c r="AY246" s="80"/>
      <c r="AZ246" s="80"/>
      <c r="BA246" s="80"/>
      <c r="BB246" s="80"/>
      <c r="BC246" s="80"/>
      <c r="BD246" s="80"/>
      <c r="BE246" s="80"/>
      <c r="BF246" s="81"/>
      <c r="BG246" s="81"/>
      <c r="BH246" s="81"/>
      <c r="BI246" s="81"/>
      <c r="BJ246" s="81"/>
      <c r="BK246" s="81"/>
      <c r="BL246" s="81"/>
      <c r="BM246" s="81"/>
      <c r="BN246" s="81"/>
      <c r="BO246" s="81"/>
      <c r="BP246" s="81"/>
      <c r="BQ246" s="81"/>
      <c r="BR246" s="81"/>
      <c r="BS246" s="81"/>
      <c r="BT246" s="81"/>
      <c r="BU246" s="81"/>
      <c r="BV246" s="81"/>
      <c r="BW246" s="81"/>
      <c r="BX246" s="81"/>
      <c r="BY246" s="81"/>
    </row>
    <row r="247" spans="1:77" s="8" customFormat="1" ht="11.25" hidden="1" customHeight="1">
      <c r="A247" s="83" t="s">
        <v>181</v>
      </c>
      <c r="B247" s="62"/>
      <c r="C247" s="210"/>
      <c r="D247" s="260"/>
      <c r="E247" s="261"/>
      <c r="F247" s="259"/>
      <c r="G247" s="260"/>
      <c r="H247" s="261"/>
      <c r="I247" s="209"/>
      <c r="J247" s="260"/>
      <c r="K247" s="211"/>
      <c r="L247" s="210"/>
      <c r="M247" s="210"/>
      <c r="N247" s="210"/>
      <c r="O247" s="185">
        <f t="shared" si="178"/>
        <v>0</v>
      </c>
      <c r="P247" s="185"/>
      <c r="Q247" s="185"/>
      <c r="R247" s="185"/>
      <c r="S247" s="185">
        <f t="shared" si="179"/>
        <v>0</v>
      </c>
      <c r="T247" s="185"/>
      <c r="U247" s="185">
        <f t="shared" si="180"/>
        <v>0</v>
      </c>
      <c r="V247" s="185">
        <f t="shared" si="181"/>
        <v>0</v>
      </c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2">
        <f t="shared" si="182"/>
        <v>0</v>
      </c>
      <c r="AN247" s="80"/>
      <c r="AO247" s="80"/>
      <c r="AP247" s="132"/>
      <c r="AQ247" s="132"/>
      <c r="AR247" s="132"/>
      <c r="AS247" s="132"/>
      <c r="AT247" s="132"/>
      <c r="AU247" s="132"/>
      <c r="AV247" s="132"/>
      <c r="AW247" s="132"/>
      <c r="AX247" s="80"/>
      <c r="AY247" s="80"/>
      <c r="AZ247" s="80"/>
      <c r="BA247" s="80"/>
      <c r="BB247" s="80"/>
      <c r="BC247" s="80"/>
      <c r="BD247" s="80"/>
      <c r="BE247" s="80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  <c r="BP247" s="81"/>
      <c r="BQ247" s="81"/>
      <c r="BR247" s="81"/>
      <c r="BS247" s="81"/>
      <c r="BT247" s="81"/>
      <c r="BU247" s="81"/>
      <c r="BV247" s="81"/>
      <c r="BW247" s="81"/>
      <c r="BX247" s="81"/>
      <c r="BY247" s="81"/>
    </row>
    <row r="248" spans="1:77" s="8" customFormat="1" ht="11.25" hidden="1" customHeight="1">
      <c r="A248" s="83" t="s">
        <v>182</v>
      </c>
      <c r="B248" s="62"/>
      <c r="C248" s="210"/>
      <c r="D248" s="260"/>
      <c r="E248" s="261"/>
      <c r="F248" s="259"/>
      <c r="G248" s="260"/>
      <c r="H248" s="261"/>
      <c r="I248" s="209"/>
      <c r="J248" s="260"/>
      <c r="K248" s="211"/>
      <c r="L248" s="210"/>
      <c r="M248" s="210"/>
      <c r="N248" s="210"/>
      <c r="O248" s="185">
        <f t="shared" si="178"/>
        <v>0</v>
      </c>
      <c r="P248" s="185"/>
      <c r="Q248" s="185"/>
      <c r="R248" s="185"/>
      <c r="S248" s="185">
        <f t="shared" si="179"/>
        <v>0</v>
      </c>
      <c r="T248" s="185"/>
      <c r="U248" s="185">
        <f t="shared" si="180"/>
        <v>0</v>
      </c>
      <c r="V248" s="185">
        <f t="shared" si="181"/>
        <v>0</v>
      </c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2">
        <f t="shared" si="182"/>
        <v>0</v>
      </c>
      <c r="AN248" s="80"/>
      <c r="AO248" s="80"/>
      <c r="AP248" s="132"/>
      <c r="AQ248" s="132"/>
      <c r="AR248" s="132"/>
      <c r="AS248" s="132"/>
      <c r="AT248" s="132"/>
      <c r="AU248" s="132"/>
      <c r="AV248" s="132"/>
      <c r="AW248" s="132"/>
      <c r="AX248" s="80"/>
      <c r="AY248" s="80"/>
      <c r="AZ248" s="80"/>
      <c r="BA248" s="80"/>
      <c r="BB248" s="80"/>
      <c r="BC248" s="80"/>
      <c r="BD248" s="80"/>
      <c r="BE248" s="80"/>
      <c r="BF248" s="81"/>
      <c r="BG248" s="81"/>
      <c r="BH248" s="81"/>
      <c r="BI248" s="81"/>
      <c r="BJ248" s="81"/>
      <c r="BK248" s="81"/>
      <c r="BL248" s="81"/>
      <c r="BM248" s="81"/>
      <c r="BN248" s="81"/>
      <c r="BO248" s="81"/>
      <c r="BP248" s="81"/>
      <c r="BQ248" s="81"/>
      <c r="BR248" s="81"/>
      <c r="BS248" s="81"/>
      <c r="BT248" s="81"/>
      <c r="BU248" s="81"/>
      <c r="BV248" s="81"/>
      <c r="BW248" s="81"/>
      <c r="BX248" s="81"/>
      <c r="BY248" s="81"/>
    </row>
    <row r="249" spans="1:77" s="8" customFormat="1" ht="11.25" hidden="1" customHeight="1">
      <c r="A249" s="83" t="s">
        <v>183</v>
      </c>
      <c r="B249" s="62"/>
      <c r="C249" s="210"/>
      <c r="D249" s="260"/>
      <c r="E249" s="261"/>
      <c r="F249" s="259"/>
      <c r="G249" s="260"/>
      <c r="H249" s="261"/>
      <c r="I249" s="209"/>
      <c r="J249" s="260"/>
      <c r="K249" s="211"/>
      <c r="L249" s="210"/>
      <c r="M249" s="210"/>
      <c r="N249" s="210"/>
      <c r="O249" s="185">
        <f t="shared" si="178"/>
        <v>0</v>
      </c>
      <c r="P249" s="185"/>
      <c r="Q249" s="185"/>
      <c r="R249" s="185"/>
      <c r="S249" s="185">
        <f t="shared" si="179"/>
        <v>0</v>
      </c>
      <c r="T249" s="185"/>
      <c r="U249" s="185">
        <f t="shared" si="180"/>
        <v>0</v>
      </c>
      <c r="V249" s="185">
        <f t="shared" si="181"/>
        <v>0</v>
      </c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2">
        <f t="shared" si="182"/>
        <v>0</v>
      </c>
      <c r="AN249" s="80"/>
      <c r="AO249" s="80"/>
      <c r="AP249" s="132"/>
      <c r="AQ249" s="132"/>
      <c r="AR249" s="132"/>
      <c r="AS249" s="132"/>
      <c r="AT249" s="132"/>
      <c r="AU249" s="132"/>
      <c r="AV249" s="132"/>
      <c r="AW249" s="132"/>
      <c r="AX249" s="80"/>
      <c r="AY249" s="80"/>
      <c r="AZ249" s="80"/>
      <c r="BA249" s="80"/>
      <c r="BB249" s="80"/>
      <c r="BC249" s="80"/>
      <c r="BD249" s="80"/>
      <c r="BE249" s="80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  <c r="BP249" s="81"/>
      <c r="BQ249" s="81"/>
      <c r="BR249" s="81"/>
      <c r="BS249" s="81"/>
      <c r="BT249" s="81"/>
      <c r="BU249" s="81"/>
      <c r="BV249" s="81"/>
      <c r="BW249" s="81"/>
      <c r="BX249" s="81"/>
      <c r="BY249" s="81"/>
    </row>
    <row r="250" spans="1:77" s="8" customFormat="1" ht="11.25" hidden="1" customHeight="1">
      <c r="A250" s="83" t="s">
        <v>184</v>
      </c>
      <c r="B250" s="62"/>
      <c r="C250" s="210"/>
      <c r="D250" s="260"/>
      <c r="E250" s="261"/>
      <c r="F250" s="259"/>
      <c r="G250" s="260"/>
      <c r="H250" s="261"/>
      <c r="I250" s="209"/>
      <c r="J250" s="260"/>
      <c r="K250" s="211"/>
      <c r="L250" s="210"/>
      <c r="M250" s="210"/>
      <c r="N250" s="210"/>
      <c r="O250" s="185">
        <f t="shared" si="178"/>
        <v>0</v>
      </c>
      <c r="P250" s="185"/>
      <c r="Q250" s="185"/>
      <c r="R250" s="185"/>
      <c r="S250" s="185">
        <f t="shared" si="179"/>
        <v>0</v>
      </c>
      <c r="T250" s="185"/>
      <c r="U250" s="185">
        <f t="shared" si="180"/>
        <v>0</v>
      </c>
      <c r="V250" s="185">
        <f t="shared" si="181"/>
        <v>0</v>
      </c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2">
        <f t="shared" si="182"/>
        <v>0</v>
      </c>
      <c r="AN250" s="80"/>
      <c r="AO250" s="80"/>
      <c r="AP250" s="132"/>
      <c r="AQ250" s="132"/>
      <c r="AR250" s="132"/>
      <c r="AS250" s="132"/>
      <c r="AT250" s="132"/>
      <c r="AU250" s="132"/>
      <c r="AV250" s="132"/>
      <c r="AW250" s="132"/>
      <c r="AX250" s="80"/>
      <c r="AY250" s="80"/>
      <c r="AZ250" s="80"/>
      <c r="BA250" s="80"/>
      <c r="BB250" s="80"/>
      <c r="BC250" s="80"/>
      <c r="BD250" s="80"/>
      <c r="BE250" s="80"/>
      <c r="BF250" s="81"/>
      <c r="BG250" s="81"/>
      <c r="BH250" s="81"/>
      <c r="BI250" s="81"/>
      <c r="BJ250" s="81"/>
      <c r="BK250" s="81"/>
      <c r="BL250" s="81"/>
      <c r="BM250" s="81"/>
      <c r="BN250" s="81"/>
      <c r="BO250" s="81"/>
      <c r="BP250" s="81"/>
      <c r="BQ250" s="81"/>
      <c r="BR250" s="81"/>
      <c r="BS250" s="81"/>
      <c r="BT250" s="81"/>
      <c r="BU250" s="81"/>
      <c r="BV250" s="81"/>
      <c r="BW250" s="81"/>
      <c r="BX250" s="81"/>
      <c r="BY250" s="81"/>
    </row>
    <row r="251" spans="1:77" s="8" customFormat="1" ht="11.25" hidden="1" customHeight="1">
      <c r="A251" s="83" t="s">
        <v>185</v>
      </c>
      <c r="B251" s="62"/>
      <c r="C251" s="210"/>
      <c r="D251" s="260"/>
      <c r="E251" s="261"/>
      <c r="F251" s="259"/>
      <c r="G251" s="260"/>
      <c r="H251" s="261"/>
      <c r="I251" s="209"/>
      <c r="J251" s="260"/>
      <c r="K251" s="211"/>
      <c r="L251" s="210"/>
      <c r="M251" s="210"/>
      <c r="N251" s="210"/>
      <c r="O251" s="185">
        <f t="shared" si="178"/>
        <v>0</v>
      </c>
      <c r="P251" s="185"/>
      <c r="Q251" s="185"/>
      <c r="R251" s="185"/>
      <c r="S251" s="185">
        <f t="shared" si="179"/>
        <v>0</v>
      </c>
      <c r="T251" s="185"/>
      <c r="U251" s="185">
        <f t="shared" si="180"/>
        <v>0</v>
      </c>
      <c r="V251" s="185">
        <f t="shared" si="181"/>
        <v>0</v>
      </c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2">
        <f t="shared" si="182"/>
        <v>0</v>
      </c>
      <c r="AN251" s="80"/>
      <c r="AO251" s="80"/>
      <c r="AP251" s="132"/>
      <c r="AQ251" s="132"/>
      <c r="AR251" s="132"/>
      <c r="AS251" s="132"/>
      <c r="AT251" s="132"/>
      <c r="AU251" s="132"/>
      <c r="AV251" s="132"/>
      <c r="AW251" s="132"/>
      <c r="AX251" s="80"/>
      <c r="AY251" s="80"/>
      <c r="AZ251" s="80"/>
      <c r="BA251" s="80"/>
      <c r="BB251" s="80"/>
      <c r="BC251" s="80"/>
      <c r="BD251" s="80"/>
      <c r="BE251" s="80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  <c r="BP251" s="81"/>
      <c r="BQ251" s="81"/>
      <c r="BR251" s="81"/>
      <c r="BS251" s="81"/>
      <c r="BT251" s="81"/>
      <c r="BU251" s="81"/>
      <c r="BV251" s="81"/>
      <c r="BW251" s="81"/>
      <c r="BX251" s="81"/>
      <c r="BY251" s="81"/>
    </row>
    <row r="252" spans="1:77" s="8" customFormat="1" ht="11.25" hidden="1" customHeight="1">
      <c r="A252" s="83" t="s">
        <v>186</v>
      </c>
      <c r="B252" s="62"/>
      <c r="C252" s="210"/>
      <c r="D252" s="260"/>
      <c r="E252" s="261"/>
      <c r="F252" s="259"/>
      <c r="G252" s="260"/>
      <c r="H252" s="261"/>
      <c r="I252" s="209"/>
      <c r="J252" s="260"/>
      <c r="K252" s="211"/>
      <c r="L252" s="210"/>
      <c r="M252" s="210"/>
      <c r="N252" s="210"/>
      <c r="O252" s="185">
        <f t="shared" si="178"/>
        <v>0</v>
      </c>
      <c r="P252" s="185"/>
      <c r="Q252" s="185"/>
      <c r="R252" s="185"/>
      <c r="S252" s="185">
        <f t="shared" si="179"/>
        <v>0</v>
      </c>
      <c r="T252" s="185"/>
      <c r="U252" s="185">
        <f t="shared" si="180"/>
        <v>0</v>
      </c>
      <c r="V252" s="185">
        <f t="shared" si="181"/>
        <v>0</v>
      </c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2">
        <f t="shared" si="182"/>
        <v>0</v>
      </c>
      <c r="AN252" s="80"/>
      <c r="AO252" s="80"/>
      <c r="AP252" s="132"/>
      <c r="AQ252" s="132"/>
      <c r="AR252" s="132"/>
      <c r="AS252" s="132"/>
      <c r="AT252" s="132"/>
      <c r="AU252" s="132"/>
      <c r="AV252" s="132"/>
      <c r="AW252" s="132"/>
      <c r="AX252" s="80"/>
      <c r="AY252" s="80"/>
      <c r="AZ252" s="80"/>
      <c r="BA252" s="80"/>
      <c r="BB252" s="80"/>
      <c r="BC252" s="80"/>
      <c r="BD252" s="80"/>
      <c r="BE252" s="80"/>
      <c r="BF252" s="81"/>
      <c r="BG252" s="81"/>
      <c r="BH252" s="81"/>
      <c r="BI252" s="81"/>
      <c r="BJ252" s="81"/>
      <c r="BK252" s="81"/>
      <c r="BL252" s="81"/>
      <c r="BM252" s="81"/>
      <c r="BN252" s="81"/>
      <c r="BO252" s="81"/>
      <c r="BP252" s="81"/>
      <c r="BQ252" s="81"/>
      <c r="BR252" s="81"/>
      <c r="BS252" s="81"/>
      <c r="BT252" s="81"/>
      <c r="BU252" s="81"/>
      <c r="BV252" s="81"/>
      <c r="BW252" s="81"/>
      <c r="BX252" s="81"/>
      <c r="BY252" s="81"/>
    </row>
    <row r="253" spans="1:77" s="8" customFormat="1" ht="11.25" hidden="1" customHeight="1">
      <c r="A253" s="83"/>
      <c r="B253" s="273"/>
      <c r="C253" s="120"/>
      <c r="D253" s="120"/>
      <c r="E253" s="190"/>
      <c r="F253" s="259"/>
      <c r="G253" s="260"/>
      <c r="H253" s="261"/>
      <c r="I253" s="259"/>
      <c r="J253" s="260"/>
      <c r="K253" s="261"/>
      <c r="L253" s="260"/>
      <c r="M253" s="260"/>
      <c r="N253" s="260"/>
      <c r="O253" s="185">
        <f t="shared" si="178"/>
        <v>0</v>
      </c>
      <c r="P253" s="185"/>
      <c r="Q253" s="185"/>
      <c r="R253" s="185"/>
      <c r="S253" s="185"/>
      <c r="T253" s="185"/>
      <c r="U253" s="185">
        <f t="shared" si="180"/>
        <v>0</v>
      </c>
      <c r="V253" s="185">
        <f t="shared" si="181"/>
        <v>0</v>
      </c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61"/>
      <c r="AM253" s="52">
        <f t="shared" si="182"/>
        <v>0</v>
      </c>
      <c r="AN253" s="80"/>
      <c r="AO253" s="80"/>
      <c r="AP253" s="132"/>
      <c r="AQ253" s="132"/>
      <c r="AR253" s="132"/>
      <c r="AS253" s="132"/>
      <c r="AT253" s="132"/>
      <c r="AU253" s="132"/>
      <c r="AV253" s="132"/>
      <c r="AW253" s="132"/>
      <c r="AX253" s="80"/>
      <c r="AY253" s="80"/>
      <c r="AZ253" s="80"/>
      <c r="BA253" s="80"/>
      <c r="BB253" s="80"/>
      <c r="BC253" s="80"/>
      <c r="BD253" s="80"/>
      <c r="BE253" s="80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  <c r="BV253" s="81"/>
      <c r="BW253" s="81"/>
      <c r="BX253" s="81"/>
      <c r="BY253" s="81"/>
    </row>
    <row r="254" spans="1:77" s="8" customFormat="1" ht="11.25" hidden="1" customHeight="1">
      <c r="A254" s="275"/>
      <c r="B254" s="274"/>
      <c r="C254" s="260"/>
      <c r="D254" s="260"/>
      <c r="E254" s="261"/>
      <c r="F254" s="259"/>
      <c r="G254" s="260"/>
      <c r="H254" s="261"/>
      <c r="I254" s="259"/>
      <c r="J254" s="260"/>
      <c r="K254" s="261"/>
      <c r="L254" s="260"/>
      <c r="M254" s="260"/>
      <c r="N254" s="260"/>
      <c r="O254" s="185">
        <f t="shared" si="178"/>
        <v>0</v>
      </c>
      <c r="P254" s="185"/>
      <c r="Q254" s="185"/>
      <c r="R254" s="185"/>
      <c r="S254" s="185"/>
      <c r="T254" s="185"/>
      <c r="U254" s="185">
        <f t="shared" si="180"/>
        <v>0</v>
      </c>
      <c r="V254" s="185">
        <f t="shared" si="181"/>
        <v>0</v>
      </c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61"/>
      <c r="AM254" s="64">
        <f t="shared" si="182"/>
        <v>0</v>
      </c>
      <c r="AN254" s="80"/>
      <c r="AO254" s="80"/>
      <c r="AP254" s="132"/>
      <c r="AQ254" s="132"/>
      <c r="AR254" s="132"/>
      <c r="AS254" s="132"/>
      <c r="AT254" s="132"/>
      <c r="AU254" s="132"/>
      <c r="AV254" s="132"/>
      <c r="AW254" s="132"/>
      <c r="AX254" s="80"/>
      <c r="AY254" s="80"/>
      <c r="AZ254" s="80"/>
      <c r="BA254" s="80"/>
      <c r="BB254" s="80"/>
      <c r="BC254" s="80"/>
      <c r="BD254" s="80"/>
      <c r="BE254" s="80"/>
      <c r="BF254" s="81"/>
      <c r="BG254" s="81"/>
      <c r="BH254" s="81"/>
      <c r="BI254" s="81"/>
      <c r="BJ254" s="81"/>
      <c r="BK254" s="81"/>
      <c r="BL254" s="81"/>
      <c r="BM254" s="81"/>
      <c r="BN254" s="81"/>
      <c r="BO254" s="81"/>
      <c r="BP254" s="81"/>
      <c r="BQ254" s="81"/>
      <c r="BR254" s="81"/>
      <c r="BS254" s="81"/>
      <c r="BT254" s="81"/>
      <c r="BU254" s="81"/>
      <c r="BV254" s="81"/>
      <c r="BW254" s="81"/>
      <c r="BX254" s="81"/>
      <c r="BY254" s="81"/>
    </row>
    <row r="255" spans="1:77" s="8" customFormat="1" ht="23.25" customHeight="1">
      <c r="A255" s="275"/>
      <c r="B255" s="123" t="s">
        <v>375</v>
      </c>
      <c r="C255" s="260"/>
      <c r="D255" s="260"/>
      <c r="E255" s="261"/>
      <c r="F255" s="259"/>
      <c r="G255" s="260"/>
      <c r="H255" s="261"/>
      <c r="I255" s="259"/>
      <c r="J255" s="260"/>
      <c r="K255" s="261"/>
      <c r="L255" s="260"/>
      <c r="M255" s="260"/>
      <c r="N255" s="260"/>
      <c r="O255" s="185"/>
      <c r="P255" s="185"/>
      <c r="Q255" s="185"/>
      <c r="R255" s="185"/>
      <c r="S255" s="185"/>
      <c r="T255" s="185"/>
      <c r="U255" s="185"/>
      <c r="V255" s="185"/>
      <c r="W255" s="57"/>
      <c r="X255" s="57"/>
      <c r="Y255" s="57"/>
      <c r="Z255" s="57"/>
      <c r="AA255" s="57"/>
      <c r="AB255" s="57"/>
      <c r="AC255" s="57"/>
      <c r="AD255" s="57">
        <v>16</v>
      </c>
      <c r="AE255" s="57"/>
      <c r="AF255" s="57">
        <v>23</v>
      </c>
      <c r="AG255" s="57"/>
      <c r="AH255" s="57">
        <v>16</v>
      </c>
      <c r="AI255" s="57"/>
      <c r="AJ255" s="57">
        <v>13</v>
      </c>
      <c r="AK255" s="57"/>
      <c r="AL255" s="61"/>
      <c r="AM255" s="64"/>
      <c r="AN255" s="80"/>
      <c r="AO255" s="80"/>
      <c r="AP255" s="132"/>
      <c r="AQ255" s="132"/>
      <c r="AR255" s="132"/>
      <c r="AS255" s="132"/>
      <c r="AT255" s="132"/>
      <c r="AU255" s="132"/>
      <c r="AV255" s="132"/>
      <c r="AW255" s="132"/>
      <c r="AX255" s="80"/>
      <c r="AY255" s="80"/>
      <c r="AZ255" s="80"/>
      <c r="BA255" s="80"/>
      <c r="BB255" s="80"/>
      <c r="BC255" s="80"/>
      <c r="BD255" s="80"/>
      <c r="BE255" s="80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  <c r="BP255" s="81"/>
      <c r="BQ255" s="81"/>
      <c r="BR255" s="81"/>
      <c r="BS255" s="81"/>
      <c r="BT255" s="81"/>
      <c r="BU255" s="81"/>
      <c r="BV255" s="81"/>
      <c r="BW255" s="81"/>
      <c r="BX255" s="81"/>
      <c r="BY255" s="81"/>
    </row>
    <row r="256" spans="1:77" s="8" customFormat="1" ht="22.5" customHeight="1">
      <c r="A256" s="275"/>
      <c r="B256" s="123" t="s">
        <v>372</v>
      </c>
      <c r="C256" s="260"/>
      <c r="D256" s="260"/>
      <c r="E256" s="261"/>
      <c r="F256" s="259"/>
      <c r="G256" s="260"/>
      <c r="H256" s="261"/>
      <c r="I256" s="259"/>
      <c r="J256" s="260"/>
      <c r="K256" s="261"/>
      <c r="L256" s="260"/>
      <c r="M256" s="260"/>
      <c r="N256" s="260"/>
      <c r="O256" s="185"/>
      <c r="P256" s="185"/>
      <c r="Q256" s="185"/>
      <c r="R256" s="185"/>
      <c r="S256" s="185"/>
      <c r="T256" s="185"/>
      <c r="U256" s="185"/>
      <c r="V256" s="185"/>
      <c r="W256" s="57"/>
      <c r="X256" s="57"/>
      <c r="Y256" s="57"/>
      <c r="Z256" s="57"/>
      <c r="AA256" s="57"/>
      <c r="AB256" s="57">
        <v>6</v>
      </c>
      <c r="AC256" s="57"/>
      <c r="AD256" s="57"/>
      <c r="AE256" s="57"/>
      <c r="AF256" s="57"/>
      <c r="AG256" s="57"/>
      <c r="AH256" s="57"/>
      <c r="AI256" s="57"/>
      <c r="AJ256" s="57"/>
      <c r="AK256" s="57"/>
      <c r="AL256" s="61"/>
      <c r="AM256" s="135"/>
      <c r="AN256" s="80"/>
      <c r="AO256" s="80"/>
      <c r="AP256" s="132"/>
      <c r="AQ256" s="132"/>
      <c r="AR256" s="132"/>
      <c r="AS256" s="132"/>
      <c r="AT256" s="132"/>
      <c r="AU256" s="132"/>
      <c r="AV256" s="132"/>
      <c r="AW256" s="132"/>
      <c r="AX256" s="80"/>
      <c r="AY256" s="80"/>
      <c r="AZ256" s="80"/>
      <c r="BA256" s="80"/>
      <c r="BB256" s="80"/>
      <c r="BC256" s="80"/>
      <c r="BD256" s="80"/>
      <c r="BE256" s="80"/>
      <c r="BF256" s="81"/>
      <c r="BG256" s="81"/>
      <c r="BH256" s="81"/>
      <c r="BI256" s="81"/>
      <c r="BJ256" s="81"/>
      <c r="BK256" s="81"/>
      <c r="BL256" s="81"/>
      <c r="BM256" s="81"/>
      <c r="BN256" s="81"/>
      <c r="BO256" s="81"/>
      <c r="BP256" s="81"/>
      <c r="BQ256" s="81"/>
      <c r="BR256" s="81"/>
      <c r="BS256" s="81"/>
      <c r="BT256" s="81"/>
      <c r="BU256" s="81"/>
      <c r="BV256" s="81"/>
      <c r="BW256" s="81"/>
      <c r="BX256" s="81"/>
      <c r="BY256" s="81"/>
    </row>
    <row r="257" spans="1:77" s="12" customFormat="1" ht="25.5" customHeight="1">
      <c r="A257" s="83"/>
      <c r="B257" s="276" t="s">
        <v>365</v>
      </c>
      <c r="C257" s="420"/>
      <c r="D257" s="420"/>
      <c r="E257" s="421"/>
      <c r="F257" s="422"/>
      <c r="G257" s="420"/>
      <c r="H257" s="421"/>
      <c r="I257" s="423">
        <f>AL257-O257</f>
        <v>0</v>
      </c>
      <c r="J257" s="420"/>
      <c r="K257" s="421"/>
      <c r="L257" s="260"/>
      <c r="M257" s="260"/>
      <c r="N257" s="260"/>
      <c r="O257" s="229">
        <f t="shared" ref="O257:W257" si="183">SUM(O67,O78,O89,O123,O144)</f>
        <v>4464</v>
      </c>
      <c r="P257" s="229">
        <f t="shared" si="183"/>
        <v>32</v>
      </c>
      <c r="Q257" s="229">
        <f t="shared" si="183"/>
        <v>28</v>
      </c>
      <c r="R257" s="229">
        <f t="shared" si="183"/>
        <v>0</v>
      </c>
      <c r="S257" s="229">
        <f t="shared" si="183"/>
        <v>142</v>
      </c>
      <c r="T257" s="229">
        <f t="shared" si="183"/>
        <v>88</v>
      </c>
      <c r="U257" s="229">
        <f t="shared" si="183"/>
        <v>3958</v>
      </c>
      <c r="V257" s="229">
        <f t="shared" si="183"/>
        <v>1274</v>
      </c>
      <c r="W257" s="229">
        <f t="shared" si="183"/>
        <v>2624</v>
      </c>
      <c r="X257" s="229">
        <f>X123+X89+X10+X67+X78</f>
        <v>60</v>
      </c>
      <c r="Y257" s="229">
        <f>Y123+Y89+Y10+Y67+Y78</f>
        <v>576</v>
      </c>
      <c r="Z257" s="280">
        <f t="shared" ref="Z257:AK257" si="184">Z123+Z89+Z10+Z67+Z78+Z260+Z261</f>
        <v>828</v>
      </c>
      <c r="AA257" s="185">
        <f t="shared" si="184"/>
        <v>576</v>
      </c>
      <c r="AB257" s="185">
        <f t="shared" si="184"/>
        <v>858</v>
      </c>
      <c r="AC257" s="185">
        <f t="shared" si="184"/>
        <v>0</v>
      </c>
      <c r="AD257" s="185">
        <f t="shared" si="184"/>
        <v>560</v>
      </c>
      <c r="AE257" s="185">
        <f t="shared" si="184"/>
        <v>0</v>
      </c>
      <c r="AF257" s="185">
        <f t="shared" si="184"/>
        <v>805</v>
      </c>
      <c r="AG257" s="185">
        <f t="shared" si="184"/>
        <v>0</v>
      </c>
      <c r="AH257" s="185">
        <f t="shared" si="184"/>
        <v>560</v>
      </c>
      <c r="AI257" s="185">
        <f t="shared" si="184"/>
        <v>0</v>
      </c>
      <c r="AJ257" s="185">
        <f t="shared" si="184"/>
        <v>455</v>
      </c>
      <c r="AK257" s="185">
        <f t="shared" si="184"/>
        <v>144</v>
      </c>
      <c r="AL257" s="52">
        <v>4464</v>
      </c>
      <c r="AM257" s="52">
        <v>4464</v>
      </c>
      <c r="AN257" s="15"/>
      <c r="AO257" s="15"/>
      <c r="AP257" s="146" t="e">
        <f t="shared" ref="AP257:AW257" si="185">(AP10+AP67+AP78+AP89+AP123)/AP7</f>
        <v>#DIV/0!</v>
      </c>
      <c r="AQ257" s="146" t="e">
        <f t="shared" si="185"/>
        <v>#DIV/0!</v>
      </c>
      <c r="AR257" s="146" t="e">
        <f t="shared" si="185"/>
        <v>#DIV/0!</v>
      </c>
      <c r="AS257" s="146" t="e">
        <f t="shared" si="185"/>
        <v>#DIV/0!</v>
      </c>
      <c r="AT257" s="146" t="e">
        <f t="shared" si="185"/>
        <v>#DIV/0!</v>
      </c>
      <c r="AU257" s="146" t="e">
        <f t="shared" si="185"/>
        <v>#DIV/0!</v>
      </c>
      <c r="AV257" s="146" t="e">
        <f t="shared" si="185"/>
        <v>#DIV/0!</v>
      </c>
      <c r="AW257" s="146" t="e">
        <f t="shared" si="185"/>
        <v>#DIV/0!</v>
      </c>
      <c r="AX257" s="15"/>
      <c r="AY257" s="15"/>
      <c r="AZ257" s="15"/>
      <c r="BA257" s="15"/>
      <c r="BB257" s="15"/>
      <c r="BC257" s="15"/>
      <c r="BD257" s="15"/>
      <c r="BE257" s="15"/>
      <c r="BF257" s="100"/>
      <c r="BG257" s="100"/>
      <c r="BH257" s="100"/>
      <c r="BI257" s="100"/>
      <c r="BJ257" s="100"/>
      <c r="BK257" s="100"/>
      <c r="BL257" s="100"/>
      <c r="BM257" s="100"/>
      <c r="BN257" s="100"/>
      <c r="BO257" s="100"/>
      <c r="BP257" s="100"/>
      <c r="BQ257" s="100"/>
      <c r="BR257" s="100"/>
      <c r="BS257" s="100"/>
      <c r="BT257" s="100"/>
      <c r="BU257" s="100"/>
      <c r="BV257" s="100"/>
      <c r="BW257" s="100"/>
      <c r="BX257" s="100"/>
      <c r="BY257" s="100"/>
    </row>
    <row r="258" spans="1:77" s="13" customFormat="1" ht="24" customHeight="1">
      <c r="A258" s="281"/>
      <c r="B258" s="55" t="s">
        <v>358</v>
      </c>
      <c r="C258" s="345">
        <f>F258/O258</f>
        <v>0</v>
      </c>
      <c r="D258" s="425"/>
      <c r="E258" s="425"/>
      <c r="F258" s="424"/>
      <c r="G258" s="425"/>
      <c r="H258" s="425"/>
      <c r="I258" s="420"/>
      <c r="J258" s="420"/>
      <c r="K258" s="421"/>
      <c r="L258" s="191"/>
      <c r="M258" s="120"/>
      <c r="N258" s="190"/>
      <c r="O258" s="237">
        <f t="shared" ref="O258:W258" si="186">SUM(O10,O257)</f>
        <v>5940</v>
      </c>
      <c r="P258" s="185">
        <f t="shared" si="186"/>
        <v>44</v>
      </c>
      <c r="Q258" s="185">
        <f t="shared" si="186"/>
        <v>28</v>
      </c>
      <c r="R258" s="185">
        <f t="shared" si="186"/>
        <v>0</v>
      </c>
      <c r="S258" s="185">
        <f t="shared" si="186"/>
        <v>233</v>
      </c>
      <c r="T258" s="185">
        <f t="shared" si="186"/>
        <v>96</v>
      </c>
      <c r="U258" s="185">
        <f t="shared" si="186"/>
        <v>5323</v>
      </c>
      <c r="V258" s="185">
        <f t="shared" si="186"/>
        <v>1855</v>
      </c>
      <c r="W258" s="185">
        <f t="shared" si="186"/>
        <v>3408</v>
      </c>
      <c r="X258" s="185">
        <f t="shared" ref="X258:AA258" si="187">X257+X256</f>
        <v>60</v>
      </c>
      <c r="Y258" s="185">
        <f t="shared" si="187"/>
        <v>576</v>
      </c>
      <c r="Z258" s="185">
        <f t="shared" si="187"/>
        <v>828</v>
      </c>
      <c r="AA258" s="185">
        <f t="shared" si="187"/>
        <v>576</v>
      </c>
      <c r="AB258" s="185">
        <f>AB257+AB256</f>
        <v>864</v>
      </c>
      <c r="AC258" s="185">
        <f t="shared" ref="AC258" si="188">AC257+AC256</f>
        <v>0</v>
      </c>
      <c r="AD258" s="185">
        <f>AD255+AD256+AD257</f>
        <v>576</v>
      </c>
      <c r="AE258" s="185">
        <f t="shared" ref="AE258:AK258" si="189">AE255+AE256+AE257</f>
        <v>0</v>
      </c>
      <c r="AF258" s="185">
        <f t="shared" si="189"/>
        <v>828</v>
      </c>
      <c r="AG258" s="185">
        <f t="shared" si="189"/>
        <v>0</v>
      </c>
      <c r="AH258" s="185">
        <f t="shared" si="189"/>
        <v>576</v>
      </c>
      <c r="AI258" s="185">
        <f t="shared" si="189"/>
        <v>0</v>
      </c>
      <c r="AJ258" s="185">
        <f t="shared" si="189"/>
        <v>468</v>
      </c>
      <c r="AK258" s="185">
        <f t="shared" si="189"/>
        <v>144</v>
      </c>
      <c r="AL258" s="106" t="s">
        <v>194</v>
      </c>
      <c r="AM258" s="122">
        <v>5940</v>
      </c>
      <c r="AN258" s="15"/>
      <c r="AO258" s="15"/>
      <c r="AP258" s="60"/>
      <c r="AQ258" s="60"/>
      <c r="AR258" s="60"/>
      <c r="AS258" s="60"/>
      <c r="AT258" s="60"/>
      <c r="AU258" s="60"/>
      <c r="AV258" s="60"/>
      <c r="AW258" s="60"/>
      <c r="AX258" s="15"/>
      <c r="AY258" s="15"/>
      <c r="AZ258" s="15"/>
      <c r="BA258" s="15"/>
      <c r="BB258" s="15"/>
      <c r="BC258" s="15"/>
      <c r="BD258" s="15"/>
      <c r="BE258" s="15"/>
      <c r="BF258" s="100"/>
      <c r="BG258" s="100"/>
      <c r="BH258" s="100"/>
      <c r="BI258" s="100"/>
      <c r="BJ258" s="100"/>
      <c r="BK258" s="100"/>
      <c r="BL258" s="100"/>
      <c r="BM258" s="100"/>
      <c r="BN258" s="100"/>
      <c r="BO258" s="100"/>
      <c r="BP258" s="100"/>
      <c r="BQ258" s="100"/>
      <c r="BR258" s="100"/>
      <c r="BS258" s="100"/>
      <c r="BT258" s="100"/>
      <c r="BU258" s="100"/>
      <c r="BV258" s="100"/>
      <c r="BW258" s="100"/>
      <c r="BX258" s="100"/>
      <c r="BY258" s="100"/>
    </row>
    <row r="259" spans="1:77" s="13" customFormat="1" ht="23.25" customHeight="1">
      <c r="A259" s="345" t="s">
        <v>366</v>
      </c>
      <c r="B259" s="345"/>
      <c r="C259" s="345"/>
      <c r="D259" s="345"/>
      <c r="E259" s="345"/>
      <c r="F259" s="345"/>
      <c r="G259" s="345"/>
      <c r="H259" s="345"/>
      <c r="I259" s="345"/>
      <c r="J259" s="345"/>
      <c r="K259" s="345"/>
      <c r="L259" s="346"/>
      <c r="M259" s="346"/>
      <c r="N259" s="346"/>
      <c r="O259" s="345"/>
      <c r="P259" s="345"/>
      <c r="Q259" s="345"/>
      <c r="R259" s="345"/>
      <c r="S259" s="345"/>
      <c r="T259" s="57"/>
      <c r="U259" s="347" t="s">
        <v>4</v>
      </c>
      <c r="V259" s="348" t="s">
        <v>33</v>
      </c>
      <c r="W259" s="348"/>
      <c r="X259" s="178"/>
      <c r="Y259" s="185">
        <v>12</v>
      </c>
      <c r="Z259" s="185">
        <v>12</v>
      </c>
      <c r="AA259" s="185">
        <v>8</v>
      </c>
      <c r="AB259" s="185">
        <v>8</v>
      </c>
      <c r="AC259" s="185">
        <f t="shared" ref="AC259:AJ259" si="190">COUNT(AC68:AC77,AC79:AC88,AC105:AC122,AC125:AC127,AC132:AC133,AC132:AC133,AC138:AC140,AC144:AC168)</f>
        <v>0</v>
      </c>
      <c r="AD259" s="185">
        <f t="shared" si="190"/>
        <v>9</v>
      </c>
      <c r="AE259" s="185">
        <f t="shared" si="190"/>
        <v>0</v>
      </c>
      <c r="AF259" s="185">
        <f t="shared" si="190"/>
        <v>8</v>
      </c>
      <c r="AG259" s="185">
        <f t="shared" si="190"/>
        <v>0</v>
      </c>
      <c r="AH259" s="185">
        <f t="shared" si="190"/>
        <v>9</v>
      </c>
      <c r="AI259" s="185">
        <f t="shared" si="190"/>
        <v>0</v>
      </c>
      <c r="AJ259" s="185">
        <f t="shared" si="190"/>
        <v>7</v>
      </c>
      <c r="AK259" s="185"/>
      <c r="AL259" s="61">
        <f>SUM(AL261,AL260)</f>
        <v>680</v>
      </c>
      <c r="AM259" s="111"/>
      <c r="AN259" s="15"/>
      <c r="AO259" s="15"/>
      <c r="AP259" s="60"/>
      <c r="AQ259" s="60"/>
      <c r="AR259" s="60"/>
      <c r="AS259" s="60"/>
      <c r="AT259" s="60"/>
      <c r="AU259" s="60"/>
      <c r="AV259" s="60"/>
      <c r="AW259" s="60"/>
      <c r="AX259" s="15"/>
      <c r="AY259" s="15"/>
      <c r="AZ259" s="15"/>
      <c r="BA259" s="15"/>
      <c r="BB259" s="15"/>
      <c r="BC259" s="15"/>
      <c r="BD259" s="15"/>
      <c r="BE259" s="15"/>
      <c r="BF259" s="100"/>
      <c r="BG259" s="100"/>
      <c r="BH259" s="100"/>
      <c r="BI259" s="100"/>
      <c r="BJ259" s="100"/>
      <c r="BK259" s="100"/>
      <c r="BL259" s="100"/>
      <c r="BM259" s="100"/>
      <c r="BN259" s="100"/>
      <c r="BO259" s="100"/>
      <c r="BP259" s="100"/>
      <c r="BQ259" s="100"/>
      <c r="BR259" s="100"/>
      <c r="BS259" s="100"/>
      <c r="BT259" s="100"/>
      <c r="BU259" s="100"/>
      <c r="BV259" s="100"/>
      <c r="BW259" s="100"/>
      <c r="BX259" s="100"/>
      <c r="BY259" s="100"/>
    </row>
    <row r="260" spans="1:77" s="13" customFormat="1" ht="23.25" customHeight="1">
      <c r="A260" s="345"/>
      <c r="B260" s="345"/>
      <c r="C260" s="345"/>
      <c r="D260" s="345"/>
      <c r="E260" s="345"/>
      <c r="F260" s="345"/>
      <c r="G260" s="345"/>
      <c r="H260" s="345"/>
      <c r="I260" s="345"/>
      <c r="J260" s="345"/>
      <c r="K260" s="345"/>
      <c r="L260" s="345"/>
      <c r="M260" s="345"/>
      <c r="N260" s="345"/>
      <c r="O260" s="345"/>
      <c r="P260" s="345"/>
      <c r="Q260" s="345"/>
      <c r="R260" s="345"/>
      <c r="S260" s="345"/>
      <c r="T260" s="57"/>
      <c r="U260" s="347"/>
      <c r="V260" s="348" t="s">
        <v>34</v>
      </c>
      <c r="W260" s="348"/>
      <c r="X260" s="178"/>
      <c r="Y260" s="57">
        <f>Y253+Y225+Y197+Y169+Y141+Y134+Y128</f>
        <v>0</v>
      </c>
      <c r="Z260" s="57">
        <f>Z253+Z225+Z197+Z169+Z141+Z134+Z128</f>
        <v>0</v>
      </c>
      <c r="AA260" s="57">
        <f t="shared" ref="AA260:AJ260" si="191">SUM(AA128,AA134,AA141,AA169)</f>
        <v>64</v>
      </c>
      <c r="AB260" s="57">
        <f t="shared" si="191"/>
        <v>0</v>
      </c>
      <c r="AC260" s="57">
        <f t="shared" si="191"/>
        <v>0</v>
      </c>
      <c r="AD260" s="57">
        <f t="shared" si="191"/>
        <v>92</v>
      </c>
      <c r="AE260" s="57">
        <f t="shared" si="191"/>
        <v>0</v>
      </c>
      <c r="AF260" s="57">
        <f t="shared" si="191"/>
        <v>92</v>
      </c>
      <c r="AG260" s="57">
        <f t="shared" si="191"/>
        <v>0</v>
      </c>
      <c r="AH260" s="57">
        <f t="shared" si="191"/>
        <v>0</v>
      </c>
      <c r="AI260" s="57">
        <f t="shared" si="191"/>
        <v>0</v>
      </c>
      <c r="AJ260" s="57">
        <f t="shared" si="191"/>
        <v>0</v>
      </c>
      <c r="AK260" s="57"/>
      <c r="AL260" s="61">
        <f>SUM(Y260:AJ260)</f>
        <v>248</v>
      </c>
      <c r="AM260" s="52">
        <v>275</v>
      </c>
      <c r="AN260" s="15"/>
      <c r="AO260" s="15"/>
      <c r="AP260" s="60"/>
      <c r="AQ260" s="60"/>
      <c r="AR260" s="60"/>
      <c r="AS260" s="60"/>
      <c r="AT260" s="60"/>
      <c r="AU260" s="60"/>
      <c r="AV260" s="60"/>
      <c r="AW260" s="60"/>
      <c r="AX260" s="15"/>
      <c r="AY260" s="15"/>
      <c r="AZ260" s="15"/>
      <c r="BA260" s="15"/>
      <c r="BB260" s="15"/>
      <c r="BC260" s="15"/>
      <c r="BD260" s="15"/>
      <c r="BE260" s="15"/>
      <c r="BF260" s="100"/>
      <c r="BG260" s="100"/>
      <c r="BH260" s="100"/>
      <c r="BI260" s="100"/>
      <c r="BJ260" s="100"/>
      <c r="BK260" s="100"/>
      <c r="BL260" s="100"/>
      <c r="BM260" s="100"/>
      <c r="BN260" s="100"/>
      <c r="BO260" s="100"/>
      <c r="BP260" s="100"/>
      <c r="BQ260" s="100"/>
      <c r="BR260" s="100"/>
      <c r="BS260" s="100"/>
      <c r="BT260" s="100"/>
      <c r="BU260" s="100"/>
      <c r="BV260" s="100"/>
      <c r="BW260" s="100"/>
      <c r="BX260" s="100"/>
      <c r="BY260" s="100"/>
    </row>
    <row r="261" spans="1:77" s="13" customFormat="1" ht="23.25" customHeight="1">
      <c r="A261" s="345"/>
      <c r="B261" s="345"/>
      <c r="C261" s="345"/>
      <c r="D261" s="345"/>
      <c r="E261" s="345"/>
      <c r="F261" s="345"/>
      <c r="G261" s="345"/>
      <c r="H261" s="345"/>
      <c r="I261" s="345"/>
      <c r="J261" s="345"/>
      <c r="K261" s="345"/>
      <c r="L261" s="345"/>
      <c r="M261" s="345"/>
      <c r="N261" s="345"/>
      <c r="O261" s="345"/>
      <c r="P261" s="345"/>
      <c r="Q261" s="345"/>
      <c r="R261" s="345"/>
      <c r="S261" s="345"/>
      <c r="T261" s="57"/>
      <c r="U261" s="347"/>
      <c r="V261" s="339" t="s">
        <v>262</v>
      </c>
      <c r="W261" s="340"/>
      <c r="X261" s="284"/>
      <c r="Y261" s="57">
        <f>Y254+Y226+Y198+Y170+Y142+Y135+Y129</f>
        <v>0</v>
      </c>
      <c r="Z261" s="57">
        <f>Z254+Z226+Z198+Z170+Z142+Z135+Z129</f>
        <v>0</v>
      </c>
      <c r="AA261" s="57">
        <f t="shared" ref="AA261:AJ261" si="192">SUM(AA129,AA135,AA142,AA170)</f>
        <v>0</v>
      </c>
      <c r="AB261" s="57">
        <f t="shared" si="192"/>
        <v>96</v>
      </c>
      <c r="AC261" s="57">
        <f t="shared" si="192"/>
        <v>0</v>
      </c>
      <c r="AD261" s="57">
        <f t="shared" si="192"/>
        <v>48</v>
      </c>
      <c r="AE261" s="57">
        <f t="shared" si="192"/>
        <v>0</v>
      </c>
      <c r="AF261" s="57">
        <f t="shared" si="192"/>
        <v>146</v>
      </c>
      <c r="AG261" s="57">
        <f t="shared" si="192"/>
        <v>0</v>
      </c>
      <c r="AH261" s="57">
        <f t="shared" si="192"/>
        <v>64</v>
      </c>
      <c r="AI261" s="57">
        <f t="shared" si="192"/>
        <v>0</v>
      </c>
      <c r="AJ261" s="57">
        <f t="shared" si="192"/>
        <v>78</v>
      </c>
      <c r="AK261" s="57"/>
      <c r="AL261" s="61">
        <f>SUM(Y261:AJ261)</f>
        <v>432</v>
      </c>
      <c r="AM261" s="52">
        <v>350</v>
      </c>
      <c r="AN261" s="15"/>
      <c r="AO261" s="15"/>
      <c r="AP261" s="60"/>
      <c r="AQ261" s="60"/>
      <c r="AR261" s="60"/>
      <c r="AS261" s="60"/>
      <c r="AT261" s="60"/>
      <c r="AU261" s="60"/>
      <c r="AV261" s="60"/>
      <c r="AW261" s="60"/>
      <c r="AX261" s="15"/>
      <c r="AY261" s="15"/>
      <c r="AZ261" s="15"/>
      <c r="BA261" s="15"/>
      <c r="BB261" s="15"/>
      <c r="BC261" s="15"/>
      <c r="BD261" s="15"/>
      <c r="BE261" s="15"/>
      <c r="BF261" s="100"/>
      <c r="BG261" s="100"/>
      <c r="BH261" s="100"/>
      <c r="BI261" s="100"/>
      <c r="BJ261" s="100"/>
      <c r="BK261" s="100"/>
      <c r="BL261" s="100"/>
      <c r="BM261" s="100"/>
      <c r="BN261" s="100"/>
      <c r="BO261" s="100"/>
      <c r="BP261" s="100"/>
      <c r="BQ261" s="100"/>
      <c r="BR261" s="100"/>
      <c r="BS261" s="100"/>
      <c r="BT261" s="100"/>
      <c r="BU261" s="100"/>
      <c r="BV261" s="100"/>
      <c r="BW261" s="100"/>
      <c r="BX261" s="100"/>
      <c r="BY261" s="100"/>
    </row>
    <row r="262" spans="1:77" s="13" customFormat="1" ht="19.5" customHeight="1">
      <c r="A262" s="345"/>
      <c r="B262" s="345"/>
      <c r="C262" s="345"/>
      <c r="D262" s="345"/>
      <c r="E262" s="345"/>
      <c r="F262" s="345"/>
      <c r="G262" s="345"/>
      <c r="H262" s="345"/>
      <c r="I262" s="345"/>
      <c r="J262" s="345"/>
      <c r="K262" s="345"/>
      <c r="L262" s="345"/>
      <c r="M262" s="345"/>
      <c r="N262" s="345"/>
      <c r="O262" s="345"/>
      <c r="P262" s="345"/>
      <c r="Q262" s="345"/>
      <c r="R262" s="345"/>
      <c r="S262" s="345"/>
      <c r="T262" s="57"/>
      <c r="U262" s="347"/>
      <c r="V262" s="348" t="s">
        <v>258</v>
      </c>
      <c r="W262" s="348"/>
      <c r="X262" s="178"/>
      <c r="Y262" s="57">
        <f>COUNTIF($I$12:$K$39,1)+COUNTIF($I$41:$K$66,1)+COUNTIF($I$68:$K$77,1)+COUNTIF($I$79:$K$88,1)+COUNTIF($I$105:$K$122,1)+COUNTIF($I$125:$K$130,1)+COUNTIF($I$132:$K$136,1)+COUNTIF($I$138:$K$143,1)+COUNTIF($I$144:$K$255,1)</f>
        <v>2</v>
      </c>
      <c r="Z262" s="57">
        <f>COUNTIF($I$12:$K$39,2)+COUNTIF($I$41:$K$66,2)+COUNTIF($I$68:$K$77,2)+COUNTIF($I$79:$K$88,2)+COUNTIF($I$105:$K$122,2)+COUNTIF($I$125:$K$127,2)+COUNTIF($I$132:$K$133,2)+COUNTIF($I$138:$K$140,2)+COUNTIF($I$144:$K$168,2)+COUNTIF($I$172:$K$196,2)+COUNTIF($I$200:$K$224,2)+COUNTIF($I$228:$K$252,2)</f>
        <v>2</v>
      </c>
      <c r="AA262" s="57">
        <f>COUNTIF($I$12:$K$39,3)+COUNTIF($I$41:$K$66,3)+COUNTIF($I$68:$K$77,3)+COUNTIF($I$79:$K$88,3)+COUNTIF($I$105:$K$122,3)+COUNTIF($I$125:$K$127,3)+COUNTIF($I$132:$K$133,3)+COUNTIF($I$138:$K$140,3)+COUNTIF($I$144:$K$168,3)+COUNTIF($I$172:$K$196,3)+COUNTIF($I$200:$K$224,3)+COUNTIF($I$228:$K$252,3)</f>
        <v>2</v>
      </c>
      <c r="AB262" s="57">
        <f>COUNTIF($I$12:$K$39,4)+COUNTIF($I$41:$K$66,4)+COUNTIF($I$68:$K$77,4)+COUNTIF($I$79:$K$88,4)+COUNTIF($I$105:$K$122,4)+COUNTIF($I$125:$K$130,4)+COUNTIF($I$132:$K$136,4)+COUNTIF($I$138:$K$143,4)+COUNTIF($I$144:$K$255,4)</f>
        <v>2</v>
      </c>
      <c r="AC262" s="57">
        <f>COUNTIF($I$12:$K$39,4)+COUNTIF($I$41:$K$66,4)+COUNTIF($I$68:$K$77,4)+COUNTIF($I$79:$K$88,4)+COUNTIF($I$105:$K$122,4)+COUNTIF($I$125:$K$130,4)+COUNTIF($I$132:$K$136,4)+COUNTIF($I$138:$K$143,4)+COUNTIF($I$144:$K$255,4)</f>
        <v>2</v>
      </c>
      <c r="AD262" s="57">
        <f>COUNTIF($I$12:$K$39,5)+COUNTIF($I$41:$K$66,5)+COUNTIF($I$68:$K$77,5)+COUNTIF($I$79:$K$88,5)+COUNTIF($I$105:$K$122,5)+COUNTIF($I$125:$K$130,5)+COUNTIF($I$132:$K$136,5)+COUNTIF($I$138:$K$143,5)+COUNTIF($I$144:$K$255,5)</f>
        <v>2</v>
      </c>
      <c r="AE262" s="57">
        <f>COUNTIF($I$12:$K$39,5)+COUNTIF($I$41:$K$66,5)+COUNTIF($I$68:$K$77,5)+COUNTIF($I$79:$K$88,5)+COUNTIF($I$105:$K$122,5)+COUNTIF($I$125:$K$130,5)+COUNTIF($I$132:$K$136,5)+COUNTIF($I$138:$K$143,5)+COUNTIF($I$144:$K$255,5)</f>
        <v>2</v>
      </c>
      <c r="AF262" s="57">
        <f>COUNTIF($I$12:$K$39,6)+COUNTIF($I$41:$K$66,6)+COUNTIF($I$68:$K$77,6)+COUNTIF($I$79:$K$88,6)+COUNTIF($I$105:$K$122,6)+COUNTIF($I$125:$K$130,6)+COUNTIF($I$132:$K$136,6)+COUNTIF($I$138:$K$143,6)+COUNTIF($I$144:$K$255,6)</f>
        <v>2</v>
      </c>
      <c r="AG262" s="57"/>
      <c r="AH262" s="57">
        <f>COUNTIF($I$12:$K$39,7)+COUNTIF($I$41:$K$66,7)+COUNTIF($I$68:$K$77,7)+COUNTIF($I$79:$K$88,7)+COUNTIF($I$105:$K$122,7)+COUNTIF($I$125:$K$130,7)+COUNTIF($I$132:$K$136,7)+COUNTIF($I$138:$K$143,7)+COUNTIF($I$144:$K$255,7)</f>
        <v>1</v>
      </c>
      <c r="AI262" s="57">
        <f>COUNTIF($I$12:$K$39,7)+COUNTIF($I$41:$K$66,7)+COUNTIF($I$68:$K$77,7)+COUNTIF($I$79:$K$88,7)+COUNTIF($I$105:$K$122,7)+COUNTIF($I$125:$K$130,7)+COUNTIF($I$132:$K$136,7)+COUNTIF($I$138:$K$143,7)+COUNTIF($I$144:$K$255,7)</f>
        <v>1</v>
      </c>
      <c r="AJ262" s="57">
        <f>COUNTIF($I$12:$K$39,8)+COUNTIF($I$41:$K$66,8)+COUNTIF($I$68:$K$77,8)+COUNTIF($I$79:$K$88,8)+COUNTIF($I$105:$K$122,8)+COUNTIF($I$125:$K$130,8)+COUNTIF($I$132:$K$136,8)+COUNTIF($I$138:$K$143,8)+COUNTIF($I$144:$K$255,8)</f>
        <v>2</v>
      </c>
      <c r="AK262" s="57"/>
      <c r="AL262" s="61"/>
      <c r="AM262" s="61"/>
      <c r="AN262" s="15"/>
      <c r="AO262" s="15"/>
      <c r="AP262" s="60"/>
      <c r="AQ262" s="60"/>
      <c r="AR262" s="60"/>
      <c r="AS262" s="60"/>
      <c r="AT262" s="60"/>
      <c r="AU262" s="60"/>
      <c r="AV262" s="60"/>
      <c r="AW262" s="60"/>
      <c r="AX262" s="15"/>
      <c r="AY262" s="15"/>
      <c r="AZ262" s="15"/>
      <c r="BA262" s="15"/>
      <c r="BB262" s="15"/>
      <c r="BC262" s="15"/>
      <c r="BD262" s="15"/>
      <c r="BE262" s="15"/>
      <c r="BF262" s="100"/>
      <c r="BG262" s="100"/>
      <c r="BH262" s="100"/>
      <c r="BI262" s="100"/>
      <c r="BJ262" s="100"/>
      <c r="BK262" s="100"/>
      <c r="BL262" s="100"/>
      <c r="BM262" s="100"/>
      <c r="BN262" s="100"/>
      <c r="BO262" s="100"/>
      <c r="BP262" s="100"/>
      <c r="BQ262" s="100"/>
      <c r="BR262" s="100"/>
      <c r="BS262" s="100"/>
      <c r="BT262" s="100"/>
      <c r="BU262" s="100"/>
      <c r="BV262" s="100"/>
      <c r="BW262" s="100"/>
      <c r="BX262" s="100"/>
      <c r="BY262" s="100"/>
    </row>
    <row r="263" spans="1:77" s="13" customFormat="1" ht="38.25" customHeight="1">
      <c r="A263" s="345"/>
      <c r="B263" s="345"/>
      <c r="C263" s="345"/>
      <c r="D263" s="345"/>
      <c r="E263" s="345"/>
      <c r="F263" s="345"/>
      <c r="G263" s="345"/>
      <c r="H263" s="345"/>
      <c r="I263" s="345"/>
      <c r="J263" s="345"/>
      <c r="K263" s="345"/>
      <c r="L263" s="345"/>
      <c r="M263" s="345"/>
      <c r="N263" s="345"/>
      <c r="O263" s="345"/>
      <c r="P263" s="345"/>
      <c r="Q263" s="345"/>
      <c r="R263" s="345"/>
      <c r="S263" s="345"/>
      <c r="T263" s="57"/>
      <c r="U263" s="347"/>
      <c r="V263" s="348" t="s">
        <v>260</v>
      </c>
      <c r="W263" s="348"/>
      <c r="X263" s="178"/>
      <c r="Y263" s="57">
        <f>COUNTIF($F$12:$H$39,1)+COUNTIF($F$41:$H$66,1)+COUNTIF($F$68:$H$77,1)+COUNTIF($F$79:$H$88,1)+COUNTIF($F$105:$H$122,1)+COUNTIF($F$125:$H$127,1)+COUNTIF($F$132:$H$133,1)+COUNTIF($F$138:$H$140,1)+COUNTIF($F$144:$H$168,1)+COUNTIF($F$172:$H$196,1)+COUNTIF($F$200:$H$224,1)+COUNTIF($F$228:$H$252,1)</f>
        <v>0</v>
      </c>
      <c r="Z263" s="57">
        <f>COUNTIF($F$12:$H$39,2)+COUNTIF($F$41:$H$51,2)+COUNTIF($F$68:$H$77,2)+COUNTIF($F$79:$H$88,2)+COUNTIF($F$105:$H$122,2)+COUNTIF($F$125:$H$127,2)+COUNTIF($F$132:$H$133,2)+COUNTIF($F$138:$H$140,2)+COUNTIF($F$144:$H$168,2)+COUNTIF($F$172:$H$196,2)+COUNTIF($F$200:$H$224,2)+COUNTIF($F$228:$H$252,2)</f>
        <v>10</v>
      </c>
      <c r="AA263" s="57">
        <f>COUNTIF($F$12:$H$39,3)+COUNTIF($F$41:$H$66,3)+COUNTIF($F$68:$H$77,3)+COUNTIF($F$79:$H$88,3)+COUNTIF($F$105:$H$122,3)+COUNTIF($F$125:$H$127,3)+COUNTIF($F$132:$H$133,3)+COUNTIF($F$138:$H$140,3)+COUNTIF($F$144:$H$168,3)+COUNTIF($F$172:$H$196,3)+COUNTIF($F$200:$H$224,3)+COUNTIF($F$228:$H$252,3)</f>
        <v>3</v>
      </c>
      <c r="AB263" s="57">
        <f>COUNTIF($F$12:$H$39,4)+COUNTIF($F$41:$H$66,4)+COUNTIF($F$68:$H$77,4)+COUNTIF($F$79:$H$88,4)+COUNTIF($F$105:$H$122,4)+COUNTIF($F$125:$H$129,4)+COUNTIF($F$132:$H$133,4)+COUNTIF($F$138:$H$140,4)+COUNTIF($F$144:$H$168,4)+COUNTIF($F$172:$H$196,4)+COUNTIF($F$200:$H$224,4)+COUNTIF($F$228:$H$252,4)</f>
        <v>6</v>
      </c>
      <c r="AC263" s="57"/>
      <c r="AD263" s="57">
        <f>COUNTIF($F$12:$H$39,5)+COUNTIF($F$41:$H$66,5)+COUNTIF($F$68:$H$77,5)+COUNTIF($F$79:$H$88,5)+COUNTIF($F$105:$H$122,5)+COUNTIF($F$125:$H$128,5)+COUNTIF($F$132:$H$135,5)+COUNTIF($F$138:$H$140,5)+COUNTIF($F$144:$H$168,5)+COUNTIF($F$172:$H$196,5)+COUNTIF($F$200:$H$224,5)+COUNTIF($F$228:$H$252,5)</f>
        <v>4</v>
      </c>
      <c r="AE263" s="57">
        <f>COUNTIF($F$12:$H$39,5)+COUNTIF($F$41:$H$66,5)+COUNTIF($F$68:$H$77,5)+COUNTIF($F$79:$H$88,5)+COUNTIF($F$105:$H$122,5)+COUNTIF($F$125:$H$127,5)+COUNTIF($F$132:$H$133,5)+COUNTIF($F$138:$H$140,5)+COUNTIF($F$144:$H$168,5)+COUNTIF($F$172:$H$196,5)+COUNTIF($F$200:$H$224,5)+COUNTIF($F$228:$H$252,5)</f>
        <v>3</v>
      </c>
      <c r="AF263" s="57">
        <f>COUNTIF($F$12:$H$39,6)+COUNTIF($F$41:$H$66,6)+COUNTIF($F$68:$H$77,6)+COUNTIF($F$79:$H$88,6)+COUNTIF($F$105:$H$122,6)+COUNTIF($F$125:$H$129,6)+COUNTIF($F$132:$H$135,6)+COUNTIF($F$138:$H$140,6)+COUNTIF($F$144:$H$168,6)+COUNTIF($F$172:$H$196,6)+COUNTIF($F$200:$H$224,6)+COUNTIF($F$228:$H$252,6)</f>
        <v>4</v>
      </c>
      <c r="AG263" s="57"/>
      <c r="AH263" s="57">
        <f>COUNTIF($F$12:$H$39,7)+COUNTIF($F$41:$H$66,7)+COUNTIF($F$68:$H$77,7)+COUNTIF($F$79:$H$88,7)+COUNTIF($F$105:$H$122,7)+COUNTIF($F$125:$H$129,7)+COUNTIF($F$132:$H$135,7)+COUNTIF($F$138:$H$142,7)+COUNTIF($F$144:$H$168,7)+COUNTIF($F$172:$H$196,7)+COUNTIF($F$200:$H$224,7)+COUNTIF($F$228:$H$252,7)</f>
        <v>5</v>
      </c>
      <c r="AI263" s="57">
        <f>COUNTIF($F$12:$H$39,7)+COUNTIF($F$41:$H$66,7)+COUNTIF($F$68:$H$77,7)+COUNTIF($F$79:$H$88,7)+COUNTIF($F$105:$H$122,7)+COUNTIF($F$125:$H$127,7)+COUNTIF($F$132:$H$133,7)+COUNTIF($F$138:$H$140,7)+COUNTIF($F$144:$H$168,7)+COUNTIF($F$172:$H$196,7)+COUNTIF($F$200:$H$224,7)+COUNTIF($F$228:$H$252,7)</f>
        <v>5</v>
      </c>
      <c r="AJ263" s="57">
        <f>COUNTIF($F$12:$H$39,8)+COUNTIF($F$41:$H$66,8)+COUNTIF($F$68:$H$77,8)+COUNTIF($F$79:$H$88,8)+COUNTIF($F$105:$H$122,8)+COUNTIF($F$125:$H$129,8)+COUNTIF($F$132:$H$135,8)+COUNTIF($F$138:$H$142,8)+COUNTIF($F$144:$H$170,8)+COUNTIF($F$172:$H$196,8)+COUNTIF($F$200:$H$224,8)+COUNTIF($F$228:$H$252,8)</f>
        <v>5</v>
      </c>
      <c r="AK263" s="57"/>
      <c r="AL263" s="61"/>
      <c r="AM263" s="61"/>
      <c r="AN263" s="15"/>
      <c r="AO263" s="15"/>
      <c r="AP263" s="60"/>
      <c r="AQ263" s="60"/>
      <c r="AR263" s="60"/>
      <c r="AS263" s="60"/>
      <c r="AT263" s="60"/>
      <c r="AU263" s="60"/>
      <c r="AV263" s="60"/>
      <c r="AW263" s="60"/>
      <c r="AX263" s="15"/>
      <c r="AY263" s="15"/>
      <c r="AZ263" s="15"/>
      <c r="BA263" s="15"/>
      <c r="BB263" s="15"/>
      <c r="BC263" s="15"/>
      <c r="BD263" s="15"/>
      <c r="BE263" s="15"/>
      <c r="BF263" s="100"/>
      <c r="BG263" s="100"/>
      <c r="BH263" s="100"/>
      <c r="BI263" s="100"/>
      <c r="BJ263" s="100"/>
      <c r="BK263" s="100"/>
      <c r="BL263" s="100"/>
      <c r="BM263" s="100"/>
      <c r="BN263" s="100"/>
      <c r="BO263" s="100"/>
      <c r="BP263" s="100"/>
      <c r="BQ263" s="100"/>
      <c r="BR263" s="100"/>
      <c r="BS263" s="100"/>
      <c r="BT263" s="100"/>
      <c r="BU263" s="100"/>
      <c r="BV263" s="100"/>
      <c r="BW263" s="100"/>
      <c r="BX263" s="100"/>
      <c r="BY263" s="100"/>
    </row>
    <row r="264" spans="1:77" s="13" customFormat="1" ht="23.25" customHeight="1">
      <c r="A264" s="345"/>
      <c r="B264" s="345"/>
      <c r="C264" s="345"/>
      <c r="D264" s="345"/>
      <c r="E264" s="345"/>
      <c r="F264" s="345"/>
      <c r="G264" s="345"/>
      <c r="H264" s="345"/>
      <c r="I264" s="345"/>
      <c r="J264" s="345"/>
      <c r="K264" s="345"/>
      <c r="L264" s="345"/>
      <c r="M264" s="345"/>
      <c r="N264" s="345"/>
      <c r="O264" s="345"/>
      <c r="P264" s="345"/>
      <c r="Q264" s="345"/>
      <c r="R264" s="345"/>
      <c r="S264" s="345"/>
      <c r="T264" s="57"/>
      <c r="U264" s="347"/>
      <c r="V264" s="348" t="s">
        <v>261</v>
      </c>
      <c r="W264" s="348"/>
      <c r="X264" s="178"/>
      <c r="Y264" s="57">
        <f>COUNTIF($C$12:$E$39,1)+COUNTIF($C$41:$E$66,1)+COUNTIF($C$68:$E$77,1)+COUNTIF($C$79:$E$88,1)+COUNTIF($C$105:$E$122,1)+COUNTIF($C$125:$E$127,1)+COUNTIF($C$132:$E$133,1)+COUNTIF($C$138:$E$140,1)+COUNTIF($C$144:$E$168,1)+COUNTIF($C$172:$E$196,1)+COUNTIF($C$200:$E$224,1)+COUNTIF($C$228:$E$252,1)</f>
        <v>0</v>
      </c>
      <c r="Z264" s="57">
        <f>COUNTIF($C$12:$E$39,2)+COUNTIF($C$41:$E$66,2)+COUNTIF($C$68:$E$77,2)+COUNTIF($C$79:$E$88,2)+COUNTIF($C$105:$E$122,2)+COUNTIF($C$125:$E$127,2)+COUNTIF($C$132:$E$133,2)+COUNTIF($C$138:$E$140,2)+COUNTIF($C$144:$E$168,2)+COUNTIF($C$172:$E$196,2)+COUNTIF($C$200:$E$224,2)+COUNTIF($C$228:$E$252,2)</f>
        <v>0</v>
      </c>
      <c r="AA264" s="57">
        <f>COUNTIF($C$12:$E$39,3)+COUNTIF($C$41:$E$66,3)+COUNTIF($C$68:$E$77,3)+COUNTIF($C$79:$E$88,3)+COUNTIF($C$105:$E$122,3)+COUNTIF($C$125:$E$128,3)+COUNTIF($C$132:$E$134,3)+COUNTIF($C$138:$E$141,3)+COUNTIF($C$144:$E$168,3)+COUNTIF($C$172:$E$196,3)+COUNTIF($C$200:$E$224,3)+COUNTIF($C$228:$E$252,3)</f>
        <v>1</v>
      </c>
      <c r="AB264" s="57">
        <f>COUNTIF($C$12:$E$39,4)+COUNTIF($C$41:$E$66,4)+COUNTIF($C$68:$E$77,4)+COUNTIF($C$79:$E$88,4)+COUNTIF($C$105:$E$122,4)+COUNTIF($C$125:$E$128,4)+COUNTIF($C$132:$E$134,4)+COUNTIF($C$138:$E$141,4)+COUNTIF($C$144:$E$168,4)+COUNTIF($C$172:$E$196,4)+COUNTIF($C$200:$E$224,4)+COUNTIF($C$228:$E$252,4)</f>
        <v>0</v>
      </c>
      <c r="AC264" s="57"/>
      <c r="AD264" s="57">
        <f>COUNTIF($C$12:$E$39,5)+COUNTIF($C$41:$E$66,5)+COUNTIF($C$68:$E$77,5)+COUNTIF($C$79:$E$88,5)+COUNTIF($C$105:$E$122,5)+COUNTIF($C$125:$E$128,5)+COUNTIF($C$132:$E$133,5)+COUNTIF($C$138:$E$141,5)+COUNTIF($C$144:$E$168,5)+COUNTIF($C$172:$E$196,5)+COUNTIF($C$200:$E$224,5)+COUNTIF($C$228:$E$252,5)</f>
        <v>1</v>
      </c>
      <c r="AE264" s="57"/>
      <c r="AF264" s="57">
        <f>COUNTIF($C$12:$E$39,6)+COUNTIF($C$41:$E$66,6)+COUNTIF($C$68:$E$77,6)+COUNTIF($C$79:$E$88,6)+COUNTIF($C$105:$E$122,6)+COUNTIF($C$125:$E$127,6)+COUNTIF($C$132:$E$133,6)+COUNTIF($C$138:$E$141,6)+COUNTIF($C$144:$E$169,6)+COUNTIF($C$172:$E$196,6)+COUNTIF($C$200:$E$224,6)+COUNTIF($C$228:$E$252,6)</f>
        <v>1</v>
      </c>
      <c r="AG264" s="57"/>
      <c r="AH264" s="57">
        <f>COUNTIF($C$12:$E$39,7)+COUNTIF($C$41:$E$66,7)+COUNTIF($C$68:$E$77,7)+COUNTIF($C$79:$E$88,7)+COUNTIF($C$105:$E$122,7)+COUNTIF($C$125:$E$128,7)+COUNTIF($C$132:$E$134,7)+COUNTIF($C$138:$E$141,7)+COUNTIF($C$144:$E$168,7)+COUNTIF($C$172:$E$196,7)+COUNTIF($C$200:$E$224,7)+COUNTIF($C$228:$E$252,7)</f>
        <v>0</v>
      </c>
      <c r="AI264" s="57"/>
      <c r="AJ264" s="57">
        <f>COUNTIF($C$12:$E$39,8)+COUNTIF($C$41:$E$66,8)+COUNTIF($C$68:$E$77,8)+COUNTIF($C$79:$E$88,8)+COUNTIF($C$105:$E$122,8)+COUNTIF($C$125:$E$128,8)+COUNTIF($C$132:$E$134,8)+COUNTIF($C$138:$E$141,8)+COUNTIF($C$144:$E$168,8)+COUNTIF($C$172:$E$196,8)+COUNTIF($C$200:$E$224,8)+COUNTIF($C$228:$E$252,8)</f>
        <v>0</v>
      </c>
      <c r="AK264" s="57"/>
      <c r="AL264" s="61"/>
      <c r="AM264" s="61"/>
      <c r="AN264" s="15"/>
      <c r="AO264" s="15"/>
      <c r="AP264" s="60"/>
      <c r="AQ264" s="60"/>
      <c r="AR264" s="60"/>
      <c r="AS264" s="60"/>
      <c r="AT264" s="60"/>
      <c r="AU264" s="60"/>
      <c r="AV264" s="60"/>
      <c r="AW264" s="60"/>
      <c r="AX264" s="15"/>
      <c r="AY264" s="15"/>
      <c r="AZ264" s="15"/>
      <c r="BA264" s="15"/>
      <c r="BB264" s="15"/>
      <c r="BC264" s="15"/>
      <c r="BD264" s="15"/>
      <c r="BE264" s="15"/>
      <c r="BF264" s="100"/>
      <c r="BG264" s="100"/>
      <c r="BH264" s="100"/>
      <c r="BI264" s="100"/>
      <c r="BJ264" s="100"/>
      <c r="BK264" s="100"/>
      <c r="BL264" s="100"/>
      <c r="BM264" s="100"/>
      <c r="BN264" s="100"/>
      <c r="BO264" s="100"/>
      <c r="BP264" s="100"/>
      <c r="BQ264" s="100"/>
      <c r="BR264" s="100"/>
      <c r="BS264" s="100"/>
      <c r="BT264" s="100"/>
      <c r="BU264" s="100"/>
      <c r="BV264" s="100"/>
      <c r="BW264" s="100"/>
      <c r="BX264" s="100"/>
      <c r="BY264" s="100"/>
    </row>
    <row r="265" spans="1:77" s="13" customFormat="1" ht="36" customHeight="1">
      <c r="A265" s="285"/>
      <c r="B265" s="285"/>
      <c r="C265" s="191"/>
      <c r="D265" s="120"/>
      <c r="E265" s="190"/>
      <c r="F265" s="191"/>
      <c r="G265" s="120"/>
      <c r="H265" s="190"/>
      <c r="I265" s="191"/>
      <c r="J265" s="120"/>
      <c r="K265" s="190"/>
      <c r="L265" s="181"/>
      <c r="M265" s="181"/>
      <c r="N265" s="181"/>
      <c r="O265" s="285"/>
      <c r="P265" s="285"/>
      <c r="Q265" s="285"/>
      <c r="R265" s="285"/>
      <c r="S265" s="285"/>
      <c r="T265" s="285"/>
      <c r="U265" s="286"/>
      <c r="V265" s="339" t="s">
        <v>379</v>
      </c>
      <c r="W265" s="340"/>
      <c r="X265" s="287"/>
      <c r="Y265" s="285">
        <f>COUNTIF(L12:N21,1)+COUNTIF(L41:N47,1)+COUNTIF(L50:N66,1)+COUNTIF(L68:N77,1)+COUNTIF(L79:N82,1)+COUNTIF(L105:N120,1)+COUNTIF(L125:N127,1)+COUNTIF(L132:N133,1)+COUNTIF(L138:N140,1)</f>
        <v>1</v>
      </c>
      <c r="Z265" s="285">
        <f>COUNTIF(M12:O21,2)+COUNTIF(M41:O47,2)+COUNTIF(M49:O66,2)+COUNTIF(M68:O77,2)+COUNTIF(M79:O82,2)+COUNTIF(M105:O120,2+COUNTIF(M125:O127,2)+COUNTIF(M132:O133,2)+COUNTIF(M138:O140,2))</f>
        <v>1</v>
      </c>
      <c r="AA265" s="285">
        <f>COUNTIF(N12:P21,3)+COUNTIF(N41:P47,3)+COUNTIF(N50:P66,3)+COUNTIF(N68:P77,3)+COUNTIF(N79:P82,3)+COUNTIF(N105:P120,3)+COUNTIF(N125:P127,3)+COUNTIF(N132:P133,3)+COUNTIF(N138:P140,3)</f>
        <v>0</v>
      </c>
      <c r="AB265" s="288">
        <v>0</v>
      </c>
      <c r="AC265" s="288">
        <f t="shared" ref="AC265" si="193">COUNTIF(P12:R21,4)+COUNTIF(P41:R47,4)+COUNTIF(P50:R66,4)+COUNTIF(P68:R77,4)+COUNTIF(P79:R88,4)+COUNTIF(P105:R122,4)+COUNTIF(P125:R127,4)+COUNTIF(P132:R133,4)+COUNTIF(P138:R140,4)</f>
        <v>4</v>
      </c>
      <c r="AD265" s="288">
        <f>COUNTIF(Q12:S21,5)+COUNTIF(Q41:S47,5)+COUNTIF(Q50:S66,5)+COUNTIF(Q68:S77,5)+COUNTIF(Q79:S88,5)+COUNTIF(Q105:S122,5)+COUNTIF(Q125:S127,5)+COUNTIF(Q132:S133,5)+COUNTIF(Q138:S140,5)</f>
        <v>0</v>
      </c>
      <c r="AE265" s="288">
        <f t="shared" ref="AE265" si="194">COUNTIF(R12:T21,5)+COUNTIF(R41:T47,5)+COUNTIF(R50:T66,5)+COUNTIF(R68:T77,5)+COUNTIF(R79:T88,5)+COUNTIF(R105:T122,5)+COUNTIF(R125:T127,5)+COUNTIF(R132:T133,5)+COUNTIF(R138:T140,5)</f>
        <v>0</v>
      </c>
      <c r="AF265" s="288">
        <f>COUNTIF(S12:U21,6)+COUNTIF(S41:U47,6)+COUNTIF(S50:U66,6)+COUNTIF(S68:U77,6)+COUNTIF(S79:U88,6)+COUNTIF(S105:U122,6)+COUNTIF(S125:U127,6)+COUNTIF(S132:U133,6)+COUNTIF(S138:U140,6)</f>
        <v>0</v>
      </c>
      <c r="AG265" s="288">
        <f t="shared" ref="AG265" si="195">COUNTIF(T12:V21,6)+COUNTIF(T41:V47,6)+COUNTIF(T50:V66,6)+COUNTIF(T68:V77,6)+COUNTIF(T79:V88,6)+COUNTIF(T105:V122,6)+COUNTIF(T125:V127,6)+COUNTIF(T132:V133,6)+COUNTIF(T138:V140,6)</f>
        <v>0</v>
      </c>
      <c r="AH265" s="288">
        <f>COUNTIF(U12:W21,7)+COUNTIF(U41:W47,7)+COUNTIF(U50:W66,7)+COUNTIF(U68:W77,7)+COUNTIF(U79:W88,7)+COUNTIF(U105:W122,7)+COUNTIF(U125:W127,7)+COUNTIF(U132:W133,7)+COUNTIF(U138:W140,7)</f>
        <v>0</v>
      </c>
      <c r="AI265" s="288">
        <f t="shared" ref="AI265" si="196">COUNTIF(V12:X21,7)+COUNTIF(V41:X47,7)+COUNTIF(V50:X66,7)+COUNTIF(V68:X77,7)+COUNTIF(V79:X88,7)+COUNTIF(V105:X122,7)+COUNTIF(V125:X127,7)+COUNTIF(V132:X133,7)+COUNTIF(V138:X140,7)</f>
        <v>0</v>
      </c>
      <c r="AJ265" s="288">
        <f>COUNTIF(W12:Y21,8)+COUNTIF(W41:Y47,8)+COUNTIF(W50:Y66,8)+COUNTIF(W68:Y77,8)+COUNTIF(W79:Y88,8)+COUNTIF(W105:Y122,8)+COUNTIF(W125:Y127,8)+COUNTIF(W132:Y133,8)+COUNTIF(W138:Y140,8)</f>
        <v>0</v>
      </c>
      <c r="AK265" s="285"/>
      <c r="AL265" s="51"/>
      <c r="AM265" s="147"/>
      <c r="AN265" s="15"/>
      <c r="AO265" s="15"/>
      <c r="AP265" s="60"/>
      <c r="AQ265" s="60"/>
      <c r="AR265" s="60"/>
      <c r="AS265" s="60"/>
      <c r="AT265" s="60"/>
      <c r="AU265" s="60"/>
      <c r="AV265" s="60"/>
      <c r="AW265" s="60"/>
      <c r="AX265" s="15"/>
      <c r="AY265" s="15"/>
      <c r="AZ265" s="15"/>
      <c r="BA265" s="15"/>
      <c r="BB265" s="15"/>
      <c r="BC265" s="15"/>
      <c r="BD265" s="15"/>
      <c r="BE265" s="15"/>
      <c r="BF265" s="100"/>
      <c r="BG265" s="100"/>
      <c r="BH265" s="100"/>
      <c r="BI265" s="100"/>
      <c r="BJ265" s="100"/>
      <c r="BK265" s="100"/>
      <c r="BL265" s="100"/>
      <c r="BM265" s="100"/>
      <c r="BN265" s="100"/>
      <c r="BO265" s="100"/>
      <c r="BP265" s="100"/>
      <c r="BQ265" s="100"/>
      <c r="BR265" s="100"/>
      <c r="BS265" s="100"/>
      <c r="BT265" s="100"/>
      <c r="BU265" s="100"/>
      <c r="BV265" s="100"/>
      <c r="BW265" s="100"/>
      <c r="BX265" s="100"/>
      <c r="BY265" s="100"/>
    </row>
    <row r="266" spans="1:77" s="14" customFormat="1" ht="39" customHeight="1">
      <c r="A266" s="289"/>
      <c r="B266" s="290" t="s">
        <v>362</v>
      </c>
      <c r="C266" s="331"/>
      <c r="D266" s="332"/>
      <c r="E266" s="344"/>
      <c r="F266" s="331"/>
      <c r="G266" s="332"/>
      <c r="H266" s="344"/>
      <c r="I266" s="331"/>
      <c r="J266" s="332"/>
      <c r="K266" s="344"/>
      <c r="L266" s="291"/>
      <c r="M266" s="291"/>
      <c r="N266" s="291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3">
        <f>Y257/Y7</f>
        <v>36</v>
      </c>
      <c r="Z266" s="293">
        <f>Z257/Z7</f>
        <v>36</v>
      </c>
      <c r="AA266" s="293">
        <f>AA257/AA7</f>
        <v>36</v>
      </c>
      <c r="AB266" s="293">
        <f>AB258/AB7</f>
        <v>36</v>
      </c>
      <c r="AC266" s="293" t="e">
        <f>AC257/AC7</f>
        <v>#DIV/0!</v>
      </c>
      <c r="AD266" s="293">
        <f>AD258/AD7</f>
        <v>36</v>
      </c>
      <c r="AE266" s="293" t="e">
        <f t="shared" ref="AE266:AJ266" si="197">AE258/AE7</f>
        <v>#DIV/0!</v>
      </c>
      <c r="AF266" s="293">
        <f t="shared" si="197"/>
        <v>36</v>
      </c>
      <c r="AG266" s="293" t="e">
        <f t="shared" si="197"/>
        <v>#DIV/0!</v>
      </c>
      <c r="AH266" s="293">
        <f t="shared" si="197"/>
        <v>36</v>
      </c>
      <c r="AI266" s="293" t="e">
        <f t="shared" si="197"/>
        <v>#DIV/0!</v>
      </c>
      <c r="AJ266" s="293">
        <f t="shared" si="197"/>
        <v>36</v>
      </c>
      <c r="AK266" s="293">
        <f>AK257/AK7</f>
        <v>36</v>
      </c>
      <c r="AL266" s="65"/>
      <c r="AM266" s="66"/>
      <c r="AN266" s="101"/>
      <c r="AO266" s="101"/>
      <c r="AP266" s="56"/>
      <c r="AQ266" s="56"/>
      <c r="AR266" s="56"/>
      <c r="AS266" s="56"/>
      <c r="AT266" s="56"/>
      <c r="AU266" s="56"/>
      <c r="AV266" s="56"/>
      <c r="AW266" s="56"/>
      <c r="AX266" s="101"/>
      <c r="AY266" s="101"/>
      <c r="AZ266" s="101"/>
      <c r="BA266" s="101"/>
      <c r="BB266" s="101"/>
      <c r="BC266" s="101"/>
      <c r="BD266" s="101"/>
      <c r="BE266" s="101"/>
      <c r="BF266" s="102"/>
      <c r="BG266" s="102"/>
      <c r="BH266" s="102"/>
      <c r="BI266" s="102"/>
      <c r="BJ266" s="102"/>
      <c r="BK266" s="102"/>
      <c r="BL266" s="102"/>
      <c r="BM266" s="102"/>
      <c r="BN266" s="102"/>
      <c r="BO266" s="102"/>
      <c r="BP266" s="102"/>
      <c r="BQ266" s="102"/>
      <c r="BR266" s="102"/>
      <c r="BS266" s="102"/>
      <c r="BT266" s="102"/>
      <c r="BU266" s="102"/>
      <c r="BV266" s="102"/>
      <c r="BW266" s="102"/>
      <c r="BX266" s="102"/>
      <c r="BY266" s="102"/>
    </row>
    <row r="267" spans="1:77" s="15" customFormat="1" ht="11.25" hidden="1">
      <c r="A267" s="294"/>
      <c r="B267" s="178" t="s">
        <v>44</v>
      </c>
      <c r="C267" s="192"/>
      <c r="D267" s="189"/>
      <c r="E267" s="184"/>
      <c r="F267" s="192"/>
      <c r="G267" s="189"/>
      <c r="H267" s="184"/>
      <c r="I267" s="192"/>
      <c r="J267" s="189"/>
      <c r="K267" s="184"/>
      <c r="L267" s="184"/>
      <c r="M267" s="184"/>
      <c r="N267" s="184"/>
      <c r="O267" s="271">
        <f>Y267+AA267+AD267+AH267</f>
        <v>0</v>
      </c>
      <c r="P267" s="271"/>
      <c r="Q267" s="271"/>
      <c r="R267" s="271"/>
      <c r="S267" s="271"/>
      <c r="T267" s="271"/>
      <c r="U267" s="271"/>
      <c r="V267" s="271"/>
      <c r="W267" s="271"/>
      <c r="X267" s="271"/>
      <c r="Y267" s="271"/>
      <c r="Z267" s="271"/>
      <c r="AA267" s="271"/>
      <c r="AB267" s="271"/>
      <c r="AC267" s="271"/>
      <c r="AD267" s="271"/>
      <c r="AE267" s="271"/>
      <c r="AF267" s="271"/>
      <c r="AG267" s="271"/>
      <c r="AH267" s="271"/>
      <c r="AI267" s="271"/>
      <c r="AJ267" s="271"/>
      <c r="AK267" s="271"/>
      <c r="AL267" s="61"/>
      <c r="AM267" s="61">
        <v>828</v>
      </c>
      <c r="AP267" s="60"/>
      <c r="AQ267" s="60"/>
      <c r="AR267" s="60"/>
      <c r="AS267" s="60"/>
      <c r="AT267" s="60"/>
      <c r="AU267" s="60"/>
      <c r="AV267" s="60"/>
      <c r="AW267" s="60"/>
    </row>
    <row r="268" spans="1:77" s="15" customFormat="1" ht="41.25" customHeight="1">
      <c r="A268" s="294"/>
      <c r="B268" s="178" t="s">
        <v>376</v>
      </c>
      <c r="C268" s="183"/>
      <c r="D268" s="179"/>
      <c r="E268" s="187"/>
      <c r="F268" s="192"/>
      <c r="G268" s="189"/>
      <c r="H268" s="184"/>
      <c r="I268" s="192"/>
      <c r="J268" s="189"/>
      <c r="K268" s="184"/>
      <c r="L268" s="184"/>
      <c r="M268" s="184"/>
      <c r="N268" s="184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Y268" s="271"/>
      <c r="Z268" s="271"/>
      <c r="AA268" s="271"/>
      <c r="AB268" s="271"/>
      <c r="AC268" s="271"/>
      <c r="AD268" s="271">
        <v>1</v>
      </c>
      <c r="AE268" s="271">
        <v>1</v>
      </c>
      <c r="AF268" s="271">
        <v>1</v>
      </c>
      <c r="AG268" s="271"/>
      <c r="AH268" s="271">
        <v>1</v>
      </c>
      <c r="AI268" s="271">
        <v>1</v>
      </c>
      <c r="AJ268" s="271">
        <v>1</v>
      </c>
      <c r="AK268" s="271"/>
      <c r="AL268" s="61"/>
      <c r="AM268" s="61"/>
      <c r="AP268" s="60"/>
      <c r="AQ268" s="60"/>
      <c r="AR268" s="60"/>
      <c r="AS268" s="60"/>
      <c r="AT268" s="60"/>
      <c r="AU268" s="60"/>
      <c r="AV268" s="60"/>
      <c r="AW268" s="60"/>
    </row>
    <row r="269" spans="1:77" s="4" customFormat="1">
      <c r="A269" s="295"/>
      <c r="B269" s="296"/>
      <c r="C269" s="296"/>
      <c r="D269" s="296"/>
      <c r="E269" s="296"/>
      <c r="F269" s="296"/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  <c r="X269" s="296"/>
      <c r="Y269" s="296"/>
      <c r="Z269" s="296"/>
      <c r="AA269" s="296"/>
      <c r="AB269" s="296"/>
      <c r="AC269" s="296"/>
      <c r="AD269" s="296"/>
      <c r="AE269" s="296"/>
      <c r="AF269" s="296"/>
      <c r="AG269" s="296"/>
      <c r="AH269" s="296"/>
      <c r="AI269" s="296"/>
      <c r="AJ269" s="296"/>
      <c r="AK269" s="296"/>
      <c r="AL269" s="91"/>
      <c r="AM269" s="16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</row>
    <row r="270" spans="1:77" s="4" customFormat="1">
      <c r="A270" s="295"/>
      <c r="B270" s="296"/>
      <c r="C270" s="296"/>
      <c r="D270" s="296"/>
      <c r="E270" s="296"/>
      <c r="F270" s="296"/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  <c r="X270" s="296"/>
      <c r="Y270" s="296"/>
      <c r="Z270" s="296"/>
      <c r="AA270" s="296"/>
      <c r="AB270" s="296"/>
      <c r="AC270" s="296"/>
      <c r="AD270" s="296"/>
      <c r="AE270" s="296"/>
      <c r="AF270" s="296"/>
      <c r="AG270" s="296"/>
      <c r="AH270" s="296"/>
      <c r="AI270" s="296"/>
      <c r="AJ270" s="296"/>
      <c r="AK270" s="296"/>
      <c r="AL270" s="91"/>
      <c r="AM270" s="16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</row>
    <row r="271" spans="1:77" s="4" customFormat="1">
      <c r="A271" s="419"/>
      <c r="B271" s="419"/>
      <c r="C271" s="419"/>
      <c r="D271" s="419"/>
      <c r="E271" s="419"/>
      <c r="F271" s="419"/>
      <c r="G271" s="419"/>
      <c r="H271" s="419"/>
      <c r="I271" s="419"/>
      <c r="J271" s="419"/>
      <c r="K271" s="419"/>
      <c r="L271" s="419"/>
      <c r="M271" s="419"/>
      <c r="N271" s="419"/>
      <c r="O271" s="419"/>
      <c r="P271" s="419"/>
      <c r="Q271" s="419"/>
      <c r="R271" s="419"/>
      <c r="S271" s="419"/>
      <c r="T271" s="419"/>
      <c r="U271" s="419"/>
      <c r="V271" s="296"/>
      <c r="W271" s="296"/>
      <c r="X271" s="296"/>
      <c r="Y271" s="296"/>
      <c r="Z271" s="296"/>
      <c r="AA271" s="296"/>
      <c r="AB271" s="296"/>
      <c r="AC271" s="296"/>
      <c r="AD271" s="296"/>
      <c r="AE271" s="296"/>
      <c r="AF271" s="296"/>
      <c r="AG271" s="296"/>
      <c r="AH271" s="296"/>
      <c r="AI271" s="296"/>
      <c r="AJ271" s="296"/>
      <c r="AK271" s="296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</row>
    <row r="272" spans="1:77" s="4" customFormat="1">
      <c r="A272" s="419"/>
      <c r="B272" s="419"/>
      <c r="C272" s="419"/>
      <c r="D272" s="419"/>
      <c r="E272" s="419"/>
      <c r="F272" s="419"/>
      <c r="G272" s="419"/>
      <c r="H272" s="419"/>
      <c r="I272" s="419"/>
      <c r="J272" s="419"/>
      <c r="K272" s="419"/>
      <c r="L272" s="419"/>
      <c r="M272" s="419"/>
      <c r="N272" s="419"/>
      <c r="O272" s="419"/>
      <c r="P272" s="419"/>
      <c r="Q272" s="419"/>
      <c r="R272" s="419"/>
      <c r="S272" s="419"/>
      <c r="T272" s="419"/>
      <c r="U272" s="419"/>
      <c r="V272" s="296"/>
      <c r="W272" s="296"/>
      <c r="X272" s="296"/>
      <c r="Y272" s="296"/>
      <c r="Z272" s="296"/>
      <c r="AA272" s="296"/>
      <c r="AB272" s="296"/>
      <c r="AC272" s="296"/>
      <c r="AD272" s="296"/>
      <c r="AE272" s="296"/>
      <c r="AF272" s="296"/>
      <c r="AG272" s="296"/>
      <c r="AH272" s="296"/>
      <c r="AI272" s="296"/>
      <c r="AJ272" s="296"/>
      <c r="AK272" s="296"/>
      <c r="AL272" s="91"/>
      <c r="AM272" s="16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</row>
    <row r="273" spans="1:77" s="4" customFormat="1">
      <c r="A273" s="419"/>
      <c r="B273" s="419"/>
      <c r="C273" s="419"/>
      <c r="D273" s="419"/>
      <c r="E273" s="419"/>
      <c r="F273" s="419"/>
      <c r="G273" s="419"/>
      <c r="H273" s="419"/>
      <c r="I273" s="419"/>
      <c r="J273" s="419"/>
      <c r="K273" s="419"/>
      <c r="L273" s="419"/>
      <c r="M273" s="419"/>
      <c r="N273" s="419"/>
      <c r="O273" s="419"/>
      <c r="P273" s="419"/>
      <c r="Q273" s="419"/>
      <c r="R273" s="419"/>
      <c r="S273" s="419"/>
      <c r="T273" s="419"/>
      <c r="U273" s="419"/>
      <c r="V273" s="296"/>
      <c r="W273" s="296"/>
      <c r="X273" s="296"/>
      <c r="Y273" s="296"/>
      <c r="Z273" s="296"/>
      <c r="AA273" s="296"/>
      <c r="AB273" s="296"/>
      <c r="AC273" s="296"/>
      <c r="AD273" s="296"/>
      <c r="AE273" s="296"/>
      <c r="AF273" s="296"/>
      <c r="AG273" s="296"/>
      <c r="AH273" s="296"/>
      <c r="AI273" s="296"/>
      <c r="AJ273" s="296"/>
      <c r="AK273" s="296"/>
      <c r="AL273" s="91"/>
      <c r="AM273" s="16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</row>
    <row r="274" spans="1:77" s="4" customFormat="1" ht="42.75" customHeight="1">
      <c r="A274" s="419"/>
      <c r="B274" s="419"/>
      <c r="C274" s="419"/>
      <c r="D274" s="419"/>
      <c r="E274" s="419"/>
      <c r="F274" s="419"/>
      <c r="G274" s="419"/>
      <c r="H274" s="419"/>
      <c r="I274" s="419"/>
      <c r="J274" s="419"/>
      <c r="K274" s="419"/>
      <c r="L274" s="419"/>
      <c r="M274" s="419"/>
      <c r="N274" s="419"/>
      <c r="O274" s="419"/>
      <c r="P274" s="419"/>
      <c r="Q274" s="419"/>
      <c r="R274" s="419"/>
      <c r="S274" s="419"/>
      <c r="T274" s="419"/>
      <c r="U274" s="419"/>
      <c r="V274" s="296"/>
      <c r="W274" s="296"/>
      <c r="X274" s="296"/>
      <c r="Y274" s="296"/>
      <c r="Z274" s="296"/>
      <c r="AA274" s="296"/>
      <c r="AB274" s="296"/>
      <c r="AC274" s="296"/>
      <c r="AD274" s="296"/>
      <c r="AE274" s="296"/>
      <c r="AF274" s="296"/>
      <c r="AG274" s="296"/>
      <c r="AH274" s="296"/>
      <c r="AI274" s="296"/>
      <c r="AJ274" s="296"/>
      <c r="AK274" s="296"/>
      <c r="AL274" s="91"/>
      <c r="AM274" s="16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</row>
    <row r="275" spans="1:77" s="4" customFormat="1" ht="108" customHeight="1">
      <c r="A275" s="419"/>
      <c r="B275" s="419"/>
      <c r="C275" s="419"/>
      <c r="D275" s="419"/>
      <c r="E275" s="419"/>
      <c r="F275" s="419"/>
      <c r="G275" s="419"/>
      <c r="H275" s="419"/>
      <c r="I275" s="419"/>
      <c r="J275" s="419"/>
      <c r="K275" s="419"/>
      <c r="L275" s="419"/>
      <c r="M275" s="419"/>
      <c r="N275" s="419"/>
      <c r="O275" s="419"/>
      <c r="P275" s="419"/>
      <c r="Q275" s="419"/>
      <c r="R275" s="419"/>
      <c r="S275" s="419"/>
      <c r="T275" s="419"/>
      <c r="U275" s="419"/>
      <c r="V275" s="296"/>
      <c r="W275" s="296"/>
      <c r="X275" s="296"/>
      <c r="Y275" s="296"/>
      <c r="Z275" s="296"/>
      <c r="AA275" s="296"/>
      <c r="AB275" s="296"/>
      <c r="AC275" s="296"/>
      <c r="AD275" s="296"/>
      <c r="AE275" s="296"/>
      <c r="AF275" s="296"/>
      <c r="AG275" s="296" t="s">
        <v>265</v>
      </c>
      <c r="AH275" s="296"/>
      <c r="AI275" s="296"/>
      <c r="AJ275" s="296"/>
      <c r="AK275" s="296"/>
      <c r="AL275" s="108"/>
      <c r="AM275" s="109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</row>
    <row r="276" spans="1:77" s="4" customFormat="1">
      <c r="A276" s="295"/>
      <c r="B276" s="296"/>
      <c r="C276" s="296"/>
      <c r="D276" s="296"/>
      <c r="E276" s="296"/>
      <c r="F276" s="296"/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  <c r="X276" s="296"/>
      <c r="Y276" s="296"/>
      <c r="Z276" s="296"/>
      <c r="AA276" s="296"/>
      <c r="AB276" s="296"/>
      <c r="AC276" s="296"/>
      <c r="AD276" s="296"/>
      <c r="AE276" s="296"/>
      <c r="AF276" s="296"/>
      <c r="AG276" s="296"/>
      <c r="AH276" s="296"/>
      <c r="AI276" s="296"/>
      <c r="AJ276" s="296"/>
      <c r="AK276" s="296"/>
      <c r="AL276" s="91"/>
      <c r="AM276" s="16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</row>
    <row r="277" spans="1:77" s="4" customFormat="1">
      <c r="A277" s="295"/>
      <c r="B277" s="296"/>
      <c r="C277" s="296"/>
      <c r="D277" s="296"/>
      <c r="E277" s="296"/>
      <c r="F277" s="296"/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  <c r="X277" s="296"/>
      <c r="Y277" s="296"/>
      <c r="Z277" s="296"/>
      <c r="AA277" s="296"/>
      <c r="AB277" s="296"/>
      <c r="AC277" s="296"/>
      <c r="AD277" s="296"/>
      <c r="AE277" s="296"/>
      <c r="AF277" s="296"/>
      <c r="AG277" s="296"/>
      <c r="AH277" s="296"/>
      <c r="AI277" s="296"/>
      <c r="AJ277" s="296"/>
      <c r="AK277" s="296"/>
      <c r="AL277" s="91"/>
      <c r="AM277" s="16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</row>
    <row r="278" spans="1:77" s="4" customFormat="1">
      <c r="A278" s="295"/>
      <c r="B278" s="296"/>
      <c r="C278" s="296"/>
      <c r="D278" s="296"/>
      <c r="E278" s="296"/>
      <c r="F278" s="296"/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  <c r="X278" s="296"/>
      <c r="Y278" s="296"/>
      <c r="Z278" s="296"/>
      <c r="AA278" s="296"/>
      <c r="AB278" s="296"/>
      <c r="AC278" s="296"/>
      <c r="AD278" s="296"/>
      <c r="AE278" s="296"/>
      <c r="AF278" s="296"/>
      <c r="AG278" s="296"/>
      <c r="AH278" s="296"/>
      <c r="AI278" s="296"/>
      <c r="AJ278" s="296"/>
      <c r="AK278" s="296"/>
      <c r="AL278" s="91"/>
      <c r="AM278" s="16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</row>
    <row r="279" spans="1:77" s="4" customFormat="1">
      <c r="A279" s="295"/>
      <c r="B279" s="296"/>
      <c r="C279" s="296"/>
      <c r="D279" s="296"/>
      <c r="E279" s="296"/>
      <c r="F279" s="296"/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  <c r="X279" s="296"/>
      <c r="Y279" s="296"/>
      <c r="Z279" s="296"/>
      <c r="AA279" s="296"/>
      <c r="AB279" s="296"/>
      <c r="AC279" s="296"/>
      <c r="AD279" s="296"/>
      <c r="AE279" s="296"/>
      <c r="AF279" s="296"/>
      <c r="AG279" s="296"/>
      <c r="AH279" s="296"/>
      <c r="AI279" s="296"/>
      <c r="AJ279" s="296"/>
      <c r="AK279" s="296"/>
      <c r="AL279" s="91"/>
      <c r="AM279" s="16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</row>
    <row r="280" spans="1:77" s="4" customFormat="1">
      <c r="A280" s="295"/>
      <c r="B280" s="296"/>
      <c r="C280" s="296"/>
      <c r="D280" s="296"/>
      <c r="E280" s="296"/>
      <c r="F280" s="296"/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  <c r="X280" s="296"/>
      <c r="Y280" s="296"/>
      <c r="Z280" s="296"/>
      <c r="AA280" s="296"/>
      <c r="AB280" s="296"/>
      <c r="AC280" s="296"/>
      <c r="AD280" s="296"/>
      <c r="AE280" s="296"/>
      <c r="AF280" s="296"/>
      <c r="AG280" s="296"/>
      <c r="AH280" s="296"/>
      <c r="AI280" s="296"/>
      <c r="AJ280" s="296"/>
      <c r="AK280" s="296"/>
      <c r="AL280" s="91"/>
      <c r="AM280" s="16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</row>
    <row r="281" spans="1:77" s="4" customFormat="1">
      <c r="A281" s="295"/>
      <c r="B281" s="296"/>
      <c r="C281" s="296"/>
      <c r="D281" s="296"/>
      <c r="E281" s="296"/>
      <c r="F281" s="296"/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  <c r="X281" s="296"/>
      <c r="Y281" s="296"/>
      <c r="Z281" s="296"/>
      <c r="AA281" s="296"/>
      <c r="AB281" s="296"/>
      <c r="AC281" s="296"/>
      <c r="AD281" s="296"/>
      <c r="AE281" s="296"/>
      <c r="AF281" s="296"/>
      <c r="AG281" s="296"/>
      <c r="AH281" s="296"/>
      <c r="AI281" s="296"/>
      <c r="AJ281" s="296"/>
      <c r="AK281" s="296"/>
      <c r="AL281" s="91"/>
      <c r="AM281" s="16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</row>
    <row r="282" spans="1:77" s="4" customFormat="1">
      <c r="A282" s="295"/>
      <c r="B282" s="296"/>
      <c r="C282" s="296"/>
      <c r="D282" s="296"/>
      <c r="E282" s="296"/>
      <c r="F282" s="296"/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  <c r="X282" s="296"/>
      <c r="Y282" s="296"/>
      <c r="Z282" s="296"/>
      <c r="AA282" s="296"/>
      <c r="AB282" s="296"/>
      <c r="AC282" s="296"/>
      <c r="AD282" s="296"/>
      <c r="AE282" s="296"/>
      <c r="AF282" s="296"/>
      <c r="AG282" s="296"/>
      <c r="AH282" s="296"/>
      <c r="AI282" s="296"/>
      <c r="AJ282" s="296"/>
      <c r="AK282" s="296"/>
      <c r="AL282" s="91"/>
      <c r="AM282" s="16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</row>
    <row r="283" spans="1:77" s="4" customFormat="1">
      <c r="A283" s="295"/>
      <c r="B283" s="296"/>
      <c r="C283" s="296"/>
      <c r="D283" s="296"/>
      <c r="E283" s="296"/>
      <c r="F283" s="296"/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  <c r="X283" s="296"/>
      <c r="Y283" s="296"/>
      <c r="Z283" s="296"/>
      <c r="AA283" s="296"/>
      <c r="AB283" s="296"/>
      <c r="AC283" s="296"/>
      <c r="AD283" s="296"/>
      <c r="AE283" s="296"/>
      <c r="AF283" s="296"/>
      <c r="AG283" s="296"/>
      <c r="AH283" s="296"/>
      <c r="AI283" s="296"/>
      <c r="AJ283" s="296"/>
      <c r="AK283" s="296"/>
      <c r="AL283" s="91"/>
      <c r="AM283" s="16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</row>
    <row r="284" spans="1:77" s="4" customFormat="1">
      <c r="A284" s="295"/>
      <c r="B284" s="296"/>
      <c r="C284" s="296"/>
      <c r="D284" s="296"/>
      <c r="E284" s="296"/>
      <c r="F284" s="296"/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  <c r="X284" s="296"/>
      <c r="Y284" s="296"/>
      <c r="Z284" s="296"/>
      <c r="AA284" s="296"/>
      <c r="AB284" s="296"/>
      <c r="AC284" s="296"/>
      <c r="AD284" s="296"/>
      <c r="AE284" s="296"/>
      <c r="AF284" s="296"/>
      <c r="AG284" s="296"/>
      <c r="AH284" s="296"/>
      <c r="AI284" s="296"/>
      <c r="AJ284" s="296"/>
      <c r="AK284" s="296"/>
      <c r="AL284" s="91"/>
      <c r="AM284" s="16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</row>
    <row r="285" spans="1:77" s="4" customFormat="1">
      <c r="A285" s="295"/>
      <c r="B285" s="296"/>
      <c r="C285" s="296"/>
      <c r="D285" s="296"/>
      <c r="E285" s="296"/>
      <c r="F285" s="296"/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  <c r="X285" s="296"/>
      <c r="Y285" s="296"/>
      <c r="Z285" s="296"/>
      <c r="AA285" s="296"/>
      <c r="AB285" s="296"/>
      <c r="AC285" s="296"/>
      <c r="AD285" s="296"/>
      <c r="AE285" s="296"/>
      <c r="AF285" s="296"/>
      <c r="AG285" s="296"/>
      <c r="AH285" s="296"/>
      <c r="AI285" s="296"/>
      <c r="AJ285" s="296"/>
      <c r="AK285" s="296"/>
      <c r="AL285" s="91"/>
      <c r="AM285" s="16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</row>
    <row r="286" spans="1:77" s="4" customFormat="1">
      <c r="A286" s="295"/>
      <c r="B286" s="296"/>
      <c r="C286" s="296"/>
      <c r="D286" s="296"/>
      <c r="E286" s="296"/>
      <c r="F286" s="296"/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  <c r="X286" s="296"/>
      <c r="Y286" s="296"/>
      <c r="Z286" s="296"/>
      <c r="AA286" s="296"/>
      <c r="AB286" s="296"/>
      <c r="AC286" s="296"/>
      <c r="AD286" s="296"/>
      <c r="AE286" s="296"/>
      <c r="AF286" s="296"/>
      <c r="AG286" s="296"/>
      <c r="AH286" s="296"/>
      <c r="AI286" s="296"/>
      <c r="AJ286" s="296"/>
      <c r="AK286" s="296"/>
      <c r="AL286" s="91"/>
      <c r="AM286" s="16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</row>
    <row r="287" spans="1:77" s="4" customFormat="1">
      <c r="A287" s="295"/>
      <c r="B287" s="296"/>
      <c r="C287" s="296"/>
      <c r="D287" s="296"/>
      <c r="E287" s="296"/>
      <c r="F287" s="296"/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  <c r="X287" s="296"/>
      <c r="Y287" s="296"/>
      <c r="Z287" s="296"/>
      <c r="AA287" s="296"/>
      <c r="AB287" s="296"/>
      <c r="AC287" s="296"/>
      <c r="AD287" s="296"/>
      <c r="AE287" s="296"/>
      <c r="AF287" s="296"/>
      <c r="AG287" s="296"/>
      <c r="AH287" s="296"/>
      <c r="AI287" s="296"/>
      <c r="AJ287" s="296"/>
      <c r="AK287" s="296"/>
      <c r="AL287" s="91"/>
      <c r="AM287" s="16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</row>
    <row r="288" spans="1:77" s="4" customFormat="1">
      <c r="A288" s="295"/>
      <c r="B288" s="296"/>
      <c r="C288" s="296"/>
      <c r="D288" s="296"/>
      <c r="E288" s="296"/>
      <c r="F288" s="296"/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  <c r="X288" s="296"/>
      <c r="Y288" s="296"/>
      <c r="Z288" s="296"/>
      <c r="AA288" s="296"/>
      <c r="AB288" s="296"/>
      <c r="AC288" s="296"/>
      <c r="AD288" s="296"/>
      <c r="AE288" s="296"/>
      <c r="AF288" s="296"/>
      <c r="AG288" s="296"/>
      <c r="AH288" s="296"/>
      <c r="AI288" s="296"/>
      <c r="AJ288" s="296"/>
      <c r="AK288" s="296"/>
      <c r="AL288" s="91"/>
      <c r="AM288" s="16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</row>
    <row r="289" spans="1:77" s="4" customFormat="1">
      <c r="A289" s="295"/>
      <c r="B289" s="296"/>
      <c r="C289" s="296"/>
      <c r="D289" s="296"/>
      <c r="E289" s="296"/>
      <c r="F289" s="296"/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  <c r="X289" s="296"/>
      <c r="Y289" s="296"/>
      <c r="Z289" s="296"/>
      <c r="AA289" s="296"/>
      <c r="AB289" s="296"/>
      <c r="AC289" s="296"/>
      <c r="AD289" s="296"/>
      <c r="AE289" s="296"/>
      <c r="AF289" s="296"/>
      <c r="AG289" s="296"/>
      <c r="AH289" s="296"/>
      <c r="AI289" s="296"/>
      <c r="AJ289" s="296"/>
      <c r="AK289" s="296"/>
      <c r="AL289" s="91"/>
      <c r="AM289" s="16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</row>
    <row r="290" spans="1:77" s="4" customFormat="1">
      <c r="A290" s="295"/>
      <c r="B290" s="296"/>
      <c r="C290" s="296"/>
      <c r="D290" s="296"/>
      <c r="E290" s="296"/>
      <c r="F290" s="296"/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  <c r="X290" s="296"/>
      <c r="Y290" s="296"/>
      <c r="Z290" s="296"/>
      <c r="AA290" s="296"/>
      <c r="AB290" s="296"/>
      <c r="AC290" s="296"/>
      <c r="AD290" s="296"/>
      <c r="AE290" s="296"/>
      <c r="AF290" s="296"/>
      <c r="AG290" s="296"/>
      <c r="AH290" s="296"/>
      <c r="AI290" s="296"/>
      <c r="AJ290" s="296"/>
      <c r="AK290" s="296"/>
      <c r="AL290" s="91"/>
      <c r="AM290" s="16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</row>
    <row r="291" spans="1:77" s="4" customFormat="1">
      <c r="A291" s="295"/>
      <c r="B291" s="296"/>
      <c r="C291" s="296"/>
      <c r="D291" s="296"/>
      <c r="E291" s="296"/>
      <c r="F291" s="296"/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  <c r="X291" s="296"/>
      <c r="Y291" s="296"/>
      <c r="Z291" s="296"/>
      <c r="AA291" s="296"/>
      <c r="AB291" s="296"/>
      <c r="AC291" s="296"/>
      <c r="AD291" s="296"/>
      <c r="AE291" s="296"/>
      <c r="AF291" s="296"/>
      <c r="AG291" s="296"/>
      <c r="AH291" s="296"/>
      <c r="AI291" s="296"/>
      <c r="AJ291" s="296"/>
      <c r="AK291" s="296"/>
      <c r="AL291" s="91"/>
      <c r="AM291" s="16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</row>
    <row r="292" spans="1:77" s="4" customFormat="1">
      <c r="A292" s="295"/>
      <c r="B292" s="296"/>
      <c r="C292" s="296"/>
      <c r="D292" s="296"/>
      <c r="E292" s="296"/>
      <c r="F292" s="296"/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  <c r="X292" s="296"/>
      <c r="Y292" s="296"/>
      <c r="Z292" s="296"/>
      <c r="AA292" s="296"/>
      <c r="AB292" s="296"/>
      <c r="AC292" s="296"/>
      <c r="AD292" s="296"/>
      <c r="AE292" s="296"/>
      <c r="AF292" s="296"/>
      <c r="AG292" s="296"/>
      <c r="AH292" s="296"/>
      <c r="AI292" s="296"/>
      <c r="AJ292" s="296"/>
      <c r="AK292" s="296"/>
      <c r="AL292" s="91"/>
      <c r="AM292" s="16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</row>
    <row r="293" spans="1:77" s="4" customFormat="1">
      <c r="A293" s="295"/>
      <c r="B293" s="296"/>
      <c r="C293" s="296"/>
      <c r="D293" s="296"/>
      <c r="E293" s="296"/>
      <c r="F293" s="296"/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  <c r="X293" s="296"/>
      <c r="Y293" s="296"/>
      <c r="Z293" s="296"/>
      <c r="AA293" s="296"/>
      <c r="AB293" s="296"/>
      <c r="AC293" s="296"/>
      <c r="AD293" s="296"/>
      <c r="AE293" s="296"/>
      <c r="AF293" s="296"/>
      <c r="AG293" s="296"/>
      <c r="AH293" s="296"/>
      <c r="AI293" s="296"/>
      <c r="AJ293" s="296"/>
      <c r="AK293" s="296"/>
      <c r="AL293" s="91"/>
      <c r="AM293" s="16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</row>
    <row r="294" spans="1:77" s="4" customFormat="1">
      <c r="A294" s="295"/>
      <c r="B294" s="296"/>
      <c r="C294" s="296"/>
      <c r="D294" s="296"/>
      <c r="E294" s="296"/>
      <c r="F294" s="296"/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  <c r="X294" s="296"/>
      <c r="Y294" s="296"/>
      <c r="Z294" s="296"/>
      <c r="AA294" s="296"/>
      <c r="AB294" s="296"/>
      <c r="AC294" s="296"/>
      <c r="AD294" s="296"/>
      <c r="AE294" s="296"/>
      <c r="AF294" s="296"/>
      <c r="AG294" s="296"/>
      <c r="AH294" s="296"/>
      <c r="AI294" s="296"/>
      <c r="AJ294" s="296"/>
      <c r="AK294" s="296"/>
      <c r="AL294" s="91"/>
      <c r="AM294" s="16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</row>
    <row r="295" spans="1:77" s="4" customFormat="1">
      <c r="A295" s="295"/>
      <c r="B295" s="296"/>
      <c r="C295" s="296"/>
      <c r="D295" s="296"/>
      <c r="E295" s="296"/>
      <c r="F295" s="296"/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F295" s="296"/>
      <c r="AG295" s="296"/>
      <c r="AH295" s="296"/>
      <c r="AI295" s="296"/>
      <c r="AJ295" s="296"/>
      <c r="AK295" s="296"/>
      <c r="AL295" s="91"/>
      <c r="AM295" s="16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</row>
    <row r="296" spans="1:77" s="4" customFormat="1">
      <c r="A296" s="295"/>
      <c r="B296" s="296"/>
      <c r="C296" s="296"/>
      <c r="D296" s="296"/>
      <c r="E296" s="296"/>
      <c r="F296" s="296"/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  <c r="X296" s="296"/>
      <c r="Y296" s="296"/>
      <c r="Z296" s="296"/>
      <c r="AA296" s="296"/>
      <c r="AB296" s="296"/>
      <c r="AC296" s="296"/>
      <c r="AD296" s="296"/>
      <c r="AE296" s="296"/>
      <c r="AF296" s="296"/>
      <c r="AG296" s="296"/>
      <c r="AH296" s="296"/>
      <c r="AI296" s="296"/>
      <c r="AJ296" s="296"/>
      <c r="AK296" s="296"/>
      <c r="AL296" s="91"/>
      <c r="AM296" s="16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</row>
    <row r="297" spans="1:77" s="4" customFormat="1">
      <c r="A297" s="295"/>
      <c r="B297" s="296"/>
      <c r="C297" s="296"/>
      <c r="D297" s="296"/>
      <c r="E297" s="296"/>
      <c r="F297" s="296"/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  <c r="X297" s="296"/>
      <c r="Y297" s="296"/>
      <c r="Z297" s="296"/>
      <c r="AA297" s="296"/>
      <c r="AB297" s="296"/>
      <c r="AC297" s="296"/>
      <c r="AD297" s="296"/>
      <c r="AE297" s="296"/>
      <c r="AF297" s="296"/>
      <c r="AG297" s="296"/>
      <c r="AH297" s="296"/>
      <c r="AI297" s="296"/>
      <c r="AJ297" s="296"/>
      <c r="AK297" s="296"/>
      <c r="AL297" s="91"/>
      <c r="AM297" s="16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</row>
    <row r="298" spans="1:77" s="4" customFormat="1">
      <c r="A298" s="295"/>
      <c r="B298" s="296"/>
      <c r="C298" s="296"/>
      <c r="D298" s="296"/>
      <c r="E298" s="296"/>
      <c r="F298" s="296"/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  <c r="X298" s="296"/>
      <c r="Y298" s="296"/>
      <c r="Z298" s="296"/>
      <c r="AA298" s="296"/>
      <c r="AB298" s="296"/>
      <c r="AC298" s="296"/>
      <c r="AD298" s="296"/>
      <c r="AE298" s="296"/>
      <c r="AF298" s="296"/>
      <c r="AG298" s="296"/>
      <c r="AH298" s="296"/>
      <c r="AI298" s="296"/>
      <c r="AJ298" s="296"/>
      <c r="AK298" s="296"/>
      <c r="AL298" s="91"/>
      <c r="AM298" s="16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</row>
    <row r="299" spans="1:77" s="4" customFormat="1">
      <c r="A299" s="295"/>
      <c r="B299" s="296"/>
      <c r="C299" s="296"/>
      <c r="D299" s="296"/>
      <c r="E299" s="296"/>
      <c r="F299" s="296"/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  <c r="X299" s="296"/>
      <c r="Y299" s="296"/>
      <c r="Z299" s="296"/>
      <c r="AA299" s="296"/>
      <c r="AB299" s="296"/>
      <c r="AC299" s="296"/>
      <c r="AD299" s="296"/>
      <c r="AE299" s="296"/>
      <c r="AF299" s="296"/>
      <c r="AG299" s="296"/>
      <c r="AH299" s="296"/>
      <c r="AI299" s="296"/>
      <c r="AJ299" s="296"/>
      <c r="AK299" s="296"/>
      <c r="AL299" s="91"/>
      <c r="AM299" s="16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</row>
    <row r="300" spans="1:77" s="4" customFormat="1">
      <c r="A300" s="295"/>
      <c r="B300" s="296"/>
      <c r="C300" s="296"/>
      <c r="D300" s="296"/>
      <c r="E300" s="296"/>
      <c r="F300" s="296"/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  <c r="X300" s="296"/>
      <c r="Y300" s="296"/>
      <c r="Z300" s="296"/>
      <c r="AA300" s="296"/>
      <c r="AB300" s="296"/>
      <c r="AC300" s="296"/>
      <c r="AD300" s="296"/>
      <c r="AE300" s="296"/>
      <c r="AF300" s="296"/>
      <c r="AG300" s="296"/>
      <c r="AH300" s="296"/>
      <c r="AI300" s="296"/>
      <c r="AJ300" s="296"/>
      <c r="AK300" s="296"/>
      <c r="AL300" s="91"/>
      <c r="AM300" s="16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</row>
    <row r="301" spans="1:77" s="4" customFormat="1">
      <c r="A301" s="295"/>
      <c r="B301" s="296"/>
      <c r="C301" s="296"/>
      <c r="D301" s="296"/>
      <c r="E301" s="296"/>
      <c r="F301" s="296"/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  <c r="X301" s="296"/>
      <c r="Y301" s="296"/>
      <c r="Z301" s="296"/>
      <c r="AA301" s="296"/>
      <c r="AB301" s="296"/>
      <c r="AC301" s="296"/>
      <c r="AD301" s="296"/>
      <c r="AE301" s="296"/>
      <c r="AF301" s="296"/>
      <c r="AG301" s="296"/>
      <c r="AH301" s="296"/>
      <c r="AI301" s="296"/>
      <c r="AJ301" s="296"/>
      <c r="AK301" s="296"/>
      <c r="AL301" s="91"/>
      <c r="AM301" s="16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</row>
    <row r="302" spans="1:77" s="4" customFormat="1">
      <c r="A302" s="295"/>
      <c r="B302" s="296"/>
      <c r="C302" s="296"/>
      <c r="D302" s="296"/>
      <c r="E302" s="296"/>
      <c r="F302" s="296"/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  <c r="X302" s="296"/>
      <c r="Y302" s="296"/>
      <c r="Z302" s="296"/>
      <c r="AA302" s="296"/>
      <c r="AB302" s="296"/>
      <c r="AC302" s="296"/>
      <c r="AD302" s="296"/>
      <c r="AE302" s="296"/>
      <c r="AF302" s="296"/>
      <c r="AG302" s="296"/>
      <c r="AH302" s="296"/>
      <c r="AI302" s="296"/>
      <c r="AJ302" s="296"/>
      <c r="AK302" s="296"/>
      <c r="AL302" s="91"/>
      <c r="AM302" s="16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</row>
    <row r="303" spans="1:77" s="4" customFormat="1">
      <c r="A303" s="295"/>
      <c r="B303" s="296"/>
      <c r="C303" s="296"/>
      <c r="D303" s="296"/>
      <c r="E303" s="296"/>
      <c r="F303" s="296"/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  <c r="X303" s="296"/>
      <c r="Y303" s="296"/>
      <c r="Z303" s="296"/>
      <c r="AA303" s="296"/>
      <c r="AB303" s="296"/>
      <c r="AC303" s="296"/>
      <c r="AD303" s="296"/>
      <c r="AE303" s="296"/>
      <c r="AF303" s="296"/>
      <c r="AG303" s="296"/>
      <c r="AH303" s="296"/>
      <c r="AI303" s="296"/>
      <c r="AJ303" s="296"/>
      <c r="AK303" s="296"/>
      <c r="AL303" s="91"/>
      <c r="AM303" s="16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</row>
    <row r="304" spans="1:77" s="4" customFormat="1">
      <c r="A304" s="295"/>
      <c r="B304" s="296"/>
      <c r="C304" s="296"/>
      <c r="D304" s="296"/>
      <c r="E304" s="296"/>
      <c r="F304" s="296"/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  <c r="X304" s="296"/>
      <c r="Y304" s="296"/>
      <c r="Z304" s="296"/>
      <c r="AA304" s="296"/>
      <c r="AB304" s="296"/>
      <c r="AC304" s="296"/>
      <c r="AD304" s="296"/>
      <c r="AE304" s="296"/>
      <c r="AF304" s="296"/>
      <c r="AG304" s="296"/>
      <c r="AH304" s="296"/>
      <c r="AI304" s="296"/>
      <c r="AJ304" s="296"/>
      <c r="AK304" s="296"/>
      <c r="AL304" s="91"/>
      <c r="AM304" s="16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</row>
    <row r="305" spans="1:77" s="4" customFormat="1">
      <c r="A305" s="295"/>
      <c r="B305" s="296"/>
      <c r="C305" s="296"/>
      <c r="D305" s="296"/>
      <c r="E305" s="296"/>
      <c r="F305" s="296"/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  <c r="X305" s="296"/>
      <c r="Y305" s="296"/>
      <c r="Z305" s="296"/>
      <c r="AA305" s="296"/>
      <c r="AB305" s="296"/>
      <c r="AC305" s="296"/>
      <c r="AD305" s="296"/>
      <c r="AE305" s="296"/>
      <c r="AF305" s="296"/>
      <c r="AG305" s="296"/>
      <c r="AH305" s="296"/>
      <c r="AI305" s="296"/>
      <c r="AJ305" s="296"/>
      <c r="AK305" s="296"/>
      <c r="AL305" s="91"/>
      <c r="AM305" s="16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</row>
    <row r="306" spans="1:77" s="4" customFormat="1">
      <c r="A306" s="295"/>
      <c r="B306" s="296"/>
      <c r="C306" s="296"/>
      <c r="D306" s="296"/>
      <c r="E306" s="296"/>
      <c r="F306" s="296"/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  <c r="X306" s="296"/>
      <c r="Y306" s="296"/>
      <c r="Z306" s="296"/>
      <c r="AA306" s="296"/>
      <c r="AB306" s="296"/>
      <c r="AC306" s="296"/>
      <c r="AD306" s="296"/>
      <c r="AE306" s="296"/>
      <c r="AF306" s="296"/>
      <c r="AG306" s="296"/>
      <c r="AH306" s="296"/>
      <c r="AI306" s="296"/>
      <c r="AJ306" s="296"/>
      <c r="AK306" s="296"/>
      <c r="AL306" s="91"/>
      <c r="AM306" s="16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</row>
    <row r="307" spans="1:77" s="4" customFormat="1">
      <c r="A307" s="295"/>
      <c r="B307" s="296"/>
      <c r="C307" s="296"/>
      <c r="D307" s="296"/>
      <c r="E307" s="296"/>
      <c r="F307" s="296"/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  <c r="X307" s="296"/>
      <c r="Y307" s="296"/>
      <c r="Z307" s="296"/>
      <c r="AA307" s="296"/>
      <c r="AB307" s="296"/>
      <c r="AC307" s="296"/>
      <c r="AD307" s="296"/>
      <c r="AE307" s="296"/>
      <c r="AF307" s="296"/>
      <c r="AG307" s="296"/>
      <c r="AH307" s="296"/>
      <c r="AI307" s="296"/>
      <c r="AJ307" s="296"/>
      <c r="AK307" s="296"/>
      <c r="AL307" s="91"/>
      <c r="AM307" s="16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</row>
    <row r="308" spans="1:77" s="4" customFormat="1">
      <c r="A308" s="295"/>
      <c r="B308" s="296"/>
      <c r="C308" s="296"/>
      <c r="D308" s="296"/>
      <c r="E308" s="296"/>
      <c r="F308" s="296"/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  <c r="X308" s="296"/>
      <c r="Y308" s="296"/>
      <c r="Z308" s="296"/>
      <c r="AA308" s="296"/>
      <c r="AB308" s="296"/>
      <c r="AC308" s="296"/>
      <c r="AD308" s="296"/>
      <c r="AE308" s="296"/>
      <c r="AF308" s="296"/>
      <c r="AG308" s="296"/>
      <c r="AH308" s="296"/>
      <c r="AI308" s="296"/>
      <c r="AJ308" s="296"/>
      <c r="AK308" s="296"/>
      <c r="AL308" s="91"/>
      <c r="AM308" s="16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</row>
    <row r="309" spans="1:77" s="4" customFormat="1">
      <c r="A309" s="295"/>
      <c r="B309" s="296"/>
      <c r="C309" s="296"/>
      <c r="D309" s="296"/>
      <c r="E309" s="296"/>
      <c r="F309" s="296"/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  <c r="X309" s="296"/>
      <c r="Y309" s="296"/>
      <c r="Z309" s="296"/>
      <c r="AA309" s="296"/>
      <c r="AB309" s="296"/>
      <c r="AC309" s="296"/>
      <c r="AD309" s="296"/>
      <c r="AE309" s="296"/>
      <c r="AF309" s="296"/>
      <c r="AG309" s="296"/>
      <c r="AH309" s="296"/>
      <c r="AI309" s="296"/>
      <c r="AJ309" s="296"/>
      <c r="AK309" s="296"/>
      <c r="AL309" s="91"/>
      <c r="AM309" s="16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</row>
    <row r="310" spans="1:77" s="4" customFormat="1">
      <c r="A310" s="295"/>
      <c r="B310" s="296"/>
      <c r="C310" s="296"/>
      <c r="D310" s="296"/>
      <c r="E310" s="296"/>
      <c r="F310" s="296"/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  <c r="X310" s="296"/>
      <c r="Y310" s="296"/>
      <c r="Z310" s="296"/>
      <c r="AA310" s="296"/>
      <c r="AB310" s="296"/>
      <c r="AC310" s="296"/>
      <c r="AD310" s="296"/>
      <c r="AE310" s="296"/>
      <c r="AF310" s="296"/>
      <c r="AG310" s="296"/>
      <c r="AH310" s="296"/>
      <c r="AI310" s="296"/>
      <c r="AJ310" s="296"/>
      <c r="AK310" s="296"/>
      <c r="AL310" s="91"/>
      <c r="AM310" s="16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</row>
    <row r="311" spans="1:77" s="4" customFormat="1">
      <c r="A311" s="295"/>
      <c r="B311" s="296"/>
      <c r="C311" s="296"/>
      <c r="D311" s="296"/>
      <c r="E311" s="296"/>
      <c r="F311" s="296"/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  <c r="X311" s="296"/>
      <c r="Y311" s="296"/>
      <c r="Z311" s="296"/>
      <c r="AA311" s="296"/>
      <c r="AB311" s="296"/>
      <c r="AC311" s="296"/>
      <c r="AD311" s="296"/>
      <c r="AE311" s="296"/>
      <c r="AF311" s="296"/>
      <c r="AG311" s="296"/>
      <c r="AH311" s="296"/>
      <c r="AI311" s="296"/>
      <c r="AJ311" s="296"/>
      <c r="AK311" s="296"/>
      <c r="AL311" s="91"/>
      <c r="AM311" s="16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</row>
    <row r="312" spans="1:77" s="4" customFormat="1">
      <c r="A312" s="295"/>
      <c r="B312" s="296"/>
      <c r="C312" s="296"/>
      <c r="D312" s="296"/>
      <c r="E312" s="296"/>
      <c r="F312" s="296"/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  <c r="X312" s="296"/>
      <c r="Y312" s="296"/>
      <c r="Z312" s="296"/>
      <c r="AA312" s="296"/>
      <c r="AB312" s="296"/>
      <c r="AC312" s="296"/>
      <c r="AD312" s="296"/>
      <c r="AE312" s="296"/>
      <c r="AF312" s="296"/>
      <c r="AG312" s="296"/>
      <c r="AH312" s="296"/>
      <c r="AI312" s="296"/>
      <c r="AJ312" s="296"/>
      <c r="AK312" s="296"/>
      <c r="AL312" s="91"/>
      <c r="AM312" s="16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</row>
    <row r="313" spans="1:77" s="4" customFormat="1">
      <c r="A313" s="295"/>
      <c r="B313" s="296"/>
      <c r="C313" s="296"/>
      <c r="D313" s="296"/>
      <c r="E313" s="296"/>
      <c r="F313" s="296"/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  <c r="X313" s="296"/>
      <c r="Y313" s="296"/>
      <c r="Z313" s="296"/>
      <c r="AA313" s="296"/>
      <c r="AB313" s="296"/>
      <c r="AC313" s="296"/>
      <c r="AD313" s="296"/>
      <c r="AE313" s="296"/>
      <c r="AF313" s="296"/>
      <c r="AG313" s="296"/>
      <c r="AH313" s="296"/>
      <c r="AI313" s="296"/>
      <c r="AJ313" s="296"/>
      <c r="AK313" s="296"/>
      <c r="AL313" s="91"/>
      <c r="AM313" s="16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</row>
    <row r="314" spans="1:77" s="4" customFormat="1">
      <c r="A314" s="295"/>
      <c r="B314" s="296"/>
      <c r="C314" s="296"/>
      <c r="D314" s="296"/>
      <c r="E314" s="296"/>
      <c r="F314" s="296"/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  <c r="X314" s="296"/>
      <c r="Y314" s="296"/>
      <c r="Z314" s="296"/>
      <c r="AA314" s="296"/>
      <c r="AB314" s="296"/>
      <c r="AC314" s="296"/>
      <c r="AD314" s="296"/>
      <c r="AE314" s="296"/>
      <c r="AF314" s="296"/>
      <c r="AG314" s="296"/>
      <c r="AH314" s="296"/>
      <c r="AI314" s="296"/>
      <c r="AJ314" s="296"/>
      <c r="AK314" s="296"/>
      <c r="AL314" s="91"/>
      <c r="AM314" s="16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</row>
    <row r="315" spans="1:77" s="4" customFormat="1">
      <c r="A315" s="295"/>
      <c r="B315" s="296"/>
      <c r="C315" s="296"/>
      <c r="D315" s="296"/>
      <c r="E315" s="296"/>
      <c r="F315" s="296"/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  <c r="X315" s="296"/>
      <c r="Y315" s="296"/>
      <c r="Z315" s="296"/>
      <c r="AA315" s="296"/>
      <c r="AB315" s="296"/>
      <c r="AC315" s="296"/>
      <c r="AD315" s="296"/>
      <c r="AE315" s="296"/>
      <c r="AF315" s="296"/>
      <c r="AG315" s="296"/>
      <c r="AH315" s="296"/>
      <c r="AI315" s="296"/>
      <c r="AJ315" s="296"/>
      <c r="AK315" s="296"/>
      <c r="AL315" s="91"/>
      <c r="AM315" s="16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</row>
    <row r="316" spans="1:77" s="4" customFormat="1">
      <c r="A316" s="295"/>
      <c r="B316" s="296"/>
      <c r="C316" s="296"/>
      <c r="D316" s="296"/>
      <c r="E316" s="296"/>
      <c r="F316" s="296"/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  <c r="X316" s="296"/>
      <c r="Y316" s="296"/>
      <c r="Z316" s="296"/>
      <c r="AA316" s="296"/>
      <c r="AB316" s="296"/>
      <c r="AC316" s="296"/>
      <c r="AD316" s="296"/>
      <c r="AE316" s="296"/>
      <c r="AF316" s="296"/>
      <c r="AG316" s="296"/>
      <c r="AH316" s="296"/>
      <c r="AI316" s="296"/>
      <c r="AJ316" s="296"/>
      <c r="AK316" s="296"/>
      <c r="AL316" s="91"/>
      <c r="AM316" s="16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</row>
    <row r="317" spans="1:77" s="4" customFormat="1">
      <c r="A317" s="295"/>
      <c r="B317" s="296"/>
      <c r="C317" s="296"/>
      <c r="D317" s="296"/>
      <c r="E317" s="296"/>
      <c r="F317" s="296"/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  <c r="X317" s="296"/>
      <c r="Y317" s="296"/>
      <c r="Z317" s="296"/>
      <c r="AA317" s="296"/>
      <c r="AB317" s="296"/>
      <c r="AC317" s="296"/>
      <c r="AD317" s="296"/>
      <c r="AE317" s="296"/>
      <c r="AF317" s="296"/>
      <c r="AG317" s="296"/>
      <c r="AH317" s="296"/>
      <c r="AI317" s="296"/>
      <c r="AJ317" s="296"/>
      <c r="AK317" s="296"/>
      <c r="AL317" s="91"/>
      <c r="AM317" s="16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</row>
    <row r="318" spans="1:77" s="4" customFormat="1">
      <c r="A318" s="295"/>
      <c r="B318" s="296"/>
      <c r="C318" s="296"/>
      <c r="D318" s="296"/>
      <c r="E318" s="296"/>
      <c r="F318" s="296"/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  <c r="X318" s="296"/>
      <c r="Y318" s="296"/>
      <c r="Z318" s="296"/>
      <c r="AA318" s="296"/>
      <c r="AB318" s="296"/>
      <c r="AC318" s="296"/>
      <c r="AD318" s="296"/>
      <c r="AE318" s="296"/>
      <c r="AF318" s="296"/>
      <c r="AG318" s="296"/>
      <c r="AH318" s="296"/>
      <c r="AI318" s="296"/>
      <c r="AJ318" s="296"/>
      <c r="AK318" s="296"/>
      <c r="AL318" s="91"/>
      <c r="AM318" s="16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</row>
    <row r="319" spans="1:77" s="4" customFormat="1">
      <c r="A319" s="295"/>
      <c r="B319" s="296"/>
      <c r="C319" s="296"/>
      <c r="D319" s="296"/>
      <c r="E319" s="296"/>
      <c r="F319" s="296"/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  <c r="X319" s="296"/>
      <c r="Y319" s="296"/>
      <c r="Z319" s="296"/>
      <c r="AA319" s="296"/>
      <c r="AB319" s="296"/>
      <c r="AC319" s="296"/>
      <c r="AD319" s="296"/>
      <c r="AE319" s="296"/>
      <c r="AF319" s="296"/>
      <c r="AG319" s="296"/>
      <c r="AH319" s="296"/>
      <c r="AI319" s="296"/>
      <c r="AJ319" s="296"/>
      <c r="AK319" s="296"/>
      <c r="AL319" s="91"/>
      <c r="AM319" s="16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</row>
    <row r="320" spans="1:77" s="4" customFormat="1">
      <c r="A320" s="295"/>
      <c r="B320" s="296"/>
      <c r="C320" s="296"/>
      <c r="D320" s="296"/>
      <c r="E320" s="296"/>
      <c r="F320" s="296"/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  <c r="X320" s="296"/>
      <c r="Y320" s="296"/>
      <c r="Z320" s="296"/>
      <c r="AA320" s="296"/>
      <c r="AB320" s="296"/>
      <c r="AC320" s="296"/>
      <c r="AD320" s="296"/>
      <c r="AE320" s="296"/>
      <c r="AF320" s="296"/>
      <c r="AG320" s="296"/>
      <c r="AH320" s="296"/>
      <c r="AI320" s="296"/>
      <c r="AJ320" s="296"/>
      <c r="AK320" s="296"/>
      <c r="AL320" s="91"/>
      <c r="AM320" s="16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</row>
    <row r="321" spans="1:77" s="4" customFormat="1">
      <c r="A321" s="295"/>
      <c r="B321" s="296"/>
      <c r="C321" s="296"/>
      <c r="D321" s="296"/>
      <c r="E321" s="296"/>
      <c r="F321" s="296"/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  <c r="X321" s="296"/>
      <c r="Y321" s="296"/>
      <c r="Z321" s="296"/>
      <c r="AA321" s="296"/>
      <c r="AB321" s="296"/>
      <c r="AC321" s="296"/>
      <c r="AD321" s="296"/>
      <c r="AE321" s="296"/>
      <c r="AF321" s="296"/>
      <c r="AG321" s="296"/>
      <c r="AH321" s="296"/>
      <c r="AI321" s="296"/>
      <c r="AJ321" s="296"/>
      <c r="AK321" s="296"/>
      <c r="AL321" s="91"/>
      <c r="AM321" s="16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</row>
    <row r="322" spans="1:77" s="4" customFormat="1">
      <c r="A322" s="295"/>
      <c r="B322" s="296"/>
      <c r="C322" s="296"/>
      <c r="D322" s="296"/>
      <c r="E322" s="296"/>
      <c r="F322" s="296"/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  <c r="X322" s="296"/>
      <c r="Y322" s="296"/>
      <c r="Z322" s="296"/>
      <c r="AA322" s="296"/>
      <c r="AB322" s="296"/>
      <c r="AC322" s="296"/>
      <c r="AD322" s="296"/>
      <c r="AE322" s="296"/>
      <c r="AF322" s="296"/>
      <c r="AG322" s="296"/>
      <c r="AH322" s="296"/>
      <c r="AI322" s="296"/>
      <c r="AJ322" s="296"/>
      <c r="AK322" s="296"/>
      <c r="AL322" s="91"/>
      <c r="AM322" s="16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</row>
    <row r="323" spans="1:77" s="4" customFormat="1">
      <c r="A323" s="295"/>
      <c r="B323" s="296"/>
      <c r="C323" s="296"/>
      <c r="D323" s="296"/>
      <c r="E323" s="296"/>
      <c r="F323" s="296"/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  <c r="X323" s="296"/>
      <c r="Y323" s="296"/>
      <c r="Z323" s="296"/>
      <c r="AA323" s="296"/>
      <c r="AB323" s="296"/>
      <c r="AC323" s="296"/>
      <c r="AD323" s="296"/>
      <c r="AE323" s="296"/>
      <c r="AF323" s="296"/>
      <c r="AG323" s="296"/>
      <c r="AH323" s="296"/>
      <c r="AI323" s="296"/>
      <c r="AJ323" s="296"/>
      <c r="AK323" s="296"/>
      <c r="AL323" s="91"/>
      <c r="AM323" s="16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</row>
    <row r="324" spans="1:77" s="4" customFormat="1">
      <c r="A324" s="295"/>
      <c r="B324" s="296"/>
      <c r="C324" s="296"/>
      <c r="D324" s="296"/>
      <c r="E324" s="296"/>
      <c r="F324" s="296"/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  <c r="X324" s="296"/>
      <c r="Y324" s="296"/>
      <c r="Z324" s="296"/>
      <c r="AA324" s="296"/>
      <c r="AB324" s="296"/>
      <c r="AC324" s="296"/>
      <c r="AD324" s="296"/>
      <c r="AE324" s="296"/>
      <c r="AF324" s="296"/>
      <c r="AG324" s="296"/>
      <c r="AH324" s="296"/>
      <c r="AI324" s="296"/>
      <c r="AJ324" s="296"/>
      <c r="AK324" s="296"/>
      <c r="AL324" s="91"/>
      <c r="AM324" s="16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</row>
    <row r="325" spans="1:77" s="4" customFormat="1">
      <c r="A325" s="295"/>
      <c r="B325" s="296"/>
      <c r="C325" s="296"/>
      <c r="D325" s="296"/>
      <c r="E325" s="296"/>
      <c r="F325" s="296"/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  <c r="X325" s="296"/>
      <c r="Y325" s="296"/>
      <c r="Z325" s="296"/>
      <c r="AA325" s="296"/>
      <c r="AB325" s="296"/>
      <c r="AC325" s="296"/>
      <c r="AD325" s="296"/>
      <c r="AE325" s="296"/>
      <c r="AF325" s="296"/>
      <c r="AG325" s="296"/>
      <c r="AH325" s="296"/>
      <c r="AI325" s="296"/>
      <c r="AJ325" s="296"/>
      <c r="AK325" s="296"/>
      <c r="AL325" s="91"/>
      <c r="AM325" s="16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</row>
    <row r="326" spans="1:77" s="4" customFormat="1">
      <c r="A326" s="295"/>
      <c r="B326" s="296"/>
      <c r="C326" s="296"/>
      <c r="D326" s="296"/>
      <c r="E326" s="296"/>
      <c r="F326" s="296"/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  <c r="X326" s="296"/>
      <c r="Y326" s="296"/>
      <c r="Z326" s="296"/>
      <c r="AA326" s="296"/>
      <c r="AB326" s="296"/>
      <c r="AC326" s="296"/>
      <c r="AD326" s="296"/>
      <c r="AE326" s="296"/>
      <c r="AF326" s="296"/>
      <c r="AG326" s="296"/>
      <c r="AH326" s="296"/>
      <c r="AI326" s="296"/>
      <c r="AJ326" s="296"/>
      <c r="AK326" s="296"/>
      <c r="AL326" s="91"/>
      <c r="AM326" s="16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</row>
    <row r="327" spans="1:77" s="4" customFormat="1">
      <c r="A327" s="295"/>
      <c r="B327" s="296"/>
      <c r="C327" s="296"/>
      <c r="D327" s="296"/>
      <c r="E327" s="296"/>
      <c r="F327" s="296"/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  <c r="X327" s="296"/>
      <c r="Y327" s="296"/>
      <c r="Z327" s="296"/>
      <c r="AA327" s="296"/>
      <c r="AB327" s="296"/>
      <c r="AC327" s="296"/>
      <c r="AD327" s="296"/>
      <c r="AE327" s="296"/>
      <c r="AF327" s="296"/>
      <c r="AG327" s="296"/>
      <c r="AH327" s="296"/>
      <c r="AI327" s="296"/>
      <c r="AJ327" s="296"/>
      <c r="AK327" s="296"/>
      <c r="AL327" s="91"/>
      <c r="AM327" s="16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</row>
    <row r="328" spans="1:77" s="4" customFormat="1">
      <c r="A328" s="295"/>
      <c r="B328" s="296"/>
      <c r="C328" s="296"/>
      <c r="D328" s="296"/>
      <c r="E328" s="296"/>
      <c r="F328" s="296"/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  <c r="X328" s="296"/>
      <c r="Y328" s="296"/>
      <c r="Z328" s="296"/>
      <c r="AA328" s="296"/>
      <c r="AB328" s="296"/>
      <c r="AC328" s="296"/>
      <c r="AD328" s="296"/>
      <c r="AE328" s="296"/>
      <c r="AF328" s="296"/>
      <c r="AG328" s="296"/>
      <c r="AH328" s="296"/>
      <c r="AI328" s="296"/>
      <c r="AJ328" s="296"/>
      <c r="AK328" s="296"/>
      <c r="AL328" s="91"/>
      <c r="AM328" s="16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</row>
    <row r="329" spans="1:77" s="4" customFormat="1">
      <c r="A329" s="295"/>
      <c r="B329" s="296"/>
      <c r="C329" s="296"/>
      <c r="D329" s="296"/>
      <c r="E329" s="296"/>
      <c r="F329" s="296"/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  <c r="X329" s="296"/>
      <c r="Y329" s="296"/>
      <c r="Z329" s="296"/>
      <c r="AA329" s="296"/>
      <c r="AB329" s="296"/>
      <c r="AC329" s="296"/>
      <c r="AD329" s="296"/>
      <c r="AE329" s="296"/>
      <c r="AF329" s="296"/>
      <c r="AG329" s="296"/>
      <c r="AH329" s="296"/>
      <c r="AI329" s="296"/>
      <c r="AJ329" s="296"/>
      <c r="AK329" s="296"/>
      <c r="AL329" s="91"/>
      <c r="AM329" s="16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</row>
    <row r="330" spans="1:77" s="4" customFormat="1">
      <c r="A330" s="295"/>
      <c r="B330" s="296"/>
      <c r="C330" s="296"/>
      <c r="D330" s="296"/>
      <c r="E330" s="296"/>
      <c r="F330" s="296"/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  <c r="X330" s="296"/>
      <c r="Y330" s="296"/>
      <c r="Z330" s="296"/>
      <c r="AA330" s="296"/>
      <c r="AB330" s="296"/>
      <c r="AC330" s="296"/>
      <c r="AD330" s="296"/>
      <c r="AE330" s="296"/>
      <c r="AF330" s="296"/>
      <c r="AG330" s="296"/>
      <c r="AH330" s="296"/>
      <c r="AI330" s="296"/>
      <c r="AJ330" s="296"/>
      <c r="AK330" s="296"/>
      <c r="AL330" s="91"/>
      <c r="AM330" s="16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</row>
    <row r="331" spans="1:77" s="4" customFormat="1">
      <c r="A331" s="295"/>
      <c r="B331" s="296"/>
      <c r="C331" s="296"/>
      <c r="D331" s="296"/>
      <c r="E331" s="296"/>
      <c r="F331" s="296"/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  <c r="X331" s="296"/>
      <c r="Y331" s="296"/>
      <c r="Z331" s="296"/>
      <c r="AA331" s="296"/>
      <c r="AB331" s="296"/>
      <c r="AC331" s="296"/>
      <c r="AD331" s="296"/>
      <c r="AE331" s="296"/>
      <c r="AF331" s="296"/>
      <c r="AG331" s="296"/>
      <c r="AH331" s="296"/>
      <c r="AI331" s="296"/>
      <c r="AJ331" s="296"/>
      <c r="AK331" s="296"/>
      <c r="AL331" s="91"/>
      <c r="AM331" s="16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</row>
    <row r="332" spans="1:77" s="4" customFormat="1">
      <c r="A332" s="295"/>
      <c r="B332" s="296"/>
      <c r="C332" s="296"/>
      <c r="D332" s="296"/>
      <c r="E332" s="296"/>
      <c r="F332" s="296"/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  <c r="X332" s="296"/>
      <c r="Y332" s="296"/>
      <c r="Z332" s="296"/>
      <c r="AA332" s="296"/>
      <c r="AB332" s="296"/>
      <c r="AC332" s="296"/>
      <c r="AD332" s="296"/>
      <c r="AE332" s="296"/>
      <c r="AF332" s="296"/>
      <c r="AG332" s="296"/>
      <c r="AH332" s="296"/>
      <c r="AI332" s="296"/>
      <c r="AJ332" s="296"/>
      <c r="AK332" s="296"/>
      <c r="AL332" s="91"/>
      <c r="AM332" s="16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</row>
    <row r="333" spans="1:77" s="4" customFormat="1">
      <c r="A333" s="295"/>
      <c r="B333" s="296"/>
      <c r="C333" s="296"/>
      <c r="D333" s="296"/>
      <c r="E333" s="296"/>
      <c r="F333" s="296"/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  <c r="X333" s="296"/>
      <c r="Y333" s="296"/>
      <c r="Z333" s="296"/>
      <c r="AA333" s="296"/>
      <c r="AB333" s="296"/>
      <c r="AC333" s="296"/>
      <c r="AD333" s="296"/>
      <c r="AE333" s="296"/>
      <c r="AF333" s="296"/>
      <c r="AG333" s="296"/>
      <c r="AH333" s="296"/>
      <c r="AI333" s="296"/>
      <c r="AJ333" s="296"/>
      <c r="AK333" s="296"/>
      <c r="AL333" s="91"/>
      <c r="AM333" s="16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</row>
    <row r="334" spans="1:77" s="4" customFormat="1">
      <c r="A334" s="295"/>
      <c r="B334" s="296"/>
      <c r="C334" s="296"/>
      <c r="D334" s="296"/>
      <c r="E334" s="296"/>
      <c r="F334" s="296"/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  <c r="X334" s="296"/>
      <c r="Y334" s="296"/>
      <c r="Z334" s="296"/>
      <c r="AA334" s="296"/>
      <c r="AB334" s="296"/>
      <c r="AC334" s="296"/>
      <c r="AD334" s="296"/>
      <c r="AE334" s="296"/>
      <c r="AF334" s="296"/>
      <c r="AG334" s="296"/>
      <c r="AH334" s="296"/>
      <c r="AI334" s="296"/>
      <c r="AJ334" s="296"/>
      <c r="AK334" s="296"/>
      <c r="AL334" s="91"/>
      <c r="AM334" s="16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</row>
    <row r="335" spans="1:77" s="4" customFormat="1">
      <c r="A335" s="295"/>
      <c r="B335" s="296"/>
      <c r="C335" s="296"/>
      <c r="D335" s="296"/>
      <c r="E335" s="296"/>
      <c r="F335" s="296"/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  <c r="X335" s="296"/>
      <c r="Y335" s="296"/>
      <c r="Z335" s="296"/>
      <c r="AA335" s="296"/>
      <c r="AB335" s="296"/>
      <c r="AC335" s="296"/>
      <c r="AD335" s="296"/>
      <c r="AE335" s="296"/>
      <c r="AF335" s="296"/>
      <c r="AG335" s="296"/>
      <c r="AH335" s="296"/>
      <c r="AI335" s="296"/>
      <c r="AJ335" s="296"/>
      <c r="AK335" s="296"/>
      <c r="AL335" s="91"/>
      <c r="AM335" s="16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</row>
    <row r="336" spans="1:77" s="4" customFormat="1">
      <c r="A336" s="295"/>
      <c r="B336" s="296"/>
      <c r="C336" s="296"/>
      <c r="D336" s="296"/>
      <c r="E336" s="296"/>
      <c r="F336" s="296"/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  <c r="X336" s="296"/>
      <c r="Y336" s="296"/>
      <c r="Z336" s="296"/>
      <c r="AA336" s="296"/>
      <c r="AB336" s="296"/>
      <c r="AC336" s="296"/>
      <c r="AD336" s="296"/>
      <c r="AE336" s="296"/>
      <c r="AF336" s="296"/>
      <c r="AG336" s="296"/>
      <c r="AH336" s="296"/>
      <c r="AI336" s="296"/>
      <c r="AJ336" s="296"/>
      <c r="AK336" s="296"/>
      <c r="AL336" s="91"/>
      <c r="AM336" s="16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</row>
    <row r="337" spans="1:77" s="4" customFormat="1">
      <c r="A337" s="295"/>
      <c r="B337" s="296"/>
      <c r="C337" s="296"/>
      <c r="D337" s="296"/>
      <c r="E337" s="296"/>
      <c r="F337" s="296"/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  <c r="X337" s="296"/>
      <c r="Y337" s="296"/>
      <c r="Z337" s="296"/>
      <c r="AA337" s="296"/>
      <c r="AB337" s="296"/>
      <c r="AC337" s="296"/>
      <c r="AD337" s="296"/>
      <c r="AE337" s="296"/>
      <c r="AF337" s="296"/>
      <c r="AG337" s="296"/>
      <c r="AH337" s="296"/>
      <c r="AI337" s="296"/>
      <c r="AJ337" s="296"/>
      <c r="AK337" s="296"/>
      <c r="AL337" s="91"/>
      <c r="AM337" s="16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</row>
    <row r="338" spans="1:77" s="4" customFormat="1">
      <c r="A338" s="295"/>
      <c r="B338" s="296"/>
      <c r="C338" s="296"/>
      <c r="D338" s="296"/>
      <c r="E338" s="296"/>
      <c r="F338" s="296"/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  <c r="X338" s="296"/>
      <c r="Y338" s="296"/>
      <c r="Z338" s="296"/>
      <c r="AA338" s="296"/>
      <c r="AB338" s="296"/>
      <c r="AC338" s="296"/>
      <c r="AD338" s="296"/>
      <c r="AE338" s="296"/>
      <c r="AF338" s="296"/>
      <c r="AG338" s="296"/>
      <c r="AH338" s="296"/>
      <c r="AI338" s="296"/>
      <c r="AJ338" s="296"/>
      <c r="AK338" s="296"/>
      <c r="AL338" s="91"/>
      <c r="AM338" s="16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</row>
    <row r="339" spans="1:77" s="4" customFormat="1">
      <c r="A339" s="295"/>
      <c r="B339" s="296"/>
      <c r="C339" s="296"/>
      <c r="D339" s="296"/>
      <c r="E339" s="296"/>
      <c r="F339" s="296"/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  <c r="X339" s="296"/>
      <c r="Y339" s="296"/>
      <c r="Z339" s="296"/>
      <c r="AA339" s="296"/>
      <c r="AB339" s="296"/>
      <c r="AC339" s="296"/>
      <c r="AD339" s="296"/>
      <c r="AE339" s="296"/>
      <c r="AF339" s="296"/>
      <c r="AG339" s="296"/>
      <c r="AH339" s="296"/>
      <c r="AI339" s="296"/>
      <c r="AJ339" s="296"/>
      <c r="AK339" s="296"/>
      <c r="AL339" s="91"/>
      <c r="AM339" s="16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</row>
    <row r="340" spans="1:77" s="4" customFormat="1">
      <c r="A340" s="295"/>
      <c r="B340" s="296"/>
      <c r="C340" s="296"/>
      <c r="D340" s="296"/>
      <c r="E340" s="296"/>
      <c r="F340" s="296"/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  <c r="X340" s="296"/>
      <c r="Y340" s="296"/>
      <c r="Z340" s="296"/>
      <c r="AA340" s="296"/>
      <c r="AB340" s="296"/>
      <c r="AC340" s="296"/>
      <c r="AD340" s="296"/>
      <c r="AE340" s="296"/>
      <c r="AF340" s="296"/>
      <c r="AG340" s="296"/>
      <c r="AH340" s="296"/>
      <c r="AI340" s="296"/>
      <c r="AJ340" s="296"/>
      <c r="AK340" s="296"/>
      <c r="AL340" s="91"/>
      <c r="AM340" s="16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</row>
    <row r="341" spans="1:77" s="4" customFormat="1">
      <c r="A341" s="295"/>
      <c r="B341" s="296"/>
      <c r="C341" s="296"/>
      <c r="D341" s="296"/>
      <c r="E341" s="296"/>
      <c r="F341" s="296"/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  <c r="X341" s="296"/>
      <c r="Y341" s="296"/>
      <c r="Z341" s="296"/>
      <c r="AA341" s="296"/>
      <c r="AB341" s="296"/>
      <c r="AC341" s="296"/>
      <c r="AD341" s="296"/>
      <c r="AE341" s="296"/>
      <c r="AF341" s="296"/>
      <c r="AG341" s="296"/>
      <c r="AH341" s="296"/>
      <c r="AI341" s="296"/>
      <c r="AJ341" s="296"/>
      <c r="AK341" s="296"/>
      <c r="AL341" s="91"/>
      <c r="AM341" s="16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</row>
    <row r="342" spans="1:77" s="4" customFormat="1">
      <c r="A342" s="295"/>
      <c r="B342" s="296"/>
      <c r="C342" s="296"/>
      <c r="D342" s="296"/>
      <c r="E342" s="296"/>
      <c r="F342" s="296"/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  <c r="X342" s="296"/>
      <c r="Y342" s="296"/>
      <c r="Z342" s="296"/>
      <c r="AA342" s="296"/>
      <c r="AB342" s="296"/>
      <c r="AC342" s="296"/>
      <c r="AD342" s="296"/>
      <c r="AE342" s="296"/>
      <c r="AF342" s="296"/>
      <c r="AG342" s="296"/>
      <c r="AH342" s="296"/>
      <c r="AI342" s="296"/>
      <c r="AJ342" s="296"/>
      <c r="AK342" s="296"/>
      <c r="AL342" s="91"/>
      <c r="AM342" s="16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</row>
    <row r="343" spans="1:77" s="4" customFormat="1">
      <c r="A343" s="295"/>
      <c r="B343" s="296"/>
      <c r="C343" s="296"/>
      <c r="D343" s="296"/>
      <c r="E343" s="296"/>
      <c r="F343" s="296"/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  <c r="X343" s="296"/>
      <c r="Y343" s="296"/>
      <c r="Z343" s="296"/>
      <c r="AA343" s="296"/>
      <c r="AB343" s="296"/>
      <c r="AC343" s="296"/>
      <c r="AD343" s="296"/>
      <c r="AE343" s="296"/>
      <c r="AF343" s="296"/>
      <c r="AG343" s="296"/>
      <c r="AH343" s="296"/>
      <c r="AI343" s="296"/>
      <c r="AJ343" s="296"/>
      <c r="AK343" s="296"/>
      <c r="AL343" s="91"/>
      <c r="AM343" s="16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</row>
    <row r="344" spans="1:77" s="4" customFormat="1">
      <c r="A344" s="295"/>
      <c r="B344" s="296"/>
      <c r="C344" s="296"/>
      <c r="D344" s="296"/>
      <c r="E344" s="296"/>
      <c r="F344" s="296"/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  <c r="X344" s="296"/>
      <c r="Y344" s="296"/>
      <c r="Z344" s="296"/>
      <c r="AA344" s="296"/>
      <c r="AB344" s="296"/>
      <c r="AC344" s="296"/>
      <c r="AD344" s="296"/>
      <c r="AE344" s="296"/>
      <c r="AF344" s="296"/>
      <c r="AG344" s="296"/>
      <c r="AH344" s="296"/>
      <c r="AI344" s="296"/>
      <c r="AJ344" s="296"/>
      <c r="AK344" s="296"/>
      <c r="AL344" s="91"/>
      <c r="AM344" s="16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</row>
    <row r="345" spans="1:77" s="4" customFormat="1">
      <c r="A345" s="295"/>
      <c r="B345" s="296"/>
      <c r="C345" s="296"/>
      <c r="D345" s="296"/>
      <c r="E345" s="296"/>
      <c r="F345" s="296"/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  <c r="X345" s="296"/>
      <c r="Y345" s="296"/>
      <c r="Z345" s="296"/>
      <c r="AA345" s="296"/>
      <c r="AB345" s="296"/>
      <c r="AC345" s="296"/>
      <c r="AD345" s="296"/>
      <c r="AE345" s="296"/>
      <c r="AF345" s="296"/>
      <c r="AG345" s="296"/>
      <c r="AH345" s="296"/>
      <c r="AI345" s="296"/>
      <c r="AJ345" s="296"/>
      <c r="AK345" s="296"/>
      <c r="AL345" s="91"/>
      <c r="AM345" s="16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</row>
    <row r="346" spans="1:77" s="4" customFormat="1">
      <c r="A346" s="295"/>
      <c r="B346" s="296"/>
      <c r="C346" s="296"/>
      <c r="D346" s="296"/>
      <c r="E346" s="296"/>
      <c r="F346" s="296"/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  <c r="X346" s="296"/>
      <c r="Y346" s="296"/>
      <c r="Z346" s="296"/>
      <c r="AA346" s="296"/>
      <c r="AB346" s="296"/>
      <c r="AC346" s="296"/>
      <c r="AD346" s="296"/>
      <c r="AE346" s="296"/>
      <c r="AF346" s="296"/>
      <c r="AG346" s="296"/>
      <c r="AH346" s="296"/>
      <c r="AI346" s="296"/>
      <c r="AJ346" s="296"/>
      <c r="AK346" s="296"/>
      <c r="AL346" s="91"/>
      <c r="AM346" s="16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</row>
    <row r="347" spans="1:77" s="4" customFormat="1">
      <c r="A347" s="295"/>
      <c r="B347" s="296"/>
      <c r="C347" s="296"/>
      <c r="D347" s="296"/>
      <c r="E347" s="296"/>
      <c r="F347" s="296"/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  <c r="X347" s="296"/>
      <c r="Y347" s="296"/>
      <c r="Z347" s="296"/>
      <c r="AA347" s="296"/>
      <c r="AB347" s="296"/>
      <c r="AC347" s="296"/>
      <c r="AD347" s="296"/>
      <c r="AE347" s="296"/>
      <c r="AF347" s="296"/>
      <c r="AG347" s="296"/>
      <c r="AH347" s="296"/>
      <c r="AI347" s="296"/>
      <c r="AJ347" s="296"/>
      <c r="AK347" s="296"/>
      <c r="AL347" s="91"/>
      <c r="AM347" s="16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</row>
    <row r="348" spans="1:77" s="4" customFormat="1">
      <c r="A348" s="295"/>
      <c r="B348" s="296"/>
      <c r="C348" s="296"/>
      <c r="D348" s="296"/>
      <c r="E348" s="296"/>
      <c r="F348" s="296"/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  <c r="X348" s="296"/>
      <c r="Y348" s="296"/>
      <c r="Z348" s="296"/>
      <c r="AA348" s="296"/>
      <c r="AB348" s="296"/>
      <c r="AC348" s="296"/>
      <c r="AD348" s="296"/>
      <c r="AE348" s="296"/>
      <c r="AF348" s="296"/>
      <c r="AG348" s="296"/>
      <c r="AH348" s="296"/>
      <c r="AI348" s="296"/>
      <c r="AJ348" s="296"/>
      <c r="AK348" s="296"/>
      <c r="AL348" s="91"/>
      <c r="AM348" s="16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</row>
    <row r="349" spans="1:77" s="4" customFormat="1">
      <c r="A349" s="295"/>
      <c r="B349" s="296"/>
      <c r="C349" s="296"/>
      <c r="D349" s="296"/>
      <c r="E349" s="296"/>
      <c r="F349" s="296"/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  <c r="X349" s="296"/>
      <c r="Y349" s="296"/>
      <c r="Z349" s="296"/>
      <c r="AA349" s="296"/>
      <c r="AB349" s="296"/>
      <c r="AC349" s="296"/>
      <c r="AD349" s="296"/>
      <c r="AE349" s="296"/>
      <c r="AF349" s="296"/>
      <c r="AG349" s="296"/>
      <c r="AH349" s="296"/>
      <c r="AI349" s="296"/>
      <c r="AJ349" s="296"/>
      <c r="AK349" s="296"/>
      <c r="AL349" s="91"/>
      <c r="AM349" s="16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</row>
    <row r="350" spans="1:77" s="4" customFormat="1">
      <c r="A350" s="295"/>
      <c r="B350" s="296"/>
      <c r="C350" s="296"/>
      <c r="D350" s="296"/>
      <c r="E350" s="296"/>
      <c r="F350" s="296"/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  <c r="X350" s="296"/>
      <c r="Y350" s="296"/>
      <c r="Z350" s="296"/>
      <c r="AA350" s="296"/>
      <c r="AB350" s="296"/>
      <c r="AC350" s="296"/>
      <c r="AD350" s="296"/>
      <c r="AE350" s="296"/>
      <c r="AF350" s="296"/>
      <c r="AG350" s="296"/>
      <c r="AH350" s="296"/>
      <c r="AI350" s="296"/>
      <c r="AJ350" s="296"/>
      <c r="AK350" s="296"/>
      <c r="AL350" s="91"/>
      <c r="AM350" s="16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</row>
    <row r="351" spans="1:77" s="4" customFormat="1">
      <c r="A351" s="295"/>
      <c r="B351" s="296"/>
      <c r="C351" s="296"/>
      <c r="D351" s="296"/>
      <c r="E351" s="296"/>
      <c r="F351" s="296"/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  <c r="X351" s="296"/>
      <c r="Y351" s="296"/>
      <c r="Z351" s="296"/>
      <c r="AA351" s="296"/>
      <c r="AB351" s="296"/>
      <c r="AC351" s="296"/>
      <c r="AD351" s="296"/>
      <c r="AE351" s="296"/>
      <c r="AF351" s="296"/>
      <c r="AG351" s="296"/>
      <c r="AH351" s="296"/>
      <c r="AI351" s="296"/>
      <c r="AJ351" s="296"/>
      <c r="AK351" s="296"/>
      <c r="AL351" s="91"/>
      <c r="AM351" s="16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</row>
    <row r="352" spans="1:77" s="4" customFormat="1">
      <c r="A352" s="295"/>
      <c r="B352" s="296"/>
      <c r="C352" s="296"/>
      <c r="D352" s="296"/>
      <c r="E352" s="296"/>
      <c r="F352" s="296"/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  <c r="X352" s="296"/>
      <c r="Y352" s="296"/>
      <c r="Z352" s="296"/>
      <c r="AA352" s="296"/>
      <c r="AB352" s="296"/>
      <c r="AC352" s="296"/>
      <c r="AD352" s="296"/>
      <c r="AE352" s="296"/>
      <c r="AF352" s="296"/>
      <c r="AG352" s="296"/>
      <c r="AH352" s="296"/>
      <c r="AI352" s="296"/>
      <c r="AJ352" s="296"/>
      <c r="AK352" s="296"/>
      <c r="AL352" s="91"/>
      <c r="AM352" s="16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</row>
    <row r="353" spans="1:77" s="4" customFormat="1">
      <c r="A353" s="295"/>
      <c r="B353" s="296"/>
      <c r="C353" s="296"/>
      <c r="D353" s="296"/>
      <c r="E353" s="296"/>
      <c r="F353" s="296"/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  <c r="X353" s="296"/>
      <c r="Y353" s="296"/>
      <c r="Z353" s="296"/>
      <c r="AA353" s="296"/>
      <c r="AB353" s="296"/>
      <c r="AC353" s="296"/>
      <c r="AD353" s="296"/>
      <c r="AE353" s="296"/>
      <c r="AF353" s="296"/>
      <c r="AG353" s="296"/>
      <c r="AH353" s="296"/>
      <c r="AI353" s="296"/>
      <c r="AJ353" s="296"/>
      <c r="AK353" s="296"/>
      <c r="AL353" s="91"/>
      <c r="AM353" s="16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</row>
    <row r="354" spans="1:77" s="4" customFormat="1">
      <c r="A354" s="295"/>
      <c r="B354" s="296"/>
      <c r="C354" s="296"/>
      <c r="D354" s="296"/>
      <c r="E354" s="296"/>
      <c r="F354" s="296"/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  <c r="X354" s="296"/>
      <c r="Y354" s="296"/>
      <c r="Z354" s="296"/>
      <c r="AA354" s="296"/>
      <c r="AB354" s="296"/>
      <c r="AC354" s="296"/>
      <c r="AD354" s="296"/>
      <c r="AE354" s="296"/>
      <c r="AF354" s="296"/>
      <c r="AG354" s="296"/>
      <c r="AH354" s="296"/>
      <c r="AI354" s="296"/>
      <c r="AJ354" s="296"/>
      <c r="AK354" s="296"/>
      <c r="AL354" s="91"/>
      <c r="AM354" s="16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</row>
    <row r="355" spans="1:77" s="4" customFormat="1">
      <c r="A355" s="295"/>
      <c r="B355" s="296"/>
      <c r="C355" s="296"/>
      <c r="D355" s="296"/>
      <c r="E355" s="296"/>
      <c r="F355" s="296"/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  <c r="X355" s="296"/>
      <c r="Y355" s="296"/>
      <c r="Z355" s="296"/>
      <c r="AA355" s="296"/>
      <c r="AB355" s="296"/>
      <c r="AC355" s="296"/>
      <c r="AD355" s="296"/>
      <c r="AE355" s="296"/>
      <c r="AF355" s="296"/>
      <c r="AG355" s="296"/>
      <c r="AH355" s="296"/>
      <c r="AI355" s="296"/>
      <c r="AJ355" s="296"/>
      <c r="AK355" s="296"/>
      <c r="AL355" s="91"/>
      <c r="AM355" s="16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</row>
    <row r="356" spans="1:77" s="4" customFormat="1">
      <c r="A356" s="295"/>
      <c r="B356" s="296"/>
      <c r="C356" s="296"/>
      <c r="D356" s="296"/>
      <c r="E356" s="296"/>
      <c r="F356" s="296"/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  <c r="X356" s="296"/>
      <c r="Y356" s="296"/>
      <c r="Z356" s="296"/>
      <c r="AA356" s="296"/>
      <c r="AB356" s="296"/>
      <c r="AC356" s="296"/>
      <c r="AD356" s="296"/>
      <c r="AE356" s="296"/>
      <c r="AF356" s="296"/>
      <c r="AG356" s="296"/>
      <c r="AH356" s="296"/>
      <c r="AI356" s="296"/>
      <c r="AJ356" s="296"/>
      <c r="AK356" s="296"/>
      <c r="AL356" s="91"/>
      <c r="AM356" s="16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</row>
    <row r="357" spans="1:77" s="4" customFormat="1">
      <c r="A357" s="295"/>
      <c r="B357" s="296"/>
      <c r="C357" s="296"/>
      <c r="D357" s="296"/>
      <c r="E357" s="296"/>
      <c r="F357" s="296"/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  <c r="X357" s="296"/>
      <c r="Y357" s="296"/>
      <c r="Z357" s="296"/>
      <c r="AA357" s="296"/>
      <c r="AB357" s="296"/>
      <c r="AC357" s="296"/>
      <c r="AD357" s="296"/>
      <c r="AE357" s="296"/>
      <c r="AF357" s="296"/>
      <c r="AG357" s="296"/>
      <c r="AH357" s="296"/>
      <c r="AI357" s="296"/>
      <c r="AJ357" s="296"/>
      <c r="AK357" s="296"/>
      <c r="AL357" s="91"/>
      <c r="AM357" s="16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</row>
    <row r="358" spans="1:77" s="4" customFormat="1">
      <c r="A358" s="295"/>
      <c r="B358" s="296"/>
      <c r="C358" s="296"/>
      <c r="D358" s="296"/>
      <c r="E358" s="296"/>
      <c r="F358" s="296"/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  <c r="X358" s="296"/>
      <c r="Y358" s="296"/>
      <c r="Z358" s="296"/>
      <c r="AA358" s="296"/>
      <c r="AB358" s="296"/>
      <c r="AC358" s="296"/>
      <c r="AD358" s="296"/>
      <c r="AE358" s="296"/>
      <c r="AF358" s="296"/>
      <c r="AG358" s="296"/>
      <c r="AH358" s="296"/>
      <c r="AI358" s="296"/>
      <c r="AJ358" s="296"/>
      <c r="AK358" s="296"/>
      <c r="AL358" s="91"/>
      <c r="AM358" s="16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</row>
    <row r="359" spans="1:77" s="4" customFormat="1">
      <c r="A359" s="295"/>
      <c r="B359" s="296"/>
      <c r="C359" s="296"/>
      <c r="D359" s="296"/>
      <c r="E359" s="296"/>
      <c r="F359" s="296"/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  <c r="X359" s="296"/>
      <c r="Y359" s="296"/>
      <c r="Z359" s="296"/>
      <c r="AA359" s="296"/>
      <c r="AB359" s="296"/>
      <c r="AC359" s="296"/>
      <c r="AD359" s="296"/>
      <c r="AE359" s="296"/>
      <c r="AF359" s="296"/>
      <c r="AG359" s="296"/>
      <c r="AH359" s="296"/>
      <c r="AI359" s="296"/>
      <c r="AJ359" s="296"/>
      <c r="AK359" s="296"/>
      <c r="AL359" s="91"/>
      <c r="AM359" s="16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</row>
    <row r="360" spans="1:77" s="4" customFormat="1">
      <c r="A360" s="295"/>
      <c r="B360" s="296"/>
      <c r="C360" s="296"/>
      <c r="D360" s="296"/>
      <c r="E360" s="296"/>
      <c r="F360" s="296"/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  <c r="X360" s="296"/>
      <c r="Y360" s="296"/>
      <c r="Z360" s="296"/>
      <c r="AA360" s="296"/>
      <c r="AB360" s="296"/>
      <c r="AC360" s="296"/>
      <c r="AD360" s="296"/>
      <c r="AE360" s="296"/>
      <c r="AF360" s="296"/>
      <c r="AG360" s="296"/>
      <c r="AH360" s="296"/>
      <c r="AI360" s="296"/>
      <c r="AJ360" s="296"/>
      <c r="AK360" s="296"/>
      <c r="AL360" s="91"/>
      <c r="AM360" s="16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</row>
    <row r="361" spans="1:77" s="4" customFormat="1">
      <c r="A361" s="295"/>
      <c r="B361" s="296"/>
      <c r="C361" s="296"/>
      <c r="D361" s="296"/>
      <c r="E361" s="296"/>
      <c r="F361" s="296"/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  <c r="X361" s="296"/>
      <c r="Y361" s="296"/>
      <c r="Z361" s="296"/>
      <c r="AA361" s="296"/>
      <c r="AB361" s="296"/>
      <c r="AC361" s="296"/>
      <c r="AD361" s="296"/>
      <c r="AE361" s="296"/>
      <c r="AF361" s="296"/>
      <c r="AG361" s="296"/>
      <c r="AH361" s="296"/>
      <c r="AI361" s="296"/>
      <c r="AJ361" s="296"/>
      <c r="AK361" s="296"/>
      <c r="AL361" s="91"/>
      <c r="AM361" s="16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</row>
    <row r="362" spans="1:77" s="4" customFormat="1">
      <c r="A362" s="295"/>
      <c r="B362" s="296"/>
      <c r="C362" s="296"/>
      <c r="D362" s="296"/>
      <c r="E362" s="296"/>
      <c r="F362" s="296"/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  <c r="X362" s="296"/>
      <c r="Y362" s="296"/>
      <c r="Z362" s="296"/>
      <c r="AA362" s="296"/>
      <c r="AB362" s="296"/>
      <c r="AC362" s="296"/>
      <c r="AD362" s="296"/>
      <c r="AE362" s="296"/>
      <c r="AF362" s="296"/>
      <c r="AG362" s="296"/>
      <c r="AH362" s="296"/>
      <c r="AI362" s="296"/>
      <c r="AJ362" s="296"/>
      <c r="AK362" s="296"/>
      <c r="AL362" s="91"/>
      <c r="AM362" s="16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</row>
    <row r="363" spans="1:77" s="4" customFormat="1">
      <c r="A363" s="295"/>
      <c r="B363" s="296"/>
      <c r="C363" s="296"/>
      <c r="D363" s="296"/>
      <c r="E363" s="296"/>
      <c r="F363" s="296"/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  <c r="X363" s="296"/>
      <c r="Y363" s="296"/>
      <c r="Z363" s="296"/>
      <c r="AA363" s="296"/>
      <c r="AB363" s="296"/>
      <c r="AC363" s="296"/>
      <c r="AD363" s="296"/>
      <c r="AE363" s="296"/>
      <c r="AF363" s="296"/>
      <c r="AG363" s="296"/>
      <c r="AH363" s="296"/>
      <c r="AI363" s="296"/>
      <c r="AJ363" s="296"/>
      <c r="AK363" s="296"/>
      <c r="AL363" s="91"/>
      <c r="AM363" s="16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</row>
    <row r="364" spans="1:77" s="4" customFormat="1">
      <c r="A364" s="295"/>
      <c r="B364" s="296"/>
      <c r="C364" s="296"/>
      <c r="D364" s="296"/>
      <c r="E364" s="296"/>
      <c r="F364" s="296"/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  <c r="X364" s="296"/>
      <c r="Y364" s="296"/>
      <c r="Z364" s="296"/>
      <c r="AA364" s="296"/>
      <c r="AB364" s="296"/>
      <c r="AC364" s="296"/>
      <c r="AD364" s="296"/>
      <c r="AE364" s="296"/>
      <c r="AF364" s="296"/>
      <c r="AG364" s="296"/>
      <c r="AH364" s="296"/>
      <c r="AI364" s="296"/>
      <c r="AJ364" s="296"/>
      <c r="AK364" s="296"/>
      <c r="AL364" s="91"/>
      <c r="AM364" s="16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</row>
    <row r="365" spans="1:77" s="4" customFormat="1">
      <c r="A365" s="295"/>
      <c r="B365" s="296"/>
      <c r="C365" s="296"/>
      <c r="D365" s="296"/>
      <c r="E365" s="296"/>
      <c r="F365" s="296"/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  <c r="X365" s="296"/>
      <c r="Y365" s="296"/>
      <c r="Z365" s="296"/>
      <c r="AA365" s="296"/>
      <c r="AB365" s="296"/>
      <c r="AC365" s="296"/>
      <c r="AD365" s="296"/>
      <c r="AE365" s="296"/>
      <c r="AF365" s="296"/>
      <c r="AG365" s="296"/>
      <c r="AH365" s="296"/>
      <c r="AI365" s="296"/>
      <c r="AJ365" s="296"/>
      <c r="AK365" s="296"/>
      <c r="AL365" s="91"/>
      <c r="AM365" s="16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</row>
    <row r="366" spans="1:77" s="4" customFormat="1">
      <c r="A366" s="295"/>
      <c r="B366" s="296"/>
      <c r="C366" s="296"/>
      <c r="D366" s="296"/>
      <c r="E366" s="296"/>
      <c r="F366" s="296"/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  <c r="X366" s="296"/>
      <c r="Y366" s="296"/>
      <c r="Z366" s="296"/>
      <c r="AA366" s="296"/>
      <c r="AB366" s="296"/>
      <c r="AC366" s="296"/>
      <c r="AD366" s="296"/>
      <c r="AE366" s="296"/>
      <c r="AF366" s="296"/>
      <c r="AG366" s="296"/>
      <c r="AH366" s="296"/>
      <c r="AI366" s="296"/>
      <c r="AJ366" s="296"/>
      <c r="AK366" s="296"/>
      <c r="AL366" s="91"/>
      <c r="AM366" s="16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</row>
    <row r="367" spans="1:77" s="4" customFormat="1">
      <c r="A367" s="295"/>
      <c r="B367" s="296"/>
      <c r="C367" s="296"/>
      <c r="D367" s="296"/>
      <c r="E367" s="296"/>
      <c r="F367" s="296"/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  <c r="X367" s="296"/>
      <c r="Y367" s="296"/>
      <c r="Z367" s="296"/>
      <c r="AA367" s="296"/>
      <c r="AB367" s="296"/>
      <c r="AC367" s="296"/>
      <c r="AD367" s="296"/>
      <c r="AE367" s="296"/>
      <c r="AF367" s="296"/>
      <c r="AG367" s="296"/>
      <c r="AH367" s="296"/>
      <c r="AI367" s="296"/>
      <c r="AJ367" s="296"/>
      <c r="AK367" s="296"/>
      <c r="AL367" s="91"/>
      <c r="AM367" s="16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</row>
    <row r="368" spans="1:77" s="4" customFormat="1">
      <c r="A368" s="295"/>
      <c r="B368" s="296"/>
      <c r="C368" s="296"/>
      <c r="D368" s="296"/>
      <c r="E368" s="296"/>
      <c r="F368" s="296"/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  <c r="X368" s="296"/>
      <c r="Y368" s="296"/>
      <c r="Z368" s="296"/>
      <c r="AA368" s="296"/>
      <c r="AB368" s="296"/>
      <c r="AC368" s="296"/>
      <c r="AD368" s="296"/>
      <c r="AE368" s="296"/>
      <c r="AF368" s="296"/>
      <c r="AG368" s="296"/>
      <c r="AH368" s="296"/>
      <c r="AI368" s="296"/>
      <c r="AJ368" s="296"/>
      <c r="AK368" s="296"/>
      <c r="AL368" s="91"/>
      <c r="AM368" s="16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</row>
    <row r="369" spans="1:77" s="4" customFormat="1">
      <c r="A369" s="295"/>
      <c r="B369" s="296"/>
      <c r="C369" s="296"/>
      <c r="D369" s="296"/>
      <c r="E369" s="296"/>
      <c r="F369" s="296"/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  <c r="X369" s="296"/>
      <c r="Y369" s="296"/>
      <c r="Z369" s="296"/>
      <c r="AA369" s="296"/>
      <c r="AB369" s="296"/>
      <c r="AC369" s="296"/>
      <c r="AD369" s="296"/>
      <c r="AE369" s="296"/>
      <c r="AF369" s="296"/>
      <c r="AG369" s="296"/>
      <c r="AH369" s="296"/>
      <c r="AI369" s="296"/>
      <c r="AJ369" s="296"/>
      <c r="AK369" s="296"/>
      <c r="AL369" s="91"/>
      <c r="AM369" s="16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</row>
    <row r="370" spans="1:77" s="4" customFormat="1">
      <c r="A370" s="295"/>
      <c r="B370" s="296"/>
      <c r="C370" s="296"/>
      <c r="D370" s="296"/>
      <c r="E370" s="296"/>
      <c r="F370" s="296"/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  <c r="X370" s="296"/>
      <c r="Y370" s="296"/>
      <c r="Z370" s="296"/>
      <c r="AA370" s="296"/>
      <c r="AB370" s="296"/>
      <c r="AC370" s="296"/>
      <c r="AD370" s="296"/>
      <c r="AE370" s="296"/>
      <c r="AF370" s="296"/>
      <c r="AG370" s="296"/>
      <c r="AH370" s="296"/>
      <c r="AI370" s="296"/>
      <c r="AJ370" s="296"/>
      <c r="AK370" s="296"/>
      <c r="AL370" s="91"/>
      <c r="AM370" s="16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</row>
    <row r="371" spans="1:77" s="4" customFormat="1">
      <c r="A371" s="295"/>
      <c r="B371" s="296"/>
      <c r="C371" s="296"/>
      <c r="D371" s="296"/>
      <c r="E371" s="296"/>
      <c r="F371" s="296"/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  <c r="X371" s="296"/>
      <c r="Y371" s="296"/>
      <c r="Z371" s="296"/>
      <c r="AA371" s="296"/>
      <c r="AB371" s="296"/>
      <c r="AC371" s="296"/>
      <c r="AD371" s="296"/>
      <c r="AE371" s="296"/>
      <c r="AF371" s="296"/>
      <c r="AG371" s="296"/>
      <c r="AH371" s="296"/>
      <c r="AI371" s="296"/>
      <c r="AJ371" s="296"/>
      <c r="AK371" s="296"/>
      <c r="AL371" s="91"/>
      <c r="AM371" s="16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</row>
    <row r="372" spans="1:77" s="4" customFormat="1">
      <c r="A372" s="295"/>
      <c r="B372" s="296"/>
      <c r="C372" s="296"/>
      <c r="D372" s="296"/>
      <c r="E372" s="296"/>
      <c r="F372" s="296"/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  <c r="X372" s="296"/>
      <c r="Y372" s="296"/>
      <c r="Z372" s="296"/>
      <c r="AA372" s="296"/>
      <c r="AB372" s="296"/>
      <c r="AC372" s="296"/>
      <c r="AD372" s="296"/>
      <c r="AE372" s="296"/>
      <c r="AF372" s="296"/>
      <c r="AG372" s="296"/>
      <c r="AH372" s="296"/>
      <c r="AI372" s="296"/>
      <c r="AJ372" s="296"/>
      <c r="AK372" s="296"/>
      <c r="AL372" s="91"/>
      <c r="AM372" s="16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</row>
    <row r="373" spans="1:77" s="4" customFormat="1">
      <c r="A373" s="295"/>
      <c r="B373" s="296"/>
      <c r="C373" s="296"/>
      <c r="D373" s="296"/>
      <c r="E373" s="296"/>
      <c r="F373" s="296"/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  <c r="X373" s="296"/>
      <c r="Y373" s="296"/>
      <c r="Z373" s="296"/>
      <c r="AA373" s="296"/>
      <c r="AB373" s="296"/>
      <c r="AC373" s="296"/>
      <c r="AD373" s="296"/>
      <c r="AE373" s="296"/>
      <c r="AF373" s="296"/>
      <c r="AG373" s="296"/>
      <c r="AH373" s="296"/>
      <c r="AI373" s="296"/>
      <c r="AJ373" s="296"/>
      <c r="AK373" s="296"/>
      <c r="AL373" s="91"/>
      <c r="AM373" s="16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</row>
    <row r="374" spans="1:77" s="4" customFormat="1">
      <c r="A374" s="295"/>
      <c r="B374" s="296"/>
      <c r="C374" s="296"/>
      <c r="D374" s="296"/>
      <c r="E374" s="296"/>
      <c r="F374" s="296"/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  <c r="X374" s="296"/>
      <c r="Y374" s="296"/>
      <c r="Z374" s="296"/>
      <c r="AA374" s="296"/>
      <c r="AB374" s="296"/>
      <c r="AC374" s="296"/>
      <c r="AD374" s="296"/>
      <c r="AE374" s="296"/>
      <c r="AF374" s="296"/>
      <c r="AG374" s="296"/>
      <c r="AH374" s="296"/>
      <c r="AI374" s="296"/>
      <c r="AJ374" s="296"/>
      <c r="AK374" s="296"/>
      <c r="AL374" s="91"/>
      <c r="AM374" s="16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</row>
    <row r="375" spans="1:77" s="4" customFormat="1">
      <c r="A375" s="295"/>
      <c r="B375" s="296"/>
      <c r="C375" s="296"/>
      <c r="D375" s="296"/>
      <c r="E375" s="296"/>
      <c r="F375" s="296"/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  <c r="X375" s="296"/>
      <c r="Y375" s="296"/>
      <c r="Z375" s="296"/>
      <c r="AA375" s="296"/>
      <c r="AB375" s="296"/>
      <c r="AC375" s="296"/>
      <c r="AD375" s="296"/>
      <c r="AE375" s="296"/>
      <c r="AF375" s="296"/>
      <c r="AG375" s="296"/>
      <c r="AH375" s="296"/>
      <c r="AI375" s="296"/>
      <c r="AJ375" s="296"/>
      <c r="AK375" s="296"/>
      <c r="AL375" s="5"/>
      <c r="AM375" s="16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</row>
    <row r="376" spans="1:77" s="4" customFormat="1">
      <c r="A376" s="295"/>
      <c r="B376" s="296"/>
      <c r="C376" s="296"/>
      <c r="D376" s="296"/>
      <c r="E376" s="296"/>
      <c r="F376" s="296"/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  <c r="X376" s="296"/>
      <c r="Y376" s="296"/>
      <c r="Z376" s="296"/>
      <c r="AA376" s="296"/>
      <c r="AB376" s="296"/>
      <c r="AC376" s="296"/>
      <c r="AD376" s="296"/>
      <c r="AE376" s="296"/>
      <c r="AF376" s="296"/>
      <c r="AG376" s="296"/>
      <c r="AH376" s="296"/>
      <c r="AI376" s="296"/>
      <c r="AJ376" s="296"/>
      <c r="AK376" s="296"/>
      <c r="AL376" s="5"/>
      <c r="AM376" s="16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</row>
    <row r="377" spans="1:77" s="4" customFormat="1">
      <c r="A377" s="295"/>
      <c r="B377" s="296"/>
      <c r="C377" s="296"/>
      <c r="D377" s="296"/>
      <c r="E377" s="296"/>
      <c r="F377" s="296"/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  <c r="X377" s="296"/>
      <c r="Y377" s="296"/>
      <c r="Z377" s="296"/>
      <c r="AA377" s="296"/>
      <c r="AB377" s="296"/>
      <c r="AC377" s="296"/>
      <c r="AD377" s="296"/>
      <c r="AE377" s="296"/>
      <c r="AF377" s="296"/>
      <c r="AG377" s="296"/>
      <c r="AH377" s="296"/>
      <c r="AI377" s="296"/>
      <c r="AJ377" s="296"/>
      <c r="AK377" s="296"/>
      <c r="AL377" s="5"/>
      <c r="AM377" s="16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</row>
    <row r="378" spans="1:77" s="4" customFormat="1">
      <c r="A378" s="295"/>
      <c r="B378" s="296"/>
      <c r="C378" s="296"/>
      <c r="D378" s="296"/>
      <c r="E378" s="296"/>
      <c r="F378" s="296"/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  <c r="X378" s="296"/>
      <c r="Y378" s="296"/>
      <c r="Z378" s="296"/>
      <c r="AA378" s="296"/>
      <c r="AB378" s="296"/>
      <c r="AC378" s="296"/>
      <c r="AD378" s="296"/>
      <c r="AE378" s="296"/>
      <c r="AF378" s="296"/>
      <c r="AG378" s="296"/>
      <c r="AH378" s="296"/>
      <c r="AI378" s="296"/>
      <c r="AJ378" s="296"/>
      <c r="AK378" s="296"/>
      <c r="AL378" s="5"/>
      <c r="AM378" s="16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</row>
    <row r="379" spans="1:77" s="4" customFormat="1">
      <c r="A379" s="295"/>
      <c r="B379" s="296"/>
      <c r="C379" s="296"/>
      <c r="D379" s="296"/>
      <c r="E379" s="296"/>
      <c r="F379" s="296"/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  <c r="X379" s="296"/>
      <c r="Y379" s="296"/>
      <c r="Z379" s="296"/>
      <c r="AA379" s="296"/>
      <c r="AB379" s="296"/>
      <c r="AC379" s="296"/>
      <c r="AD379" s="296"/>
      <c r="AE379" s="296"/>
      <c r="AF379" s="296"/>
      <c r="AG379" s="296"/>
      <c r="AH379" s="296"/>
      <c r="AI379" s="296"/>
      <c r="AJ379" s="296"/>
      <c r="AK379" s="296"/>
      <c r="AL379" s="5"/>
      <c r="AM379" s="16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</row>
    <row r="380" spans="1:77" s="4" customFormat="1">
      <c r="A380" s="295"/>
      <c r="B380" s="296"/>
      <c r="C380" s="296"/>
      <c r="D380" s="296"/>
      <c r="E380" s="296"/>
      <c r="F380" s="296"/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  <c r="X380" s="296"/>
      <c r="Y380" s="296"/>
      <c r="Z380" s="296"/>
      <c r="AA380" s="296"/>
      <c r="AB380" s="296"/>
      <c r="AC380" s="296"/>
      <c r="AD380" s="296"/>
      <c r="AE380" s="296"/>
      <c r="AF380" s="296"/>
      <c r="AG380" s="296"/>
      <c r="AH380" s="296"/>
      <c r="AI380" s="296"/>
      <c r="AJ380" s="296"/>
      <c r="AK380" s="296"/>
      <c r="AL380" s="5"/>
      <c r="AM380" s="16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</row>
    <row r="381" spans="1:77" s="4" customFormat="1">
      <c r="A381" s="295"/>
      <c r="B381" s="296"/>
      <c r="C381" s="296"/>
      <c r="D381" s="296"/>
      <c r="E381" s="296"/>
      <c r="F381" s="296"/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  <c r="X381" s="296"/>
      <c r="Y381" s="296"/>
      <c r="Z381" s="296"/>
      <c r="AA381" s="296"/>
      <c r="AB381" s="296"/>
      <c r="AC381" s="296"/>
      <c r="AD381" s="296"/>
      <c r="AE381" s="296"/>
      <c r="AF381" s="296"/>
      <c r="AG381" s="296"/>
      <c r="AH381" s="296"/>
      <c r="AI381" s="296"/>
      <c r="AJ381" s="296"/>
      <c r="AK381" s="296"/>
      <c r="AL381" s="5"/>
      <c r="AM381" s="16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</row>
    <row r="382" spans="1:77" s="4" customFormat="1">
      <c r="A382" s="295"/>
      <c r="B382" s="296"/>
      <c r="C382" s="296"/>
      <c r="D382" s="296"/>
      <c r="E382" s="296"/>
      <c r="F382" s="296"/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  <c r="X382" s="296"/>
      <c r="Y382" s="296"/>
      <c r="Z382" s="296"/>
      <c r="AA382" s="296"/>
      <c r="AB382" s="296"/>
      <c r="AC382" s="296"/>
      <c r="AD382" s="296"/>
      <c r="AE382" s="296"/>
      <c r="AF382" s="296"/>
      <c r="AG382" s="296"/>
      <c r="AH382" s="296"/>
      <c r="AI382" s="296"/>
      <c r="AJ382" s="296"/>
      <c r="AK382" s="296"/>
      <c r="AL382" s="5"/>
      <c r="AM382" s="16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</row>
    <row r="383" spans="1:77" s="4" customFormat="1">
      <c r="A383" s="295"/>
      <c r="B383" s="296"/>
      <c r="C383" s="296"/>
      <c r="D383" s="296"/>
      <c r="E383" s="296"/>
      <c r="F383" s="296"/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  <c r="X383" s="296"/>
      <c r="Y383" s="296"/>
      <c r="Z383" s="296"/>
      <c r="AA383" s="296"/>
      <c r="AB383" s="296"/>
      <c r="AC383" s="296"/>
      <c r="AD383" s="296"/>
      <c r="AE383" s="296"/>
      <c r="AF383" s="296"/>
      <c r="AG383" s="296"/>
      <c r="AH383" s="296"/>
      <c r="AI383" s="296"/>
      <c r="AJ383" s="296"/>
      <c r="AK383" s="296"/>
      <c r="AL383" s="5"/>
      <c r="AM383" s="16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</row>
    <row r="384" spans="1:77" s="4" customFormat="1">
      <c r="A384" s="295"/>
      <c r="B384" s="296"/>
      <c r="C384" s="296"/>
      <c r="D384" s="296"/>
      <c r="E384" s="296"/>
      <c r="F384" s="296"/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  <c r="X384" s="296"/>
      <c r="Y384" s="296"/>
      <c r="Z384" s="296"/>
      <c r="AA384" s="296"/>
      <c r="AB384" s="296"/>
      <c r="AC384" s="296"/>
      <c r="AD384" s="296"/>
      <c r="AE384" s="296"/>
      <c r="AF384" s="296"/>
      <c r="AG384" s="296"/>
      <c r="AH384" s="296"/>
      <c r="AI384" s="296"/>
      <c r="AJ384" s="296"/>
      <c r="AK384" s="296"/>
      <c r="AL384" s="5"/>
      <c r="AM384" s="16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</row>
    <row r="385" spans="1:77" s="4" customFormat="1">
      <c r="A385" s="295"/>
      <c r="B385" s="296"/>
      <c r="C385" s="296"/>
      <c r="D385" s="296"/>
      <c r="E385" s="296"/>
      <c r="F385" s="296"/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  <c r="X385" s="296"/>
      <c r="Y385" s="296"/>
      <c r="Z385" s="296"/>
      <c r="AA385" s="296"/>
      <c r="AB385" s="296"/>
      <c r="AC385" s="296"/>
      <c r="AD385" s="296"/>
      <c r="AE385" s="296"/>
      <c r="AF385" s="296"/>
      <c r="AG385" s="296"/>
      <c r="AH385" s="296"/>
      <c r="AI385" s="296"/>
      <c r="AJ385" s="296"/>
      <c r="AK385" s="296"/>
      <c r="AL385" s="5"/>
      <c r="AM385" s="16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</row>
    <row r="386" spans="1:77" s="4" customFormat="1">
      <c r="A386" s="295"/>
      <c r="B386" s="296"/>
      <c r="C386" s="296"/>
      <c r="D386" s="296"/>
      <c r="E386" s="296"/>
      <c r="F386" s="296"/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  <c r="X386" s="296"/>
      <c r="Y386" s="296"/>
      <c r="Z386" s="296"/>
      <c r="AA386" s="296"/>
      <c r="AB386" s="296"/>
      <c r="AC386" s="296"/>
      <c r="AD386" s="296"/>
      <c r="AE386" s="296"/>
      <c r="AF386" s="296"/>
      <c r="AG386" s="296"/>
      <c r="AH386" s="296"/>
      <c r="AI386" s="296"/>
      <c r="AJ386" s="296"/>
      <c r="AK386" s="296"/>
      <c r="AL386" s="5"/>
      <c r="AM386" s="16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</row>
    <row r="387" spans="1:77" s="4" customFormat="1">
      <c r="A387" s="295"/>
      <c r="B387" s="296"/>
      <c r="C387" s="296"/>
      <c r="D387" s="296"/>
      <c r="E387" s="296"/>
      <c r="F387" s="296"/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  <c r="X387" s="296"/>
      <c r="Y387" s="296"/>
      <c r="Z387" s="296"/>
      <c r="AA387" s="296"/>
      <c r="AB387" s="296"/>
      <c r="AC387" s="296"/>
      <c r="AD387" s="296"/>
      <c r="AE387" s="296"/>
      <c r="AF387" s="296"/>
      <c r="AG387" s="296"/>
      <c r="AH387" s="296"/>
      <c r="AI387" s="296"/>
      <c r="AJ387" s="296"/>
      <c r="AK387" s="296"/>
      <c r="AL387" s="5"/>
      <c r="AM387" s="16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</row>
    <row r="388" spans="1:77" s="4" customFormat="1">
      <c r="A388" s="295"/>
      <c r="B388" s="296"/>
      <c r="C388" s="296"/>
      <c r="D388" s="296"/>
      <c r="E388" s="296"/>
      <c r="F388" s="296"/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  <c r="X388" s="296"/>
      <c r="Y388" s="296"/>
      <c r="Z388" s="296"/>
      <c r="AA388" s="296"/>
      <c r="AB388" s="296"/>
      <c r="AC388" s="296"/>
      <c r="AD388" s="296"/>
      <c r="AE388" s="296"/>
      <c r="AF388" s="296"/>
      <c r="AG388" s="296"/>
      <c r="AH388" s="296"/>
      <c r="AI388" s="296"/>
      <c r="AJ388" s="296"/>
      <c r="AK388" s="296"/>
      <c r="AL388" s="5"/>
      <c r="AM388" s="16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</row>
    <row r="389" spans="1:77" s="4" customFormat="1">
      <c r="A389" s="295"/>
      <c r="B389" s="296"/>
      <c r="C389" s="296"/>
      <c r="D389" s="296"/>
      <c r="E389" s="296"/>
      <c r="F389" s="296"/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  <c r="X389" s="296"/>
      <c r="Y389" s="296"/>
      <c r="Z389" s="296"/>
      <c r="AA389" s="296"/>
      <c r="AB389" s="296"/>
      <c r="AC389" s="296"/>
      <c r="AD389" s="296"/>
      <c r="AE389" s="296"/>
      <c r="AF389" s="296"/>
      <c r="AG389" s="296"/>
      <c r="AH389" s="296"/>
      <c r="AI389" s="296"/>
      <c r="AJ389" s="296"/>
      <c r="AK389" s="296"/>
      <c r="AL389" s="5"/>
      <c r="AM389" s="16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</row>
    <row r="390" spans="1:77" s="4" customFormat="1">
      <c r="A390" s="295"/>
      <c r="B390" s="296"/>
      <c r="C390" s="296"/>
      <c r="D390" s="296"/>
      <c r="E390" s="296"/>
      <c r="F390" s="296"/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  <c r="X390" s="296"/>
      <c r="Y390" s="296"/>
      <c r="Z390" s="296"/>
      <c r="AA390" s="296"/>
      <c r="AB390" s="296"/>
      <c r="AC390" s="296"/>
      <c r="AD390" s="296"/>
      <c r="AE390" s="296"/>
      <c r="AF390" s="296"/>
      <c r="AG390" s="296"/>
      <c r="AH390" s="296"/>
      <c r="AI390" s="296"/>
      <c r="AJ390" s="296"/>
      <c r="AK390" s="296"/>
      <c r="AL390" s="5"/>
      <c r="AM390" s="16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</row>
    <row r="391" spans="1:77" s="4" customFormat="1">
      <c r="A391" s="295"/>
      <c r="B391" s="296"/>
      <c r="C391" s="296"/>
      <c r="D391" s="296"/>
      <c r="E391" s="296"/>
      <c r="F391" s="296"/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  <c r="X391" s="296"/>
      <c r="Y391" s="296"/>
      <c r="Z391" s="296"/>
      <c r="AA391" s="296"/>
      <c r="AB391" s="296"/>
      <c r="AC391" s="296"/>
      <c r="AD391" s="296"/>
      <c r="AE391" s="296"/>
      <c r="AF391" s="296"/>
      <c r="AG391" s="296"/>
      <c r="AH391" s="296"/>
      <c r="AI391" s="296"/>
      <c r="AJ391" s="296"/>
      <c r="AK391" s="296"/>
      <c r="AL391" s="5"/>
      <c r="AM391" s="16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</row>
    <row r="392" spans="1:77" s="4" customFormat="1">
      <c r="A392" s="295"/>
      <c r="B392" s="296"/>
      <c r="C392" s="296"/>
      <c r="D392" s="296"/>
      <c r="E392" s="296"/>
      <c r="F392" s="296"/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  <c r="X392" s="296"/>
      <c r="Y392" s="296"/>
      <c r="Z392" s="296"/>
      <c r="AA392" s="296"/>
      <c r="AB392" s="296"/>
      <c r="AC392" s="296"/>
      <c r="AD392" s="296"/>
      <c r="AE392" s="296"/>
      <c r="AF392" s="296"/>
      <c r="AG392" s="296"/>
      <c r="AH392" s="296"/>
      <c r="AI392" s="296"/>
      <c r="AJ392" s="296"/>
      <c r="AK392" s="296"/>
      <c r="AL392" s="5"/>
      <c r="AM392" s="16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</row>
    <row r="393" spans="1:77" s="4" customFormat="1">
      <c r="A393" s="295"/>
      <c r="B393" s="296"/>
      <c r="C393" s="296"/>
      <c r="D393" s="296"/>
      <c r="E393" s="296"/>
      <c r="F393" s="296"/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  <c r="X393" s="296"/>
      <c r="Y393" s="296"/>
      <c r="Z393" s="296"/>
      <c r="AA393" s="296"/>
      <c r="AB393" s="296"/>
      <c r="AC393" s="296"/>
      <c r="AD393" s="296"/>
      <c r="AE393" s="296"/>
      <c r="AF393" s="296"/>
      <c r="AG393" s="296"/>
      <c r="AH393" s="296"/>
      <c r="AI393" s="296"/>
      <c r="AJ393" s="296"/>
      <c r="AK393" s="296"/>
      <c r="AL393" s="5"/>
      <c r="AM393" s="16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</row>
    <row r="394" spans="1:77" s="4" customFormat="1">
      <c r="A394" s="295"/>
      <c r="B394" s="296"/>
      <c r="C394" s="296"/>
      <c r="D394" s="296"/>
      <c r="E394" s="296"/>
      <c r="F394" s="296"/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  <c r="X394" s="296"/>
      <c r="Y394" s="296"/>
      <c r="Z394" s="296"/>
      <c r="AA394" s="296"/>
      <c r="AB394" s="296"/>
      <c r="AC394" s="296"/>
      <c r="AD394" s="296"/>
      <c r="AE394" s="296"/>
      <c r="AF394" s="296"/>
      <c r="AG394" s="296"/>
      <c r="AH394" s="296"/>
      <c r="AI394" s="296"/>
      <c r="AJ394" s="296"/>
      <c r="AK394" s="296"/>
      <c r="AL394" s="5"/>
      <c r="AM394" s="16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</row>
    <row r="395" spans="1:77" s="4" customFormat="1">
      <c r="A395" s="295"/>
      <c r="B395" s="296"/>
      <c r="C395" s="296"/>
      <c r="D395" s="296"/>
      <c r="E395" s="296"/>
      <c r="F395" s="296"/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  <c r="X395" s="296"/>
      <c r="Y395" s="296"/>
      <c r="Z395" s="296"/>
      <c r="AA395" s="296"/>
      <c r="AB395" s="296"/>
      <c r="AC395" s="296"/>
      <c r="AD395" s="296"/>
      <c r="AE395" s="296"/>
      <c r="AF395" s="296"/>
      <c r="AG395" s="296"/>
      <c r="AH395" s="296"/>
      <c r="AI395" s="296"/>
      <c r="AJ395" s="296"/>
      <c r="AK395" s="296"/>
      <c r="AL395" s="5"/>
      <c r="AM395" s="16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</row>
    <row r="396" spans="1:77" s="4" customFormat="1">
      <c r="A396" s="295"/>
      <c r="B396" s="296"/>
      <c r="C396" s="296"/>
      <c r="D396" s="296"/>
      <c r="E396" s="296"/>
      <c r="F396" s="296"/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  <c r="X396" s="296"/>
      <c r="Y396" s="296"/>
      <c r="Z396" s="296"/>
      <c r="AA396" s="296"/>
      <c r="AB396" s="296"/>
      <c r="AC396" s="296"/>
      <c r="AD396" s="296"/>
      <c r="AE396" s="296"/>
      <c r="AF396" s="296"/>
      <c r="AG396" s="296"/>
      <c r="AH396" s="296"/>
      <c r="AI396" s="296"/>
      <c r="AJ396" s="296"/>
      <c r="AK396" s="296"/>
      <c r="AL396" s="5"/>
      <c r="AM396" s="16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</row>
    <row r="397" spans="1:77" s="4" customFormat="1">
      <c r="A397" s="295"/>
      <c r="B397" s="296"/>
      <c r="C397" s="296"/>
      <c r="D397" s="296"/>
      <c r="E397" s="296"/>
      <c r="F397" s="296"/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  <c r="X397" s="296"/>
      <c r="Y397" s="296"/>
      <c r="Z397" s="296"/>
      <c r="AA397" s="296"/>
      <c r="AB397" s="296"/>
      <c r="AC397" s="296"/>
      <c r="AD397" s="296"/>
      <c r="AE397" s="296"/>
      <c r="AF397" s="296"/>
      <c r="AG397" s="296"/>
      <c r="AH397" s="296"/>
      <c r="AI397" s="296"/>
      <c r="AJ397" s="296"/>
      <c r="AK397" s="296"/>
      <c r="AL397" s="5"/>
      <c r="AM397" s="16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</row>
    <row r="398" spans="1:77" s="4" customFormat="1">
      <c r="A398" s="295"/>
      <c r="B398" s="296"/>
      <c r="C398" s="296"/>
      <c r="D398" s="296"/>
      <c r="E398" s="296"/>
      <c r="F398" s="296"/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  <c r="X398" s="296"/>
      <c r="Y398" s="296"/>
      <c r="Z398" s="296"/>
      <c r="AA398" s="296"/>
      <c r="AB398" s="296"/>
      <c r="AC398" s="296"/>
      <c r="AD398" s="296"/>
      <c r="AE398" s="296"/>
      <c r="AF398" s="296"/>
      <c r="AG398" s="296"/>
      <c r="AH398" s="296"/>
      <c r="AI398" s="296"/>
      <c r="AJ398" s="296"/>
      <c r="AK398" s="296"/>
      <c r="AL398" s="5"/>
      <c r="AM398" s="16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</row>
    <row r="399" spans="1:77" s="4" customFormat="1">
      <c r="A399" s="295"/>
      <c r="B399" s="296"/>
      <c r="C399" s="296"/>
      <c r="D399" s="296"/>
      <c r="E399" s="296"/>
      <c r="F399" s="296"/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  <c r="X399" s="296"/>
      <c r="Y399" s="296"/>
      <c r="Z399" s="296"/>
      <c r="AA399" s="296"/>
      <c r="AB399" s="296"/>
      <c r="AC399" s="296"/>
      <c r="AD399" s="296"/>
      <c r="AE399" s="296"/>
      <c r="AF399" s="296"/>
      <c r="AG399" s="296"/>
      <c r="AH399" s="296"/>
      <c r="AI399" s="296"/>
      <c r="AJ399" s="296"/>
      <c r="AK399" s="296"/>
      <c r="AL399" s="5"/>
      <c r="AM399" s="16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</row>
    <row r="400" spans="1:77" s="4" customFormat="1">
      <c r="A400" s="295"/>
      <c r="B400" s="296"/>
      <c r="C400" s="296"/>
      <c r="D400" s="296"/>
      <c r="E400" s="296"/>
      <c r="F400" s="296"/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  <c r="X400" s="296"/>
      <c r="Y400" s="296"/>
      <c r="Z400" s="296"/>
      <c r="AA400" s="296"/>
      <c r="AB400" s="296"/>
      <c r="AC400" s="296"/>
      <c r="AD400" s="296"/>
      <c r="AE400" s="296"/>
      <c r="AF400" s="296"/>
      <c r="AG400" s="296"/>
      <c r="AH400" s="296"/>
      <c r="AI400" s="296"/>
      <c r="AJ400" s="296"/>
      <c r="AK400" s="296"/>
      <c r="AL400" s="5"/>
      <c r="AM400" s="16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</row>
    <row r="401" spans="1:77" s="4" customFormat="1">
      <c r="A401" s="295"/>
      <c r="B401" s="296"/>
      <c r="C401" s="296"/>
      <c r="D401" s="296"/>
      <c r="E401" s="296"/>
      <c r="F401" s="296"/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  <c r="X401" s="296"/>
      <c r="Y401" s="296"/>
      <c r="Z401" s="296"/>
      <c r="AA401" s="296"/>
      <c r="AB401" s="296"/>
      <c r="AC401" s="296"/>
      <c r="AD401" s="296"/>
      <c r="AE401" s="296"/>
      <c r="AF401" s="296"/>
      <c r="AG401" s="296"/>
      <c r="AH401" s="296"/>
      <c r="AI401" s="296"/>
      <c r="AJ401" s="296"/>
      <c r="AK401" s="296"/>
      <c r="AL401" s="5"/>
      <c r="AM401" s="16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</row>
    <row r="402" spans="1:77" s="4" customFormat="1">
      <c r="A402" s="295"/>
      <c r="B402" s="296"/>
      <c r="C402" s="296"/>
      <c r="D402" s="296"/>
      <c r="E402" s="296"/>
      <c r="F402" s="296"/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  <c r="X402" s="296"/>
      <c r="Y402" s="296"/>
      <c r="Z402" s="296"/>
      <c r="AA402" s="296"/>
      <c r="AB402" s="296"/>
      <c r="AC402" s="296"/>
      <c r="AD402" s="296"/>
      <c r="AE402" s="296"/>
      <c r="AF402" s="296"/>
      <c r="AG402" s="296"/>
      <c r="AH402" s="296"/>
      <c r="AI402" s="296"/>
      <c r="AJ402" s="296"/>
      <c r="AK402" s="296"/>
      <c r="AL402" s="5"/>
      <c r="AM402" s="16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</row>
    <row r="403" spans="1:77" s="4" customFormat="1">
      <c r="A403" s="295"/>
      <c r="B403" s="296"/>
      <c r="C403" s="296"/>
      <c r="D403" s="296"/>
      <c r="E403" s="296"/>
      <c r="F403" s="296"/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  <c r="X403" s="296"/>
      <c r="Y403" s="296"/>
      <c r="Z403" s="296"/>
      <c r="AA403" s="296"/>
      <c r="AB403" s="296"/>
      <c r="AC403" s="296"/>
      <c r="AD403" s="296"/>
      <c r="AE403" s="296"/>
      <c r="AF403" s="296"/>
      <c r="AG403" s="296"/>
      <c r="AH403" s="296"/>
      <c r="AI403" s="296"/>
      <c r="AJ403" s="296"/>
      <c r="AK403" s="296"/>
      <c r="AL403" s="5"/>
      <c r="AM403" s="16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</row>
    <row r="404" spans="1:77" s="4" customFormat="1">
      <c r="A404" s="295"/>
      <c r="B404" s="296"/>
      <c r="C404" s="296"/>
      <c r="D404" s="296"/>
      <c r="E404" s="296"/>
      <c r="F404" s="296"/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  <c r="X404" s="296"/>
      <c r="Y404" s="296"/>
      <c r="Z404" s="296"/>
      <c r="AA404" s="296"/>
      <c r="AB404" s="296"/>
      <c r="AC404" s="296"/>
      <c r="AD404" s="296"/>
      <c r="AE404" s="296"/>
      <c r="AF404" s="296"/>
      <c r="AG404" s="296"/>
      <c r="AH404" s="296"/>
      <c r="AI404" s="296"/>
      <c r="AJ404" s="296"/>
      <c r="AK404" s="296"/>
      <c r="AL404" s="5"/>
      <c r="AM404" s="16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</row>
    <row r="405" spans="1:77" s="4" customFormat="1">
      <c r="A405" s="295"/>
      <c r="B405" s="296"/>
      <c r="C405" s="296"/>
      <c r="D405" s="296"/>
      <c r="E405" s="296"/>
      <c r="F405" s="296"/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  <c r="X405" s="296"/>
      <c r="Y405" s="296"/>
      <c r="Z405" s="296"/>
      <c r="AA405" s="296"/>
      <c r="AB405" s="296"/>
      <c r="AC405" s="296"/>
      <c r="AD405" s="296"/>
      <c r="AE405" s="296"/>
      <c r="AF405" s="296"/>
      <c r="AG405" s="296"/>
      <c r="AH405" s="296"/>
      <c r="AI405" s="296"/>
      <c r="AJ405" s="296"/>
      <c r="AK405" s="296"/>
      <c r="AL405" s="5"/>
      <c r="AM405" s="16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</row>
    <row r="406" spans="1:77" s="4" customFormat="1">
      <c r="A406" s="295"/>
      <c r="B406" s="296"/>
      <c r="C406" s="296"/>
      <c r="D406" s="296"/>
      <c r="E406" s="296"/>
      <c r="F406" s="296"/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  <c r="X406" s="296"/>
      <c r="Y406" s="296"/>
      <c r="Z406" s="296"/>
      <c r="AA406" s="296"/>
      <c r="AB406" s="296"/>
      <c r="AC406" s="296"/>
      <c r="AD406" s="296"/>
      <c r="AE406" s="296"/>
      <c r="AF406" s="296"/>
      <c r="AG406" s="296"/>
      <c r="AH406" s="296"/>
      <c r="AI406" s="296"/>
      <c r="AJ406" s="296"/>
      <c r="AK406" s="296"/>
      <c r="AL406" s="5"/>
      <c r="AM406" s="16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</row>
    <row r="407" spans="1:77" s="4" customFormat="1">
      <c r="A407" s="295"/>
      <c r="B407" s="296"/>
      <c r="C407" s="296"/>
      <c r="D407" s="296"/>
      <c r="E407" s="296"/>
      <c r="F407" s="296"/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  <c r="X407" s="296"/>
      <c r="Y407" s="296"/>
      <c r="Z407" s="296"/>
      <c r="AA407" s="296"/>
      <c r="AB407" s="296"/>
      <c r="AC407" s="296"/>
      <c r="AD407" s="296"/>
      <c r="AE407" s="296"/>
      <c r="AF407" s="296"/>
      <c r="AG407" s="296"/>
      <c r="AH407" s="296"/>
      <c r="AI407" s="296"/>
      <c r="AJ407" s="296"/>
      <c r="AK407" s="296"/>
      <c r="AL407" s="5"/>
      <c r="AM407" s="16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</row>
    <row r="408" spans="1:77" s="4" customFormat="1">
      <c r="A408" s="295"/>
      <c r="B408" s="296"/>
      <c r="C408" s="296"/>
      <c r="D408" s="296"/>
      <c r="E408" s="296"/>
      <c r="F408" s="296"/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  <c r="X408" s="296"/>
      <c r="Y408" s="296"/>
      <c r="Z408" s="296"/>
      <c r="AA408" s="296"/>
      <c r="AB408" s="296"/>
      <c r="AC408" s="296"/>
      <c r="AD408" s="296"/>
      <c r="AE408" s="296"/>
      <c r="AF408" s="296"/>
      <c r="AG408" s="296"/>
      <c r="AH408" s="296"/>
      <c r="AI408" s="296"/>
      <c r="AJ408" s="296"/>
      <c r="AK408" s="296"/>
      <c r="AL408" s="5"/>
      <c r="AM408" s="16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</row>
    <row r="409" spans="1:77" s="4" customFormat="1">
      <c r="A409" s="295"/>
      <c r="B409" s="296"/>
      <c r="C409" s="296"/>
      <c r="D409" s="296"/>
      <c r="E409" s="296"/>
      <c r="F409" s="296"/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  <c r="X409" s="296"/>
      <c r="Y409" s="296"/>
      <c r="Z409" s="296"/>
      <c r="AA409" s="296"/>
      <c r="AB409" s="296"/>
      <c r="AC409" s="296"/>
      <c r="AD409" s="296"/>
      <c r="AE409" s="296"/>
      <c r="AF409" s="296"/>
      <c r="AG409" s="296"/>
      <c r="AH409" s="296"/>
      <c r="AI409" s="296"/>
      <c r="AJ409" s="296"/>
      <c r="AK409" s="296"/>
      <c r="AL409" s="5"/>
      <c r="AM409" s="16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</row>
    <row r="410" spans="1:77" s="4" customFormat="1">
      <c r="A410" s="295"/>
      <c r="B410" s="296"/>
      <c r="C410" s="296"/>
      <c r="D410" s="296"/>
      <c r="E410" s="296"/>
      <c r="F410" s="296"/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  <c r="X410" s="296"/>
      <c r="Y410" s="296"/>
      <c r="Z410" s="296"/>
      <c r="AA410" s="296"/>
      <c r="AB410" s="296"/>
      <c r="AC410" s="296"/>
      <c r="AD410" s="296"/>
      <c r="AE410" s="296"/>
      <c r="AF410" s="296"/>
      <c r="AG410" s="296"/>
      <c r="AH410" s="296"/>
      <c r="AI410" s="296"/>
      <c r="AJ410" s="296"/>
      <c r="AK410" s="296"/>
      <c r="AL410" s="5"/>
      <c r="AM410" s="16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</row>
    <row r="411" spans="1:77" s="4" customFormat="1">
      <c r="A411" s="295"/>
      <c r="B411" s="296"/>
      <c r="C411" s="296"/>
      <c r="D411" s="296"/>
      <c r="E411" s="296"/>
      <c r="F411" s="296"/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  <c r="X411" s="296"/>
      <c r="Y411" s="296"/>
      <c r="Z411" s="296"/>
      <c r="AA411" s="296"/>
      <c r="AB411" s="296"/>
      <c r="AC411" s="296"/>
      <c r="AD411" s="296"/>
      <c r="AE411" s="296"/>
      <c r="AF411" s="296"/>
      <c r="AG411" s="296"/>
      <c r="AH411" s="296"/>
      <c r="AI411" s="296"/>
      <c r="AJ411" s="296"/>
      <c r="AK411" s="296"/>
      <c r="AL411" s="5"/>
      <c r="AM411" s="16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</row>
    <row r="412" spans="1:77" s="4" customFormat="1">
      <c r="A412" s="295"/>
      <c r="B412" s="296"/>
      <c r="C412" s="296"/>
      <c r="D412" s="296"/>
      <c r="E412" s="296"/>
      <c r="F412" s="296"/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  <c r="X412" s="296"/>
      <c r="Y412" s="296"/>
      <c r="Z412" s="296"/>
      <c r="AA412" s="296"/>
      <c r="AB412" s="296"/>
      <c r="AC412" s="296"/>
      <c r="AD412" s="296"/>
      <c r="AE412" s="296"/>
      <c r="AF412" s="296"/>
      <c r="AG412" s="296"/>
      <c r="AH412" s="296"/>
      <c r="AI412" s="296"/>
      <c r="AJ412" s="296"/>
      <c r="AK412" s="296"/>
      <c r="AL412" s="5"/>
      <c r="AM412" s="16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</row>
    <row r="413" spans="1:77" s="4" customFormat="1">
      <c r="A413" s="295"/>
      <c r="B413" s="296"/>
      <c r="C413" s="296"/>
      <c r="D413" s="296"/>
      <c r="E413" s="296"/>
      <c r="F413" s="296"/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  <c r="X413" s="296"/>
      <c r="Y413" s="296"/>
      <c r="Z413" s="296"/>
      <c r="AA413" s="296"/>
      <c r="AB413" s="296"/>
      <c r="AC413" s="296"/>
      <c r="AD413" s="296"/>
      <c r="AE413" s="296"/>
      <c r="AF413" s="296"/>
      <c r="AG413" s="296"/>
      <c r="AH413" s="296"/>
      <c r="AI413" s="296"/>
      <c r="AJ413" s="296"/>
      <c r="AK413" s="296"/>
      <c r="AL413" s="5"/>
      <c r="AM413" s="16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</row>
    <row r="414" spans="1:77" s="4" customFormat="1">
      <c r="A414" s="295"/>
      <c r="B414" s="296"/>
      <c r="C414" s="296"/>
      <c r="D414" s="296"/>
      <c r="E414" s="296"/>
      <c r="F414" s="296"/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  <c r="X414" s="296"/>
      <c r="Y414" s="296"/>
      <c r="Z414" s="296"/>
      <c r="AA414" s="296"/>
      <c r="AB414" s="296"/>
      <c r="AC414" s="296"/>
      <c r="AD414" s="296"/>
      <c r="AE414" s="296"/>
      <c r="AF414" s="296"/>
      <c r="AG414" s="296"/>
      <c r="AH414" s="296"/>
      <c r="AI414" s="296"/>
      <c r="AJ414" s="296"/>
      <c r="AK414" s="296"/>
      <c r="AL414" s="5"/>
      <c r="AM414" s="16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</row>
    <row r="415" spans="1:77" s="4" customFormat="1">
      <c r="A415" s="295"/>
      <c r="B415" s="296"/>
      <c r="C415" s="296"/>
      <c r="D415" s="296"/>
      <c r="E415" s="296"/>
      <c r="F415" s="296"/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  <c r="X415" s="296"/>
      <c r="Y415" s="296"/>
      <c r="Z415" s="296"/>
      <c r="AA415" s="296"/>
      <c r="AB415" s="296"/>
      <c r="AC415" s="296"/>
      <c r="AD415" s="296"/>
      <c r="AE415" s="296"/>
      <c r="AF415" s="296"/>
      <c r="AG415" s="296"/>
      <c r="AH415" s="296"/>
      <c r="AI415" s="296"/>
      <c r="AJ415" s="296"/>
      <c r="AK415" s="296"/>
      <c r="AL415" s="5"/>
      <c r="AM415" s="16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</row>
    <row r="416" spans="1:77" s="4" customFormat="1">
      <c r="A416" s="295"/>
      <c r="B416" s="296"/>
      <c r="C416" s="296"/>
      <c r="D416" s="296"/>
      <c r="E416" s="296"/>
      <c r="F416" s="296"/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  <c r="X416" s="296"/>
      <c r="Y416" s="296"/>
      <c r="Z416" s="296"/>
      <c r="AA416" s="296"/>
      <c r="AB416" s="296"/>
      <c r="AC416" s="296"/>
      <c r="AD416" s="296"/>
      <c r="AE416" s="296"/>
      <c r="AF416" s="296"/>
      <c r="AG416" s="296"/>
      <c r="AH416" s="296"/>
      <c r="AI416" s="296"/>
      <c r="AJ416" s="296"/>
      <c r="AK416" s="296"/>
      <c r="AL416" s="5"/>
      <c r="AM416" s="16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</row>
    <row r="417" spans="1:77" s="4" customFormat="1">
      <c r="A417" s="295"/>
      <c r="B417" s="296"/>
      <c r="C417" s="296"/>
      <c r="D417" s="296"/>
      <c r="E417" s="296"/>
      <c r="F417" s="296"/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  <c r="X417" s="296"/>
      <c r="Y417" s="296"/>
      <c r="Z417" s="296"/>
      <c r="AA417" s="296"/>
      <c r="AB417" s="296"/>
      <c r="AC417" s="296"/>
      <c r="AD417" s="296"/>
      <c r="AE417" s="296"/>
      <c r="AF417" s="296"/>
      <c r="AG417" s="296"/>
      <c r="AH417" s="296"/>
      <c r="AI417" s="296"/>
      <c r="AJ417" s="296"/>
      <c r="AK417" s="296"/>
      <c r="AL417" s="5"/>
      <c r="AM417" s="16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</row>
    <row r="418" spans="1:77" s="4" customFormat="1">
      <c r="A418" s="295"/>
      <c r="B418" s="296"/>
      <c r="C418" s="296"/>
      <c r="D418" s="296"/>
      <c r="E418" s="296"/>
      <c r="F418" s="296"/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  <c r="X418" s="296"/>
      <c r="Y418" s="296"/>
      <c r="Z418" s="296"/>
      <c r="AA418" s="296"/>
      <c r="AB418" s="296"/>
      <c r="AC418" s="296"/>
      <c r="AD418" s="296"/>
      <c r="AE418" s="296"/>
      <c r="AF418" s="296"/>
      <c r="AG418" s="296"/>
      <c r="AH418" s="296"/>
      <c r="AI418" s="296"/>
      <c r="AJ418" s="296"/>
      <c r="AK418" s="296"/>
      <c r="AL418" s="5"/>
      <c r="AM418" s="16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</row>
    <row r="419" spans="1:77" s="4" customFormat="1">
      <c r="A419" s="295"/>
      <c r="B419" s="296"/>
      <c r="C419" s="296"/>
      <c r="D419" s="296"/>
      <c r="E419" s="296"/>
      <c r="F419" s="296"/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  <c r="X419" s="296"/>
      <c r="Y419" s="296"/>
      <c r="Z419" s="296"/>
      <c r="AA419" s="296"/>
      <c r="AB419" s="296"/>
      <c r="AC419" s="296"/>
      <c r="AD419" s="296"/>
      <c r="AE419" s="296"/>
      <c r="AF419" s="296"/>
      <c r="AG419" s="296"/>
      <c r="AH419" s="296"/>
      <c r="AI419" s="296"/>
      <c r="AJ419" s="296"/>
      <c r="AK419" s="296"/>
      <c r="AL419" s="5"/>
      <c r="AM419" s="16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</row>
    <row r="420" spans="1:77" s="4" customFormat="1">
      <c r="A420" s="295"/>
      <c r="B420" s="296"/>
      <c r="C420" s="296"/>
      <c r="D420" s="296"/>
      <c r="E420" s="296"/>
      <c r="F420" s="296"/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  <c r="X420" s="296"/>
      <c r="Y420" s="296"/>
      <c r="Z420" s="296"/>
      <c r="AA420" s="296"/>
      <c r="AB420" s="296"/>
      <c r="AC420" s="296"/>
      <c r="AD420" s="296"/>
      <c r="AE420" s="296"/>
      <c r="AF420" s="296"/>
      <c r="AG420" s="296"/>
      <c r="AH420" s="296"/>
      <c r="AI420" s="296"/>
      <c r="AJ420" s="296"/>
      <c r="AK420" s="296"/>
      <c r="AL420" s="5"/>
      <c r="AM420" s="16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</row>
    <row r="421" spans="1:77" s="4" customFormat="1">
      <c r="A421" s="295"/>
      <c r="B421" s="296"/>
      <c r="C421" s="296"/>
      <c r="D421" s="296"/>
      <c r="E421" s="296"/>
      <c r="F421" s="296"/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  <c r="X421" s="296"/>
      <c r="Y421" s="296"/>
      <c r="Z421" s="296"/>
      <c r="AA421" s="296"/>
      <c r="AB421" s="296"/>
      <c r="AC421" s="296"/>
      <c r="AD421" s="296"/>
      <c r="AE421" s="296"/>
      <c r="AF421" s="296"/>
      <c r="AG421" s="296"/>
      <c r="AH421" s="296"/>
      <c r="AI421" s="296"/>
      <c r="AJ421" s="296"/>
      <c r="AK421" s="296"/>
      <c r="AL421" s="5"/>
      <c r="AM421" s="16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</row>
    <row r="422" spans="1:77" s="4" customFormat="1">
      <c r="A422" s="295"/>
      <c r="B422" s="296"/>
      <c r="C422" s="296"/>
      <c r="D422" s="296"/>
      <c r="E422" s="296"/>
      <c r="F422" s="296"/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  <c r="X422" s="296"/>
      <c r="Y422" s="296"/>
      <c r="Z422" s="296"/>
      <c r="AA422" s="296"/>
      <c r="AB422" s="296"/>
      <c r="AC422" s="296"/>
      <c r="AD422" s="296"/>
      <c r="AE422" s="296"/>
      <c r="AF422" s="296"/>
      <c r="AG422" s="296"/>
      <c r="AH422" s="296"/>
      <c r="AI422" s="296"/>
      <c r="AJ422" s="296"/>
      <c r="AK422" s="296"/>
      <c r="AL422" s="5"/>
      <c r="AM422" s="16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</row>
    <row r="423" spans="1:77" s="4" customFormat="1">
      <c r="A423" s="295"/>
      <c r="B423" s="296"/>
      <c r="C423" s="296"/>
      <c r="D423" s="296"/>
      <c r="E423" s="296"/>
      <c r="F423" s="296"/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  <c r="X423" s="296"/>
      <c r="Y423" s="296"/>
      <c r="Z423" s="296"/>
      <c r="AA423" s="296"/>
      <c r="AB423" s="296"/>
      <c r="AC423" s="296"/>
      <c r="AD423" s="296"/>
      <c r="AE423" s="296"/>
      <c r="AF423" s="296"/>
      <c r="AG423" s="296"/>
      <c r="AH423" s="296"/>
      <c r="AI423" s="296"/>
      <c r="AJ423" s="296"/>
      <c r="AK423" s="296"/>
      <c r="AL423" s="5"/>
      <c r="AM423" s="16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</row>
    <row r="424" spans="1:77" s="4" customFormat="1">
      <c r="A424" s="295"/>
      <c r="B424" s="296"/>
      <c r="C424" s="296"/>
      <c r="D424" s="296"/>
      <c r="E424" s="296"/>
      <c r="F424" s="296"/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  <c r="X424" s="296"/>
      <c r="Y424" s="296"/>
      <c r="Z424" s="296"/>
      <c r="AA424" s="296"/>
      <c r="AB424" s="296"/>
      <c r="AC424" s="296"/>
      <c r="AD424" s="296"/>
      <c r="AE424" s="296"/>
      <c r="AF424" s="296"/>
      <c r="AG424" s="296"/>
      <c r="AH424" s="296"/>
      <c r="AI424" s="296"/>
      <c r="AJ424" s="296"/>
      <c r="AK424" s="296"/>
      <c r="AL424" s="5"/>
      <c r="AM424" s="16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</row>
    <row r="425" spans="1:77" s="4" customFormat="1">
      <c r="A425" s="87"/>
      <c r="AL425" s="5"/>
      <c r="AM425" s="16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</row>
    <row r="426" spans="1:77" s="4" customFormat="1">
      <c r="A426" s="87"/>
      <c r="AL426" s="5"/>
      <c r="AM426" s="16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</row>
    <row r="427" spans="1:77" s="4" customFormat="1">
      <c r="A427" s="87"/>
      <c r="AL427" s="5"/>
      <c r="AM427" s="16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</row>
    <row r="428" spans="1:77" s="4" customFormat="1">
      <c r="A428" s="87"/>
      <c r="AL428" s="5"/>
      <c r="AM428" s="16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</row>
    <row r="429" spans="1:77" s="4" customFormat="1">
      <c r="A429" s="87"/>
      <c r="AL429" s="5"/>
      <c r="AM429" s="16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</row>
    <row r="430" spans="1:77" s="4" customFormat="1">
      <c r="A430" s="87"/>
      <c r="AL430" s="5"/>
      <c r="AM430" s="16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</row>
    <row r="431" spans="1:77" s="4" customFormat="1">
      <c r="A431" s="87"/>
      <c r="AL431" s="5"/>
      <c r="AM431" s="16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</row>
    <row r="432" spans="1:77" s="4" customFormat="1">
      <c r="A432" s="87"/>
      <c r="AL432" s="5"/>
      <c r="AM432" s="16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</row>
    <row r="433" spans="1:77" s="4" customFormat="1">
      <c r="A433" s="87"/>
      <c r="AL433" s="5"/>
      <c r="AM433" s="16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</row>
    <row r="434" spans="1:77" s="4" customFormat="1">
      <c r="A434" s="87"/>
      <c r="AL434" s="5"/>
      <c r="AM434" s="16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</row>
    <row r="435" spans="1:77" s="4" customFormat="1">
      <c r="A435" s="87"/>
      <c r="AL435" s="5"/>
      <c r="AM435" s="16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</row>
    <row r="436" spans="1:77" s="4" customFormat="1">
      <c r="A436" s="87"/>
      <c r="AL436" s="5"/>
      <c r="AM436" s="16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</row>
    <row r="437" spans="1:77" s="4" customFormat="1">
      <c r="A437" s="87"/>
      <c r="AL437" s="5"/>
      <c r="AM437" s="16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</row>
    <row r="438" spans="1:77" s="4" customFormat="1">
      <c r="A438" s="87"/>
      <c r="AL438" s="5"/>
      <c r="AM438" s="16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</row>
    <row r="439" spans="1:77" s="4" customFormat="1">
      <c r="A439" s="87"/>
      <c r="AL439" s="5"/>
      <c r="AM439" s="16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</row>
    <row r="440" spans="1:77" s="4" customFormat="1">
      <c r="A440" s="87"/>
      <c r="AL440" s="5"/>
      <c r="AM440" s="16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</row>
    <row r="441" spans="1:77" s="4" customFormat="1">
      <c r="A441" s="87"/>
      <c r="AL441" s="5"/>
      <c r="AM441" s="16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</row>
    <row r="442" spans="1:77" s="4" customFormat="1">
      <c r="A442" s="87"/>
      <c r="AL442" s="5"/>
      <c r="AM442" s="16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</row>
    <row r="443" spans="1:77" s="4" customFormat="1">
      <c r="A443" s="87"/>
      <c r="AL443" s="5"/>
      <c r="AM443" s="16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</row>
    <row r="444" spans="1:77" s="4" customFormat="1">
      <c r="A444" s="87"/>
      <c r="AL444" s="5"/>
      <c r="AM444" s="16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</row>
    <row r="445" spans="1:77" s="4" customFormat="1">
      <c r="A445" s="87"/>
      <c r="AL445" s="5"/>
      <c r="AM445" s="16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</row>
    <row r="446" spans="1:77" s="4" customFormat="1">
      <c r="A446" s="87"/>
      <c r="AL446" s="5"/>
      <c r="AM446" s="16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</row>
    <row r="447" spans="1:77" s="4" customFormat="1">
      <c r="A447" s="87"/>
      <c r="AL447" s="5"/>
      <c r="AM447" s="16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</row>
    <row r="448" spans="1:77" s="4" customFormat="1">
      <c r="A448" s="87"/>
      <c r="AL448" s="5"/>
      <c r="AM448" s="16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</row>
    <row r="449" spans="1:77" s="4" customFormat="1">
      <c r="A449" s="87"/>
      <c r="AL449" s="5"/>
      <c r="AM449" s="16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</row>
    <row r="450" spans="1:77" s="4" customFormat="1">
      <c r="A450" s="87"/>
      <c r="AL450" s="5"/>
      <c r="AM450" s="16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</row>
    <row r="451" spans="1:77" s="4" customFormat="1">
      <c r="A451" s="87"/>
      <c r="AL451" s="5"/>
      <c r="AM451" s="16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</row>
    <row r="452" spans="1:77" s="4" customFormat="1">
      <c r="A452" s="87"/>
      <c r="AL452" s="5"/>
      <c r="AM452" s="16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</row>
    <row r="453" spans="1:77" s="4" customFormat="1">
      <c r="A453" s="87"/>
      <c r="AL453" s="5"/>
      <c r="AM453" s="16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</row>
    <row r="454" spans="1:77" s="4" customFormat="1">
      <c r="A454" s="87"/>
      <c r="AL454" s="5"/>
      <c r="AM454" s="16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</row>
    <row r="455" spans="1:77" s="4" customFormat="1">
      <c r="A455" s="87"/>
      <c r="AL455" s="5"/>
      <c r="AM455" s="16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</row>
    <row r="456" spans="1:77" s="4" customFormat="1">
      <c r="A456" s="87"/>
      <c r="AL456" s="5"/>
      <c r="AM456" s="16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</row>
    <row r="457" spans="1:77" s="4" customFormat="1">
      <c r="A457" s="87"/>
      <c r="AL457" s="5"/>
      <c r="AM457" s="16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</row>
    <row r="458" spans="1:77" s="4" customFormat="1">
      <c r="A458" s="87"/>
      <c r="AL458" s="5"/>
      <c r="AM458" s="16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</row>
    <row r="459" spans="1:77" s="4" customFormat="1">
      <c r="A459" s="87"/>
      <c r="AL459" s="5"/>
      <c r="AM459" s="16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</row>
    <row r="460" spans="1:77" s="4" customFormat="1">
      <c r="A460" s="87"/>
      <c r="AL460" s="5"/>
      <c r="AM460" s="16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</row>
    <row r="461" spans="1:77" s="4" customFormat="1">
      <c r="A461" s="87"/>
      <c r="AL461" s="5"/>
      <c r="AM461" s="16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</row>
    <row r="462" spans="1:77" s="4" customFormat="1">
      <c r="A462" s="87"/>
      <c r="AL462" s="5"/>
      <c r="AM462" s="16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</row>
    <row r="463" spans="1:77" s="4" customFormat="1">
      <c r="A463" s="87"/>
      <c r="AL463" s="5"/>
      <c r="AM463" s="16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</row>
    <row r="464" spans="1:77" s="4" customFormat="1">
      <c r="A464" s="87"/>
      <c r="AL464" s="5"/>
      <c r="AM464" s="16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</row>
    <row r="465" spans="1:77" s="4" customFormat="1">
      <c r="A465" s="87"/>
      <c r="AL465" s="5"/>
      <c r="AM465" s="16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</row>
    <row r="466" spans="1:77" s="4" customFormat="1">
      <c r="A466" s="87"/>
      <c r="AL466" s="5"/>
      <c r="AM466" s="16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</row>
    <row r="467" spans="1:77" s="4" customFormat="1">
      <c r="A467" s="87"/>
      <c r="AL467" s="5"/>
      <c r="AM467" s="16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</row>
    <row r="468" spans="1:77" s="4" customFormat="1">
      <c r="A468" s="87"/>
      <c r="AL468" s="5"/>
      <c r="AM468" s="16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</row>
    <row r="469" spans="1:77" s="4" customFormat="1">
      <c r="A469" s="87"/>
      <c r="AL469" s="5"/>
      <c r="AM469" s="16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</row>
    <row r="470" spans="1:77" s="4" customFormat="1">
      <c r="A470" s="87"/>
      <c r="AL470" s="5"/>
      <c r="AM470" s="16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</row>
    <row r="471" spans="1:77" s="4" customFormat="1">
      <c r="A471" s="87"/>
      <c r="AL471" s="5"/>
      <c r="AM471" s="16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</row>
    <row r="472" spans="1:77" s="4" customFormat="1">
      <c r="A472" s="87"/>
      <c r="AL472" s="5"/>
      <c r="AM472" s="16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</row>
    <row r="473" spans="1:77" s="4" customFormat="1">
      <c r="A473" s="87"/>
      <c r="AL473" s="5"/>
      <c r="AM473" s="16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</row>
    <row r="474" spans="1:77" s="4" customFormat="1">
      <c r="A474" s="87"/>
      <c r="AL474" s="5"/>
      <c r="AM474" s="16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</row>
    <row r="475" spans="1:77" s="4" customFormat="1">
      <c r="A475" s="87"/>
      <c r="AL475" s="5"/>
      <c r="AM475" s="16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</row>
    <row r="476" spans="1:77" s="4" customFormat="1">
      <c r="A476" s="87"/>
      <c r="AL476" s="5"/>
      <c r="AM476" s="16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</row>
    <row r="477" spans="1:77" s="4" customFormat="1">
      <c r="A477" s="87"/>
      <c r="AL477" s="5"/>
      <c r="AM477" s="16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</row>
    <row r="478" spans="1:77" s="4" customFormat="1">
      <c r="A478" s="87"/>
      <c r="AL478" s="5"/>
      <c r="AM478" s="16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</row>
    <row r="479" spans="1:77" s="4" customFormat="1">
      <c r="A479" s="87"/>
      <c r="AL479" s="5"/>
      <c r="AM479" s="16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</row>
    <row r="480" spans="1:77" s="4" customFormat="1">
      <c r="A480" s="87"/>
      <c r="AL480" s="5"/>
      <c r="AM480" s="16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</row>
    <row r="481" spans="1:77" s="4" customFormat="1">
      <c r="A481" s="87"/>
      <c r="AL481" s="5"/>
      <c r="AM481" s="16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</row>
    <row r="482" spans="1:77" s="4" customFormat="1">
      <c r="A482" s="87"/>
      <c r="AL482" s="5"/>
      <c r="AM482" s="16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</row>
    <row r="483" spans="1:77" s="4" customFormat="1">
      <c r="A483" s="87"/>
      <c r="AL483" s="5"/>
      <c r="AM483" s="16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</row>
    <row r="484" spans="1:77" s="4" customFormat="1">
      <c r="A484" s="87"/>
      <c r="AL484" s="5"/>
      <c r="AM484" s="16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</row>
    <row r="485" spans="1:77" s="4" customFormat="1">
      <c r="A485" s="87"/>
      <c r="AL485" s="5"/>
      <c r="AM485" s="16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</row>
    <row r="486" spans="1:77" s="4" customFormat="1">
      <c r="A486" s="87"/>
      <c r="AL486" s="5"/>
      <c r="AM486" s="16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</row>
    <row r="487" spans="1:77" s="4" customFormat="1">
      <c r="A487" s="87"/>
      <c r="AL487" s="5"/>
      <c r="AM487" s="16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</row>
    <row r="488" spans="1:77" s="4" customFormat="1">
      <c r="A488" s="87"/>
      <c r="AL488" s="5"/>
      <c r="AM488" s="16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</row>
    <row r="489" spans="1:77" s="4" customFormat="1">
      <c r="A489" s="87"/>
      <c r="AL489" s="5"/>
      <c r="AM489" s="16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</row>
    <row r="490" spans="1:77" s="4" customFormat="1">
      <c r="A490" s="87"/>
      <c r="AL490" s="5"/>
      <c r="AM490" s="16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</row>
    <row r="491" spans="1:77" s="4" customFormat="1">
      <c r="A491" s="87"/>
      <c r="AL491" s="5"/>
      <c r="AM491" s="16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</row>
    <row r="492" spans="1:77" s="4" customFormat="1">
      <c r="A492" s="87"/>
      <c r="AL492" s="5"/>
      <c r="AM492" s="16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</row>
    <row r="493" spans="1:77" s="4" customFormat="1">
      <c r="A493" s="87"/>
      <c r="AL493" s="5"/>
      <c r="AM493" s="16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</row>
    <row r="494" spans="1:77" s="4" customFormat="1">
      <c r="A494" s="87"/>
      <c r="AL494" s="5"/>
      <c r="AM494" s="16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</row>
    <row r="495" spans="1:77" s="4" customFormat="1">
      <c r="A495" s="87"/>
      <c r="AL495" s="92"/>
      <c r="AM495" s="16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</row>
    <row r="496" spans="1:77" s="4" customFormat="1">
      <c r="A496" s="87"/>
      <c r="AL496" s="92"/>
      <c r="AM496" s="16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</row>
    <row r="497" spans="1:77" s="4" customFormat="1">
      <c r="A497" s="87"/>
      <c r="AL497" s="92"/>
      <c r="AM497" s="16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</row>
    <row r="498" spans="1:77" s="4" customFormat="1">
      <c r="A498" s="87"/>
      <c r="AL498" s="92"/>
      <c r="AM498" s="16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</row>
    <row r="499" spans="1:77" s="4" customFormat="1">
      <c r="A499" s="87"/>
      <c r="AL499" s="92"/>
      <c r="AM499" s="16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</row>
    <row r="500" spans="1:77" s="4" customFormat="1">
      <c r="A500" s="87"/>
      <c r="AL500" s="92"/>
      <c r="AM500" s="16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</row>
    <row r="501" spans="1:77" s="4" customFormat="1">
      <c r="A501" s="87"/>
      <c r="AL501" s="92"/>
      <c r="AM501" s="16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</row>
    <row r="502" spans="1:77" s="4" customFormat="1">
      <c r="A502" s="87"/>
      <c r="AL502" s="92"/>
      <c r="AM502" s="16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</row>
    <row r="503" spans="1:77" s="4" customFormat="1">
      <c r="A503" s="87"/>
      <c r="AL503" s="92"/>
      <c r="AM503" s="16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</row>
    <row r="504" spans="1:77" s="1" customFormat="1">
      <c r="A504" s="86"/>
      <c r="AL504" s="92"/>
      <c r="AM504" s="16"/>
    </row>
    <row r="505" spans="1:77" s="1" customFormat="1">
      <c r="A505" s="86"/>
      <c r="AL505" s="92"/>
      <c r="AM505" s="16"/>
    </row>
    <row r="506" spans="1:77" s="1" customFormat="1">
      <c r="A506" s="86"/>
      <c r="AL506" s="92"/>
      <c r="AM506" s="16"/>
    </row>
    <row r="507" spans="1:77" s="1" customFormat="1">
      <c r="A507" s="86"/>
      <c r="AL507" s="92"/>
      <c r="AM507" s="16"/>
    </row>
    <row r="508" spans="1:77" s="1" customFormat="1">
      <c r="A508" s="86"/>
      <c r="AL508" s="92"/>
      <c r="AM508" s="16"/>
    </row>
    <row r="509" spans="1:77" s="1" customFormat="1">
      <c r="A509" s="86"/>
      <c r="AL509" s="92"/>
      <c r="AM509" s="16"/>
    </row>
    <row r="510" spans="1:77" s="1" customFormat="1">
      <c r="A510" s="86"/>
      <c r="AL510" s="92"/>
      <c r="AM510" s="16"/>
    </row>
    <row r="511" spans="1:77" s="1" customFormat="1">
      <c r="A511" s="86"/>
      <c r="AL511" s="92"/>
      <c r="AM511" s="16"/>
    </row>
    <row r="512" spans="1:77" s="1" customFormat="1">
      <c r="A512" s="86"/>
      <c r="AL512" s="92"/>
      <c r="AM512" s="16"/>
    </row>
    <row r="513" spans="38:39">
      <c r="AL513" s="93"/>
      <c r="AM513" s="17"/>
    </row>
  </sheetData>
  <mergeCells count="105">
    <mergeCell ref="A2:AK2"/>
    <mergeCell ref="C227:E227"/>
    <mergeCell ref="F227:H227"/>
    <mergeCell ref="I227:K227"/>
    <mergeCell ref="A275:U275"/>
    <mergeCell ref="C266:E266"/>
    <mergeCell ref="F266:H266"/>
    <mergeCell ref="I266:K266"/>
    <mergeCell ref="A271:U274"/>
    <mergeCell ref="C257:E257"/>
    <mergeCell ref="F257:H257"/>
    <mergeCell ref="I257:K257"/>
    <mergeCell ref="F258:H258"/>
    <mergeCell ref="I258:K258"/>
    <mergeCell ref="C258:E258"/>
    <mergeCell ref="C137:E137"/>
    <mergeCell ref="F137:H137"/>
    <mergeCell ref="I137:K137"/>
    <mergeCell ref="C89:E89"/>
    <mergeCell ref="C171:E171"/>
    <mergeCell ref="F171:H171"/>
    <mergeCell ref="I171:K171"/>
    <mergeCell ref="C199:E199"/>
    <mergeCell ref="F199:H199"/>
    <mergeCell ref="I199:K199"/>
    <mergeCell ref="I131:K131"/>
    <mergeCell ref="F124:H124"/>
    <mergeCell ref="F123:H123"/>
    <mergeCell ref="C123:E123"/>
    <mergeCell ref="C124:E124"/>
    <mergeCell ref="I123:K123"/>
    <mergeCell ref="I124:K124"/>
    <mergeCell ref="I89:K89"/>
    <mergeCell ref="I40:K40"/>
    <mergeCell ref="C78:E78"/>
    <mergeCell ref="F78:H78"/>
    <mergeCell ref="I78:K78"/>
    <mergeCell ref="F40:H40"/>
    <mergeCell ref="C67:E67"/>
    <mergeCell ref="F67:H67"/>
    <mergeCell ref="I67:K67"/>
    <mergeCell ref="F11:H11"/>
    <mergeCell ref="AL12:AL13"/>
    <mergeCell ref="AM12:AM13"/>
    <mergeCell ref="AL4:AL9"/>
    <mergeCell ref="C3:N4"/>
    <mergeCell ref="L11:N11"/>
    <mergeCell ref="L5:N8"/>
    <mergeCell ref="I5:K8"/>
    <mergeCell ref="C10:E10"/>
    <mergeCell ref="F10:H10"/>
    <mergeCell ref="I10:K10"/>
    <mergeCell ref="I9:K9"/>
    <mergeCell ref="Y4:Z5"/>
    <mergeCell ref="AA4:AC5"/>
    <mergeCell ref="AD4:AG5"/>
    <mergeCell ref="AH4:AK5"/>
    <mergeCell ref="AJ6:AK6"/>
    <mergeCell ref="F5:H8"/>
    <mergeCell ref="C11:E11"/>
    <mergeCell ref="C9:E9"/>
    <mergeCell ref="F9:H9"/>
    <mergeCell ref="I11:K11"/>
    <mergeCell ref="AR4:AS5"/>
    <mergeCell ref="AT4:AU5"/>
    <mergeCell ref="AV4:AW5"/>
    <mergeCell ref="A3:A8"/>
    <mergeCell ref="B3:B8"/>
    <mergeCell ref="O5:O8"/>
    <mergeCell ref="Q5:Q8"/>
    <mergeCell ref="P5:P8"/>
    <mergeCell ref="R5:R8"/>
    <mergeCell ref="S5:S8"/>
    <mergeCell ref="U6:U8"/>
    <mergeCell ref="V6:X7"/>
    <mergeCell ref="T5:X5"/>
    <mergeCell ref="T6:T8"/>
    <mergeCell ref="C5:E8"/>
    <mergeCell ref="AM4:AM9"/>
    <mergeCell ref="AP4:AQ5"/>
    <mergeCell ref="O3:X4"/>
    <mergeCell ref="L131:N131"/>
    <mergeCell ref="L137:N137"/>
    <mergeCell ref="L9:N9"/>
    <mergeCell ref="L10:N10"/>
    <mergeCell ref="V265:W265"/>
    <mergeCell ref="L124:N124"/>
    <mergeCell ref="L40:N40"/>
    <mergeCell ref="L67:N67"/>
    <mergeCell ref="L78:N78"/>
    <mergeCell ref="L89:N89"/>
    <mergeCell ref="L123:N123"/>
    <mergeCell ref="V261:W261"/>
    <mergeCell ref="L48:N48"/>
    <mergeCell ref="A259:S264"/>
    <mergeCell ref="U259:U264"/>
    <mergeCell ref="V259:W259"/>
    <mergeCell ref="V260:W260"/>
    <mergeCell ref="V263:W263"/>
    <mergeCell ref="V264:W264"/>
    <mergeCell ref="V262:W262"/>
    <mergeCell ref="F89:H89"/>
    <mergeCell ref="C40:E40"/>
    <mergeCell ref="C131:E131"/>
    <mergeCell ref="F131:H131"/>
  </mergeCells>
  <phoneticPr fontId="0" type="noConversion"/>
  <pageMargins left="0.39370078740157483" right="0.39370078740157483" top="0.39370078740157483" bottom="0.39370078740157483" header="0" footer="0"/>
  <pageSetup paperSize="9" scale="89" orientation="landscape" horizontalDpi="300" verticalDpi="300" r:id="rId1"/>
  <headerFooter alignWithMargins="0"/>
  <rowBreaks count="2" manualBreakCount="2">
    <brk id="123" max="76" man="1"/>
    <brk id="142" max="76" man="1"/>
  </rowBreaks>
  <ignoredErrors>
    <ignoredError sqref="U12 U79" formulaRange="1"/>
    <ignoredError sqref="U67:V67 U78:V78 U132 O171 U171:V171 O227 U227:V228 U199:V199 O199 S199" formula="1"/>
    <ignoredError sqref="U41" formula="1" formulaRange="1"/>
    <ignoredError sqref="I25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КУГ</vt:lpstr>
      <vt:lpstr>ИСиП</vt:lpstr>
      <vt:lpstr>Лист3</vt:lpstr>
      <vt:lpstr>Лист1</vt:lpstr>
      <vt:lpstr>ИСиП!Заголовки_для_печати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2023-06-19T12:36:32Z</cp:lastPrinted>
  <dcterms:created xsi:type="dcterms:W3CDTF">2010-12-02T15:47:34Z</dcterms:created>
  <dcterms:modified xsi:type="dcterms:W3CDTF">2025-05-21T18:24:16Z</dcterms:modified>
</cp:coreProperties>
</file>