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2120" windowHeight="8130" activeTab="1"/>
  </bookViews>
  <sheets>
    <sheet name="График учебного процесса" sheetId="9" r:id="rId1"/>
    <sheet name="ПДО" sheetId="8" r:id="rId2"/>
  </sheets>
  <definedNames>
    <definedName name="_xlnm.Print_Titles" localSheetId="1">ПДО!$3:$9</definedName>
    <definedName name="_xlnm.Print_Area" localSheetId="1">ПДО!$A$2:$BF$609</definedName>
  </definedNames>
  <calcPr calcId="125725"/>
</workbook>
</file>

<file path=xl/calcChain.xml><?xml version="1.0" encoding="utf-8"?>
<calcChain xmlns="http://schemas.openxmlformats.org/spreadsheetml/2006/main">
  <c r="W10" i="8"/>
  <c r="X10"/>
  <c r="Y10"/>
  <c r="O39"/>
  <c r="O40"/>
  <c r="O38"/>
  <c r="U20"/>
  <c r="U21"/>
  <c r="P10"/>
  <c r="Q10"/>
  <c r="R10"/>
  <c r="S10"/>
  <c r="L45" l="1"/>
  <c r="L37"/>
  <c r="U47"/>
  <c r="T47"/>
  <c r="O47"/>
  <c r="O49"/>
  <c r="AH369"/>
  <c r="X369"/>
  <c r="W219"/>
  <c r="U165"/>
  <c r="U166"/>
  <c r="U167"/>
  <c r="U168"/>
  <c r="U169"/>
  <c r="O165"/>
  <c r="O166"/>
  <c r="O167"/>
  <c r="O168"/>
  <c r="O169"/>
  <c r="T162"/>
  <c r="U162" s="1"/>
  <c r="V117"/>
  <c r="V187"/>
  <c r="V188"/>
  <c r="V190"/>
  <c r="V161"/>
  <c r="W116"/>
  <c r="U92"/>
  <c r="T92"/>
  <c r="V90"/>
  <c r="W90"/>
  <c r="V45"/>
  <c r="Y45"/>
  <c r="X45"/>
  <c r="T14"/>
  <c r="U14" s="1"/>
  <c r="T15"/>
  <c r="T16"/>
  <c r="O16" s="1"/>
  <c r="T17"/>
  <c r="O17" s="1"/>
  <c r="T18"/>
  <c r="T19"/>
  <c r="O19" s="1"/>
  <c r="T20"/>
  <c r="T21"/>
  <c r="O21" s="1"/>
  <c r="U42"/>
  <c r="V219"/>
  <c r="S219"/>
  <c r="P219"/>
  <c r="Q219"/>
  <c r="L219"/>
  <c r="S190"/>
  <c r="P190"/>
  <c r="Q190"/>
  <c r="L190"/>
  <c r="S161"/>
  <c r="P161"/>
  <c r="Q161"/>
  <c r="L161"/>
  <c r="S117"/>
  <c r="P117"/>
  <c r="Q117"/>
  <c r="L117"/>
  <c r="S90"/>
  <c r="P90"/>
  <c r="Q90"/>
  <c r="L90"/>
  <c r="V64"/>
  <c r="S64"/>
  <c r="P64"/>
  <c r="Q64"/>
  <c r="L64"/>
  <c r="I64"/>
  <c r="V11"/>
  <c r="V37"/>
  <c r="S11"/>
  <c r="S37"/>
  <c r="Q37"/>
  <c r="P37"/>
  <c r="Q11"/>
  <c r="P11"/>
  <c r="L11"/>
  <c r="I37"/>
  <c r="I10" s="1"/>
  <c r="AB367"/>
  <c r="AH367"/>
  <c r="AF367"/>
  <c r="AD367"/>
  <c r="AH368"/>
  <c r="AF368"/>
  <c r="AD368"/>
  <c r="AB368"/>
  <c r="AA368"/>
  <c r="Z368"/>
  <c r="BF5" i="9"/>
  <c r="BF6"/>
  <c r="BF7"/>
  <c r="BF4"/>
  <c r="T221" i="8"/>
  <c r="U221" s="1"/>
  <c r="T41"/>
  <c r="U41" s="1"/>
  <c r="T40"/>
  <c r="U40" s="1"/>
  <c r="T39"/>
  <c r="U39" s="1"/>
  <c r="T38"/>
  <c r="U38" s="1"/>
  <c r="T13"/>
  <c r="U13" s="1"/>
  <c r="T12"/>
  <c r="U12" s="1"/>
  <c r="R45"/>
  <c r="W45"/>
  <c r="R37"/>
  <c r="W37"/>
  <c r="X37"/>
  <c r="Y37"/>
  <c r="W11"/>
  <c r="X11"/>
  <c r="Y11"/>
  <c r="AA367"/>
  <c r="AH363"/>
  <c r="AB363"/>
  <c r="AA363"/>
  <c r="Z363"/>
  <c r="T164"/>
  <c r="U164" s="1"/>
  <c r="R164"/>
  <c r="O164" s="1"/>
  <c r="X117"/>
  <c r="Y117"/>
  <c r="Z117"/>
  <c r="AA117"/>
  <c r="AG364"/>
  <c r="AE364"/>
  <c r="AA365"/>
  <c r="AB365"/>
  <c r="AC365"/>
  <c r="AD365"/>
  <c r="AE365"/>
  <c r="AF365"/>
  <c r="AG365"/>
  <c r="AH365"/>
  <c r="AA364"/>
  <c r="AB364"/>
  <c r="AC364"/>
  <c r="AD364"/>
  <c r="AF364"/>
  <c r="AH364"/>
  <c r="Z365"/>
  <c r="Z364"/>
  <c r="AI64"/>
  <c r="AH161"/>
  <c r="AF161"/>
  <c r="AD161"/>
  <c r="AB161"/>
  <c r="AF190"/>
  <c r="AG190"/>
  <c r="AH190"/>
  <c r="AD190"/>
  <c r="AI190"/>
  <c r="T222"/>
  <c r="U222" s="1"/>
  <c r="T223"/>
  <c r="U223" s="1"/>
  <c r="T224"/>
  <c r="U224" s="1"/>
  <c r="T225"/>
  <c r="U225" s="1"/>
  <c r="T226"/>
  <c r="R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AJ234" s="1"/>
  <c r="T235"/>
  <c r="U235" s="1"/>
  <c r="T236"/>
  <c r="U236" s="1"/>
  <c r="T237"/>
  <c r="U237" s="1"/>
  <c r="T238"/>
  <c r="U238" s="1"/>
  <c r="T239"/>
  <c r="U239" s="1"/>
  <c r="T240"/>
  <c r="U240" s="1"/>
  <c r="T241"/>
  <c r="AJ241" s="1"/>
  <c r="T242"/>
  <c r="U242" s="1"/>
  <c r="T243"/>
  <c r="U243" s="1"/>
  <c r="T244"/>
  <c r="R244" s="1"/>
  <c r="O244" s="1"/>
  <c r="T245"/>
  <c r="U245" s="1"/>
  <c r="T247"/>
  <c r="U247" s="1"/>
  <c r="AI219"/>
  <c r="X219"/>
  <c r="Y219"/>
  <c r="Z219"/>
  <c r="W190"/>
  <c r="X190"/>
  <c r="Y190"/>
  <c r="X161"/>
  <c r="X160" s="1"/>
  <c r="Y161"/>
  <c r="T139"/>
  <c r="U139" s="1"/>
  <c r="AH219"/>
  <c r="AF219"/>
  <c r="AD219"/>
  <c r="AB219"/>
  <c r="AA219"/>
  <c r="AE190"/>
  <c r="AB190"/>
  <c r="AA190"/>
  <c r="Z190"/>
  <c r="AA161"/>
  <c r="Z161"/>
  <c r="AC219"/>
  <c r="AE219"/>
  <c r="AG219"/>
  <c r="T138"/>
  <c r="U138" s="1"/>
  <c r="AG248"/>
  <c r="O371"/>
  <c r="Y365"/>
  <c r="X365"/>
  <c r="Y364"/>
  <c r="X364"/>
  <c r="AG363"/>
  <c r="AE363"/>
  <c r="AC363"/>
  <c r="T188"/>
  <c r="U188" s="1"/>
  <c r="O188"/>
  <c r="T187"/>
  <c r="U187" s="1"/>
  <c r="T359"/>
  <c r="AJ359" s="1"/>
  <c r="T358"/>
  <c r="T357"/>
  <c r="T356"/>
  <c r="T355"/>
  <c r="T354"/>
  <c r="T353"/>
  <c r="T352"/>
  <c r="T351"/>
  <c r="T350"/>
  <c r="R350" s="1"/>
  <c r="O350" s="1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AJ333" s="1"/>
  <c r="AI332"/>
  <c r="AH332"/>
  <c r="AG332"/>
  <c r="AF332"/>
  <c r="AE332"/>
  <c r="AD332"/>
  <c r="AC332"/>
  <c r="AB332"/>
  <c r="AA332"/>
  <c r="Z332"/>
  <c r="Y332"/>
  <c r="X332"/>
  <c r="W332"/>
  <c r="I332"/>
  <c r="F332"/>
  <c r="C332"/>
  <c r="T331"/>
  <c r="AJ331" s="1"/>
  <c r="T330"/>
  <c r="AJ330" s="1"/>
  <c r="T329"/>
  <c r="U329" s="1"/>
  <c r="T328"/>
  <c r="T327"/>
  <c r="T326"/>
  <c r="AJ326" s="1"/>
  <c r="T325"/>
  <c r="R325" s="1"/>
  <c r="O325" s="1"/>
  <c r="T324"/>
  <c r="T323"/>
  <c r="R323" s="1"/>
  <c r="O323" s="1"/>
  <c r="T322"/>
  <c r="T321"/>
  <c r="T320"/>
  <c r="T319"/>
  <c r="T318"/>
  <c r="T317"/>
  <c r="T316"/>
  <c r="T315"/>
  <c r="R315" s="1"/>
  <c r="O315" s="1"/>
  <c r="T314"/>
  <c r="T313"/>
  <c r="T312"/>
  <c r="T311"/>
  <c r="T310"/>
  <c r="T309"/>
  <c r="T308"/>
  <c r="AJ308" s="1"/>
  <c r="T307"/>
  <c r="R307" s="1"/>
  <c r="O307" s="1"/>
  <c r="T306"/>
  <c r="T305"/>
  <c r="AI304"/>
  <c r="AH304"/>
  <c r="AG304"/>
  <c r="AF304"/>
  <c r="AE304"/>
  <c r="AD304"/>
  <c r="AC304"/>
  <c r="AB304"/>
  <c r="AA304"/>
  <c r="Z304"/>
  <c r="Y304"/>
  <c r="X304"/>
  <c r="W304"/>
  <c r="I304"/>
  <c r="F304"/>
  <c r="C304"/>
  <c r="T303"/>
  <c r="T302"/>
  <c r="T301"/>
  <c r="T300"/>
  <c r="R300" s="1"/>
  <c r="O300" s="1"/>
  <c r="T299"/>
  <c r="AJ299" s="1"/>
  <c r="T298"/>
  <c r="R298" s="1"/>
  <c r="O298" s="1"/>
  <c r="T297"/>
  <c r="T296"/>
  <c r="T295"/>
  <c r="T294"/>
  <c r="AJ294" s="1"/>
  <c r="T293"/>
  <c r="R293" s="1"/>
  <c r="O293" s="1"/>
  <c r="T292"/>
  <c r="T291"/>
  <c r="U291"/>
  <c r="T290"/>
  <c r="T289"/>
  <c r="T288"/>
  <c r="AJ288"/>
  <c r="T287"/>
  <c r="R287" s="1"/>
  <c r="O287" s="1"/>
  <c r="T286"/>
  <c r="AJ286" s="1"/>
  <c r="T285"/>
  <c r="T284"/>
  <c r="T283"/>
  <c r="T282"/>
  <c r="T281"/>
  <c r="T280"/>
  <c r="U280"/>
  <c r="T279"/>
  <c r="AJ279"/>
  <c r="T278"/>
  <c r="AJ278"/>
  <c r="T277"/>
  <c r="AI276"/>
  <c r="AH276"/>
  <c r="AG276"/>
  <c r="AF276"/>
  <c r="AE276"/>
  <c r="AD276"/>
  <c r="AC276"/>
  <c r="AB276"/>
  <c r="AA276"/>
  <c r="Z276"/>
  <c r="Y276"/>
  <c r="X276"/>
  <c r="W276"/>
  <c r="I276"/>
  <c r="F276"/>
  <c r="C276"/>
  <c r="AJ275"/>
  <c r="T273"/>
  <c r="AJ273" s="1"/>
  <c r="T272"/>
  <c r="T271"/>
  <c r="AJ271" s="1"/>
  <c r="T270"/>
  <c r="U270" s="1"/>
  <c r="T269"/>
  <c r="U269" s="1"/>
  <c r="T268"/>
  <c r="T267"/>
  <c r="AJ267" s="1"/>
  <c r="T266"/>
  <c r="T265"/>
  <c r="T264"/>
  <c r="R264"/>
  <c r="O264" s="1"/>
  <c r="T263"/>
  <c r="T262"/>
  <c r="T261"/>
  <c r="T260"/>
  <c r="T259"/>
  <c r="AJ259"/>
  <c r="T258"/>
  <c r="AJ258" s="1"/>
  <c r="T257"/>
  <c r="T256"/>
  <c r="U256"/>
  <c r="T255"/>
  <c r="T254"/>
  <c r="T253"/>
  <c r="AJ253"/>
  <c r="T252"/>
  <c r="U252" s="1"/>
  <c r="T251"/>
  <c r="U251" s="1"/>
  <c r="T250"/>
  <c r="U250" s="1"/>
  <c r="AE248"/>
  <c r="AC248"/>
  <c r="AB248"/>
  <c r="T246"/>
  <c r="U246" s="1"/>
  <c r="T220"/>
  <c r="U220" s="1"/>
  <c r="I219"/>
  <c r="F219"/>
  <c r="C219"/>
  <c r="T217"/>
  <c r="U217" s="1"/>
  <c r="T216"/>
  <c r="U216" s="1"/>
  <c r="T215"/>
  <c r="U215" s="1"/>
  <c r="T214"/>
  <c r="AJ214" s="1"/>
  <c r="T213"/>
  <c r="U213" s="1"/>
  <c r="T212"/>
  <c r="U212" s="1"/>
  <c r="T211"/>
  <c r="U211" s="1"/>
  <c r="T210"/>
  <c r="U210" s="1"/>
  <c r="T209"/>
  <c r="U209" s="1"/>
  <c r="T208"/>
  <c r="R208" s="1"/>
  <c r="O208" s="1"/>
  <c r="T207"/>
  <c r="U207" s="1"/>
  <c r="T206"/>
  <c r="R206" s="1"/>
  <c r="O206" s="1"/>
  <c r="T205"/>
  <c r="U205" s="1"/>
  <c r="T204"/>
  <c r="U204" s="1"/>
  <c r="T203"/>
  <c r="U203" s="1"/>
  <c r="T202"/>
  <c r="U202" s="1"/>
  <c r="T201"/>
  <c r="U201" s="1"/>
  <c r="T200"/>
  <c r="U200" s="1"/>
  <c r="T199"/>
  <c r="U199" s="1"/>
  <c r="T198"/>
  <c r="U198" s="1"/>
  <c r="T197"/>
  <c r="U197" s="1"/>
  <c r="T196"/>
  <c r="U196" s="1"/>
  <c r="T195"/>
  <c r="R195" s="1"/>
  <c r="O195" s="1"/>
  <c r="T194"/>
  <c r="U194" s="1"/>
  <c r="T193"/>
  <c r="R193" s="1"/>
  <c r="O193" s="1"/>
  <c r="T192"/>
  <c r="AJ192" s="1"/>
  <c r="T191"/>
  <c r="O191" s="1"/>
  <c r="AC190"/>
  <c r="I190"/>
  <c r="F190"/>
  <c r="C190"/>
  <c r="I161"/>
  <c r="F161"/>
  <c r="C161"/>
  <c r="AC161"/>
  <c r="AC160" s="1"/>
  <c r="AE161"/>
  <c r="AG161"/>
  <c r="T163"/>
  <c r="U163" s="1"/>
  <c r="T170"/>
  <c r="U170" s="1"/>
  <c r="AJ170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AJ178" s="1"/>
  <c r="T179"/>
  <c r="U179" s="1"/>
  <c r="T180"/>
  <c r="U180" s="1"/>
  <c r="T181"/>
  <c r="U181" s="1"/>
  <c r="T182"/>
  <c r="U182" s="1"/>
  <c r="T183"/>
  <c r="U183" s="1"/>
  <c r="T184"/>
  <c r="U184" s="1"/>
  <c r="T185"/>
  <c r="AJ185" s="1"/>
  <c r="T186"/>
  <c r="U186" s="1"/>
  <c r="I117"/>
  <c r="F117"/>
  <c r="C117"/>
  <c r="AB117"/>
  <c r="AC117"/>
  <c r="AD117"/>
  <c r="AE117"/>
  <c r="AF117"/>
  <c r="AG117"/>
  <c r="AH117"/>
  <c r="AI116"/>
  <c r="T134"/>
  <c r="U134" s="1"/>
  <c r="T135"/>
  <c r="U135" s="1"/>
  <c r="T136"/>
  <c r="U136" s="1"/>
  <c r="T137"/>
  <c r="U137" s="1"/>
  <c r="T140"/>
  <c r="R140" s="1"/>
  <c r="O140" s="1"/>
  <c r="T141"/>
  <c r="U141" s="1"/>
  <c r="T142"/>
  <c r="T143"/>
  <c r="U143" s="1"/>
  <c r="T144"/>
  <c r="U144"/>
  <c r="T145"/>
  <c r="T146"/>
  <c r="T147"/>
  <c r="T148"/>
  <c r="T149"/>
  <c r="T150"/>
  <c r="T151"/>
  <c r="T152"/>
  <c r="T153"/>
  <c r="U153"/>
  <c r="T154"/>
  <c r="T155"/>
  <c r="U155" s="1"/>
  <c r="R155"/>
  <c r="O155" s="1"/>
  <c r="T156"/>
  <c r="T157"/>
  <c r="T158"/>
  <c r="AJ166"/>
  <c r="R201"/>
  <c r="O201" s="1"/>
  <c r="AJ264"/>
  <c r="AJ277"/>
  <c r="R277"/>
  <c r="O277" s="1"/>
  <c r="R279"/>
  <c r="AJ283"/>
  <c r="R283"/>
  <c r="O283" s="1"/>
  <c r="AJ287"/>
  <c r="AJ289"/>
  <c r="AJ293"/>
  <c r="AJ297"/>
  <c r="AJ301"/>
  <c r="R308"/>
  <c r="O308"/>
  <c r="AJ355"/>
  <c r="R185"/>
  <c r="O185" s="1"/>
  <c r="R179"/>
  <c r="O179" s="1"/>
  <c r="AJ169"/>
  <c r="AJ167"/>
  <c r="R192"/>
  <c r="O192" s="1"/>
  <c r="AJ194"/>
  <c r="R194"/>
  <c r="O194" s="1"/>
  <c r="R198"/>
  <c r="O198" s="1"/>
  <c r="AJ208"/>
  <c r="AJ210"/>
  <c r="R210"/>
  <c r="O210" s="1"/>
  <c r="R253"/>
  <c r="O253" s="1"/>
  <c r="R257"/>
  <c r="O257" s="1"/>
  <c r="R259"/>
  <c r="O259" s="1"/>
  <c r="R271"/>
  <c r="O271" s="1"/>
  <c r="R273"/>
  <c r="O273" s="1"/>
  <c r="AJ284"/>
  <c r="R284"/>
  <c r="O284" s="1"/>
  <c r="R288"/>
  <c r="O288" s="1"/>
  <c r="AJ300"/>
  <c r="AJ305"/>
  <c r="AJ307"/>
  <c r="AJ315"/>
  <c r="AJ323"/>
  <c r="AJ327"/>
  <c r="R327"/>
  <c r="O327" s="1"/>
  <c r="R336"/>
  <c r="O336" s="1"/>
  <c r="R338"/>
  <c r="O338" s="1"/>
  <c r="AJ342"/>
  <c r="R342"/>
  <c r="O342" s="1"/>
  <c r="AJ344"/>
  <c r="R344"/>
  <c r="O344" s="1"/>
  <c r="R346"/>
  <c r="O346"/>
  <c r="AJ348"/>
  <c r="R348"/>
  <c r="O348" s="1"/>
  <c r="AJ350"/>
  <c r="AJ352"/>
  <c r="R352"/>
  <c r="O352" s="1"/>
  <c r="R354"/>
  <c r="O354" s="1"/>
  <c r="AJ356"/>
  <c r="R356"/>
  <c r="O356" s="1"/>
  <c r="AJ249"/>
  <c r="AJ168"/>
  <c r="R170"/>
  <c r="O170" s="1"/>
  <c r="AJ165"/>
  <c r="U307"/>
  <c r="U315"/>
  <c r="U323"/>
  <c r="U327"/>
  <c r="O331"/>
  <c r="U308"/>
  <c r="U330"/>
  <c r="U334"/>
  <c r="U342"/>
  <c r="U344"/>
  <c r="U348"/>
  <c r="U350"/>
  <c r="U352"/>
  <c r="U356"/>
  <c r="U357"/>
  <c r="U358"/>
  <c r="U331"/>
  <c r="U277"/>
  <c r="U279"/>
  <c r="U283"/>
  <c r="U284"/>
  <c r="U287"/>
  <c r="U288"/>
  <c r="U293"/>
  <c r="U299"/>
  <c r="U300"/>
  <c r="U253"/>
  <c r="U259"/>
  <c r="U262"/>
  <c r="U264"/>
  <c r="U271"/>
  <c r="U273"/>
  <c r="U274"/>
  <c r="U275"/>
  <c r="I90"/>
  <c r="F90"/>
  <c r="C90"/>
  <c r="X90"/>
  <c r="Y90"/>
  <c r="Z90"/>
  <c r="AA90"/>
  <c r="AB90"/>
  <c r="AC90"/>
  <c r="AD90"/>
  <c r="AE90"/>
  <c r="AF90"/>
  <c r="AG90"/>
  <c r="AH90"/>
  <c r="AG64"/>
  <c r="AE64"/>
  <c r="AC64"/>
  <c r="AG37"/>
  <c r="AE37"/>
  <c r="AE10" s="1"/>
  <c r="AC37"/>
  <c r="AC10"/>
  <c r="AG11"/>
  <c r="AE11"/>
  <c r="AC11"/>
  <c r="T93"/>
  <c r="T94"/>
  <c r="R94" s="1"/>
  <c r="O94" s="1"/>
  <c r="T95"/>
  <c r="U95" s="1"/>
  <c r="T96"/>
  <c r="T97"/>
  <c r="AJ97" s="1"/>
  <c r="T98"/>
  <c r="T99"/>
  <c r="R99" s="1"/>
  <c r="O99" s="1"/>
  <c r="T100"/>
  <c r="AJ100"/>
  <c r="T101"/>
  <c r="U101"/>
  <c r="T102"/>
  <c r="R102"/>
  <c r="O102" s="1"/>
  <c r="T103"/>
  <c r="AJ103"/>
  <c r="T104"/>
  <c r="U104" s="1"/>
  <c r="T105"/>
  <c r="T106"/>
  <c r="R106"/>
  <c r="O106" s="1"/>
  <c r="T107"/>
  <c r="T108"/>
  <c r="U108" s="1"/>
  <c r="T109"/>
  <c r="R109" s="1"/>
  <c r="O109" s="1"/>
  <c r="T110"/>
  <c r="T111"/>
  <c r="U111" s="1"/>
  <c r="T112"/>
  <c r="T113"/>
  <c r="AJ113" s="1"/>
  <c r="T114"/>
  <c r="T115"/>
  <c r="AA37"/>
  <c r="Z37"/>
  <c r="F64"/>
  <c r="C64"/>
  <c r="T66"/>
  <c r="U66" s="1"/>
  <c r="T67"/>
  <c r="U67" s="1"/>
  <c r="T68"/>
  <c r="U68" s="1"/>
  <c r="T69"/>
  <c r="T70"/>
  <c r="U70" s="1"/>
  <c r="T71"/>
  <c r="T72"/>
  <c r="U72" s="1"/>
  <c r="T73"/>
  <c r="T74"/>
  <c r="U74" s="1"/>
  <c r="T75"/>
  <c r="U75" s="1"/>
  <c r="T76"/>
  <c r="U76" s="1"/>
  <c r="T77"/>
  <c r="U77" s="1"/>
  <c r="T78"/>
  <c r="AJ78" s="1"/>
  <c r="T79"/>
  <c r="U79" s="1"/>
  <c r="T80"/>
  <c r="AJ80" s="1"/>
  <c r="T81"/>
  <c r="U81" s="1"/>
  <c r="T82"/>
  <c r="U82" s="1"/>
  <c r="T83"/>
  <c r="T84"/>
  <c r="U84" s="1"/>
  <c r="T85"/>
  <c r="U85" s="1"/>
  <c r="R85"/>
  <c r="O85" s="1"/>
  <c r="T86"/>
  <c r="T87"/>
  <c r="U87" s="1"/>
  <c r="T88"/>
  <c r="U88" s="1"/>
  <c r="T89"/>
  <c r="U89" s="1"/>
  <c r="F37"/>
  <c r="F10" s="1"/>
  <c r="C37"/>
  <c r="T43"/>
  <c r="AJ43" s="1"/>
  <c r="T44"/>
  <c r="T46"/>
  <c r="U46" s="1"/>
  <c r="U45" s="1"/>
  <c r="T48"/>
  <c r="T50"/>
  <c r="T51"/>
  <c r="R51" s="1"/>
  <c r="O51" s="1"/>
  <c r="T52"/>
  <c r="T53"/>
  <c r="U53" s="1"/>
  <c r="T54"/>
  <c r="T55"/>
  <c r="T56"/>
  <c r="T57"/>
  <c r="R57" s="1"/>
  <c r="O57" s="1"/>
  <c r="T58"/>
  <c r="T59"/>
  <c r="AJ59" s="1"/>
  <c r="T60"/>
  <c r="AJ60" s="1"/>
  <c r="T61"/>
  <c r="T62"/>
  <c r="R62" s="1"/>
  <c r="O62" s="1"/>
  <c r="T63"/>
  <c r="R63" s="1"/>
  <c r="O63" s="1"/>
  <c r="I11"/>
  <c r="F11"/>
  <c r="C11"/>
  <c r="T23"/>
  <c r="R23" s="1"/>
  <c r="T24"/>
  <c r="R24"/>
  <c r="O24" s="1"/>
  <c r="T25"/>
  <c r="R25"/>
  <c r="O25" s="1"/>
  <c r="T26"/>
  <c r="T27"/>
  <c r="U27"/>
  <c r="R27"/>
  <c r="O27" s="1"/>
  <c r="T28"/>
  <c r="U28" s="1"/>
  <c r="T29"/>
  <c r="U29" s="1"/>
  <c r="T30"/>
  <c r="R30" s="1"/>
  <c r="O30" s="1"/>
  <c r="T31"/>
  <c r="R31" s="1"/>
  <c r="O31" s="1"/>
  <c r="T32"/>
  <c r="T33"/>
  <c r="U33" s="1"/>
  <c r="T34"/>
  <c r="U34" s="1"/>
  <c r="T35"/>
  <c r="T36"/>
  <c r="U36" s="1"/>
  <c r="R112"/>
  <c r="O112" s="1"/>
  <c r="AJ102"/>
  <c r="AJ94"/>
  <c r="AJ89"/>
  <c r="AJ81"/>
  <c r="R79"/>
  <c r="O79" s="1"/>
  <c r="AJ109"/>
  <c r="R105"/>
  <c r="O105" s="1"/>
  <c r="R103"/>
  <c r="O103" s="1"/>
  <c r="U102"/>
  <c r="U94"/>
  <c r="AJ63"/>
  <c r="AH37"/>
  <c r="AF37"/>
  <c r="AD37"/>
  <c r="AB37"/>
  <c r="T133"/>
  <c r="O133" s="1"/>
  <c r="T91"/>
  <c r="U91" s="1"/>
  <c r="AH64"/>
  <c r="AF64"/>
  <c r="AD64"/>
  <c r="AB64"/>
  <c r="AA64"/>
  <c r="Z64"/>
  <c r="Y64"/>
  <c r="X64"/>
  <c r="AH11"/>
  <c r="AF11"/>
  <c r="AF10" s="1"/>
  <c r="AD11"/>
  <c r="AB11"/>
  <c r="AA11"/>
  <c r="Z11"/>
  <c r="X118"/>
  <c r="Y118"/>
  <c r="Z118"/>
  <c r="T119"/>
  <c r="T120"/>
  <c r="AJ120" s="1"/>
  <c r="T121"/>
  <c r="AJ121" s="1"/>
  <c r="T122"/>
  <c r="T123"/>
  <c r="T124"/>
  <c r="T125"/>
  <c r="AJ125" s="1"/>
  <c r="T126"/>
  <c r="T127"/>
  <c r="R127" s="1"/>
  <c r="O127" s="1"/>
  <c r="T128"/>
  <c r="T129"/>
  <c r="T130"/>
  <c r="T131"/>
  <c r="AJ131" s="1"/>
  <c r="T132"/>
  <c r="AJ132" s="1"/>
  <c r="T65"/>
  <c r="W64"/>
  <c r="U96"/>
  <c r="AJ239"/>
  <c r="R239"/>
  <c r="O239" s="1"/>
  <c r="AJ243"/>
  <c r="R243"/>
  <c r="O243" s="1"/>
  <c r="O135"/>
  <c r="Z160"/>
  <c r="Z116" s="1"/>
  <c r="O247"/>
  <c r="R141"/>
  <c r="O141" s="1"/>
  <c r="R145"/>
  <c r="O145" s="1"/>
  <c r="R149"/>
  <c r="O149" s="1"/>
  <c r="R153"/>
  <c r="O153"/>
  <c r="U158"/>
  <c r="AJ141"/>
  <c r="AJ153"/>
  <c r="U150"/>
  <c r="U109"/>
  <c r="AJ106"/>
  <c r="R108"/>
  <c r="O108"/>
  <c r="AJ76"/>
  <c r="AJ225"/>
  <c r="R225"/>
  <c r="O225"/>
  <c r="O330"/>
  <c r="AJ143"/>
  <c r="AA366"/>
  <c r="AF366"/>
  <c r="AJ244"/>
  <c r="AJ227"/>
  <c r="R236"/>
  <c r="O236"/>
  <c r="AJ236"/>
  <c r="U63"/>
  <c r="AJ262"/>
  <c r="R262"/>
  <c r="O262" s="1"/>
  <c r="R237"/>
  <c r="O237" s="1"/>
  <c r="R231"/>
  <c r="O231" s="1"/>
  <c r="AJ231"/>
  <c r="AJ250"/>
  <c r="R250"/>
  <c r="O250" s="1"/>
  <c r="Y366"/>
  <c r="AJ230"/>
  <c r="R59"/>
  <c r="O59" s="1"/>
  <c r="AJ53"/>
  <c r="U57"/>
  <c r="U23"/>
  <c r="R28"/>
  <c r="O28" s="1"/>
  <c r="AJ69"/>
  <c r="R147"/>
  <c r="O147" s="1"/>
  <c r="AJ147"/>
  <c r="R100"/>
  <c r="O100" s="1"/>
  <c r="U93"/>
  <c r="U100"/>
  <c r="AJ71"/>
  <c r="R104"/>
  <c r="O104" s="1"/>
  <c r="AJ75"/>
  <c r="R75"/>
  <c r="O75" s="1"/>
  <c r="AJ96"/>
  <c r="R96"/>
  <c r="O96" s="1"/>
  <c r="U147"/>
  <c r="AJ179"/>
  <c r="AJ193"/>
  <c r="AJ201"/>
  <c r="R256"/>
  <c r="O256" s="1"/>
  <c r="AJ256"/>
  <c r="R268"/>
  <c r="O268" s="1"/>
  <c r="AJ268"/>
  <c r="U268"/>
  <c r="O302"/>
  <c r="AJ358"/>
  <c r="O358"/>
  <c r="R241"/>
  <c r="O241" s="1"/>
  <c r="AJ186"/>
  <c r="R197"/>
  <c r="O197" s="1"/>
  <c r="AJ205"/>
  <c r="R205"/>
  <c r="O205"/>
  <c r="AB366"/>
  <c r="R242"/>
  <c r="O242" s="1"/>
  <c r="AJ242"/>
  <c r="AJ47"/>
  <c r="O41"/>
  <c r="AJ223"/>
  <c r="R132"/>
  <c r="O132" s="1"/>
  <c r="AJ144"/>
  <c r="R144"/>
  <c r="O144" s="1"/>
  <c r="AJ155"/>
  <c r="R174"/>
  <c r="O174" s="1"/>
  <c r="AJ174"/>
  <c r="R266"/>
  <c r="O266" s="1"/>
  <c r="F160"/>
  <c r="O226"/>
  <c r="U151"/>
  <c r="R151"/>
  <c r="O151" s="1"/>
  <c r="AJ151"/>
  <c r="AJ312"/>
  <c r="R312"/>
  <c r="O312" s="1"/>
  <c r="U316"/>
  <c r="AJ316"/>
  <c r="AJ320"/>
  <c r="U320"/>
  <c r="AJ324"/>
  <c r="U324"/>
  <c r="R324"/>
  <c r="O324" s="1"/>
  <c r="AJ328"/>
  <c r="R328"/>
  <c r="O328" s="1"/>
  <c r="U328"/>
  <c r="U335"/>
  <c r="AJ335"/>
  <c r="U339"/>
  <c r="AJ339"/>
  <c r="AJ343"/>
  <c r="R343"/>
  <c r="O343" s="1"/>
  <c r="AJ347"/>
  <c r="R347"/>
  <c r="O347" s="1"/>
  <c r="U347"/>
  <c r="AJ351"/>
  <c r="U351"/>
  <c r="R351"/>
  <c r="O351" s="1"/>
  <c r="R355"/>
  <c r="O355" s="1"/>
  <c r="U355"/>
  <c r="U343"/>
  <c r="R339"/>
  <c r="O339" s="1"/>
  <c r="R320"/>
  <c r="O320" s="1"/>
  <c r="U309"/>
  <c r="AJ233"/>
  <c r="R229"/>
  <c r="O229"/>
  <c r="R74"/>
  <c r="O74" s="1"/>
  <c r="AD366"/>
  <c r="AH366"/>
  <c r="R36"/>
  <c r="O36" s="1"/>
  <c r="U149"/>
  <c r="AJ149"/>
  <c r="AJ181"/>
  <c r="R181"/>
  <c r="O181" s="1"/>
  <c r="AJ177"/>
  <c r="R177"/>
  <c r="O177" s="1"/>
  <c r="AJ261"/>
  <c r="U261"/>
  <c r="R261"/>
  <c r="O261" s="1"/>
  <c r="AJ66"/>
  <c r="T37"/>
  <c r="R78"/>
  <c r="O78" s="1"/>
  <c r="X366"/>
  <c r="R125"/>
  <c r="O125" s="1"/>
  <c r="R245"/>
  <c r="O245" s="1"/>
  <c r="O46"/>
  <c r="AJ67"/>
  <c r="AJ104"/>
  <c r="R101"/>
  <c r="O101" s="1"/>
  <c r="AJ101"/>
  <c r="R93"/>
  <c r="O93" s="1"/>
  <c r="U312"/>
  <c r="R335"/>
  <c r="O335" s="1"/>
  <c r="R316"/>
  <c r="O316" s="1"/>
  <c r="U140"/>
  <c r="AJ140"/>
  <c r="O246"/>
  <c r="C116"/>
  <c r="AE160"/>
  <c r="AE116" s="1"/>
  <c r="AJ65"/>
  <c r="R130"/>
  <c r="O130" s="1"/>
  <c r="AJ130"/>
  <c r="R126"/>
  <c r="O126" s="1"/>
  <c r="AJ126"/>
  <c r="R122"/>
  <c r="O122" s="1"/>
  <c r="AJ122"/>
  <c r="U24"/>
  <c r="U31"/>
  <c r="R29"/>
  <c r="O29" s="1"/>
  <c r="AJ87"/>
  <c r="AJ108"/>
  <c r="AJ269"/>
  <c r="R311"/>
  <c r="O311" s="1"/>
  <c r="AJ226"/>
  <c r="AJ265"/>
  <c r="R265"/>
  <c r="O265" s="1"/>
  <c r="U265"/>
  <c r="R278"/>
  <c r="O278" s="1"/>
  <c r="U278"/>
  <c r="AJ282"/>
  <c r="R286"/>
  <c r="O286" s="1"/>
  <c r="U286"/>
  <c r="R294"/>
  <c r="O294" s="1"/>
  <c r="U298"/>
  <c r="R121"/>
  <c r="O121" s="1"/>
  <c r="R175"/>
  <c r="O175" s="1"/>
  <c r="R156"/>
  <c r="O156" s="1"/>
  <c r="AJ204"/>
  <c r="R269"/>
  <c r="O269" s="1"/>
  <c r="R158"/>
  <c r="O158" s="1"/>
  <c r="AJ158"/>
  <c r="AJ183"/>
  <c r="R183"/>
  <c r="O183" s="1"/>
  <c r="R252"/>
  <c r="O252" s="1"/>
  <c r="AJ252"/>
  <c r="U318"/>
  <c r="R326"/>
  <c r="O326" s="1"/>
  <c r="U326"/>
  <c r="R341"/>
  <c r="O341" s="1"/>
  <c r="AJ229"/>
  <c r="R54"/>
  <c r="O54" s="1"/>
  <c r="T45"/>
  <c r="AJ45" s="1"/>
  <c r="U43"/>
  <c r="AJ57"/>
  <c r="AJ49"/>
  <c r="R34"/>
  <c r="O34" s="1"/>
  <c r="U25"/>
  <c r="U19"/>
  <c r="U17"/>
  <c r="O23"/>
  <c r="U16"/>
  <c r="O14"/>
  <c r="U51"/>
  <c r="R84"/>
  <c r="O84" s="1"/>
  <c r="AJ84"/>
  <c r="AJ157"/>
  <c r="R209"/>
  <c r="O209" s="1"/>
  <c r="R214"/>
  <c r="O214" s="1"/>
  <c r="O217"/>
  <c r="O220"/>
  <c r="AJ313"/>
  <c r="U313"/>
  <c r="R313"/>
  <c r="O313"/>
  <c r="R317"/>
  <c r="O317" s="1"/>
  <c r="O66"/>
  <c r="R227"/>
  <c r="O227"/>
  <c r="AJ128"/>
  <c r="R128"/>
  <c r="O128" s="1"/>
  <c r="AJ119"/>
  <c r="R119"/>
  <c r="O119" s="1"/>
  <c r="R88"/>
  <c r="O88" s="1"/>
  <c r="U145"/>
  <c r="AJ145"/>
  <c r="R202"/>
  <c r="AJ206"/>
  <c r="R272"/>
  <c r="O272" s="1"/>
  <c r="AJ127"/>
  <c r="R267"/>
  <c r="O267" s="1"/>
  <c r="U267"/>
  <c r="R305"/>
  <c r="O305" s="1"/>
  <c r="U305"/>
  <c r="R223"/>
  <c r="O223" s="1"/>
  <c r="U58"/>
  <c r="AJ79"/>
  <c r="R76"/>
  <c r="O76" s="1"/>
  <c r="R143"/>
  <c r="O143" s="1"/>
  <c r="R297"/>
  <c r="O297" s="1"/>
  <c r="U297"/>
  <c r="U301"/>
  <c r="R301"/>
  <c r="O301" s="1"/>
  <c r="U103"/>
  <c r="U106"/>
  <c r="R43"/>
  <c r="O43" s="1"/>
  <c r="AJ237"/>
  <c r="U18"/>
  <c r="O18"/>
  <c r="O202"/>
  <c r="U37" l="1"/>
  <c r="V10"/>
  <c r="O13"/>
  <c r="AF369"/>
  <c r="AJ51"/>
  <c r="R53"/>
  <c r="O53" s="1"/>
  <c r="AA10"/>
  <c r="C10"/>
  <c r="X361"/>
  <c r="U59"/>
  <c r="O37"/>
  <c r="AJ195"/>
  <c r="AJ198"/>
  <c r="Y160"/>
  <c r="Y116" s="1"/>
  <c r="R233"/>
  <c r="O233" s="1"/>
  <c r="AG160"/>
  <c r="AG116" s="1"/>
  <c r="U78"/>
  <c r="O187"/>
  <c r="O162"/>
  <c r="U185"/>
  <c r="U191"/>
  <c r="U214"/>
  <c r="U208"/>
  <c r="U206"/>
  <c r="U192"/>
  <c r="U244"/>
  <c r="U234"/>
  <c r="U226"/>
  <c r="U30"/>
  <c r="AJ46"/>
  <c r="R89"/>
  <c r="O89" s="1"/>
  <c r="R87"/>
  <c r="O87" s="1"/>
  <c r="R81"/>
  <c r="O81" s="1"/>
  <c r="AA160"/>
  <c r="Q160"/>
  <c r="Q116" s="1"/>
  <c r="Q361" s="1"/>
  <c r="U133"/>
  <c r="U117" s="1"/>
  <c r="U178"/>
  <c r="U195"/>
  <c r="U193"/>
  <c r="U241"/>
  <c r="V160"/>
  <c r="V116" s="1"/>
  <c r="V361" s="1"/>
  <c r="O163"/>
  <c r="AB160"/>
  <c r="AB116" s="1"/>
  <c r="AJ124"/>
  <c r="R124"/>
  <c r="O124" s="1"/>
  <c r="U55"/>
  <c r="R55"/>
  <c r="O55" s="1"/>
  <c r="AJ55"/>
  <c r="R92"/>
  <c r="O92" s="1"/>
  <c r="O65"/>
  <c r="U65"/>
  <c r="R32"/>
  <c r="O32" s="1"/>
  <c r="U32"/>
  <c r="U61"/>
  <c r="R61"/>
  <c r="O61" s="1"/>
  <c r="AJ61"/>
  <c r="U152"/>
  <c r="R152"/>
  <c r="O152" s="1"/>
  <c r="AJ152"/>
  <c r="R184"/>
  <c r="O184" s="1"/>
  <c r="AJ184"/>
  <c r="AJ180"/>
  <c r="R180"/>
  <c r="O180" s="1"/>
  <c r="AJ176"/>
  <c r="R176"/>
  <c r="O176" s="1"/>
  <c r="AJ172"/>
  <c r="R172"/>
  <c r="O172" s="1"/>
  <c r="T161"/>
  <c r="R263"/>
  <c r="O263" s="1"/>
  <c r="U263"/>
  <c r="AJ263"/>
  <c r="U266"/>
  <c r="AJ266"/>
  <c r="AJ281"/>
  <c r="U281"/>
  <c r="R310"/>
  <c r="O310" s="1"/>
  <c r="U310"/>
  <c r="AJ310"/>
  <c r="U314"/>
  <c r="AJ314"/>
  <c r="U317"/>
  <c r="AJ317"/>
  <c r="AJ321"/>
  <c r="U321"/>
  <c r="R321"/>
  <c r="O321" s="1"/>
  <c r="R314"/>
  <c r="O314" s="1"/>
  <c r="AJ99"/>
  <c r="AJ112"/>
  <c r="U112"/>
  <c r="AJ156"/>
  <c r="U156"/>
  <c r="AJ154"/>
  <c r="R154"/>
  <c r="O154" s="1"/>
  <c r="U154"/>
  <c r="R207"/>
  <c r="O207" s="1"/>
  <c r="AJ207"/>
  <c r="AJ211"/>
  <c r="R211"/>
  <c r="O211" s="1"/>
  <c r="AJ215"/>
  <c r="R215"/>
  <c r="O215" s="1"/>
  <c r="U254"/>
  <c r="AJ254"/>
  <c r="R254"/>
  <c r="O254" s="1"/>
  <c r="U257"/>
  <c r="AJ257"/>
  <c r="AJ303"/>
  <c r="O303"/>
  <c r="U303"/>
  <c r="R142"/>
  <c r="O142" s="1"/>
  <c r="AJ142"/>
  <c r="U142"/>
  <c r="AJ58"/>
  <c r="R58"/>
  <c r="O58" s="1"/>
  <c r="R238"/>
  <c r="O238" s="1"/>
  <c r="R281"/>
  <c r="O281" s="1"/>
  <c r="R120"/>
  <c r="O120" s="1"/>
  <c r="AJ238"/>
  <c r="R91"/>
  <c r="O91" s="1"/>
  <c r="U99"/>
  <c r="AJ86"/>
  <c r="U86"/>
  <c r="R86"/>
  <c r="O86" s="1"/>
  <c r="U83"/>
  <c r="AJ83"/>
  <c r="R83"/>
  <c r="O83" s="1"/>
  <c r="U73"/>
  <c r="R73"/>
  <c r="O73" s="1"/>
  <c r="AJ73"/>
  <c r="U69"/>
  <c r="O69"/>
  <c r="U115"/>
  <c r="R115"/>
  <c r="O115" s="1"/>
  <c r="R137"/>
  <c r="O137" s="1"/>
  <c r="R186"/>
  <c r="O186" s="1"/>
  <c r="AJ200"/>
  <c r="R200"/>
  <c r="O200" s="1"/>
  <c r="R204"/>
  <c r="O204" s="1"/>
  <c r="R292"/>
  <c r="O292" s="1"/>
  <c r="AJ292"/>
  <c r="U292"/>
  <c r="U296"/>
  <c r="AJ296"/>
  <c r="R296"/>
  <c r="O296" s="1"/>
  <c r="R240"/>
  <c r="O240" s="1"/>
  <c r="AJ240"/>
  <c r="R222"/>
  <c r="O222" s="1"/>
  <c r="AJ222"/>
  <c r="R290"/>
  <c r="O290" s="1"/>
  <c r="AJ290"/>
  <c r="U290"/>
  <c r="U333"/>
  <c r="R333"/>
  <c r="T332"/>
  <c r="AJ332" s="1"/>
  <c r="AJ337"/>
  <c r="R337"/>
  <c r="O337" s="1"/>
  <c r="U337"/>
  <c r="AJ341"/>
  <c r="U341"/>
  <c r="R345"/>
  <c r="O345" s="1"/>
  <c r="AJ345"/>
  <c r="U345"/>
  <c r="R357"/>
  <c r="O357" s="1"/>
  <c r="AJ357"/>
  <c r="AJ235"/>
  <c r="R235"/>
  <c r="O235" s="1"/>
  <c r="O221"/>
  <c r="AJ221"/>
  <c r="C160"/>
  <c r="I160"/>
  <c r="I116" s="1"/>
  <c r="O12"/>
  <c r="AH10"/>
  <c r="Z10"/>
  <c r="Z361" s="1"/>
  <c r="Z370" s="1"/>
  <c r="T304"/>
  <c r="AJ304" s="1"/>
  <c r="X116"/>
  <c r="L160"/>
  <c r="P160"/>
  <c r="P116" s="1"/>
  <c r="P361" s="1"/>
  <c r="O45"/>
  <c r="R33"/>
  <c r="O33" s="1"/>
  <c r="AD160"/>
  <c r="AD116" s="1"/>
  <c r="AC361"/>
  <c r="AC370" s="1"/>
  <c r="U71"/>
  <c r="R71"/>
  <c r="O71" s="1"/>
  <c r="U105"/>
  <c r="AJ105"/>
  <c r="R182"/>
  <c r="O182" s="1"/>
  <c r="R232"/>
  <c r="O232" s="1"/>
  <c r="R228"/>
  <c r="O228" s="1"/>
  <c r="O20"/>
  <c r="AJ196"/>
  <c r="R196"/>
  <c r="O196" s="1"/>
  <c r="AJ199"/>
  <c r="R199"/>
  <c r="O199" s="1"/>
  <c r="R306"/>
  <c r="O306" s="1"/>
  <c r="AJ209"/>
  <c r="R97"/>
  <c r="O97" s="1"/>
  <c r="R131"/>
  <c r="O131" s="1"/>
  <c r="AJ298"/>
  <c r="R178"/>
  <c r="O178" s="1"/>
  <c r="O67"/>
  <c r="U97"/>
  <c r="R123"/>
  <c r="O123" s="1"/>
  <c r="AJ123"/>
  <c r="U336"/>
  <c r="AJ336"/>
  <c r="AJ340"/>
  <c r="U340"/>
  <c r="R340"/>
  <c r="O340" s="1"/>
  <c r="AJ62"/>
  <c r="U62"/>
  <c r="AJ107"/>
  <c r="R107"/>
  <c r="O107" s="1"/>
  <c r="U107"/>
  <c r="AJ146"/>
  <c r="R146"/>
  <c r="O146" s="1"/>
  <c r="AJ202"/>
  <c r="U294"/>
  <c r="AC116"/>
  <c r="AJ228"/>
  <c r="R80"/>
  <c r="O80" s="1"/>
  <c r="U80"/>
  <c r="U148"/>
  <c r="R148"/>
  <c r="O148" s="1"/>
  <c r="AJ148"/>
  <c r="AJ270"/>
  <c r="R270"/>
  <c r="O270" s="1"/>
  <c r="AJ182"/>
  <c r="U146"/>
  <c r="AJ111"/>
  <c r="R111"/>
  <c r="O111" s="1"/>
  <c r="AJ175"/>
  <c r="R171"/>
  <c r="O171" s="1"/>
  <c r="AJ171"/>
  <c r="AJ212"/>
  <c r="R212"/>
  <c r="O212" s="1"/>
  <c r="AJ255"/>
  <c r="R255"/>
  <c r="O255" s="1"/>
  <c r="U255"/>
  <c r="AJ232"/>
  <c r="L10"/>
  <c r="AD10"/>
  <c r="T118"/>
  <c r="AF160"/>
  <c r="AF116" s="1"/>
  <c r="AH160"/>
  <c r="AH116" s="1"/>
  <c r="AH361" s="1"/>
  <c r="AH370" s="1"/>
  <c r="AA116"/>
  <c r="F116"/>
  <c r="AB10"/>
  <c r="AG10"/>
  <c r="AG361" s="1"/>
  <c r="AG370" s="1"/>
  <c r="Z366"/>
  <c r="S160"/>
  <c r="S116" s="1"/>
  <c r="S361" s="1"/>
  <c r="X370"/>
  <c r="AE361"/>
  <c r="AE370" s="1"/>
  <c r="AJ129"/>
  <c r="R129"/>
  <c r="O129" s="1"/>
  <c r="U56"/>
  <c r="R56"/>
  <c r="O56" s="1"/>
  <c r="AJ56"/>
  <c r="R50"/>
  <c r="O50" s="1"/>
  <c r="AJ50"/>
  <c r="U50"/>
  <c r="AJ82"/>
  <c r="R82"/>
  <c r="O82" s="1"/>
  <c r="O279"/>
  <c r="O216"/>
  <c r="U258"/>
  <c r="R258"/>
  <c r="O258" s="1"/>
  <c r="AJ285"/>
  <c r="R285"/>
  <c r="O285" s="1"/>
  <c r="U285"/>
  <c r="U302"/>
  <c r="AJ302"/>
  <c r="U306"/>
  <c r="AJ306"/>
  <c r="R309"/>
  <c r="AJ309"/>
  <c r="AJ311"/>
  <c r="U311"/>
  <c r="AJ318"/>
  <c r="R318"/>
  <c r="O318" s="1"/>
  <c r="U322"/>
  <c r="AJ322"/>
  <c r="R322"/>
  <c r="O322" s="1"/>
  <c r="U325"/>
  <c r="AJ325"/>
  <c r="R329"/>
  <c r="O329" s="1"/>
  <c r="AJ329"/>
  <c r="Y368"/>
  <c r="X368"/>
  <c r="AJ349"/>
  <c r="U349"/>
  <c r="R349"/>
  <c r="O349" s="1"/>
  <c r="AJ353"/>
  <c r="U353"/>
  <c r="R353"/>
  <c r="O353" s="1"/>
  <c r="AI365"/>
  <c r="O15"/>
  <c r="U15"/>
  <c r="T11"/>
  <c r="T10" s="1"/>
  <c r="O333"/>
  <c r="U60"/>
  <c r="R60"/>
  <c r="O60" s="1"/>
  <c r="AJ74"/>
  <c r="R110"/>
  <c r="O110" s="1"/>
  <c r="AJ110"/>
  <c r="U110"/>
  <c r="R150"/>
  <c r="O150" s="1"/>
  <c r="AJ150"/>
  <c r="T190"/>
  <c r="AJ197"/>
  <c r="AJ203"/>
  <c r="R203"/>
  <c r="AJ213"/>
  <c r="R213"/>
  <c r="O213" s="1"/>
  <c r="R282"/>
  <c r="O282" s="1"/>
  <c r="U282"/>
  <c r="T276"/>
  <c r="AJ276" s="1"/>
  <c r="U26"/>
  <c r="R26"/>
  <c r="O26" s="1"/>
  <c r="AJ52"/>
  <c r="R52"/>
  <c r="O52" s="1"/>
  <c r="U52"/>
  <c r="AJ44"/>
  <c r="O44"/>
  <c r="U44"/>
  <c r="AJ88"/>
  <c r="R77"/>
  <c r="O77" s="1"/>
  <c r="AJ77"/>
  <c r="O68"/>
  <c r="AJ68"/>
  <c r="AJ95"/>
  <c r="R95"/>
  <c r="AJ93"/>
  <c r="T90"/>
  <c r="AJ90" s="1"/>
  <c r="R157"/>
  <c r="O157" s="1"/>
  <c r="U157"/>
  <c r="AJ272"/>
  <c r="U272"/>
  <c r="Z367"/>
  <c r="Y367"/>
  <c r="X367"/>
  <c r="R35"/>
  <c r="O35" s="1"/>
  <c r="U35"/>
  <c r="AJ54"/>
  <c r="U54"/>
  <c r="AJ48"/>
  <c r="U48"/>
  <c r="O48"/>
  <c r="R72"/>
  <c r="O72" s="1"/>
  <c r="AJ72"/>
  <c r="AJ70"/>
  <c r="R70"/>
  <c r="U64"/>
  <c r="R114"/>
  <c r="O114" s="1"/>
  <c r="U114"/>
  <c r="AJ114"/>
  <c r="U98"/>
  <c r="R98"/>
  <c r="O98" s="1"/>
  <c r="AJ98"/>
  <c r="U260"/>
  <c r="R260"/>
  <c r="O260" s="1"/>
  <c r="AJ260"/>
  <c r="AJ139"/>
  <c r="T117"/>
  <c r="O139"/>
  <c r="R234"/>
  <c r="O234" s="1"/>
  <c r="R230"/>
  <c r="O230" s="1"/>
  <c r="R224"/>
  <c r="O224" s="1"/>
  <c r="T219"/>
  <c r="AJ224"/>
  <c r="AJ219" s="1"/>
  <c r="AF361"/>
  <c r="AF370" s="1"/>
  <c r="AA361"/>
  <c r="AA370" s="1"/>
  <c r="W361"/>
  <c r="O134"/>
  <c r="AJ173"/>
  <c r="AJ161" s="1"/>
  <c r="R173"/>
  <c r="O173" s="1"/>
  <c r="AJ280"/>
  <c r="R280"/>
  <c r="O280" s="1"/>
  <c r="AJ295"/>
  <c r="U295"/>
  <c r="AJ319"/>
  <c r="U319"/>
  <c r="U304" s="1"/>
  <c r="R319"/>
  <c r="O319" s="1"/>
  <c r="U346"/>
  <c r="AJ346"/>
  <c r="U354"/>
  <c r="AJ354"/>
  <c r="O359"/>
  <c r="U359"/>
  <c r="AI364"/>
  <c r="R138"/>
  <c r="L116"/>
  <c r="T64"/>
  <c r="AJ64" s="1"/>
  <c r="U113"/>
  <c r="R113"/>
  <c r="O113" s="1"/>
  <c r="AJ115"/>
  <c r="AJ85"/>
  <c r="R295"/>
  <c r="O295" s="1"/>
  <c r="O136"/>
  <c r="R289"/>
  <c r="O289" s="1"/>
  <c r="U289"/>
  <c r="U276" s="1"/>
  <c r="AJ334"/>
  <c r="R334"/>
  <c r="O334" s="1"/>
  <c r="U338"/>
  <c r="AJ338"/>
  <c r="R299"/>
  <c r="O299" s="1"/>
  <c r="AJ251"/>
  <c r="R251"/>
  <c r="O251" s="1"/>
  <c r="AJ291"/>
  <c r="R291"/>
  <c r="O291" s="1"/>
  <c r="AJ138"/>
  <c r="Y369" l="1"/>
  <c r="Y361"/>
  <c r="Y370" s="1"/>
  <c r="AA369"/>
  <c r="Z369"/>
  <c r="AB369"/>
  <c r="AD369"/>
  <c r="AB361"/>
  <c r="AB370" s="1"/>
  <c r="AD361"/>
  <c r="AD370" s="1"/>
  <c r="U161"/>
  <c r="U190"/>
  <c r="U90"/>
  <c r="U332"/>
  <c r="AJ364"/>
  <c r="AJ372" s="1"/>
  <c r="O219"/>
  <c r="U219"/>
  <c r="T160"/>
  <c r="AJ160" s="1"/>
  <c r="AJ118"/>
  <c r="R118"/>
  <c r="O118" s="1"/>
  <c r="AJ117"/>
  <c r="R219"/>
  <c r="O203"/>
  <c r="O190" s="1"/>
  <c r="R190"/>
  <c r="U11"/>
  <c r="U10" s="1"/>
  <c r="O276"/>
  <c r="O70"/>
  <c r="O64" s="1"/>
  <c r="R64"/>
  <c r="O332"/>
  <c r="O11"/>
  <c r="O10" s="1"/>
  <c r="O95"/>
  <c r="O90" s="1"/>
  <c r="R90"/>
  <c r="R11"/>
  <c r="R332"/>
  <c r="R161"/>
  <c r="O161"/>
  <c r="O160" s="1"/>
  <c r="R117"/>
  <c r="O138"/>
  <c r="O117" s="1"/>
  <c r="AJ190"/>
  <c r="O309"/>
  <c r="O304" s="1"/>
  <c r="R304"/>
  <c r="R276"/>
  <c r="U160" l="1"/>
  <c r="U116" s="1"/>
  <c r="U361" s="1"/>
  <c r="O116"/>
  <c r="O361" s="1"/>
  <c r="T116"/>
  <c r="T361" s="1"/>
  <c r="R160"/>
  <c r="R116" s="1"/>
  <c r="R361" s="1"/>
  <c r="AJ116" l="1"/>
  <c r="AJ363" s="1"/>
  <c r="AK363" s="1"/>
  <c r="AJ370" l="1"/>
  <c r="AJ365"/>
</calcChain>
</file>

<file path=xl/comments1.xml><?xml version="1.0" encoding="utf-8"?>
<comments xmlns="http://schemas.openxmlformats.org/spreadsheetml/2006/main">
  <authors>
    <author>студент</author>
    <author>User</author>
  </authors>
  <commentList>
    <comment ref="AQ5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полевая практика </t>
        </r>
      </text>
    </comment>
    <comment ref="T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B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O6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Q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R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S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реб. В школе</t>
        </r>
      </text>
    </comment>
    <comment ref="T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</commentList>
</comments>
</file>

<file path=xl/comments2.xml><?xml version="1.0" encoding="utf-8"?>
<comments xmlns="http://schemas.openxmlformats.org/spreadsheetml/2006/main">
  <authors>
    <author>1</author>
    <author>Зав практикой</author>
  </authors>
  <commentList>
    <comment ref="Z18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 практика </t>
        </r>
      </text>
    </comment>
    <comment ref="AA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B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D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F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мероприятия</t>
        </r>
      </text>
    </comment>
    <comment ref="AH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мероприятия</t>
        </r>
      </text>
    </comment>
    <comment ref="AA216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практика наблюдений</t>
        </r>
      </text>
    </comment>
    <comment ref="AE216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B21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внеклассной работе</t>
        </r>
      </text>
    </comment>
    <comment ref="AC21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внеклассной работе</t>
        </r>
      </text>
    </comment>
    <comment ref="AD21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E217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летняя</t>
        </r>
      </text>
    </comment>
    <comment ref="AD246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F247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производственная</t>
        </r>
      </text>
    </comment>
    <comment ref="AG247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производственная</t>
        </r>
      </text>
    </comment>
    <comment ref="AD27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F27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F275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</commentList>
</comments>
</file>

<file path=xl/sharedStrings.xml><?xml version="1.0" encoding="utf-8"?>
<sst xmlns="http://schemas.openxmlformats.org/spreadsheetml/2006/main" count="601" uniqueCount="476">
  <si>
    <t>Индекс</t>
  </si>
  <si>
    <t>Наименование циклов, разделов, дисциплин, профессиональных модулей, междисциплинарных курсов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</si>
  <si>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</si>
  <si>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</si>
  <si>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</si>
  <si>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</si>
  <si>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</si>
  <si>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</si>
  <si>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</si>
  <si>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</si>
  <si>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теоретических занятий</t>
  </si>
  <si>
    <t>лабораторных и практических занятий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</si>
  <si>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</si>
  <si>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</si>
  <si>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</si>
  <si>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</si>
  <si>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</si>
  <si>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</si>
  <si>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</si>
  <si>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</si>
  <si>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</si>
  <si>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</si>
  <si>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</si>
  <si>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</si>
  <si>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</si>
  <si>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</si>
  <si>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</si>
  <si>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</si>
  <si>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ОП.00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</si>
  <si>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</si>
  <si>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</si>
  <si>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</si>
  <si>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</si>
  <si>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</si>
  <si>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</si>
  <si>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</si>
  <si>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</si>
  <si>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Экзаменов</t>
  </si>
  <si>
    <t xml:space="preserve"> нед.</t>
  </si>
  <si>
    <t>ПМ.03</t>
  </si>
  <si>
    <t>Учебная нагрузка обучающихся (час)</t>
  </si>
  <si>
    <t>Общеобразовательный цикл</t>
  </si>
  <si>
    <t>Разница</t>
  </si>
  <si>
    <t>ОП.08</t>
  </si>
  <si>
    <t>УП.06</t>
  </si>
  <si>
    <t>ПП.06</t>
  </si>
  <si>
    <t>Всего:</t>
  </si>
  <si>
    <t>Дисциплин и МДК</t>
  </si>
  <si>
    <t>Учебной практики</t>
  </si>
  <si>
    <t>УП.03</t>
  </si>
  <si>
    <t>ИТОГО (вместе с практикой)</t>
  </si>
  <si>
    <t>IV курс</t>
  </si>
  <si>
    <t>5 сем.</t>
  </si>
  <si>
    <t>6 сем.</t>
  </si>
  <si>
    <t>7 сем.</t>
  </si>
  <si>
    <t>8 сем.</t>
  </si>
  <si>
    <t>ОГСЭ.00</t>
  </si>
  <si>
    <t>ЕН.00</t>
  </si>
  <si>
    <t>Консультации на учебную группу по 100 часов в год (всего 400 час.)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</si>
  <si>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</si>
  <si>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</si>
  <si>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</si>
  <si>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</si>
  <si>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</si>
  <si>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</si>
  <si>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</si>
  <si>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</si>
  <si>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</si>
  <si>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</si>
  <si>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</si>
  <si>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</si>
  <si>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</si>
  <si>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</si>
  <si>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</si>
  <si>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</si>
  <si>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ОГСЭ.06</t>
  </si>
  <si>
    <t>ОГСЭ.07</t>
  </si>
  <si>
    <t>ОГСЭ.08</t>
  </si>
  <si>
    <t>ОГСЭ.09</t>
  </si>
  <si>
    <t>ОГСЭ.10</t>
  </si>
  <si>
    <t>ОГСЭ.11</t>
  </si>
  <si>
    <t>ОГСЭ.12</t>
  </si>
  <si>
    <t>ОГСЭ.13</t>
  </si>
  <si>
    <t>ОГСЭ.14</t>
  </si>
  <si>
    <t>ОГСЭ.15</t>
  </si>
  <si>
    <t>ОГСЭ.16</t>
  </si>
  <si>
    <t>ОГСЭ.17</t>
  </si>
  <si>
    <t>ОГСЭ.18</t>
  </si>
  <si>
    <t>ОГСЭ.19</t>
  </si>
  <si>
    <t>ОГСЭ.20</t>
  </si>
  <si>
    <t>ОГСЭ.21</t>
  </si>
  <si>
    <t>ОГСЭ.22</t>
  </si>
  <si>
    <t>ОГСЭ.23</t>
  </si>
  <si>
    <t>ОГСЭ.24</t>
  </si>
  <si>
    <t>ОГСЭ.25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</si>
  <si>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</si>
  <si>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</si>
  <si>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</si>
  <si>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</si>
  <si>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</si>
  <si>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</si>
  <si>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</si>
  <si>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</si>
  <si>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ЕН.11</t>
  </si>
  <si>
    <t>ЕН.12</t>
  </si>
  <si>
    <t>ЕН.13</t>
  </si>
  <si>
    <t>ЕН.14</t>
  </si>
  <si>
    <t>ЕН.15</t>
  </si>
  <si>
    <t>ЕН.16</t>
  </si>
  <si>
    <t>ЕН.17</t>
  </si>
  <si>
    <t>ЕН.18</t>
  </si>
  <si>
    <t>ЕН.19</t>
  </si>
  <si>
    <t>ЕН.20</t>
  </si>
  <si>
    <t>ЕН.21</t>
  </si>
  <si>
    <t>ЕН.22</t>
  </si>
  <si>
    <t>ЕН.23</t>
  </si>
  <si>
    <t>ЕН.24</t>
  </si>
  <si>
    <t>ЕН.25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</si>
  <si>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</si>
  <si>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</si>
  <si>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</si>
  <si>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</si>
  <si>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</si>
  <si>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</si>
  <si>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</si>
  <si>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</si>
  <si>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</si>
  <si>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</si>
  <si>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</si>
  <si>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</si>
  <si>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ОП.21</t>
  </si>
  <si>
    <t>ОП.22</t>
  </si>
  <si>
    <t>ОП.23</t>
  </si>
  <si>
    <t>ОП.24</t>
  </si>
  <si>
    <t>ОП.25</t>
  </si>
  <si>
    <t>МДК.01.09</t>
  </si>
  <si>
    <t>МДК.01.10</t>
  </si>
  <si>
    <t>МДК.01.11</t>
  </si>
  <si>
    <t>МДК.01.12</t>
  </si>
  <si>
    <t>МДК.01.13</t>
  </si>
  <si>
    <t>МДК.01.14</t>
  </si>
  <si>
    <t>МДК.01.15</t>
  </si>
  <si>
    <t>МДК.01.16</t>
  </si>
  <si>
    <t>МДК.01.17</t>
  </si>
  <si>
    <t>МДК.01.18</t>
  </si>
  <si>
    <t>МДК.01.19</t>
  </si>
  <si>
    <t>МДК.01.20</t>
  </si>
  <si>
    <t>МДК.01.21</t>
  </si>
  <si>
    <t>МДК.01.22</t>
  </si>
  <si>
    <t>МДК.01.23</t>
  </si>
  <si>
    <t>МДК.01.24</t>
  </si>
  <si>
    <t>МДК.01.25</t>
  </si>
  <si>
    <t>МДК.02.02</t>
  </si>
  <si>
    <t>МДК.02.03</t>
  </si>
  <si>
    <t>МДК.02.04</t>
  </si>
  <si>
    <t>МДК.02.05</t>
  </si>
  <si>
    <t>МДК.02.06</t>
  </si>
  <si>
    <t>МДК.02.07</t>
  </si>
  <si>
    <t>МДК.02.08</t>
  </si>
  <si>
    <t>МДК.02.09</t>
  </si>
  <si>
    <t>МДК.02.10</t>
  </si>
  <si>
    <t>МДК.02.11</t>
  </si>
  <si>
    <t>МДК.02.12</t>
  </si>
  <si>
    <t>МДК.02.13</t>
  </si>
  <si>
    <t>МДК.02.14</t>
  </si>
  <si>
    <t>МДК.02.15</t>
  </si>
  <si>
    <t>МДК.02.16</t>
  </si>
  <si>
    <t>МДК.02.17</t>
  </si>
  <si>
    <t>МДК.02.18</t>
  </si>
  <si>
    <t>МДК.02.19</t>
  </si>
  <si>
    <t>МДК.02.20</t>
  </si>
  <si>
    <t>МДК.02.21</t>
  </si>
  <si>
    <t>МДК.02.22</t>
  </si>
  <si>
    <t>МДК.02.23</t>
  </si>
  <si>
    <t>МДК.02.24</t>
  </si>
  <si>
    <t>МДК.02.25</t>
  </si>
  <si>
    <t>МДК.03.02</t>
  </si>
  <si>
    <t>МДК.03.03</t>
  </si>
  <si>
    <t>МДК.03.04</t>
  </si>
  <si>
    <t>МДК.03.05</t>
  </si>
  <si>
    <t>МДК.03.06</t>
  </si>
  <si>
    <t>МДК.03.07</t>
  </si>
  <si>
    <t>МДК.03.08</t>
  </si>
  <si>
    <t>МДК.03.09</t>
  </si>
  <si>
    <t>МДК.03.10</t>
  </si>
  <si>
    <t>МДК.03.11</t>
  </si>
  <si>
    <t>МДК.03.12</t>
  </si>
  <si>
    <t>МДК.03.13</t>
  </si>
  <si>
    <t>МДК.03.14</t>
  </si>
  <si>
    <t>МДК.03.15</t>
  </si>
  <si>
    <t>МДК.03.16</t>
  </si>
  <si>
    <t>МДК.03.17</t>
  </si>
  <si>
    <t>МДК.03.18</t>
  </si>
  <si>
    <t>МДК.03.19</t>
  </si>
  <si>
    <t>МДК.03.20</t>
  </si>
  <si>
    <t>МДК.03.21</t>
  </si>
  <si>
    <t>МДК.03.22</t>
  </si>
  <si>
    <t>МДК.03.23</t>
  </si>
  <si>
    <t>МДК.03.24</t>
  </si>
  <si>
    <t>МДК.03.25</t>
  </si>
  <si>
    <t>ПП.03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</si>
  <si>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</si>
  <si>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</si>
  <si>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</si>
  <si>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</si>
  <si>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</si>
  <si>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</si>
  <si>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</si>
  <si>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</si>
  <si>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</si>
  <si>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</si>
  <si>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</si>
  <si>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</si>
  <si>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</si>
  <si>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</si>
  <si>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</si>
  <si>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</si>
  <si>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</si>
  <si>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</si>
  <si>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</si>
  <si>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</si>
  <si>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</si>
  <si>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</si>
  <si>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</si>
  <si>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</si>
  <si>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</si>
  <si>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</si>
  <si>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</si>
  <si>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</si>
  <si>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</si>
  <si>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</si>
  <si>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</si>
  <si>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</si>
  <si>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</si>
  <si>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</si>
  <si>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</si>
  <si>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</si>
  <si>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</si>
  <si>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</si>
  <si>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</si>
  <si>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</si>
  <si>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</si>
  <si>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</si>
  <si>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</si>
  <si>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</si>
  <si>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</si>
  <si>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</si>
  <si>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</si>
  <si>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</si>
  <si>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</si>
  <si>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</si>
  <si>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</si>
  <si>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</si>
  <si>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</si>
  <si>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</si>
  <si>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</si>
  <si>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</si>
  <si>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</si>
  <si>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</si>
  <si>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</si>
  <si>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</si>
  <si>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</si>
  <si>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</si>
  <si>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</si>
  <si>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</si>
  <si>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</si>
  <si>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</si>
  <si>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</si>
  <si>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</si>
  <si>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</si>
  <si>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</si>
  <si>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</si>
  <si>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</si>
  <si>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</si>
  <si>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</si>
  <si>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</si>
  <si>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</si>
  <si>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</si>
  <si>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</si>
  <si>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</si>
  <si>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</si>
  <si>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</si>
  <si>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</si>
  <si>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</si>
  <si>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</si>
  <si>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</si>
  <si>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</si>
  <si>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</si>
  <si>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</si>
  <si>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</si>
  <si>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</si>
  <si>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</si>
  <si>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</si>
  <si>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</si>
  <si>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</si>
  <si>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</si>
  <si>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</si>
  <si>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</si>
  <si>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</si>
  <si>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</si>
  <si>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</si>
  <si>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</si>
  <si>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</si>
  <si>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</si>
  <si>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</si>
  <si>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УП.07</t>
  </si>
  <si>
    <t>ПП.07</t>
  </si>
  <si>
    <t>Дифференцированных зачетов</t>
  </si>
  <si>
    <t>Иностранный язык</t>
  </si>
  <si>
    <t>Математика</t>
  </si>
  <si>
    <t>Физическая культура</t>
  </si>
  <si>
    <t>Основы философии</t>
  </si>
  <si>
    <t>Психология общения</t>
  </si>
  <si>
    <t>История</t>
  </si>
  <si>
    <t xml:space="preserve"> </t>
  </si>
  <si>
    <t>Педагогика</t>
  </si>
  <si>
    <t>Психология</t>
  </si>
  <si>
    <t>Безопасность жизнедеятельности</t>
  </si>
  <si>
    <t>Методическое обеспечение образовательного процесса</t>
  </si>
  <si>
    <t xml:space="preserve">1. График учебного процесса 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</si>
  <si>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</si>
  <si>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</si>
  <si>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</si>
  <si>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</si>
  <si>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</si>
  <si>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</si>
  <si>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</si>
  <si>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</si>
  <si>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</si>
  <si>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</si>
  <si>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</si>
  <si>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</si>
  <si>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</si>
  <si>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</si>
  <si>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</si>
  <si>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</si>
  <si>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</si>
  <si>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</si>
  <si>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</si>
  <si>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</si>
  <si>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</si>
  <si>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</si>
  <si>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</si>
  <si>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</si>
  <si>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</si>
  <si>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</si>
  <si>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</si>
  <si>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</si>
  <si>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</si>
  <si>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</si>
  <si>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</si>
  <si>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</si>
  <si>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</si>
  <si>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</si>
  <si>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</si>
  <si>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</si>
  <si>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</si>
  <si>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</si>
  <si>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</si>
  <si>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</si>
  <si>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</si>
  <si>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</si>
  <si>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</si>
  <si>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</si>
  <si>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</si>
  <si>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</si>
  <si>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</si>
  <si>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</si>
  <si>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</si>
  <si>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</si>
  <si>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</si>
  <si>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</si>
  <si>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</si>
  <si>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</si>
  <si>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</si>
  <si>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</si>
  <si>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учебная практика (концентрированная)</t>
  </si>
  <si>
    <t>каникулы</t>
  </si>
  <si>
    <t>промежуточная аттестация</t>
  </si>
  <si>
    <t>подготовка выпускной квалификационной работы</t>
  </si>
  <si>
    <t>*7</t>
  </si>
  <si>
    <t>*8</t>
  </si>
  <si>
    <t>Основы безопасности жизнедеятельности</t>
  </si>
  <si>
    <t>Учебная практика</t>
  </si>
  <si>
    <t>Производственная практика</t>
  </si>
  <si>
    <t>Дополнительное образование детей: история и современность</t>
  </si>
  <si>
    <t>Организация досуговых мероприятий</t>
  </si>
  <si>
    <t>Методика организации досуговых мероприятий</t>
  </si>
  <si>
    <t>Теоретические и прикладные аспекты методической работы педагога дополнительного образования</t>
  </si>
  <si>
    <t>Дифф. зачетов</t>
  </si>
  <si>
    <t>Эффективное поведение на рынке труда</t>
  </si>
  <si>
    <t>Зачётов</t>
  </si>
  <si>
    <t>Информационно-методическое обеспечение образовательного процесса</t>
  </si>
  <si>
    <t>ФГОС</t>
  </si>
  <si>
    <t>Возрастная анатомия, физиология и  гигиена</t>
  </si>
  <si>
    <t>Экзамен (квалификационный)</t>
  </si>
  <si>
    <t>Информатика и информационно-коммуникационные технологии в профессиональной деятельности</t>
  </si>
  <si>
    <t>Правовое обеспечение профессиональной деятельности</t>
  </si>
  <si>
    <t>Общий гуманитарный и социально-экономический учебный цикл</t>
  </si>
  <si>
    <t>Математический и общий естественно-научный учебный цикл</t>
  </si>
  <si>
    <t>Профессиональный учебный цикл</t>
  </si>
  <si>
    <t>Общепрофессиональные дисциплины</t>
  </si>
  <si>
    <t>ОУПБ</t>
  </si>
  <si>
    <t>Общеобразовательные учебные предметы базового уровня</t>
  </si>
  <si>
    <t>Русский язык</t>
  </si>
  <si>
    <t>Литература</t>
  </si>
  <si>
    <t>ИП</t>
  </si>
  <si>
    <t>ОУПВ</t>
  </si>
  <si>
    <t>Общеобразовательные учебные предметы углублённого уровня</t>
  </si>
  <si>
    <t>Государственная итоговая аттестация</t>
  </si>
  <si>
    <t>практика производственная (по профилю специальности) (концентрированная)</t>
  </si>
  <si>
    <t>ОГСЭ.01.</t>
  </si>
  <si>
    <t>ОГСЭ.02.</t>
  </si>
  <si>
    <t>ОГСЭ.03.</t>
  </si>
  <si>
    <t>ОГСЭ.04.</t>
  </si>
  <si>
    <t>ОГСЭ.05.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</si>
  <si>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</si>
  <si>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</si>
  <si>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</si>
  <si>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</si>
  <si>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</si>
  <si>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</si>
  <si>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</si>
  <si>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</si>
  <si>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</si>
  <si>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</si>
  <si>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МДК.01.01.</t>
  </si>
  <si>
    <t>МДК.01.02.</t>
  </si>
  <si>
    <t>МДК.02.01.</t>
  </si>
  <si>
    <t>МДК.03.01.</t>
  </si>
  <si>
    <t>ГИА</t>
  </si>
  <si>
    <t>преддипломная практика</t>
  </si>
  <si>
    <t>неделя отсутствует</t>
  </si>
  <si>
    <t>государственная итоговая аттестация (защита выпускной квалификационной работы)</t>
  </si>
  <si>
    <t>ОУПБ.01</t>
  </si>
  <si>
    <t>ОУПБ.02</t>
  </si>
  <si>
    <t>ОУПБ.03</t>
  </si>
  <si>
    <t>ОУПБ.04</t>
  </si>
  <si>
    <t>ОУПБ.05</t>
  </si>
  <si>
    <t>Обществознание</t>
  </si>
  <si>
    <t>ОУПБ.06</t>
  </si>
  <si>
    <t>ОУПБ.07</t>
  </si>
  <si>
    <t xml:space="preserve">Информатика </t>
  </si>
  <si>
    <t>ОУПБ.08</t>
  </si>
  <si>
    <t>ОУПП.01</t>
  </si>
  <si>
    <t>ОУПП.02</t>
  </si>
  <si>
    <t>ОУПП.03</t>
  </si>
  <si>
    <t>*2</t>
  </si>
  <si>
    <t>Другие формы контроля</t>
  </si>
  <si>
    <t>Общий объем образовательной программы</t>
  </si>
  <si>
    <t>Экзамены по учебным предметам, дисциплинам, МДК</t>
  </si>
  <si>
    <t>Экзамены (квалификационные)</t>
  </si>
  <si>
    <t>Самостоятельная работа</t>
  </si>
  <si>
    <t>Объем работы обучающихся во взаимодействии с преподавателем</t>
  </si>
  <si>
    <t>Консультации</t>
  </si>
  <si>
    <t>курсовое проектирование</t>
  </si>
  <si>
    <t>География</t>
  </si>
  <si>
    <t>Физика</t>
  </si>
  <si>
    <t>Химия</t>
  </si>
  <si>
    <t>Биология</t>
  </si>
  <si>
    <t>ОУПБ.09</t>
  </si>
  <si>
    <t>ОУПУ</t>
  </si>
  <si>
    <t>Общеобразовательные учебные предметы по выбору</t>
  </si>
  <si>
    <t>ОУПВ. 01</t>
  </si>
  <si>
    <t>Основы исследовательской и проектной деятельности</t>
  </si>
  <si>
    <t>Индивидуальный проект</t>
  </si>
  <si>
    <t>ОУПБ.10</t>
  </si>
  <si>
    <t>Дошкольное образование (приём 2023 - выпуск 2027) ФГОС 3+</t>
  </si>
  <si>
    <t>Формы промежуточной аттестации</t>
  </si>
  <si>
    <t>Производственной практики</t>
  </si>
  <si>
    <t>ОУПВ. 02</t>
  </si>
  <si>
    <t>Оснговы шахмат</t>
  </si>
  <si>
    <t>Преподавание в области хореографии</t>
  </si>
  <si>
    <t>Методика преподавания по программам дополнительного образования в области хореографии</t>
  </si>
  <si>
    <t>Подготовка педагога дополнительного образования в области хореографии</t>
  </si>
  <si>
    <t>Педагогика дополнительного образования (приём 2023-выпуск 2027) ФГОС 3+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</si>
</sst>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6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0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vertical="top" wrapText="1"/>
      <protection hidden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49" fontId="0" fillId="0" borderId="1" xfId="0" applyNumberFormat="1" applyBorder="1" applyAlignment="1">
      <alignment textRotation="90"/>
    </xf>
    <xf numFmtId="49" fontId="0" fillId="0" borderId="3" xfId="0" applyNumberFormat="1" applyBorder="1" applyAlignment="1">
      <alignment textRotation="90"/>
    </xf>
    <xf numFmtId="49" fontId="0" fillId="0" borderId="2" xfId="0" applyNumberFormat="1" applyBorder="1" applyAlignment="1">
      <alignment textRotation="90"/>
    </xf>
    <xf numFmtId="0" fontId="0" fillId="0" borderId="19" xfId="0" applyBorder="1" applyAlignment="1">
      <alignment horizontal="center"/>
    </xf>
    <xf numFmtId="1" fontId="8" fillId="0" borderId="1" xfId="0" applyNumberFormat="1" applyFont="1" applyBorder="1" applyAlignment="1"/>
    <xf numFmtId="0" fontId="0" fillId="2" borderId="1" xfId="0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9" fillId="2" borderId="1" xfId="0" applyFont="1" applyFill="1" applyBorder="1" applyAlignment="1"/>
    <xf numFmtId="0" fontId="0" fillId="0" borderId="1" xfId="0" applyBorder="1"/>
    <xf numFmtId="0" fontId="10" fillId="2" borderId="1" xfId="0" applyFont="1" applyFill="1" applyBorder="1" applyAlignment="1"/>
    <xf numFmtId="0" fontId="9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16" fillId="2" borderId="1" xfId="0" applyFont="1" applyFill="1" applyBorder="1" applyAlignment="1"/>
    <xf numFmtId="0" fontId="17" fillId="0" borderId="1" xfId="0" applyFont="1" applyBorder="1" applyAlignment="1">
      <alignment horizontal="center" vertical="center"/>
    </xf>
    <xf numFmtId="0" fontId="0" fillId="0" borderId="27" xfId="0" applyBorder="1"/>
    <xf numFmtId="0" fontId="29" fillId="0" borderId="2" xfId="0" applyFont="1" applyBorder="1"/>
    <xf numFmtId="0" fontId="29" fillId="0" borderId="0" xfId="0" applyFont="1"/>
    <xf numFmtId="0" fontId="29" fillId="0" borderId="0" xfId="0" applyFont="1" applyBorder="1"/>
    <xf numFmtId="0" fontId="2" fillId="0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textRotation="90" wrapText="1"/>
    </xf>
    <xf numFmtId="0" fontId="2" fillId="0" borderId="28" xfId="0" applyFont="1" applyFill="1" applyBorder="1" applyAlignment="1">
      <alignment horizontal="left" vertical="top" textRotation="90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 shrinkToFit="1"/>
    </xf>
    <xf numFmtId="1" fontId="1" fillId="5" borderId="19" xfId="0" applyNumberFormat="1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 applyProtection="1">
      <alignment vertical="top" wrapText="1"/>
      <protection hidden="1"/>
    </xf>
    <xf numFmtId="0" fontId="1" fillId="7" borderId="7" xfId="0" applyFont="1" applyFill="1" applyBorder="1" applyAlignment="1" applyProtection="1">
      <alignment vertical="top" wrapText="1"/>
      <protection hidden="1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7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 applyProtection="1">
      <alignment vertical="top" wrapText="1"/>
      <protection hidden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7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top" wrapText="1"/>
      <protection hidden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top" wrapText="1"/>
    </xf>
    <xf numFmtId="0" fontId="26" fillId="0" borderId="2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/>
    </xf>
    <xf numFmtId="0" fontId="2" fillId="8" borderId="7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1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8" borderId="1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2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vertical="top" wrapText="1" shrinkToFit="1"/>
      <protection hidden="1"/>
    </xf>
    <xf numFmtId="0" fontId="2" fillId="8" borderId="1" xfId="0" applyFont="1" applyFill="1" applyBorder="1" applyAlignment="1">
      <alignment horizontal="left" vertical="top" wrapText="1" shrinkToFit="1"/>
    </xf>
    <xf numFmtId="0" fontId="2" fillId="8" borderId="4" xfId="0" applyFont="1" applyFill="1" applyBorder="1" applyAlignment="1" applyProtection="1">
      <alignment vertical="top" wrapText="1" shrinkToFit="1"/>
      <protection hidden="1"/>
    </xf>
    <xf numFmtId="0" fontId="1" fillId="8" borderId="7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center"/>
    </xf>
    <xf numFmtId="0" fontId="2" fillId="8" borderId="7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top" wrapText="1"/>
    </xf>
    <xf numFmtId="0" fontId="4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vertical="top" wrapText="1"/>
      <protection hidden="1"/>
    </xf>
    <xf numFmtId="0" fontId="2" fillId="4" borderId="1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/>
    <xf numFmtId="0" fontId="2" fillId="4" borderId="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 applyProtection="1">
      <alignment vertical="top" wrapText="1" shrinkToFit="1"/>
      <protection hidden="1"/>
    </xf>
    <xf numFmtId="0" fontId="2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vertical="top" wrapText="1" shrinkToFit="1"/>
      <protection hidden="1"/>
    </xf>
    <xf numFmtId="0" fontId="1" fillId="4" borderId="7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top" wrapText="1" shrinkToFit="1"/>
    </xf>
    <xf numFmtId="0" fontId="2" fillId="4" borderId="0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vertic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0" xfId="0" applyFont="1" applyFill="1" applyBorder="1"/>
    <xf numFmtId="0" fontId="2" fillId="5" borderId="0" xfId="0" applyFont="1" applyFill="1"/>
    <xf numFmtId="0" fontId="1" fillId="5" borderId="2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" fontId="2" fillId="0" borderId="19" xfId="0" applyNumberFormat="1" applyFont="1" applyFill="1" applyBorder="1" applyAlignment="1">
      <alignment horizontal="center" vertical="center" wrapText="1"/>
    </xf>
    <xf numFmtId="164" fontId="27" fillId="0" borderId="19" xfId="0" applyNumberFormat="1" applyFont="1" applyFill="1" applyBorder="1" applyAlignment="1">
      <alignment horizontal="center" vertical="center"/>
    </xf>
    <xf numFmtId="164" fontId="27" fillId="4" borderId="1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textRotation="3"/>
    </xf>
    <xf numFmtId="0" fontId="19" fillId="0" borderId="3" xfId="0" applyFont="1" applyBorder="1" applyAlignment="1">
      <alignment horizontal="left" vertical="top" textRotation="3"/>
    </xf>
    <xf numFmtId="0" fontId="15" fillId="0" borderId="7" xfId="0" applyFont="1" applyBorder="1" applyAlignment="1">
      <alignment horizontal="left" vertical="top" textRotation="1"/>
    </xf>
    <xf numFmtId="0" fontId="15" fillId="0" borderId="3" xfId="0" applyFont="1" applyBorder="1" applyAlignment="1">
      <alignment horizontal="left" vertical="top" textRotation="1"/>
    </xf>
    <xf numFmtId="0" fontId="18" fillId="0" borderId="1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7" fillId="0" borderId="21" xfId="0" applyFont="1" applyBorder="1" applyAlignment="1">
      <alignment horizontal="left"/>
    </xf>
    <xf numFmtId="0" fontId="0" fillId="0" borderId="28" xfId="0" applyBorder="1" applyAlignment="1">
      <alignment horizontal="center" textRotation="90"/>
    </xf>
    <xf numFmtId="0" fontId="0" fillId="0" borderId="32" xfId="0" applyBorder="1" applyAlignment="1">
      <alignment horizontal="center" textRotation="90"/>
    </xf>
    <xf numFmtId="0" fontId="18" fillId="0" borderId="7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0" fillId="0" borderId="0" xfId="0" applyAlignment="1"/>
    <xf numFmtId="0" fontId="7" fillId="0" borderId="7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 textRotation="2"/>
    </xf>
    <xf numFmtId="0" fontId="20" fillId="0" borderId="3" xfId="0" applyFont="1" applyBorder="1" applyAlignment="1">
      <alignment horizontal="left" vertical="top" textRotation="2"/>
    </xf>
    <xf numFmtId="0" fontId="29" fillId="0" borderId="7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workbookViewId="0">
      <selection activeCell="AG18" sqref="AG18"/>
    </sheetView>
  </sheetViews>
  <sheetFormatPr defaultRowHeight="15"/>
  <cols>
    <col min="1" max="53" width="2.28515625" customWidth="1"/>
    <col min="54" max="54" width="3" customWidth="1"/>
    <col min="55" max="57" width="2.28515625" customWidth="1"/>
    <col min="58" max="58" width="3.28515625" customWidth="1"/>
  </cols>
  <sheetData>
    <row r="1" spans="1:58">
      <c r="A1" s="325" t="s">
        <v>319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BB1" s="78"/>
      <c r="BC1" s="78"/>
      <c r="BD1" s="78"/>
      <c r="BE1" s="78"/>
      <c r="BF1" s="78"/>
    </row>
    <row r="2" spans="1:58">
      <c r="A2" s="326" t="s">
        <v>320</v>
      </c>
      <c r="B2" s="79" t="s">
        <v>321</v>
      </c>
      <c r="C2" s="79"/>
      <c r="D2" s="79"/>
      <c r="E2" s="79"/>
      <c r="F2" s="80"/>
      <c r="G2" s="79" t="s">
        <v>322</v>
      </c>
      <c r="H2" s="79"/>
      <c r="I2" s="79"/>
      <c r="J2" s="80"/>
      <c r="K2" s="79" t="s">
        <v>323</v>
      </c>
      <c r="L2" s="79"/>
      <c r="M2" s="79"/>
      <c r="N2" s="80"/>
      <c r="O2" s="79" t="s">
        <v>324</v>
      </c>
      <c r="P2" s="79"/>
      <c r="Q2" s="79"/>
      <c r="R2" s="79"/>
      <c r="S2" s="80"/>
      <c r="T2" s="79" t="s">
        <v>325</v>
      </c>
      <c r="U2" s="79"/>
      <c r="V2" s="81"/>
      <c r="W2" s="82"/>
      <c r="X2" s="79" t="s">
        <v>326</v>
      </c>
      <c r="Y2" s="79"/>
      <c r="Z2" s="79"/>
      <c r="AA2" s="79"/>
      <c r="AB2" s="83" t="s">
        <v>327</v>
      </c>
      <c r="AC2" s="79"/>
      <c r="AD2" s="79"/>
      <c r="AE2" s="79"/>
      <c r="AF2" s="80"/>
      <c r="AG2" s="79" t="s">
        <v>328</v>
      </c>
      <c r="AH2" s="79"/>
      <c r="AI2" s="79"/>
      <c r="AJ2" s="79"/>
      <c r="AK2" s="83" t="s">
        <v>329</v>
      </c>
      <c r="AL2" s="79"/>
      <c r="AM2" s="79"/>
      <c r="AN2" s="79"/>
      <c r="AO2" s="83" t="s">
        <v>330</v>
      </c>
      <c r="AP2" s="79"/>
      <c r="AQ2" s="79"/>
      <c r="AR2" s="79"/>
      <c r="AS2" s="80"/>
      <c r="AT2" s="79" t="s">
        <v>331</v>
      </c>
      <c r="AU2" s="79"/>
      <c r="AV2" s="81"/>
      <c r="AW2" s="79"/>
      <c r="AX2" s="83" t="s">
        <v>332</v>
      </c>
      <c r="AY2" s="79"/>
      <c r="AZ2" s="79"/>
      <c r="BA2" s="80"/>
      <c r="BB2" s="78"/>
      <c r="BC2" s="78"/>
      <c r="BD2" s="78"/>
      <c r="BE2" s="78"/>
      <c r="BF2" s="78"/>
    </row>
    <row r="3" spans="1:58" ht="30">
      <c r="A3" s="327"/>
      <c r="B3" s="84" t="s">
        <v>333</v>
      </c>
      <c r="C3" s="84" t="s">
        <v>334</v>
      </c>
      <c r="D3" s="84" t="s">
        <v>335</v>
      </c>
      <c r="E3" s="85" t="s">
        <v>336</v>
      </c>
      <c r="F3" s="84" t="s">
        <v>337</v>
      </c>
      <c r="G3" s="84" t="s">
        <v>338</v>
      </c>
      <c r="H3" s="84" t="s">
        <v>339</v>
      </c>
      <c r="I3" s="85" t="s">
        <v>340</v>
      </c>
      <c r="J3" s="84" t="s">
        <v>341</v>
      </c>
      <c r="K3" s="84" t="s">
        <v>342</v>
      </c>
      <c r="L3" s="85" t="s">
        <v>343</v>
      </c>
      <c r="M3" s="84" t="s">
        <v>344</v>
      </c>
      <c r="N3" s="84" t="s">
        <v>345</v>
      </c>
      <c r="O3" s="84" t="s">
        <v>333</v>
      </c>
      <c r="P3" s="84" t="s">
        <v>334</v>
      </c>
      <c r="Q3" s="84" t="s">
        <v>335</v>
      </c>
      <c r="R3" s="85" t="s">
        <v>336</v>
      </c>
      <c r="S3" s="84" t="s">
        <v>346</v>
      </c>
      <c r="T3" s="84" t="s">
        <v>347</v>
      </c>
      <c r="U3" s="84" t="s">
        <v>348</v>
      </c>
      <c r="V3" s="85" t="s">
        <v>349</v>
      </c>
      <c r="W3" s="84" t="s">
        <v>350</v>
      </c>
      <c r="X3" s="84" t="s">
        <v>351</v>
      </c>
      <c r="Y3" s="84" t="s">
        <v>352</v>
      </c>
      <c r="Z3" s="86" t="s">
        <v>353</v>
      </c>
      <c r="AA3" s="84" t="s">
        <v>354</v>
      </c>
      <c r="AB3" s="85" t="s">
        <v>351</v>
      </c>
      <c r="AC3" s="84" t="s">
        <v>352</v>
      </c>
      <c r="AD3" s="84" t="s">
        <v>353</v>
      </c>
      <c r="AE3" s="84" t="s">
        <v>355</v>
      </c>
      <c r="AF3" s="84" t="s">
        <v>356</v>
      </c>
      <c r="AG3" s="84" t="s">
        <v>338</v>
      </c>
      <c r="AH3" s="84" t="s">
        <v>339</v>
      </c>
      <c r="AI3" s="84" t="s">
        <v>340</v>
      </c>
      <c r="AJ3" s="84" t="s">
        <v>357</v>
      </c>
      <c r="AK3" s="84" t="s">
        <v>358</v>
      </c>
      <c r="AL3" s="84" t="s">
        <v>359</v>
      </c>
      <c r="AM3" s="84" t="s">
        <v>360</v>
      </c>
      <c r="AN3" s="84" t="s">
        <v>361</v>
      </c>
      <c r="AO3" s="84" t="s">
        <v>333</v>
      </c>
      <c r="AP3" s="84" t="s">
        <v>334</v>
      </c>
      <c r="AQ3" s="84" t="s">
        <v>335</v>
      </c>
      <c r="AR3" s="84" t="s">
        <v>336</v>
      </c>
      <c r="AS3" s="84" t="s">
        <v>337</v>
      </c>
      <c r="AT3" s="84" t="s">
        <v>338</v>
      </c>
      <c r="AU3" s="84" t="s">
        <v>339</v>
      </c>
      <c r="AV3" s="84" t="s">
        <v>340</v>
      </c>
      <c r="AW3" s="84" t="s">
        <v>341</v>
      </c>
      <c r="AX3" s="84" t="s">
        <v>342</v>
      </c>
      <c r="AY3" s="84" t="s">
        <v>343</v>
      </c>
      <c r="AZ3" s="84" t="s">
        <v>344</v>
      </c>
      <c r="BA3" s="84" t="s">
        <v>362</v>
      </c>
      <c r="BB3" s="95" t="s">
        <v>363</v>
      </c>
      <c r="BC3" s="95" t="s">
        <v>364</v>
      </c>
      <c r="BD3" s="95" t="s">
        <v>365</v>
      </c>
      <c r="BE3" s="95" t="s">
        <v>366</v>
      </c>
      <c r="BF3" s="95"/>
    </row>
    <row r="4" spans="1:58">
      <c r="A4" s="87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1" t="s">
        <v>368</v>
      </c>
      <c r="S4" s="89" t="s">
        <v>367</v>
      </c>
      <c r="T4" s="89" t="s">
        <v>367</v>
      </c>
      <c r="U4" s="89"/>
      <c r="V4" s="89"/>
      <c r="W4" s="89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1"/>
      <c r="AQ4" s="91"/>
      <c r="AR4" s="91" t="s">
        <v>368</v>
      </c>
      <c r="AS4" s="92" t="s">
        <v>367</v>
      </c>
      <c r="AT4" s="92" t="s">
        <v>367</v>
      </c>
      <c r="AU4" s="92" t="s">
        <v>367</v>
      </c>
      <c r="AV4" s="92" t="s">
        <v>367</v>
      </c>
      <c r="AW4" s="92" t="s">
        <v>367</v>
      </c>
      <c r="AX4" s="92" t="s">
        <v>367</v>
      </c>
      <c r="AY4" s="92" t="s">
        <v>367</v>
      </c>
      <c r="AZ4" s="92" t="s">
        <v>367</v>
      </c>
      <c r="BA4" s="92" t="s">
        <v>367</v>
      </c>
      <c r="BB4" s="95">
        <v>39</v>
      </c>
      <c r="BC4" s="95">
        <v>2</v>
      </c>
      <c r="BD4" s="95">
        <v>2</v>
      </c>
      <c r="BE4" s="95">
        <v>9</v>
      </c>
      <c r="BF4" s="95">
        <f>SUM(BB4:BE4)</f>
        <v>52</v>
      </c>
    </row>
    <row r="5" spans="1:58">
      <c r="A5" s="93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1" t="s">
        <v>368</v>
      </c>
      <c r="S5" s="89" t="s">
        <v>367</v>
      </c>
      <c r="T5" s="89" t="s">
        <v>367</v>
      </c>
      <c r="U5" s="89"/>
      <c r="V5" s="89"/>
      <c r="W5" s="89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5"/>
      <c r="AR5" s="91"/>
      <c r="AS5" s="91" t="s">
        <v>368</v>
      </c>
      <c r="AT5" s="89" t="s">
        <v>367</v>
      </c>
      <c r="AU5" s="89" t="s">
        <v>367</v>
      </c>
      <c r="AV5" s="89" t="s">
        <v>367</v>
      </c>
      <c r="AW5" s="89" t="s">
        <v>367</v>
      </c>
      <c r="AX5" s="89" t="s">
        <v>367</v>
      </c>
      <c r="AY5" s="89" t="s">
        <v>367</v>
      </c>
      <c r="AZ5" s="89" t="s">
        <v>367</v>
      </c>
      <c r="BA5" s="89" t="s">
        <v>367</v>
      </c>
      <c r="BB5" s="95">
        <v>41</v>
      </c>
      <c r="BC5" s="95">
        <v>2</v>
      </c>
      <c r="BD5" s="95">
        <v>1</v>
      </c>
      <c r="BE5" s="95">
        <v>8</v>
      </c>
      <c r="BF5" s="95">
        <f>SUM(BB5:BE5)</f>
        <v>52</v>
      </c>
    </row>
    <row r="6" spans="1:58">
      <c r="A6" s="93">
        <v>3</v>
      </c>
      <c r="B6" s="94"/>
      <c r="C6" s="96"/>
      <c r="D6" s="94"/>
      <c r="E6" s="94"/>
      <c r="F6" s="94"/>
      <c r="G6" s="94"/>
      <c r="H6" s="94"/>
      <c r="I6" s="94"/>
      <c r="J6" s="95"/>
      <c r="K6" s="94"/>
      <c r="L6" s="94"/>
      <c r="M6" s="94"/>
      <c r="N6" s="94"/>
      <c r="O6" s="94"/>
      <c r="P6" s="97"/>
      <c r="Q6" s="99" t="s">
        <v>369</v>
      </c>
      <c r="R6" s="91" t="s">
        <v>368</v>
      </c>
      <c r="S6" s="89" t="s">
        <v>367</v>
      </c>
      <c r="T6" s="89" t="s">
        <v>367</v>
      </c>
      <c r="U6" s="89"/>
      <c r="V6" s="89"/>
      <c r="W6" s="89"/>
      <c r="X6" s="98"/>
      <c r="Y6" s="98"/>
      <c r="Z6" s="98"/>
      <c r="AA6" s="98"/>
      <c r="AB6" s="99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5" t="s">
        <v>363</v>
      </c>
      <c r="AO6" s="91" t="s">
        <v>368</v>
      </c>
      <c r="AP6" s="99" t="s">
        <v>369</v>
      </c>
      <c r="AQ6" s="99" t="s">
        <v>369</v>
      </c>
      <c r="AR6" s="99" t="s">
        <v>369</v>
      </c>
      <c r="AS6" s="89" t="s">
        <v>367</v>
      </c>
      <c r="AT6" s="89" t="s">
        <v>367</v>
      </c>
      <c r="AU6" s="89" t="s">
        <v>367</v>
      </c>
      <c r="AV6" s="89" t="s">
        <v>367</v>
      </c>
      <c r="AW6" s="89" t="s">
        <v>367</v>
      </c>
      <c r="AX6" s="89" t="s">
        <v>367</v>
      </c>
      <c r="AY6" s="89" t="s">
        <v>367</v>
      </c>
      <c r="AZ6" s="89" t="s">
        <v>367</v>
      </c>
      <c r="BA6" s="89" t="s">
        <v>367</v>
      </c>
      <c r="BB6" s="95">
        <v>39</v>
      </c>
      <c r="BC6" s="95">
        <v>2</v>
      </c>
      <c r="BD6" s="95">
        <v>2</v>
      </c>
      <c r="BE6" s="95">
        <v>9</v>
      </c>
      <c r="BF6" s="95">
        <f>SUM(BB6:BE6)</f>
        <v>52</v>
      </c>
    </row>
    <row r="7" spans="1:58">
      <c r="A7" s="93">
        <v>4</v>
      </c>
      <c r="B7" s="99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4"/>
      <c r="O7" s="100"/>
      <c r="P7" s="100"/>
      <c r="Q7" s="99" t="s">
        <v>369</v>
      </c>
      <c r="R7" s="91" t="s">
        <v>368</v>
      </c>
      <c r="S7" s="89" t="s">
        <v>367</v>
      </c>
      <c r="T7" s="89" t="s">
        <v>367</v>
      </c>
      <c r="U7" s="89"/>
      <c r="V7" s="89"/>
      <c r="W7" s="89"/>
      <c r="X7" s="101"/>
      <c r="Y7" s="91"/>
      <c r="Z7" s="91"/>
      <c r="AA7" s="91"/>
      <c r="AB7" s="89"/>
      <c r="AC7" s="89"/>
      <c r="AD7" s="89"/>
      <c r="AE7" s="89"/>
      <c r="AF7" s="89"/>
      <c r="AG7" s="89"/>
      <c r="AH7" s="102" t="s">
        <v>368</v>
      </c>
      <c r="AI7" s="89" t="s">
        <v>370</v>
      </c>
      <c r="AJ7" s="89" t="s">
        <v>370</v>
      </c>
      <c r="AK7" s="89" t="s">
        <v>370</v>
      </c>
      <c r="AL7" s="103" t="s">
        <v>370</v>
      </c>
      <c r="AM7" s="104" t="s">
        <v>371</v>
      </c>
      <c r="AN7" s="104" t="s">
        <v>371</v>
      </c>
      <c r="AO7" s="104" t="s">
        <v>371</v>
      </c>
      <c r="AP7" s="104" t="s">
        <v>371</v>
      </c>
      <c r="AQ7" s="91" t="s">
        <v>372</v>
      </c>
      <c r="AR7" s="91" t="s">
        <v>372</v>
      </c>
      <c r="AS7" s="105" t="s">
        <v>373</v>
      </c>
      <c r="AT7" s="105" t="s">
        <v>373</v>
      </c>
      <c r="AU7" s="105" t="s">
        <v>373</v>
      </c>
      <c r="AV7" s="105" t="s">
        <v>373</v>
      </c>
      <c r="AW7" s="105" t="s">
        <v>373</v>
      </c>
      <c r="AX7" s="105" t="s">
        <v>373</v>
      </c>
      <c r="AY7" s="105" t="s">
        <v>373</v>
      </c>
      <c r="AZ7" s="105" t="s">
        <v>373</v>
      </c>
      <c r="BA7" s="105" t="s">
        <v>373</v>
      </c>
      <c r="BB7" s="95">
        <v>29</v>
      </c>
      <c r="BC7" s="95">
        <v>2</v>
      </c>
      <c r="BD7" s="95">
        <v>2</v>
      </c>
      <c r="BE7" s="95"/>
      <c r="BF7" s="95">
        <f>SUM(BB7:BE7)</f>
        <v>33</v>
      </c>
    </row>
    <row r="8" spans="1:58" s="108" customFormat="1">
      <c r="A8" s="107" t="s">
        <v>374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BC8" s="109"/>
      <c r="BD8" s="109"/>
      <c r="BE8" s="109"/>
      <c r="BF8" s="109"/>
    </row>
    <row r="9" spans="1:58" ht="42" customHeight="1">
      <c r="A9" s="324"/>
      <c r="B9" s="324"/>
      <c r="C9" s="328" t="s">
        <v>375</v>
      </c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  <c r="S9" s="331" t="s">
        <v>363</v>
      </c>
      <c r="T9" s="331"/>
      <c r="U9" s="321" t="s">
        <v>376</v>
      </c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17" t="s">
        <v>372</v>
      </c>
      <c r="AL9" s="318"/>
      <c r="AM9" s="314" t="s">
        <v>433</v>
      </c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6"/>
      <c r="BB9" s="106"/>
      <c r="BC9" s="78"/>
      <c r="BD9" s="78"/>
      <c r="BE9" s="78"/>
      <c r="BF9" s="78"/>
    </row>
    <row r="10" spans="1:58" ht="28.5" customHeight="1">
      <c r="A10" s="319" t="s">
        <v>367</v>
      </c>
      <c r="B10" s="320"/>
      <c r="C10" s="321" t="s">
        <v>377</v>
      </c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2" t="s">
        <v>369</v>
      </c>
      <c r="T10" s="323"/>
      <c r="U10" s="314" t="s">
        <v>410</v>
      </c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6"/>
      <c r="AK10" s="324" t="s">
        <v>370</v>
      </c>
      <c r="AL10" s="324"/>
      <c r="AM10" s="314" t="s">
        <v>431</v>
      </c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6"/>
      <c r="BB10" s="78"/>
      <c r="BC10" s="78"/>
      <c r="BD10" s="78"/>
      <c r="BE10" s="78"/>
      <c r="BF10" s="78"/>
    </row>
    <row r="11" spans="1:58" ht="30" customHeight="1">
      <c r="A11" s="333" t="s">
        <v>368</v>
      </c>
      <c r="B11" s="334"/>
      <c r="C11" s="328" t="s">
        <v>378</v>
      </c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30"/>
      <c r="S11" s="335" t="s">
        <v>371</v>
      </c>
      <c r="T11" s="336"/>
      <c r="U11" s="314" t="s">
        <v>379</v>
      </c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6"/>
      <c r="AK11" s="337" t="s">
        <v>373</v>
      </c>
      <c r="AL11" s="338"/>
      <c r="AM11" s="314" t="s">
        <v>432</v>
      </c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6"/>
      <c r="BB11" s="78"/>
      <c r="BC11" s="78"/>
      <c r="BD11" s="78"/>
      <c r="BE11" s="78"/>
      <c r="BF11" s="78"/>
    </row>
    <row r="13" spans="1:58">
      <c r="BB13" s="78"/>
    </row>
    <row r="14" spans="1:58">
      <c r="A14" s="332" t="s">
        <v>467</v>
      </c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</row>
  </sheetData>
  <mergeCells count="21">
    <mergeCell ref="A14:AL14"/>
    <mergeCell ref="A11:B11"/>
    <mergeCell ref="C11:R11"/>
    <mergeCell ref="S11:T11"/>
    <mergeCell ref="U11:AJ11"/>
    <mergeCell ref="AK11:AL11"/>
    <mergeCell ref="A1:L1"/>
    <mergeCell ref="A2:A3"/>
    <mergeCell ref="A9:B9"/>
    <mergeCell ref="C9:R9"/>
    <mergeCell ref="S9:T9"/>
    <mergeCell ref="AM11:BA11"/>
    <mergeCell ref="AK9:AL9"/>
    <mergeCell ref="AM9:BA9"/>
    <mergeCell ref="A10:B10"/>
    <mergeCell ref="C10:R10"/>
    <mergeCell ref="AM10:BA10"/>
    <mergeCell ref="U9:AJ9"/>
    <mergeCell ref="S10:T10"/>
    <mergeCell ref="U10:AJ10"/>
    <mergeCell ref="AK10:AL10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609"/>
  <sheetViews>
    <sheetView tabSelected="1" view="pageBreakPreview" topLeftCell="A2" zoomScale="110" zoomScaleSheetLayoutView="110" workbookViewId="0">
      <pane xSplit="36" ySplit="7" topLeftCell="AK67" activePane="bottomRight" state="frozen"/>
      <selection activeCell="A2" sqref="A2"/>
      <selection pane="topRight" activeCell="AE2" sqref="AE2"/>
      <selection pane="bottomLeft" activeCell="A7" sqref="A7"/>
      <selection pane="bottomRight" activeCell="U92" sqref="U92"/>
    </sheetView>
  </sheetViews>
  <sheetFormatPr defaultRowHeight="11.25"/>
  <cols>
    <col min="1" max="1" width="8.5703125" style="17" customWidth="1"/>
    <col min="2" max="2" width="27.28515625" style="17" customWidth="1"/>
    <col min="3" max="4" width="2.42578125" style="17" customWidth="1"/>
    <col min="5" max="5" width="2" style="17" customWidth="1"/>
    <col min="6" max="6" width="2.28515625" style="17" customWidth="1"/>
    <col min="7" max="7" width="2.140625" style="17" customWidth="1"/>
    <col min="8" max="8" width="2" style="17" customWidth="1"/>
    <col min="9" max="9" width="2.28515625" style="17" customWidth="1"/>
    <col min="10" max="10" width="2.42578125" style="17" customWidth="1"/>
    <col min="11" max="11" width="2.28515625" style="17" customWidth="1"/>
    <col min="12" max="13" width="2.140625" style="17" customWidth="1"/>
    <col min="14" max="14" width="2.28515625" style="17" customWidth="1"/>
    <col min="15" max="15" width="4.85546875" style="17" customWidth="1"/>
    <col min="16" max="17" width="4.7109375" style="17" customWidth="1"/>
    <col min="18" max="19" width="4" style="17" customWidth="1"/>
    <col min="20" max="21" width="4.5703125" style="17" customWidth="1"/>
    <col min="22" max="22" width="5" style="17" customWidth="1"/>
    <col min="23" max="23" width="3.42578125" style="17" customWidth="1"/>
    <col min="24" max="28" width="3.7109375" style="17" customWidth="1"/>
    <col min="29" max="29" width="3" style="17" customWidth="1"/>
    <col min="30" max="31" width="3.42578125" style="17" customWidth="1"/>
    <col min="32" max="32" width="3.7109375" style="17" customWidth="1"/>
    <col min="33" max="33" width="3" style="17" customWidth="1"/>
    <col min="34" max="34" width="3.7109375" style="17" customWidth="1"/>
    <col min="35" max="35" width="6.28515625" style="57" hidden="1" customWidth="1"/>
    <col min="36" max="36" width="7" style="77" hidden="1" customWidth="1"/>
    <col min="37" max="37" width="9.140625" style="2" hidden="1" customWidth="1"/>
    <col min="38" max="44" width="0" style="2" hidden="1" customWidth="1"/>
    <col min="45" max="58" width="9.140625" style="2" hidden="1" customWidth="1"/>
    <col min="59" max="16384" width="9.140625" style="17"/>
  </cols>
  <sheetData>
    <row r="1" spans="1:37">
      <c r="AI1" s="110"/>
      <c r="AJ1" s="16"/>
    </row>
    <row r="2" spans="1:37" ht="12.75" thickBot="1">
      <c r="A2" s="361" t="s">
        <v>475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110"/>
      <c r="AJ2" s="16"/>
    </row>
    <row r="3" spans="1:37" ht="45" hidden="1" customHeight="1">
      <c r="A3" s="367" t="s">
        <v>0</v>
      </c>
      <c r="B3" s="370" t="s">
        <v>1</v>
      </c>
      <c r="C3" s="392" t="s">
        <v>468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6"/>
      <c r="O3" s="392" t="s">
        <v>40</v>
      </c>
      <c r="P3" s="393"/>
      <c r="Q3" s="393"/>
      <c r="R3" s="393"/>
      <c r="S3" s="393"/>
      <c r="T3" s="393"/>
      <c r="U3" s="393"/>
      <c r="V3" s="393"/>
      <c r="W3" s="396"/>
      <c r="X3" s="13"/>
      <c r="Y3" s="14"/>
      <c r="Z3" s="14"/>
      <c r="AA3" s="14"/>
      <c r="AB3" s="14"/>
      <c r="AC3" s="14"/>
      <c r="AD3" s="14"/>
      <c r="AE3" s="14"/>
      <c r="AF3" s="14"/>
      <c r="AG3" s="14"/>
      <c r="AH3" s="15"/>
      <c r="AI3" s="110"/>
      <c r="AJ3" s="16"/>
    </row>
    <row r="4" spans="1:37" ht="46.5" customHeight="1" thickBot="1">
      <c r="A4" s="368"/>
      <c r="B4" s="371"/>
      <c r="C4" s="394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7"/>
      <c r="O4" s="394"/>
      <c r="P4" s="395"/>
      <c r="Q4" s="395"/>
      <c r="R4" s="395"/>
      <c r="S4" s="395"/>
      <c r="T4" s="395"/>
      <c r="U4" s="395"/>
      <c r="V4" s="395"/>
      <c r="W4" s="397"/>
      <c r="X4" s="392" t="s">
        <v>2</v>
      </c>
      <c r="Y4" s="396"/>
      <c r="Z4" s="392" t="s">
        <v>3</v>
      </c>
      <c r="AA4" s="393"/>
      <c r="AB4" s="392" t="s">
        <v>4</v>
      </c>
      <c r="AC4" s="393"/>
      <c r="AD4" s="393"/>
      <c r="AE4" s="396"/>
      <c r="AF4" s="423" t="s">
        <v>51</v>
      </c>
      <c r="AG4" s="424"/>
      <c r="AH4" s="425"/>
      <c r="AI4" s="410" t="s">
        <v>393</v>
      </c>
      <c r="AJ4" s="413" t="s">
        <v>42</v>
      </c>
    </row>
    <row r="5" spans="1:37" ht="39" customHeight="1" thickBot="1">
      <c r="A5" s="368"/>
      <c r="B5" s="371"/>
      <c r="C5" s="373" t="s">
        <v>391</v>
      </c>
      <c r="D5" s="374"/>
      <c r="E5" s="375"/>
      <c r="F5" s="373" t="s">
        <v>307</v>
      </c>
      <c r="G5" s="374"/>
      <c r="H5" s="375"/>
      <c r="I5" s="373" t="s">
        <v>37</v>
      </c>
      <c r="J5" s="374"/>
      <c r="K5" s="375"/>
      <c r="L5" s="373" t="s">
        <v>448</v>
      </c>
      <c r="M5" s="374"/>
      <c r="N5" s="375"/>
      <c r="O5" s="404" t="s">
        <v>449</v>
      </c>
      <c r="P5" s="404" t="s">
        <v>450</v>
      </c>
      <c r="Q5" s="404" t="s">
        <v>451</v>
      </c>
      <c r="R5" s="404" t="s">
        <v>452</v>
      </c>
      <c r="S5" s="420" t="s">
        <v>453</v>
      </c>
      <c r="T5" s="421"/>
      <c r="U5" s="421"/>
      <c r="V5" s="421"/>
      <c r="W5" s="422"/>
      <c r="X5" s="394"/>
      <c r="Y5" s="397"/>
      <c r="Z5" s="394"/>
      <c r="AA5" s="395"/>
      <c r="AB5" s="394"/>
      <c r="AC5" s="395"/>
      <c r="AD5" s="395"/>
      <c r="AE5" s="397"/>
      <c r="AF5" s="426"/>
      <c r="AG5" s="427"/>
      <c r="AH5" s="428"/>
      <c r="AI5" s="411"/>
      <c r="AJ5" s="414"/>
    </row>
    <row r="6" spans="1:37" ht="23.25" customHeight="1" thickBot="1">
      <c r="A6" s="368"/>
      <c r="B6" s="371"/>
      <c r="C6" s="376"/>
      <c r="D6" s="377"/>
      <c r="E6" s="378"/>
      <c r="F6" s="376"/>
      <c r="G6" s="377"/>
      <c r="H6" s="378"/>
      <c r="I6" s="376"/>
      <c r="J6" s="377"/>
      <c r="K6" s="378"/>
      <c r="L6" s="376"/>
      <c r="M6" s="377"/>
      <c r="N6" s="378"/>
      <c r="O6" s="405"/>
      <c r="P6" s="405"/>
      <c r="Q6" s="405"/>
      <c r="R6" s="405"/>
      <c r="S6" s="404" t="s">
        <v>454</v>
      </c>
      <c r="T6" s="404" t="s">
        <v>5</v>
      </c>
      <c r="U6" s="416" t="s">
        <v>6</v>
      </c>
      <c r="V6" s="417"/>
      <c r="W6" s="417"/>
      <c r="X6" s="180" t="s">
        <v>74</v>
      </c>
      <c r="Y6" s="181" t="s">
        <v>7</v>
      </c>
      <c r="Z6" s="180" t="s">
        <v>8</v>
      </c>
      <c r="AA6" s="181" t="s">
        <v>9</v>
      </c>
      <c r="AB6" s="181" t="s">
        <v>52</v>
      </c>
      <c r="AC6" s="181"/>
      <c r="AD6" s="181" t="s">
        <v>53</v>
      </c>
      <c r="AE6" s="181"/>
      <c r="AF6" s="181" t="s">
        <v>54</v>
      </c>
      <c r="AG6" s="181"/>
      <c r="AH6" s="180" t="s">
        <v>55</v>
      </c>
      <c r="AI6" s="411"/>
      <c r="AJ6" s="414"/>
    </row>
    <row r="7" spans="1:37" ht="11.25" customHeight="1" thickBot="1">
      <c r="A7" s="368"/>
      <c r="B7" s="371"/>
      <c r="C7" s="376"/>
      <c r="D7" s="377"/>
      <c r="E7" s="378"/>
      <c r="F7" s="376"/>
      <c r="G7" s="377"/>
      <c r="H7" s="378"/>
      <c r="I7" s="376"/>
      <c r="J7" s="377"/>
      <c r="K7" s="378"/>
      <c r="L7" s="376"/>
      <c r="M7" s="377"/>
      <c r="N7" s="378"/>
      <c r="O7" s="405"/>
      <c r="P7" s="405"/>
      <c r="Q7" s="405"/>
      <c r="R7" s="405"/>
      <c r="S7" s="405"/>
      <c r="T7" s="405"/>
      <c r="U7" s="418"/>
      <c r="V7" s="419"/>
      <c r="W7" s="419"/>
      <c r="X7" s="18">
        <v>16</v>
      </c>
      <c r="Y7" s="19">
        <v>23</v>
      </c>
      <c r="Z7" s="19">
        <v>17</v>
      </c>
      <c r="AA7" s="19">
        <v>24</v>
      </c>
      <c r="AB7" s="19">
        <v>15</v>
      </c>
      <c r="AC7" s="19">
        <v>1</v>
      </c>
      <c r="AD7" s="19">
        <v>19</v>
      </c>
      <c r="AE7" s="19">
        <v>4</v>
      </c>
      <c r="AF7" s="19">
        <v>15</v>
      </c>
      <c r="AG7" s="19">
        <v>1</v>
      </c>
      <c r="AH7" s="19">
        <v>13</v>
      </c>
      <c r="AI7" s="411"/>
      <c r="AJ7" s="414"/>
    </row>
    <row r="8" spans="1:37" ht="110.25" customHeight="1" thickBot="1">
      <c r="A8" s="369"/>
      <c r="B8" s="372"/>
      <c r="C8" s="379"/>
      <c r="D8" s="380"/>
      <c r="E8" s="381"/>
      <c r="F8" s="379"/>
      <c r="G8" s="380"/>
      <c r="H8" s="381"/>
      <c r="I8" s="376"/>
      <c r="J8" s="377"/>
      <c r="K8" s="378"/>
      <c r="L8" s="379"/>
      <c r="M8" s="380"/>
      <c r="N8" s="381"/>
      <c r="O8" s="406"/>
      <c r="P8" s="406"/>
      <c r="Q8" s="406"/>
      <c r="R8" s="406"/>
      <c r="S8" s="406"/>
      <c r="T8" s="406"/>
      <c r="U8" s="20" t="s">
        <v>10</v>
      </c>
      <c r="V8" s="20" t="s">
        <v>11</v>
      </c>
      <c r="W8" s="21" t="s">
        <v>455</v>
      </c>
      <c r="X8" s="22" t="s">
        <v>38</v>
      </c>
      <c r="Y8" s="22" t="s">
        <v>38</v>
      </c>
      <c r="Z8" s="22" t="s">
        <v>38</v>
      </c>
      <c r="AA8" s="22" t="s">
        <v>38</v>
      </c>
      <c r="AB8" s="22" t="s">
        <v>38</v>
      </c>
      <c r="AC8" s="22"/>
      <c r="AD8" s="22" t="s">
        <v>38</v>
      </c>
      <c r="AE8" s="22"/>
      <c r="AF8" s="22" t="s">
        <v>38</v>
      </c>
      <c r="AG8" s="22"/>
      <c r="AH8" s="22" t="s">
        <v>38</v>
      </c>
      <c r="AI8" s="411"/>
      <c r="AJ8" s="414"/>
      <c r="AK8" s="23"/>
    </row>
    <row r="9" spans="1:37" ht="15.75" customHeight="1" thickBot="1">
      <c r="A9" s="24">
        <v>1</v>
      </c>
      <c r="B9" s="25">
        <v>2</v>
      </c>
      <c r="C9" s="407">
        <v>3</v>
      </c>
      <c r="D9" s="408"/>
      <c r="E9" s="409"/>
      <c r="F9" s="407">
        <v>4</v>
      </c>
      <c r="G9" s="408"/>
      <c r="H9" s="409"/>
      <c r="I9" s="407">
        <v>5</v>
      </c>
      <c r="J9" s="408"/>
      <c r="K9" s="409"/>
      <c r="L9" s="407">
        <v>6</v>
      </c>
      <c r="M9" s="408"/>
      <c r="N9" s="409"/>
      <c r="O9" s="24">
        <v>7</v>
      </c>
      <c r="P9" s="26">
        <v>8</v>
      </c>
      <c r="Q9" s="26">
        <v>9</v>
      </c>
      <c r="R9" s="26">
        <v>10</v>
      </c>
      <c r="S9" s="26">
        <v>11</v>
      </c>
      <c r="T9" s="26">
        <v>12</v>
      </c>
      <c r="U9" s="26">
        <v>13</v>
      </c>
      <c r="V9" s="26">
        <v>14</v>
      </c>
      <c r="W9" s="26">
        <v>15</v>
      </c>
      <c r="X9" s="26">
        <v>16</v>
      </c>
      <c r="Y9" s="26">
        <v>17</v>
      </c>
      <c r="Z9" s="26">
        <v>18</v>
      </c>
      <c r="AA9" s="26">
        <v>19</v>
      </c>
      <c r="AB9" s="26">
        <v>20</v>
      </c>
      <c r="AC9" s="26">
        <v>21</v>
      </c>
      <c r="AD9" s="26">
        <v>22</v>
      </c>
      <c r="AE9" s="26">
        <v>23</v>
      </c>
      <c r="AF9" s="26">
        <v>24</v>
      </c>
      <c r="AG9" s="26">
        <v>25</v>
      </c>
      <c r="AH9" s="26">
        <v>26</v>
      </c>
      <c r="AI9" s="412"/>
      <c r="AJ9" s="415"/>
    </row>
    <row r="10" spans="1:37" ht="15.75" customHeight="1">
      <c r="A10" s="137"/>
      <c r="B10" s="138" t="s">
        <v>41</v>
      </c>
      <c r="C10" s="429">
        <f>C11+C37</f>
        <v>0</v>
      </c>
      <c r="D10" s="342"/>
      <c r="E10" s="342"/>
      <c r="F10" s="342">
        <f>F11+F37</f>
        <v>10</v>
      </c>
      <c r="G10" s="342"/>
      <c r="H10" s="342"/>
      <c r="I10" s="342">
        <f>I11+I37</f>
        <v>4</v>
      </c>
      <c r="J10" s="342"/>
      <c r="K10" s="342"/>
      <c r="L10" s="342">
        <f>L11+L37</f>
        <v>0</v>
      </c>
      <c r="M10" s="342"/>
      <c r="N10" s="342"/>
      <c r="O10" s="139">
        <f>O11+O37+O45+O49</f>
        <v>1476</v>
      </c>
      <c r="P10" s="139">
        <f t="shared" ref="P10:V10" si="0">P11+P37+P45+P49</f>
        <v>12</v>
      </c>
      <c r="Q10" s="139">
        <f t="shared" si="0"/>
        <v>0</v>
      </c>
      <c r="R10" s="139">
        <f t="shared" si="0"/>
        <v>91</v>
      </c>
      <c r="S10" s="139">
        <f t="shared" si="0"/>
        <v>8</v>
      </c>
      <c r="T10" s="139">
        <f t="shared" si="0"/>
        <v>1365</v>
      </c>
      <c r="U10" s="139">
        <f t="shared" si="0"/>
        <v>573</v>
      </c>
      <c r="V10" s="139">
        <f t="shared" si="0"/>
        <v>792</v>
      </c>
      <c r="W10" s="139">
        <f t="shared" ref="W10" si="1">W11+W37+W45+W49</f>
        <v>0</v>
      </c>
      <c r="X10" s="139">
        <f t="shared" ref="X10" si="2">X11+X37+X45+X49</f>
        <v>576</v>
      </c>
      <c r="Y10" s="139">
        <f t="shared" ref="Y10" si="3">Y11+Y37+Y45+Y49</f>
        <v>828</v>
      </c>
      <c r="Z10" s="140">
        <f t="shared" ref="Z10:AG10" si="4">Z11+Z37</f>
        <v>0</v>
      </c>
      <c r="AA10" s="140">
        <f t="shared" si="4"/>
        <v>0</v>
      </c>
      <c r="AB10" s="140">
        <f>AB11+AB37</f>
        <v>0</v>
      </c>
      <c r="AC10" s="140">
        <f t="shared" si="4"/>
        <v>0</v>
      </c>
      <c r="AD10" s="140">
        <f>AD11+AD37</f>
        <v>0</v>
      </c>
      <c r="AE10" s="140">
        <f t="shared" si="4"/>
        <v>0</v>
      </c>
      <c r="AF10" s="140">
        <f>AF11+AF37</f>
        <v>0</v>
      </c>
      <c r="AG10" s="140">
        <f t="shared" si="4"/>
        <v>0</v>
      </c>
      <c r="AH10" s="140">
        <f>AH11+AH37</f>
        <v>0</v>
      </c>
      <c r="AI10" s="139"/>
      <c r="AJ10" s="159"/>
    </row>
    <row r="11" spans="1:37" ht="24" customHeight="1">
      <c r="A11" s="28" t="s">
        <v>402</v>
      </c>
      <c r="B11" s="29" t="s">
        <v>403</v>
      </c>
      <c r="C11" s="344">
        <f>COUNTIF(C12:E36,1)+COUNTIF(C12:E36,2)+COUNTIF(C12:E36,3)+COUNTIF(C12:E36,4)+COUNTIF(C12:E36,5)+COUNTIF(C12:E36,6)+COUNTIF(C12:E36,7)+COUNTIF(C12:E36,8)</f>
        <v>0</v>
      </c>
      <c r="D11" s="344"/>
      <c r="E11" s="360"/>
      <c r="F11" s="343">
        <f>COUNTIF(F12:H36,1)+COUNTIF(F12:H36,2)+COUNTIF(F12:H36,3)+COUNTIF(F12:H36,4)+COUNTIF(F12:H36,5)+COUNTIF(F12:H36,6)+COUNTIF(F12:H36,7)+COUNTIF(F12:H36,8)</f>
        <v>9</v>
      </c>
      <c r="G11" s="344"/>
      <c r="H11" s="360"/>
      <c r="I11" s="343">
        <f>COUNTIF(I12:K36,1)+COUNTIF(I12:K36,2)+COUNTIF(I12:K36,3)+COUNTIF(I12:K36,4)+COUNTIF(I12:K36,5)+COUNTIF(I12:K36,6)+COUNTIF(I12:K36,7)+COUNTIF(I12:K36,8)</f>
        <v>0</v>
      </c>
      <c r="J11" s="344"/>
      <c r="K11" s="344"/>
      <c r="L11" s="343">
        <f>COUNTIF(L12:N36,1)+COUNTIF(L12:N36,2)+COUNTIF(L12:N36,3)+COUNTIF(L12:N36,4)+COUNTIF(L12:N36,5)+COUNTIF(L12:N36,6)+COUNTIF(L12:N36,7)+COUNTIF(L12:N36,8)</f>
        <v>0</v>
      </c>
      <c r="M11" s="344"/>
      <c r="N11" s="344"/>
      <c r="O11" s="30">
        <f>SUM(O12:O36)</f>
        <v>826</v>
      </c>
      <c r="P11" s="30">
        <f>SUM(P12:P36)</f>
        <v>0</v>
      </c>
      <c r="Q11" s="30">
        <f>SUM(Q12:Q36)</f>
        <v>0</v>
      </c>
      <c r="R11" s="30">
        <f t="shared" ref="R11:AH11" si="5">SUM(R12:R36)</f>
        <v>0</v>
      </c>
      <c r="S11" s="30">
        <f t="shared" si="5"/>
        <v>0</v>
      </c>
      <c r="T11" s="30">
        <f t="shared" si="5"/>
        <v>826</v>
      </c>
      <c r="U11" s="30">
        <f t="shared" si="5"/>
        <v>334</v>
      </c>
      <c r="V11" s="30">
        <f t="shared" si="5"/>
        <v>492</v>
      </c>
      <c r="W11" s="30">
        <f t="shared" si="5"/>
        <v>0</v>
      </c>
      <c r="X11" s="30">
        <f t="shared" si="5"/>
        <v>320</v>
      </c>
      <c r="Y11" s="30">
        <f t="shared" si="5"/>
        <v>506</v>
      </c>
      <c r="Z11" s="30">
        <f t="shared" si="5"/>
        <v>0</v>
      </c>
      <c r="AA11" s="30">
        <f t="shared" si="5"/>
        <v>0</v>
      </c>
      <c r="AB11" s="30">
        <f t="shared" si="5"/>
        <v>0</v>
      </c>
      <c r="AC11" s="30">
        <f t="shared" si="5"/>
        <v>0</v>
      </c>
      <c r="AD11" s="30">
        <f t="shared" si="5"/>
        <v>0</v>
      </c>
      <c r="AE11" s="30">
        <f t="shared" si="5"/>
        <v>0</v>
      </c>
      <c r="AF11" s="30">
        <f t="shared" si="5"/>
        <v>0</v>
      </c>
      <c r="AG11" s="30">
        <f t="shared" si="5"/>
        <v>0</v>
      </c>
      <c r="AH11" s="30">
        <f t="shared" si="5"/>
        <v>0</v>
      </c>
      <c r="AI11" s="31"/>
      <c r="AJ11" s="32"/>
    </row>
    <row r="12" spans="1:37" ht="13.5" customHeight="1">
      <c r="A12" s="161" t="s">
        <v>434</v>
      </c>
      <c r="B12" s="128" t="s">
        <v>308</v>
      </c>
      <c r="C12" s="38"/>
      <c r="D12" s="36"/>
      <c r="E12" s="37"/>
      <c r="F12" s="38"/>
      <c r="G12" s="36">
        <v>2</v>
      </c>
      <c r="H12" s="37"/>
      <c r="I12" s="39"/>
      <c r="J12" s="36"/>
      <c r="K12" s="74"/>
      <c r="L12" s="35"/>
      <c r="M12" s="35"/>
      <c r="N12" s="35"/>
      <c r="O12" s="40">
        <f t="shared" ref="O12:O21" si="6">R12+T12</f>
        <v>117</v>
      </c>
      <c r="P12" s="40"/>
      <c r="Q12" s="40"/>
      <c r="R12" s="40"/>
      <c r="S12" s="40"/>
      <c r="T12" s="40">
        <f t="shared" ref="T12:T20" si="7">SUM(X12:AI12)</f>
        <v>117</v>
      </c>
      <c r="U12" s="40">
        <f>T12-V12</f>
        <v>0</v>
      </c>
      <c r="V12" s="40">
        <v>117</v>
      </c>
      <c r="W12" s="41"/>
      <c r="X12" s="3">
        <v>48</v>
      </c>
      <c r="Y12" s="3">
        <v>69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42"/>
    </row>
    <row r="13" spans="1:37" ht="13.5" customHeight="1">
      <c r="A13" s="161" t="s">
        <v>435</v>
      </c>
      <c r="B13" s="128" t="s">
        <v>442</v>
      </c>
      <c r="C13" s="9"/>
      <c r="D13" s="4"/>
      <c r="E13" s="5"/>
      <c r="F13" s="9"/>
      <c r="G13" s="4">
        <v>2</v>
      </c>
      <c r="H13" s="5"/>
      <c r="I13" s="10"/>
      <c r="J13" s="4"/>
      <c r="K13" s="74"/>
      <c r="L13" s="43"/>
      <c r="M13" s="43"/>
      <c r="N13" s="43"/>
      <c r="O13" s="40">
        <f t="shared" si="6"/>
        <v>78</v>
      </c>
      <c r="P13" s="40"/>
      <c r="Q13" s="40"/>
      <c r="R13" s="40"/>
      <c r="S13" s="40"/>
      <c r="T13" s="40">
        <f t="shared" si="7"/>
        <v>78</v>
      </c>
      <c r="U13" s="40">
        <f>T13-V13</f>
        <v>28</v>
      </c>
      <c r="V13" s="40">
        <v>50</v>
      </c>
      <c r="W13" s="41"/>
      <c r="X13" s="3">
        <v>32</v>
      </c>
      <c r="Y13" s="3">
        <v>46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42"/>
    </row>
    <row r="14" spans="1:37" ht="12.75" customHeight="1">
      <c r="A14" s="161" t="s">
        <v>436</v>
      </c>
      <c r="B14" s="128" t="s">
        <v>309</v>
      </c>
      <c r="C14" s="9"/>
      <c r="D14" s="4"/>
      <c r="E14" s="4"/>
      <c r="F14" s="9"/>
      <c r="G14" s="4">
        <v>2</v>
      </c>
      <c r="H14" s="4"/>
      <c r="I14" s="10"/>
      <c r="J14" s="4"/>
      <c r="K14" s="74"/>
      <c r="L14" s="10"/>
      <c r="M14" s="43"/>
      <c r="N14" s="74"/>
      <c r="O14" s="40">
        <f t="shared" si="6"/>
        <v>156</v>
      </c>
      <c r="P14" s="40"/>
      <c r="Q14" s="40"/>
      <c r="R14" s="40"/>
      <c r="S14" s="40"/>
      <c r="T14" s="40">
        <f t="shared" si="7"/>
        <v>156</v>
      </c>
      <c r="U14" s="40">
        <f>T14-V14</f>
        <v>78</v>
      </c>
      <c r="V14" s="40">
        <v>78</v>
      </c>
      <c r="W14" s="41"/>
      <c r="X14" s="3">
        <v>64</v>
      </c>
      <c r="Y14" s="3">
        <v>92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42"/>
    </row>
    <row r="15" spans="1:37" ht="12.75" customHeight="1">
      <c r="A15" s="161" t="s">
        <v>437</v>
      </c>
      <c r="B15" s="128" t="s">
        <v>313</v>
      </c>
      <c r="C15" s="9"/>
      <c r="D15" s="4"/>
      <c r="E15" s="5"/>
      <c r="F15" s="9"/>
      <c r="G15" s="4">
        <v>2</v>
      </c>
      <c r="H15" s="5"/>
      <c r="I15" s="10"/>
      <c r="J15" s="4"/>
      <c r="K15" s="74"/>
      <c r="L15" s="43"/>
      <c r="M15" s="43"/>
      <c r="N15" s="43"/>
      <c r="O15" s="40">
        <f t="shared" si="6"/>
        <v>117</v>
      </c>
      <c r="P15" s="40"/>
      <c r="Q15" s="40"/>
      <c r="R15" s="40"/>
      <c r="S15" s="40"/>
      <c r="T15" s="40">
        <f t="shared" si="7"/>
        <v>117</v>
      </c>
      <c r="U15" s="40">
        <f t="shared" ref="U15:U21" si="8">T15-V15</f>
        <v>67</v>
      </c>
      <c r="V15" s="40">
        <v>50</v>
      </c>
      <c r="W15" s="41"/>
      <c r="X15" s="3">
        <v>48</v>
      </c>
      <c r="Y15" s="3">
        <v>69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2"/>
    </row>
    <row r="16" spans="1:37" ht="12.75" customHeight="1">
      <c r="A16" s="161" t="s">
        <v>438</v>
      </c>
      <c r="B16" s="128" t="s">
        <v>456</v>
      </c>
      <c r="C16" s="9"/>
      <c r="D16" s="4"/>
      <c r="E16" s="5"/>
      <c r="F16" s="9"/>
      <c r="G16" s="4">
        <v>2</v>
      </c>
      <c r="H16" s="5"/>
      <c r="I16" s="10"/>
      <c r="J16" s="4"/>
      <c r="K16" s="74"/>
      <c r="L16" s="43"/>
      <c r="M16" s="43"/>
      <c r="N16" s="43"/>
      <c r="O16" s="40">
        <f t="shared" si="6"/>
        <v>39</v>
      </c>
      <c r="P16" s="40"/>
      <c r="Q16" s="40"/>
      <c r="R16" s="40"/>
      <c r="S16" s="40"/>
      <c r="T16" s="40">
        <f t="shared" si="7"/>
        <v>39</v>
      </c>
      <c r="U16" s="40">
        <f t="shared" si="8"/>
        <v>20</v>
      </c>
      <c r="V16" s="40">
        <v>19</v>
      </c>
      <c r="W16" s="41"/>
      <c r="X16" s="3">
        <v>16</v>
      </c>
      <c r="Y16" s="3">
        <v>23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42"/>
    </row>
    <row r="17" spans="1:36" ht="12.75" customHeight="1">
      <c r="A17" s="161" t="s">
        <v>440</v>
      </c>
      <c r="B17" s="128" t="s">
        <v>457</v>
      </c>
      <c r="C17" s="9"/>
      <c r="D17" s="4"/>
      <c r="E17" s="5"/>
      <c r="F17" s="9"/>
      <c r="G17" s="4">
        <v>2</v>
      </c>
      <c r="H17" s="5"/>
      <c r="I17" s="10"/>
      <c r="J17" s="4"/>
      <c r="K17" s="74"/>
      <c r="L17" s="43"/>
      <c r="M17" s="43"/>
      <c r="N17" s="43"/>
      <c r="O17" s="40">
        <f t="shared" si="6"/>
        <v>39</v>
      </c>
      <c r="P17" s="40"/>
      <c r="Q17" s="40"/>
      <c r="R17" s="40"/>
      <c r="S17" s="40"/>
      <c r="T17" s="40">
        <f t="shared" si="7"/>
        <v>39</v>
      </c>
      <c r="U17" s="40">
        <f t="shared" si="8"/>
        <v>19</v>
      </c>
      <c r="V17" s="40">
        <v>20</v>
      </c>
      <c r="W17" s="41"/>
      <c r="X17" s="3">
        <v>16</v>
      </c>
      <c r="Y17" s="3">
        <v>23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42"/>
    </row>
    <row r="18" spans="1:36" ht="12" customHeight="1">
      <c r="A18" s="161" t="s">
        <v>441</v>
      </c>
      <c r="B18" s="128" t="s">
        <v>458</v>
      </c>
      <c r="C18" s="9"/>
      <c r="D18" s="4"/>
      <c r="E18" s="5"/>
      <c r="F18" s="9"/>
      <c r="G18" s="4">
        <v>2</v>
      </c>
      <c r="H18" s="5"/>
      <c r="I18" s="10"/>
      <c r="J18" s="4"/>
      <c r="K18" s="74"/>
      <c r="L18" s="43"/>
      <c r="M18" s="43"/>
      <c r="N18" s="43"/>
      <c r="O18" s="40">
        <f t="shared" si="6"/>
        <v>62</v>
      </c>
      <c r="P18" s="40"/>
      <c r="Q18" s="40"/>
      <c r="R18" s="40"/>
      <c r="S18" s="40"/>
      <c r="T18" s="40">
        <f t="shared" si="7"/>
        <v>62</v>
      </c>
      <c r="U18" s="40">
        <f t="shared" si="8"/>
        <v>42</v>
      </c>
      <c r="V18" s="40">
        <v>20</v>
      </c>
      <c r="W18" s="41"/>
      <c r="X18" s="3">
        <v>16</v>
      </c>
      <c r="Y18" s="3">
        <v>46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2"/>
    </row>
    <row r="19" spans="1:36" ht="12.75" customHeight="1">
      <c r="A19" s="161" t="s">
        <v>443</v>
      </c>
      <c r="B19" s="128" t="s">
        <v>459</v>
      </c>
      <c r="C19" s="9"/>
      <c r="D19" s="4"/>
      <c r="E19" s="5"/>
      <c r="F19" s="9"/>
      <c r="G19" s="4">
        <v>2</v>
      </c>
      <c r="H19" s="5"/>
      <c r="I19" s="10"/>
      <c r="J19" s="4"/>
      <c r="K19" s="74"/>
      <c r="L19" s="43"/>
      <c r="M19" s="43"/>
      <c r="N19" s="43"/>
      <c r="O19" s="40">
        <f t="shared" si="6"/>
        <v>62</v>
      </c>
      <c r="P19" s="40"/>
      <c r="Q19" s="40"/>
      <c r="R19" s="40"/>
      <c r="S19" s="40"/>
      <c r="T19" s="40">
        <f t="shared" si="7"/>
        <v>62</v>
      </c>
      <c r="U19" s="40">
        <f t="shared" si="8"/>
        <v>32</v>
      </c>
      <c r="V19" s="40">
        <v>30</v>
      </c>
      <c r="W19" s="41"/>
      <c r="X19" s="3">
        <v>16</v>
      </c>
      <c r="Y19" s="3">
        <v>46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42"/>
    </row>
    <row r="20" spans="1:36" ht="15" customHeight="1">
      <c r="A20" s="161" t="s">
        <v>460</v>
      </c>
      <c r="B20" s="128" t="s">
        <v>310</v>
      </c>
      <c r="C20" s="9"/>
      <c r="D20" s="4"/>
      <c r="E20" s="5"/>
      <c r="F20" s="9"/>
      <c r="G20" s="4" t="s">
        <v>447</v>
      </c>
      <c r="H20" s="5"/>
      <c r="I20" s="10"/>
      <c r="J20" s="4"/>
      <c r="K20" s="74"/>
      <c r="L20" s="43"/>
      <c r="M20" s="43"/>
      <c r="N20" s="43"/>
      <c r="O20" s="40">
        <f t="shared" si="6"/>
        <v>78</v>
      </c>
      <c r="P20" s="40"/>
      <c r="Q20" s="40"/>
      <c r="R20" s="40"/>
      <c r="S20" s="40"/>
      <c r="T20" s="40">
        <f t="shared" si="7"/>
        <v>78</v>
      </c>
      <c r="U20" s="40">
        <f t="shared" si="8"/>
        <v>0</v>
      </c>
      <c r="V20" s="40">
        <v>78</v>
      </c>
      <c r="W20" s="41"/>
      <c r="X20" s="3">
        <v>32</v>
      </c>
      <c r="Y20" s="3">
        <v>46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2"/>
    </row>
    <row r="21" spans="1:36" ht="25.5" customHeight="1">
      <c r="A21" s="161" t="s">
        <v>466</v>
      </c>
      <c r="B21" s="128" t="s">
        <v>382</v>
      </c>
      <c r="C21" s="43"/>
      <c r="D21" s="4"/>
      <c r="E21" s="5"/>
      <c r="F21" s="9"/>
      <c r="G21" s="4">
        <v>2</v>
      </c>
      <c r="H21" s="5"/>
      <c r="I21" s="10"/>
      <c r="J21" s="4"/>
      <c r="K21" s="74"/>
      <c r="L21" s="43"/>
      <c r="M21" s="43"/>
      <c r="N21" s="43"/>
      <c r="O21" s="40">
        <f t="shared" si="6"/>
        <v>78</v>
      </c>
      <c r="P21" s="40"/>
      <c r="Q21" s="40"/>
      <c r="R21" s="40"/>
      <c r="S21" s="40"/>
      <c r="T21" s="40">
        <f>SUM(X21:AH21)</f>
        <v>78</v>
      </c>
      <c r="U21" s="40">
        <f t="shared" si="8"/>
        <v>48</v>
      </c>
      <c r="V21" s="40">
        <v>30</v>
      </c>
      <c r="W21" s="41"/>
      <c r="X21" s="3">
        <v>32</v>
      </c>
      <c r="Y21" s="3">
        <v>46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42"/>
    </row>
    <row r="22" spans="1:36" hidden="1">
      <c r="A22" s="33"/>
      <c r="B22" s="128"/>
      <c r="C22" s="43"/>
      <c r="D22" s="4"/>
      <c r="E22" s="5"/>
      <c r="F22" s="9"/>
      <c r="G22" s="4"/>
      <c r="H22" s="5"/>
      <c r="I22" s="10"/>
      <c r="J22" s="4"/>
      <c r="K22" s="74"/>
      <c r="L22" s="43"/>
      <c r="M22" s="43"/>
      <c r="N22" s="43"/>
      <c r="O22" s="40"/>
      <c r="P22" s="40"/>
      <c r="Q22" s="40"/>
      <c r="R22" s="40"/>
      <c r="S22" s="40"/>
      <c r="T22" s="40"/>
      <c r="U22" s="40"/>
      <c r="V22" s="40"/>
      <c r="W22" s="41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42"/>
    </row>
    <row r="23" spans="1:36" hidden="1">
      <c r="A23" s="44" t="s">
        <v>60</v>
      </c>
      <c r="B23" s="129"/>
      <c r="C23" s="10"/>
      <c r="D23" s="4"/>
      <c r="E23" s="5"/>
      <c r="F23" s="9"/>
      <c r="G23" s="4"/>
      <c r="H23" s="5"/>
      <c r="I23" s="10"/>
      <c r="J23" s="4"/>
      <c r="K23" s="74"/>
      <c r="L23" s="43"/>
      <c r="M23" s="43"/>
      <c r="N23" s="43"/>
      <c r="O23" s="40">
        <f t="shared" ref="O23:O36" si="9">R23+T23</f>
        <v>0</v>
      </c>
      <c r="P23" s="40"/>
      <c r="Q23" s="40"/>
      <c r="R23" s="40">
        <f t="shared" ref="R23:R35" si="10">T23/2</f>
        <v>0</v>
      </c>
      <c r="S23" s="40"/>
      <c r="T23" s="40">
        <f t="shared" ref="T23:T36" si="11">SUM(X23:AH23)</f>
        <v>0</v>
      </c>
      <c r="U23" s="40">
        <f t="shared" ref="U23:U36" si="12">T23-W23</f>
        <v>0</v>
      </c>
      <c r="V23" s="40"/>
      <c r="W23" s="4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42"/>
    </row>
    <row r="24" spans="1:36" hidden="1">
      <c r="A24" s="44" t="s">
        <v>61</v>
      </c>
      <c r="B24" s="130"/>
      <c r="C24" s="10"/>
      <c r="D24" s="4"/>
      <c r="E24" s="5"/>
      <c r="F24" s="9"/>
      <c r="G24" s="4"/>
      <c r="H24" s="5"/>
      <c r="I24" s="10"/>
      <c r="J24" s="4"/>
      <c r="K24" s="74"/>
      <c r="L24" s="43"/>
      <c r="M24" s="43"/>
      <c r="N24" s="43"/>
      <c r="O24" s="40">
        <f t="shared" si="9"/>
        <v>0</v>
      </c>
      <c r="P24" s="40"/>
      <c r="Q24" s="40"/>
      <c r="R24" s="40">
        <f t="shared" si="10"/>
        <v>0</v>
      </c>
      <c r="S24" s="40"/>
      <c r="T24" s="40">
        <f t="shared" si="11"/>
        <v>0</v>
      </c>
      <c r="U24" s="40">
        <f t="shared" si="12"/>
        <v>0</v>
      </c>
      <c r="V24" s="40"/>
      <c r="W24" s="41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42"/>
    </row>
    <row r="25" spans="1:36" hidden="1">
      <c r="A25" s="44" t="s">
        <v>62</v>
      </c>
      <c r="B25" s="130"/>
      <c r="C25" s="10"/>
      <c r="D25" s="4"/>
      <c r="E25" s="5"/>
      <c r="F25" s="9"/>
      <c r="G25" s="4"/>
      <c r="H25" s="5"/>
      <c r="I25" s="10"/>
      <c r="J25" s="4"/>
      <c r="K25" s="74"/>
      <c r="L25" s="43"/>
      <c r="M25" s="43"/>
      <c r="N25" s="43"/>
      <c r="O25" s="40">
        <f t="shared" si="9"/>
        <v>0</v>
      </c>
      <c r="P25" s="40"/>
      <c r="Q25" s="40"/>
      <c r="R25" s="40">
        <f t="shared" si="10"/>
        <v>0</v>
      </c>
      <c r="S25" s="40"/>
      <c r="T25" s="40">
        <f t="shared" si="11"/>
        <v>0</v>
      </c>
      <c r="U25" s="40">
        <f t="shared" si="12"/>
        <v>0</v>
      </c>
      <c r="V25" s="40"/>
      <c r="W25" s="41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42"/>
    </row>
    <row r="26" spans="1:36" hidden="1">
      <c r="A26" s="44" t="s">
        <v>63</v>
      </c>
      <c r="B26" s="130"/>
      <c r="C26" s="10"/>
      <c r="D26" s="4"/>
      <c r="E26" s="5"/>
      <c r="F26" s="9"/>
      <c r="G26" s="4"/>
      <c r="H26" s="5"/>
      <c r="I26" s="10"/>
      <c r="J26" s="4"/>
      <c r="K26" s="74"/>
      <c r="L26" s="43"/>
      <c r="M26" s="43"/>
      <c r="N26" s="43"/>
      <c r="O26" s="40">
        <f t="shared" si="9"/>
        <v>0</v>
      </c>
      <c r="P26" s="40"/>
      <c r="Q26" s="40"/>
      <c r="R26" s="40">
        <f t="shared" si="10"/>
        <v>0</v>
      </c>
      <c r="S26" s="40"/>
      <c r="T26" s="40">
        <f t="shared" si="11"/>
        <v>0</v>
      </c>
      <c r="U26" s="40">
        <f t="shared" si="12"/>
        <v>0</v>
      </c>
      <c r="V26" s="40"/>
      <c r="W26" s="41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42"/>
    </row>
    <row r="27" spans="1:36" hidden="1">
      <c r="A27" s="44" t="s">
        <v>64</v>
      </c>
      <c r="B27" s="130"/>
      <c r="C27" s="10"/>
      <c r="D27" s="4"/>
      <c r="E27" s="5"/>
      <c r="F27" s="9"/>
      <c r="G27" s="4"/>
      <c r="H27" s="5"/>
      <c r="I27" s="10"/>
      <c r="J27" s="4"/>
      <c r="K27" s="74"/>
      <c r="L27" s="43"/>
      <c r="M27" s="43"/>
      <c r="N27" s="43"/>
      <c r="O27" s="40">
        <f t="shared" si="9"/>
        <v>0</v>
      </c>
      <c r="P27" s="40"/>
      <c r="Q27" s="40"/>
      <c r="R27" s="40">
        <f t="shared" si="10"/>
        <v>0</v>
      </c>
      <c r="S27" s="40"/>
      <c r="T27" s="40">
        <f t="shared" si="11"/>
        <v>0</v>
      </c>
      <c r="U27" s="40">
        <f t="shared" si="12"/>
        <v>0</v>
      </c>
      <c r="V27" s="40"/>
      <c r="W27" s="41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2"/>
    </row>
    <row r="28" spans="1:36" hidden="1">
      <c r="A28" s="44" t="s">
        <v>65</v>
      </c>
      <c r="B28" s="130"/>
      <c r="C28" s="10"/>
      <c r="D28" s="4"/>
      <c r="E28" s="5"/>
      <c r="F28" s="9"/>
      <c r="G28" s="4"/>
      <c r="H28" s="5"/>
      <c r="I28" s="10"/>
      <c r="J28" s="4"/>
      <c r="K28" s="74"/>
      <c r="L28" s="43"/>
      <c r="M28" s="43"/>
      <c r="N28" s="43"/>
      <c r="O28" s="40">
        <f t="shared" si="9"/>
        <v>0</v>
      </c>
      <c r="P28" s="40"/>
      <c r="Q28" s="40"/>
      <c r="R28" s="40">
        <f t="shared" si="10"/>
        <v>0</v>
      </c>
      <c r="S28" s="40"/>
      <c r="T28" s="40">
        <f t="shared" si="11"/>
        <v>0</v>
      </c>
      <c r="U28" s="40">
        <f t="shared" si="12"/>
        <v>0</v>
      </c>
      <c r="V28" s="40"/>
      <c r="W28" s="41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42"/>
    </row>
    <row r="29" spans="1:36" hidden="1">
      <c r="A29" s="44" t="s">
        <v>66</v>
      </c>
      <c r="B29" s="130"/>
      <c r="C29" s="10"/>
      <c r="D29" s="4"/>
      <c r="E29" s="5"/>
      <c r="F29" s="9"/>
      <c r="G29" s="4"/>
      <c r="H29" s="5"/>
      <c r="I29" s="10"/>
      <c r="J29" s="4"/>
      <c r="K29" s="74"/>
      <c r="L29" s="43"/>
      <c r="M29" s="43"/>
      <c r="N29" s="43"/>
      <c r="O29" s="40">
        <f t="shared" si="9"/>
        <v>0</v>
      </c>
      <c r="P29" s="40"/>
      <c r="Q29" s="40"/>
      <c r="R29" s="40">
        <f t="shared" si="10"/>
        <v>0</v>
      </c>
      <c r="S29" s="40"/>
      <c r="T29" s="40">
        <f t="shared" si="11"/>
        <v>0</v>
      </c>
      <c r="U29" s="40">
        <f t="shared" si="12"/>
        <v>0</v>
      </c>
      <c r="V29" s="40"/>
      <c r="W29" s="41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42"/>
    </row>
    <row r="30" spans="1:36" hidden="1">
      <c r="A30" s="44" t="s">
        <v>67</v>
      </c>
      <c r="B30" s="130"/>
      <c r="C30" s="10"/>
      <c r="D30" s="4"/>
      <c r="E30" s="5"/>
      <c r="F30" s="9"/>
      <c r="G30" s="4"/>
      <c r="H30" s="5"/>
      <c r="I30" s="10"/>
      <c r="J30" s="4"/>
      <c r="K30" s="74"/>
      <c r="L30" s="43"/>
      <c r="M30" s="43"/>
      <c r="N30" s="43"/>
      <c r="O30" s="40">
        <f t="shared" si="9"/>
        <v>0</v>
      </c>
      <c r="P30" s="40"/>
      <c r="Q30" s="40"/>
      <c r="R30" s="40">
        <f t="shared" si="10"/>
        <v>0</v>
      </c>
      <c r="S30" s="40"/>
      <c r="T30" s="40">
        <f t="shared" si="11"/>
        <v>0</v>
      </c>
      <c r="U30" s="40">
        <f t="shared" si="12"/>
        <v>0</v>
      </c>
      <c r="V30" s="40"/>
      <c r="W30" s="41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2"/>
    </row>
    <row r="31" spans="1:36" hidden="1">
      <c r="A31" s="44" t="s">
        <v>68</v>
      </c>
      <c r="B31" s="130"/>
      <c r="C31" s="10"/>
      <c r="D31" s="4"/>
      <c r="E31" s="5"/>
      <c r="F31" s="9"/>
      <c r="G31" s="4"/>
      <c r="H31" s="5"/>
      <c r="I31" s="10"/>
      <c r="J31" s="4"/>
      <c r="K31" s="74"/>
      <c r="L31" s="43"/>
      <c r="M31" s="43"/>
      <c r="N31" s="43"/>
      <c r="O31" s="40">
        <f t="shared" si="9"/>
        <v>0</v>
      </c>
      <c r="P31" s="40"/>
      <c r="Q31" s="40"/>
      <c r="R31" s="40">
        <f t="shared" si="10"/>
        <v>0</v>
      </c>
      <c r="S31" s="40"/>
      <c r="T31" s="40">
        <f t="shared" si="11"/>
        <v>0</v>
      </c>
      <c r="U31" s="40">
        <f t="shared" si="12"/>
        <v>0</v>
      </c>
      <c r="V31" s="40"/>
      <c r="W31" s="41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42"/>
    </row>
    <row r="32" spans="1:36" ht="12.75" hidden="1" customHeight="1">
      <c r="A32" s="44" t="s">
        <v>69</v>
      </c>
      <c r="B32" s="130"/>
      <c r="C32" s="10"/>
      <c r="D32" s="4"/>
      <c r="E32" s="5"/>
      <c r="F32" s="9"/>
      <c r="G32" s="4"/>
      <c r="H32" s="5"/>
      <c r="I32" s="10"/>
      <c r="J32" s="4"/>
      <c r="K32" s="74"/>
      <c r="L32" s="43"/>
      <c r="M32" s="43"/>
      <c r="N32" s="43"/>
      <c r="O32" s="40">
        <f t="shared" si="9"/>
        <v>0</v>
      </c>
      <c r="P32" s="40"/>
      <c r="Q32" s="40"/>
      <c r="R32" s="40">
        <f t="shared" si="10"/>
        <v>0</v>
      </c>
      <c r="S32" s="40"/>
      <c r="T32" s="40">
        <f t="shared" si="11"/>
        <v>0</v>
      </c>
      <c r="U32" s="40">
        <f t="shared" si="12"/>
        <v>0</v>
      </c>
      <c r="V32" s="40"/>
      <c r="W32" s="41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42"/>
    </row>
    <row r="33" spans="1:58" hidden="1">
      <c r="A33" s="44" t="s">
        <v>70</v>
      </c>
      <c r="B33" s="130"/>
      <c r="C33" s="10"/>
      <c r="D33" s="4"/>
      <c r="E33" s="5"/>
      <c r="F33" s="9"/>
      <c r="G33" s="4"/>
      <c r="H33" s="5"/>
      <c r="I33" s="10"/>
      <c r="J33" s="4"/>
      <c r="K33" s="74"/>
      <c r="L33" s="43"/>
      <c r="M33" s="43"/>
      <c r="N33" s="43"/>
      <c r="O33" s="40">
        <f t="shared" si="9"/>
        <v>0</v>
      </c>
      <c r="P33" s="40"/>
      <c r="Q33" s="40"/>
      <c r="R33" s="40">
        <f t="shared" si="10"/>
        <v>0</v>
      </c>
      <c r="S33" s="40"/>
      <c r="T33" s="40">
        <f t="shared" si="11"/>
        <v>0</v>
      </c>
      <c r="U33" s="40">
        <f t="shared" si="12"/>
        <v>0</v>
      </c>
      <c r="V33" s="40"/>
      <c r="W33" s="41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2"/>
    </row>
    <row r="34" spans="1:58" s="46" customFormat="1" hidden="1">
      <c r="A34" s="44" t="s">
        <v>71</v>
      </c>
      <c r="B34" s="130"/>
      <c r="C34" s="10"/>
      <c r="D34" s="4"/>
      <c r="E34" s="5"/>
      <c r="F34" s="9"/>
      <c r="G34" s="4"/>
      <c r="H34" s="5"/>
      <c r="I34" s="10"/>
      <c r="J34" s="4"/>
      <c r="K34" s="74"/>
      <c r="L34" s="43"/>
      <c r="M34" s="43"/>
      <c r="N34" s="43"/>
      <c r="O34" s="40">
        <f t="shared" si="9"/>
        <v>0</v>
      </c>
      <c r="P34" s="40"/>
      <c r="Q34" s="40"/>
      <c r="R34" s="40">
        <f t="shared" si="10"/>
        <v>0</v>
      </c>
      <c r="S34" s="40"/>
      <c r="T34" s="40">
        <f t="shared" si="11"/>
        <v>0</v>
      </c>
      <c r="U34" s="40">
        <f t="shared" si="12"/>
        <v>0</v>
      </c>
      <c r="V34" s="40"/>
      <c r="W34" s="41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2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idden="1">
      <c r="A35" s="33" t="s">
        <v>72</v>
      </c>
      <c r="B35" s="128"/>
      <c r="C35" s="43"/>
      <c r="D35" s="4"/>
      <c r="E35" s="5"/>
      <c r="F35" s="47"/>
      <c r="G35" s="48"/>
      <c r="H35" s="49"/>
      <c r="I35" s="10"/>
      <c r="J35" s="4"/>
      <c r="K35" s="74"/>
      <c r="L35" s="43"/>
      <c r="M35" s="43"/>
      <c r="N35" s="43"/>
      <c r="O35" s="40">
        <f t="shared" si="9"/>
        <v>0</v>
      </c>
      <c r="P35" s="40"/>
      <c r="Q35" s="40"/>
      <c r="R35" s="40">
        <f t="shared" si="10"/>
        <v>0</v>
      </c>
      <c r="S35" s="40"/>
      <c r="T35" s="40">
        <f t="shared" si="11"/>
        <v>0</v>
      </c>
      <c r="U35" s="40">
        <f t="shared" si="12"/>
        <v>0</v>
      </c>
      <c r="V35" s="40"/>
      <c r="W35" s="41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42"/>
    </row>
    <row r="36" spans="1:58" hidden="1">
      <c r="A36" s="33" t="s">
        <v>73</v>
      </c>
      <c r="B36" s="128"/>
      <c r="C36" s="35"/>
      <c r="D36" s="36"/>
      <c r="E36" s="37"/>
      <c r="F36" s="38"/>
      <c r="G36" s="36"/>
      <c r="H36" s="37"/>
      <c r="I36" s="39"/>
      <c r="J36" s="36"/>
      <c r="K36" s="182"/>
      <c r="L36" s="35"/>
      <c r="M36" s="35"/>
      <c r="N36" s="35"/>
      <c r="O36" s="40">
        <f t="shared" si="9"/>
        <v>0</v>
      </c>
      <c r="P36" s="40"/>
      <c r="Q36" s="40"/>
      <c r="R36" s="40">
        <f t="shared" ref="R36:R62" si="13">T36/2</f>
        <v>0</v>
      </c>
      <c r="S36" s="40"/>
      <c r="T36" s="40">
        <f t="shared" si="11"/>
        <v>0</v>
      </c>
      <c r="U36" s="40">
        <f t="shared" si="12"/>
        <v>0</v>
      </c>
      <c r="V36" s="40"/>
      <c r="W36" s="41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42"/>
    </row>
    <row r="37" spans="1:58" ht="24" customHeight="1">
      <c r="A37" s="50" t="s">
        <v>461</v>
      </c>
      <c r="B37" s="29" t="s">
        <v>408</v>
      </c>
      <c r="C37" s="344">
        <f>COUNTIF(C38:E63,1)+COUNTIF(C38:E63,2)+COUNTIF(C38:E63,3)+COUNTIF(C38:E63,4)+COUNTIF(C38:E63,5)+COUNTIF(C38:E63,6)+COUNTIF(C38:E63,7)+COUNTIF(C38:E63,8)</f>
        <v>0</v>
      </c>
      <c r="D37" s="344"/>
      <c r="E37" s="360"/>
      <c r="F37" s="343">
        <f>COUNTIF(F38:H63,1)+COUNTIF(F38:H63,2)+COUNTIF(F38:H63,3)+COUNTIF(F38:H63,4)+COUNTIF(F38:H63,5)+COUNTIF(F38:H63,6)+COUNTIF(F38:H63,7)+COUNTIF(F38:H63,8)</f>
        <v>1</v>
      </c>
      <c r="G37" s="344"/>
      <c r="H37" s="360"/>
      <c r="I37" s="343">
        <f>COUNTIF(I38:K63,1)+COUNTIF(I38:K63,2)+COUNTIF(I38:K63,3)+COUNTIF(I38:K63,4)+COUNTIF(I38:K63,5)+COUNTIF(I38:K63,6)+COUNTIF(I38:K63,7)+COUNTIF(I38:K63,8)</f>
        <v>4</v>
      </c>
      <c r="J37" s="344"/>
      <c r="K37" s="344"/>
      <c r="L37" s="345">
        <f>COUNTIF(L38:N44,1)+COUNTIF(L38:N44,2)+COUNTIF(L38:N44,3)+COUNTIF(L38:N44,4)+COUNTIF(L38:N44,5)+COUNTIF(L38:N44,6)+COUNTIF(L38:N44,7)+COUNTIF(L38:N44,8)</f>
        <v>0</v>
      </c>
      <c r="M37" s="346"/>
      <c r="N37" s="344"/>
      <c r="O37" s="30">
        <f>SUM(O38:O41)</f>
        <v>540</v>
      </c>
      <c r="P37" s="30">
        <f>SUM(P38:P41)</f>
        <v>12</v>
      </c>
      <c r="Q37" s="30">
        <f>SUM(Q38:Q41)</f>
        <v>0</v>
      </c>
      <c r="R37" s="30">
        <f t="shared" ref="R37:Y37" si="14">SUM(R38:R41)</f>
        <v>52</v>
      </c>
      <c r="S37" s="30">
        <f>SUM(S38:S41)</f>
        <v>8</v>
      </c>
      <c r="T37" s="30">
        <f t="shared" si="14"/>
        <v>468</v>
      </c>
      <c r="U37" s="30">
        <f t="shared" si="14"/>
        <v>218</v>
      </c>
      <c r="V37" s="30">
        <f t="shared" si="14"/>
        <v>250</v>
      </c>
      <c r="W37" s="30">
        <f t="shared" si="14"/>
        <v>0</v>
      </c>
      <c r="X37" s="30">
        <f t="shared" si="14"/>
        <v>192</v>
      </c>
      <c r="Y37" s="30">
        <f t="shared" si="14"/>
        <v>276</v>
      </c>
      <c r="Z37" s="30">
        <f t="shared" ref="Z37:AH37" si="15">SUM(Z38:Z63)</f>
        <v>0</v>
      </c>
      <c r="AA37" s="30">
        <f t="shared" si="15"/>
        <v>0</v>
      </c>
      <c r="AB37" s="51">
        <f t="shared" si="15"/>
        <v>0</v>
      </c>
      <c r="AC37" s="30">
        <f t="shared" si="15"/>
        <v>0</v>
      </c>
      <c r="AD37" s="51">
        <f t="shared" si="15"/>
        <v>0</v>
      </c>
      <c r="AE37" s="30">
        <f t="shared" si="15"/>
        <v>0</v>
      </c>
      <c r="AF37" s="51">
        <f t="shared" si="15"/>
        <v>0</v>
      </c>
      <c r="AG37" s="30">
        <f t="shared" si="15"/>
        <v>0</v>
      </c>
      <c r="AH37" s="51">
        <f t="shared" si="15"/>
        <v>0</v>
      </c>
      <c r="AI37" s="31"/>
      <c r="AJ37" s="30"/>
    </row>
    <row r="38" spans="1:58" ht="13.5" customHeight="1">
      <c r="A38" s="161" t="s">
        <v>444</v>
      </c>
      <c r="B38" s="128" t="s">
        <v>404</v>
      </c>
      <c r="C38" s="9"/>
      <c r="D38" s="4"/>
      <c r="E38" s="4"/>
      <c r="F38" s="9"/>
      <c r="G38" s="4"/>
      <c r="H38" s="4"/>
      <c r="I38" s="10">
        <v>1</v>
      </c>
      <c r="J38" s="4">
        <v>2</v>
      </c>
      <c r="K38" s="74"/>
      <c r="L38" s="178"/>
      <c r="M38" s="179"/>
      <c r="N38" s="74"/>
      <c r="O38" s="40">
        <f>SUM(P38:T38)</f>
        <v>153</v>
      </c>
      <c r="P38" s="40">
        <v>6</v>
      </c>
      <c r="Q38" s="40"/>
      <c r="R38" s="40">
        <v>26</v>
      </c>
      <c r="S38" s="40">
        <v>4</v>
      </c>
      <c r="T38" s="40">
        <f>SUM(X38:AI38)</f>
        <v>117</v>
      </c>
      <c r="U38" s="40">
        <f t="shared" ref="U38:U43" si="16">T38-V38</f>
        <v>20</v>
      </c>
      <c r="V38" s="40">
        <v>97</v>
      </c>
      <c r="W38" s="41"/>
      <c r="X38" s="3">
        <v>48</v>
      </c>
      <c r="Y38" s="3">
        <v>69</v>
      </c>
      <c r="Z38" s="3"/>
      <c r="AA38" s="3"/>
      <c r="AB38" s="3"/>
      <c r="AC38" s="3"/>
      <c r="AD38" s="3"/>
      <c r="AE38" s="3"/>
      <c r="AF38" s="3"/>
      <c r="AG38" s="3"/>
      <c r="AH38" s="3"/>
      <c r="AI38" s="390"/>
      <c r="AJ38" s="385"/>
    </row>
    <row r="39" spans="1:58" ht="12.75" customHeight="1">
      <c r="A39" s="161" t="s">
        <v>445</v>
      </c>
      <c r="B39" s="128" t="s">
        <v>405</v>
      </c>
      <c r="C39" s="9"/>
      <c r="D39" s="4"/>
      <c r="E39" s="4"/>
      <c r="F39" s="9"/>
      <c r="G39" s="4">
        <v>2</v>
      </c>
      <c r="H39" s="4"/>
      <c r="I39" s="10"/>
      <c r="J39" s="4"/>
      <c r="K39" s="74"/>
      <c r="L39" s="178"/>
      <c r="M39" s="179"/>
      <c r="N39" s="74"/>
      <c r="O39" s="40">
        <f t="shared" ref="O39:O40" si="17">SUM(P39:T39)</f>
        <v>195</v>
      </c>
      <c r="P39" s="40"/>
      <c r="Q39" s="40"/>
      <c r="R39" s="40"/>
      <c r="S39" s="40"/>
      <c r="T39" s="40">
        <f>SUM(X39:AI39)</f>
        <v>195</v>
      </c>
      <c r="U39" s="40">
        <f t="shared" si="16"/>
        <v>92</v>
      </c>
      <c r="V39" s="40">
        <v>103</v>
      </c>
      <c r="W39" s="41"/>
      <c r="X39" s="3">
        <v>80</v>
      </c>
      <c r="Y39" s="3">
        <v>115</v>
      </c>
      <c r="Z39" s="3"/>
      <c r="AA39" s="3"/>
      <c r="AB39" s="3"/>
      <c r="AC39" s="3"/>
      <c r="AD39" s="3"/>
      <c r="AE39" s="3"/>
      <c r="AF39" s="3"/>
      <c r="AG39" s="3"/>
      <c r="AH39" s="3"/>
      <c r="AI39" s="391"/>
      <c r="AJ39" s="386"/>
    </row>
    <row r="40" spans="1:58" ht="13.5" customHeight="1">
      <c r="A40" s="161" t="s">
        <v>446</v>
      </c>
      <c r="B40" s="128" t="s">
        <v>439</v>
      </c>
      <c r="C40" s="9"/>
      <c r="D40" s="4"/>
      <c r="E40" s="4"/>
      <c r="F40" s="9"/>
      <c r="G40" s="4"/>
      <c r="H40" s="4"/>
      <c r="I40" s="10">
        <v>1</v>
      </c>
      <c r="J40" s="4">
        <v>2</v>
      </c>
      <c r="K40" s="74"/>
      <c r="L40" s="178"/>
      <c r="M40" s="179"/>
      <c r="N40" s="74"/>
      <c r="O40" s="40">
        <f t="shared" si="17"/>
        <v>192</v>
      </c>
      <c r="P40" s="40">
        <v>6</v>
      </c>
      <c r="Q40" s="40"/>
      <c r="R40" s="40">
        <v>26</v>
      </c>
      <c r="S40" s="40">
        <v>4</v>
      </c>
      <c r="T40" s="40">
        <f>SUM(X40:AI40)</f>
        <v>156</v>
      </c>
      <c r="U40" s="40">
        <f t="shared" si="16"/>
        <v>106</v>
      </c>
      <c r="V40" s="40">
        <v>50</v>
      </c>
      <c r="W40" s="41"/>
      <c r="X40" s="3">
        <v>64</v>
      </c>
      <c r="Y40" s="3">
        <v>92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2"/>
    </row>
    <row r="41" spans="1:58" ht="12.75" hidden="1" customHeight="1">
      <c r="A41" s="161"/>
      <c r="B41" s="128"/>
      <c r="C41" s="9"/>
      <c r="D41" s="4"/>
      <c r="E41" s="4"/>
      <c r="F41" s="9"/>
      <c r="G41" s="4"/>
      <c r="H41" s="4"/>
      <c r="I41" s="10"/>
      <c r="J41" s="4"/>
      <c r="K41" s="74"/>
      <c r="L41" s="10"/>
      <c r="M41" s="43"/>
      <c r="N41" s="74"/>
      <c r="O41" s="40">
        <f>R41+T41</f>
        <v>0</v>
      </c>
      <c r="P41" s="40"/>
      <c r="Q41" s="40"/>
      <c r="R41" s="40"/>
      <c r="S41" s="40"/>
      <c r="T41" s="40">
        <f>SUM(X41:AI41)</f>
        <v>0</v>
      </c>
      <c r="U41" s="40">
        <f t="shared" si="16"/>
        <v>0</v>
      </c>
      <c r="V41" s="40"/>
      <c r="W41" s="41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42"/>
    </row>
    <row r="42" spans="1:58" hidden="1">
      <c r="A42" s="52"/>
      <c r="B42" s="128"/>
      <c r="C42" s="43"/>
      <c r="D42" s="4"/>
      <c r="E42" s="5"/>
      <c r="F42" s="9"/>
      <c r="G42" s="4"/>
      <c r="H42" s="4"/>
      <c r="I42" s="10"/>
      <c r="J42" s="4"/>
      <c r="K42" s="11"/>
      <c r="L42" s="177"/>
      <c r="M42" s="177"/>
      <c r="N42" s="11"/>
      <c r="O42" s="40"/>
      <c r="P42" s="40"/>
      <c r="Q42" s="40"/>
      <c r="R42" s="40"/>
      <c r="S42" s="40"/>
      <c r="T42" s="40"/>
      <c r="U42" s="40">
        <f t="shared" si="16"/>
        <v>0</v>
      </c>
      <c r="V42" s="40"/>
      <c r="W42" s="41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42"/>
    </row>
    <row r="43" spans="1:58" hidden="1">
      <c r="A43" s="52"/>
      <c r="B43" s="128"/>
      <c r="C43" s="43"/>
      <c r="D43" s="4"/>
      <c r="E43" s="5"/>
      <c r="F43" s="9"/>
      <c r="G43" s="4"/>
      <c r="H43" s="4"/>
      <c r="I43" s="39"/>
      <c r="J43" s="36"/>
      <c r="K43" s="35"/>
      <c r="L43" s="35"/>
      <c r="M43" s="35"/>
      <c r="N43" s="35"/>
      <c r="O43" s="40">
        <f t="shared" ref="O43:O63" si="18">R43+T43</f>
        <v>0</v>
      </c>
      <c r="P43" s="40"/>
      <c r="Q43" s="40"/>
      <c r="R43" s="40">
        <f t="shared" si="13"/>
        <v>0</v>
      </c>
      <c r="S43" s="40"/>
      <c r="T43" s="40">
        <f t="shared" ref="T43:T63" si="19">SUM(X43:AH43)</f>
        <v>0</v>
      </c>
      <c r="U43" s="40">
        <f t="shared" si="16"/>
        <v>0</v>
      </c>
      <c r="V43" s="40"/>
      <c r="W43" s="41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42">
        <f t="shared" ref="AJ43:AJ74" si="20">T43-AI43</f>
        <v>0</v>
      </c>
    </row>
    <row r="44" spans="1:58" hidden="1">
      <c r="A44" s="142" t="s">
        <v>406</v>
      </c>
      <c r="B44" s="151"/>
      <c r="C44" s="143"/>
      <c r="D44" s="144"/>
      <c r="E44" s="145"/>
      <c r="F44" s="146"/>
      <c r="G44" s="144"/>
      <c r="H44" s="144"/>
      <c r="I44" s="147"/>
      <c r="J44" s="144"/>
      <c r="K44" s="143"/>
      <c r="L44" s="143"/>
      <c r="M44" s="143"/>
      <c r="N44" s="143"/>
      <c r="O44" s="148">
        <f t="shared" si="18"/>
        <v>0</v>
      </c>
      <c r="P44" s="148"/>
      <c r="Q44" s="148"/>
      <c r="R44" s="148"/>
      <c r="S44" s="148"/>
      <c r="T44" s="148">
        <f t="shared" si="19"/>
        <v>0</v>
      </c>
      <c r="U44" s="148">
        <f t="shared" ref="U44:U63" si="21">T44-W44</f>
        <v>0</v>
      </c>
      <c r="V44" s="148"/>
      <c r="W44" s="149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6"/>
      <c r="AJ44" s="157">
        <f t="shared" si="20"/>
        <v>0</v>
      </c>
    </row>
    <row r="45" spans="1:58" ht="27" customHeight="1">
      <c r="A45" s="152" t="s">
        <v>407</v>
      </c>
      <c r="B45" s="132" t="s">
        <v>462</v>
      </c>
      <c r="C45" s="126"/>
      <c r="D45" s="153"/>
      <c r="E45" s="154"/>
      <c r="F45" s="155"/>
      <c r="G45" s="153"/>
      <c r="H45" s="153"/>
      <c r="I45" s="127"/>
      <c r="J45" s="153"/>
      <c r="K45" s="174"/>
      <c r="L45" s="345">
        <f>COUNTIF(L46:N48,1)+COUNTIF(L46:N48,2)+COUNTIF(L46:N48,3)+COUNTIF(L46:N48,4)+COUNTIF(L46:N48,5)+COUNTIF(L46:N48,6)+COUNTIF(L46:N48,7)+COUNTIF(L46:N48,8)</f>
        <v>2</v>
      </c>
      <c r="M45" s="346"/>
      <c r="N45" s="344"/>
      <c r="O45" s="30">
        <f>SUM(O46:O47)</f>
        <v>71</v>
      </c>
      <c r="P45" s="30"/>
      <c r="Q45" s="30"/>
      <c r="R45" s="30">
        <f t="shared" ref="R45:W45" si="22">SUM(R46:R47)</f>
        <v>0</v>
      </c>
      <c r="S45" s="30"/>
      <c r="T45" s="30">
        <f t="shared" si="22"/>
        <v>71</v>
      </c>
      <c r="U45" s="30">
        <f>SUM(U46:U47)</f>
        <v>21</v>
      </c>
      <c r="V45" s="30">
        <f>SUM(V46:V47)</f>
        <v>50</v>
      </c>
      <c r="W45" s="30">
        <f t="shared" si="22"/>
        <v>0</v>
      </c>
      <c r="X45" s="30">
        <f>SUM(X46:X47)</f>
        <v>48</v>
      </c>
      <c r="Y45" s="30">
        <f>SUM(Y46:Y47)</f>
        <v>23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42">
        <f t="shared" si="20"/>
        <v>71</v>
      </c>
    </row>
    <row r="46" spans="1:58" ht="15" customHeight="1">
      <c r="A46" s="52" t="s">
        <v>463</v>
      </c>
      <c r="B46" s="128" t="s">
        <v>471</v>
      </c>
      <c r="C46" s="43"/>
      <c r="D46" s="4"/>
      <c r="E46" s="5"/>
      <c r="F46" s="9"/>
      <c r="G46" s="4"/>
      <c r="H46" s="4"/>
      <c r="I46" s="10"/>
      <c r="J46" s="4"/>
      <c r="K46" s="74"/>
      <c r="L46" s="43"/>
      <c r="M46" s="43">
        <v>2</v>
      </c>
      <c r="N46" s="43"/>
      <c r="O46" s="40">
        <f t="shared" si="18"/>
        <v>39</v>
      </c>
      <c r="P46" s="40"/>
      <c r="Q46" s="40"/>
      <c r="R46" s="40"/>
      <c r="S46" s="40"/>
      <c r="T46" s="40">
        <f t="shared" si="19"/>
        <v>39</v>
      </c>
      <c r="U46" s="40">
        <f>T46-V46</f>
        <v>9</v>
      </c>
      <c r="V46" s="40">
        <v>30</v>
      </c>
      <c r="W46" s="41"/>
      <c r="X46" s="3">
        <v>16</v>
      </c>
      <c r="Y46" s="3">
        <v>23</v>
      </c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158">
        <f t="shared" si="20"/>
        <v>39</v>
      </c>
    </row>
    <row r="47" spans="1:58" ht="24.75" customHeight="1">
      <c r="A47" s="52" t="s">
        <v>470</v>
      </c>
      <c r="B47" s="128" t="s">
        <v>464</v>
      </c>
      <c r="C47" s="126"/>
      <c r="D47" s="153"/>
      <c r="E47" s="154"/>
      <c r="F47" s="155"/>
      <c r="G47" s="153"/>
      <c r="H47" s="153"/>
      <c r="I47" s="127"/>
      <c r="J47" s="153"/>
      <c r="K47" s="174"/>
      <c r="L47" s="43"/>
      <c r="M47" s="43">
        <v>1</v>
      </c>
      <c r="N47" s="126"/>
      <c r="O47" s="40">
        <f t="shared" si="18"/>
        <v>32</v>
      </c>
      <c r="P47" s="40"/>
      <c r="Q47" s="40"/>
      <c r="R47" s="40"/>
      <c r="S47" s="40"/>
      <c r="T47" s="40">
        <f t="shared" si="19"/>
        <v>32</v>
      </c>
      <c r="U47" s="40">
        <f>T47-V47</f>
        <v>12</v>
      </c>
      <c r="V47" s="40">
        <v>20</v>
      </c>
      <c r="W47" s="312"/>
      <c r="X47" s="3">
        <v>32</v>
      </c>
      <c r="Y47" s="3"/>
      <c r="Z47" s="31"/>
      <c r="AA47" s="31"/>
      <c r="AB47" s="31"/>
      <c r="AC47" s="31"/>
      <c r="AD47" s="31"/>
      <c r="AE47" s="31"/>
      <c r="AF47" s="31"/>
      <c r="AG47" s="31"/>
      <c r="AH47" s="31"/>
      <c r="AI47" s="3"/>
      <c r="AJ47" s="158">
        <f t="shared" si="20"/>
        <v>32</v>
      </c>
    </row>
    <row r="48" spans="1:58" ht="13.5" hidden="1" customHeight="1">
      <c r="A48" s="141"/>
      <c r="B48" s="128"/>
      <c r="C48" s="43"/>
      <c r="D48" s="4"/>
      <c r="E48" s="5"/>
      <c r="F48" s="9"/>
      <c r="G48" s="4"/>
      <c r="H48" s="4"/>
      <c r="I48" s="10"/>
      <c r="J48" s="4"/>
      <c r="K48" s="74"/>
      <c r="L48" s="43"/>
      <c r="M48" s="43"/>
      <c r="N48" s="43"/>
      <c r="O48" s="40">
        <f t="shared" si="18"/>
        <v>0</v>
      </c>
      <c r="P48" s="40"/>
      <c r="Q48" s="40"/>
      <c r="R48" s="40"/>
      <c r="S48" s="40"/>
      <c r="T48" s="40">
        <f t="shared" si="19"/>
        <v>0</v>
      </c>
      <c r="U48" s="40">
        <f t="shared" si="21"/>
        <v>0</v>
      </c>
      <c r="V48" s="40"/>
      <c r="W48" s="41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2">
        <f t="shared" si="20"/>
        <v>0</v>
      </c>
    </row>
    <row r="49" spans="1:58" ht="15.75" customHeight="1">
      <c r="A49" s="152" t="s">
        <v>406</v>
      </c>
      <c r="B49" s="132" t="s">
        <v>465</v>
      </c>
      <c r="C49" s="310"/>
      <c r="D49" s="153"/>
      <c r="E49" s="154"/>
      <c r="F49" s="155"/>
      <c r="G49" s="153"/>
      <c r="H49" s="153"/>
      <c r="I49" s="309"/>
      <c r="J49" s="153"/>
      <c r="K49" s="311"/>
      <c r="L49" s="310"/>
      <c r="M49" s="310"/>
      <c r="N49" s="310"/>
      <c r="O49" s="30">
        <f t="shared" ref="O49" si="23">R49+T49</f>
        <v>39</v>
      </c>
      <c r="P49" s="30"/>
      <c r="Q49" s="30"/>
      <c r="R49" s="30">
        <v>39</v>
      </c>
      <c r="S49" s="30"/>
      <c r="T49" s="30">
        <v>0</v>
      </c>
      <c r="U49" s="30">
        <v>0</v>
      </c>
      <c r="V49" s="30">
        <v>0</v>
      </c>
      <c r="W49" s="51"/>
      <c r="X49" s="31">
        <v>16</v>
      </c>
      <c r="Y49" s="31">
        <v>23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42">
        <f t="shared" si="20"/>
        <v>0</v>
      </c>
    </row>
    <row r="50" spans="1:58" hidden="1">
      <c r="A50" s="141"/>
      <c r="B50" s="128"/>
      <c r="C50" s="43"/>
      <c r="D50" s="4"/>
      <c r="E50" s="5"/>
      <c r="F50" s="9"/>
      <c r="G50" s="4"/>
      <c r="H50" s="4"/>
      <c r="I50" s="10"/>
      <c r="J50" s="4"/>
      <c r="K50" s="43"/>
      <c r="L50" s="43"/>
      <c r="M50" s="43"/>
      <c r="N50" s="43"/>
      <c r="O50" s="40">
        <f t="shared" si="18"/>
        <v>0</v>
      </c>
      <c r="P50" s="40"/>
      <c r="Q50" s="40"/>
      <c r="R50" s="40">
        <f t="shared" si="13"/>
        <v>0</v>
      </c>
      <c r="S50" s="40"/>
      <c r="T50" s="40">
        <f t="shared" si="19"/>
        <v>0</v>
      </c>
      <c r="U50" s="40">
        <f t="shared" si="21"/>
        <v>0</v>
      </c>
      <c r="V50" s="40"/>
      <c r="W50" s="41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42">
        <f t="shared" si="20"/>
        <v>0</v>
      </c>
    </row>
    <row r="51" spans="1:58" hidden="1">
      <c r="A51" s="141"/>
      <c r="B51" s="128"/>
      <c r="C51" s="43"/>
      <c r="D51" s="4"/>
      <c r="E51" s="5"/>
      <c r="F51" s="9"/>
      <c r="G51" s="4"/>
      <c r="H51" s="4"/>
      <c r="I51" s="10"/>
      <c r="J51" s="4"/>
      <c r="K51" s="43"/>
      <c r="L51" s="43"/>
      <c r="M51" s="43"/>
      <c r="N51" s="43"/>
      <c r="O51" s="40">
        <f t="shared" si="18"/>
        <v>0</v>
      </c>
      <c r="P51" s="40"/>
      <c r="Q51" s="40"/>
      <c r="R51" s="40">
        <f t="shared" si="13"/>
        <v>0</v>
      </c>
      <c r="S51" s="40"/>
      <c r="T51" s="40">
        <f t="shared" si="19"/>
        <v>0</v>
      </c>
      <c r="U51" s="40">
        <f t="shared" si="21"/>
        <v>0</v>
      </c>
      <c r="V51" s="40"/>
      <c r="W51" s="41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2">
        <f t="shared" si="20"/>
        <v>0</v>
      </c>
    </row>
    <row r="52" spans="1:58" hidden="1">
      <c r="A52" s="141"/>
      <c r="B52" s="128"/>
      <c r="C52" s="43"/>
      <c r="D52" s="4"/>
      <c r="E52" s="5"/>
      <c r="F52" s="9"/>
      <c r="G52" s="4"/>
      <c r="H52" s="4"/>
      <c r="I52" s="10"/>
      <c r="J52" s="4"/>
      <c r="K52" s="43"/>
      <c r="L52" s="43"/>
      <c r="M52" s="43"/>
      <c r="N52" s="43"/>
      <c r="O52" s="40">
        <f t="shared" si="18"/>
        <v>0</v>
      </c>
      <c r="P52" s="40"/>
      <c r="Q52" s="40"/>
      <c r="R52" s="40">
        <f t="shared" si="13"/>
        <v>0</v>
      </c>
      <c r="S52" s="40"/>
      <c r="T52" s="40">
        <f t="shared" si="19"/>
        <v>0</v>
      </c>
      <c r="U52" s="40">
        <f t="shared" si="21"/>
        <v>0</v>
      </c>
      <c r="V52" s="40"/>
      <c r="W52" s="41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42">
        <f t="shared" si="20"/>
        <v>0</v>
      </c>
    </row>
    <row r="53" spans="1:58" hidden="1">
      <c r="A53" s="141"/>
      <c r="B53" s="128"/>
      <c r="C53" s="43"/>
      <c r="D53" s="4"/>
      <c r="E53" s="5"/>
      <c r="F53" s="9"/>
      <c r="G53" s="4"/>
      <c r="H53" s="4"/>
      <c r="I53" s="10"/>
      <c r="J53" s="4"/>
      <c r="K53" s="43"/>
      <c r="L53" s="43"/>
      <c r="M53" s="43"/>
      <c r="N53" s="43"/>
      <c r="O53" s="40">
        <f t="shared" si="18"/>
        <v>0</v>
      </c>
      <c r="P53" s="40"/>
      <c r="Q53" s="40"/>
      <c r="R53" s="40">
        <f t="shared" si="13"/>
        <v>0</v>
      </c>
      <c r="S53" s="40"/>
      <c r="T53" s="40">
        <f t="shared" si="19"/>
        <v>0</v>
      </c>
      <c r="U53" s="40">
        <f t="shared" si="21"/>
        <v>0</v>
      </c>
      <c r="V53" s="40"/>
      <c r="W53" s="41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42">
        <f t="shared" si="20"/>
        <v>0</v>
      </c>
    </row>
    <row r="54" spans="1:58" hidden="1">
      <c r="A54" s="52"/>
      <c r="B54" s="128"/>
      <c r="C54" s="43"/>
      <c r="D54" s="4"/>
      <c r="E54" s="5"/>
      <c r="F54" s="9"/>
      <c r="G54" s="4"/>
      <c r="H54" s="4"/>
      <c r="I54" s="10"/>
      <c r="J54" s="4"/>
      <c r="K54" s="43"/>
      <c r="L54" s="43"/>
      <c r="M54" s="43"/>
      <c r="N54" s="43"/>
      <c r="O54" s="40">
        <f t="shared" si="18"/>
        <v>0</v>
      </c>
      <c r="P54" s="40"/>
      <c r="Q54" s="40"/>
      <c r="R54" s="40">
        <f t="shared" si="13"/>
        <v>0</v>
      </c>
      <c r="S54" s="40"/>
      <c r="T54" s="40">
        <f t="shared" si="19"/>
        <v>0</v>
      </c>
      <c r="U54" s="40">
        <f t="shared" si="21"/>
        <v>0</v>
      </c>
      <c r="V54" s="40"/>
      <c r="W54" s="41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42">
        <f t="shared" si="20"/>
        <v>0</v>
      </c>
    </row>
    <row r="55" spans="1:58" hidden="1">
      <c r="A55" s="52"/>
      <c r="B55" s="128"/>
      <c r="C55" s="43"/>
      <c r="D55" s="4"/>
      <c r="E55" s="5"/>
      <c r="F55" s="9"/>
      <c r="G55" s="4"/>
      <c r="H55" s="4"/>
      <c r="I55" s="10"/>
      <c r="J55" s="4"/>
      <c r="K55" s="43"/>
      <c r="L55" s="43"/>
      <c r="M55" s="43"/>
      <c r="N55" s="43"/>
      <c r="O55" s="40">
        <f t="shared" si="18"/>
        <v>0</v>
      </c>
      <c r="P55" s="40"/>
      <c r="Q55" s="40"/>
      <c r="R55" s="40">
        <f t="shared" si="13"/>
        <v>0</v>
      </c>
      <c r="S55" s="40"/>
      <c r="T55" s="40">
        <f t="shared" si="19"/>
        <v>0</v>
      </c>
      <c r="U55" s="40">
        <f t="shared" si="21"/>
        <v>0</v>
      </c>
      <c r="V55" s="40"/>
      <c r="W55" s="41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42">
        <f t="shared" si="20"/>
        <v>0</v>
      </c>
    </row>
    <row r="56" spans="1:58" hidden="1">
      <c r="A56" s="52"/>
      <c r="B56" s="128"/>
      <c r="C56" s="43"/>
      <c r="D56" s="4"/>
      <c r="E56" s="5"/>
      <c r="F56" s="9"/>
      <c r="G56" s="4"/>
      <c r="H56" s="4"/>
      <c r="I56" s="10"/>
      <c r="J56" s="4"/>
      <c r="K56" s="43"/>
      <c r="L56" s="43"/>
      <c r="M56" s="43"/>
      <c r="N56" s="43"/>
      <c r="O56" s="40">
        <f t="shared" si="18"/>
        <v>0</v>
      </c>
      <c r="P56" s="40"/>
      <c r="Q56" s="40"/>
      <c r="R56" s="40">
        <f t="shared" si="13"/>
        <v>0</v>
      </c>
      <c r="S56" s="40"/>
      <c r="T56" s="40">
        <f t="shared" si="19"/>
        <v>0</v>
      </c>
      <c r="U56" s="40">
        <f t="shared" si="21"/>
        <v>0</v>
      </c>
      <c r="V56" s="40"/>
      <c r="W56" s="4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2">
        <f t="shared" si="20"/>
        <v>0</v>
      </c>
    </row>
    <row r="57" spans="1:58" hidden="1">
      <c r="A57" s="52"/>
      <c r="B57" s="128"/>
      <c r="C57" s="43"/>
      <c r="D57" s="4"/>
      <c r="E57" s="5"/>
      <c r="F57" s="9"/>
      <c r="G57" s="4"/>
      <c r="H57" s="4"/>
      <c r="I57" s="10"/>
      <c r="J57" s="4"/>
      <c r="K57" s="43"/>
      <c r="L57" s="43"/>
      <c r="M57" s="43"/>
      <c r="N57" s="43"/>
      <c r="O57" s="40">
        <f t="shared" si="18"/>
        <v>0</v>
      </c>
      <c r="P57" s="40"/>
      <c r="Q57" s="40"/>
      <c r="R57" s="40">
        <f t="shared" si="13"/>
        <v>0</v>
      </c>
      <c r="S57" s="40"/>
      <c r="T57" s="40">
        <f t="shared" si="19"/>
        <v>0</v>
      </c>
      <c r="U57" s="40">
        <f t="shared" si="21"/>
        <v>0</v>
      </c>
      <c r="V57" s="40"/>
      <c r="W57" s="4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42">
        <f t="shared" si="20"/>
        <v>0</v>
      </c>
    </row>
    <row r="58" spans="1:58" hidden="1">
      <c r="A58" s="52"/>
      <c r="B58" s="128"/>
      <c r="C58" s="43"/>
      <c r="D58" s="4"/>
      <c r="E58" s="5"/>
      <c r="F58" s="9"/>
      <c r="G58" s="4"/>
      <c r="H58" s="4"/>
      <c r="I58" s="10"/>
      <c r="J58" s="4"/>
      <c r="K58" s="43"/>
      <c r="L58" s="43"/>
      <c r="M58" s="43"/>
      <c r="N58" s="43"/>
      <c r="O58" s="40">
        <f t="shared" si="18"/>
        <v>0</v>
      </c>
      <c r="P58" s="40"/>
      <c r="Q58" s="40"/>
      <c r="R58" s="40">
        <f t="shared" si="13"/>
        <v>0</v>
      </c>
      <c r="S58" s="40"/>
      <c r="T58" s="40">
        <f t="shared" si="19"/>
        <v>0</v>
      </c>
      <c r="U58" s="40">
        <f t="shared" si="21"/>
        <v>0</v>
      </c>
      <c r="V58" s="40"/>
      <c r="W58" s="41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42">
        <f t="shared" si="20"/>
        <v>0</v>
      </c>
    </row>
    <row r="59" spans="1:58" hidden="1">
      <c r="A59" s="52"/>
      <c r="B59" s="128"/>
      <c r="C59" s="43"/>
      <c r="D59" s="4"/>
      <c r="E59" s="5"/>
      <c r="F59" s="9"/>
      <c r="G59" s="4"/>
      <c r="H59" s="4"/>
      <c r="I59" s="10"/>
      <c r="J59" s="4"/>
      <c r="K59" s="43"/>
      <c r="L59" s="43"/>
      <c r="M59" s="43"/>
      <c r="N59" s="43"/>
      <c r="O59" s="40">
        <f t="shared" si="18"/>
        <v>0</v>
      </c>
      <c r="P59" s="40"/>
      <c r="Q59" s="40"/>
      <c r="R59" s="40">
        <f t="shared" si="13"/>
        <v>0</v>
      </c>
      <c r="S59" s="40"/>
      <c r="T59" s="40">
        <f t="shared" si="19"/>
        <v>0</v>
      </c>
      <c r="U59" s="40">
        <f t="shared" si="21"/>
        <v>0</v>
      </c>
      <c r="V59" s="40"/>
      <c r="W59" s="41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42">
        <f t="shared" si="20"/>
        <v>0</v>
      </c>
    </row>
    <row r="60" spans="1:58" hidden="1">
      <c r="A60" s="52"/>
      <c r="B60" s="128"/>
      <c r="C60" s="43"/>
      <c r="D60" s="4"/>
      <c r="E60" s="5"/>
      <c r="F60" s="9"/>
      <c r="G60" s="4"/>
      <c r="H60" s="4"/>
      <c r="I60" s="10"/>
      <c r="J60" s="4"/>
      <c r="K60" s="43"/>
      <c r="L60" s="43"/>
      <c r="M60" s="43"/>
      <c r="N60" s="43"/>
      <c r="O60" s="40">
        <f t="shared" si="18"/>
        <v>0</v>
      </c>
      <c r="P60" s="40"/>
      <c r="Q60" s="40"/>
      <c r="R60" s="40">
        <f t="shared" si="13"/>
        <v>0</v>
      </c>
      <c r="S60" s="40"/>
      <c r="T60" s="40">
        <f t="shared" si="19"/>
        <v>0</v>
      </c>
      <c r="U60" s="40">
        <f t="shared" si="21"/>
        <v>0</v>
      </c>
      <c r="V60" s="40"/>
      <c r="W60" s="41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42">
        <f t="shared" si="20"/>
        <v>0</v>
      </c>
    </row>
    <row r="61" spans="1:58" hidden="1">
      <c r="A61" s="52"/>
      <c r="B61" s="128"/>
      <c r="C61" s="43"/>
      <c r="D61" s="4"/>
      <c r="E61" s="5"/>
      <c r="F61" s="9"/>
      <c r="G61" s="4"/>
      <c r="H61" s="4"/>
      <c r="I61" s="10"/>
      <c r="J61" s="4"/>
      <c r="K61" s="43"/>
      <c r="L61" s="43"/>
      <c r="M61" s="43"/>
      <c r="N61" s="43"/>
      <c r="O61" s="40">
        <f t="shared" si="18"/>
        <v>0</v>
      </c>
      <c r="P61" s="40"/>
      <c r="Q61" s="40"/>
      <c r="R61" s="40">
        <f t="shared" si="13"/>
        <v>0</v>
      </c>
      <c r="S61" s="40"/>
      <c r="T61" s="40">
        <f t="shared" si="19"/>
        <v>0</v>
      </c>
      <c r="U61" s="40">
        <f t="shared" si="21"/>
        <v>0</v>
      </c>
      <c r="V61" s="40"/>
      <c r="W61" s="41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2">
        <f t="shared" si="20"/>
        <v>0</v>
      </c>
    </row>
    <row r="62" spans="1:58" hidden="1">
      <c r="A62" s="52"/>
      <c r="B62" s="128"/>
      <c r="C62" s="43"/>
      <c r="D62" s="4"/>
      <c r="E62" s="5"/>
      <c r="F62" s="9"/>
      <c r="G62" s="4"/>
      <c r="H62" s="4"/>
      <c r="I62" s="10"/>
      <c r="J62" s="4"/>
      <c r="K62" s="43"/>
      <c r="L62" s="43"/>
      <c r="M62" s="43"/>
      <c r="N62" s="43"/>
      <c r="O62" s="40">
        <f t="shared" si="18"/>
        <v>0</v>
      </c>
      <c r="P62" s="40"/>
      <c r="Q62" s="40"/>
      <c r="R62" s="40">
        <f t="shared" si="13"/>
        <v>0</v>
      </c>
      <c r="S62" s="40"/>
      <c r="T62" s="40">
        <f t="shared" si="19"/>
        <v>0</v>
      </c>
      <c r="U62" s="40">
        <f t="shared" si="21"/>
        <v>0</v>
      </c>
      <c r="V62" s="40"/>
      <c r="W62" s="4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42">
        <f t="shared" si="20"/>
        <v>0</v>
      </c>
    </row>
    <row r="63" spans="1:58" hidden="1">
      <c r="A63" s="52"/>
      <c r="B63" s="128"/>
      <c r="C63" s="43"/>
      <c r="D63" s="4"/>
      <c r="E63" s="5"/>
      <c r="F63" s="9"/>
      <c r="G63" s="4"/>
      <c r="H63" s="4"/>
      <c r="I63" s="10"/>
      <c r="J63" s="4"/>
      <c r="K63" s="43"/>
      <c r="L63" s="43"/>
      <c r="M63" s="43"/>
      <c r="N63" s="43"/>
      <c r="O63" s="40">
        <f t="shared" si="18"/>
        <v>0</v>
      </c>
      <c r="P63" s="40"/>
      <c r="Q63" s="40"/>
      <c r="R63" s="40">
        <f t="shared" ref="R63:R88" si="24">T63/2</f>
        <v>0</v>
      </c>
      <c r="S63" s="40"/>
      <c r="T63" s="40">
        <f t="shared" si="19"/>
        <v>0</v>
      </c>
      <c r="U63" s="40">
        <f t="shared" si="21"/>
        <v>0</v>
      </c>
      <c r="V63" s="40"/>
      <c r="W63" s="41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42">
        <f t="shared" si="20"/>
        <v>0</v>
      </c>
    </row>
    <row r="64" spans="1:58" s="113" customFormat="1" ht="25.5" customHeight="1">
      <c r="A64" s="121" t="s">
        <v>56</v>
      </c>
      <c r="B64" s="131" t="s">
        <v>398</v>
      </c>
      <c r="C64" s="348">
        <f>COUNTIF(C65:E89,1)+COUNTIF(C65:E89,2)+COUNTIF(C65:E89,3)+COUNTIF(C65:E89,4)+COUNTIF(C65:E89,5)+COUNTIF(C65:E89,6)+COUNTIF(C65:E89,7)+COUNTIF(C65:E89,8)</f>
        <v>0</v>
      </c>
      <c r="D64" s="348"/>
      <c r="E64" s="399"/>
      <c r="F64" s="347">
        <f>COUNTIF(F65:H89,1)+COUNTIF(F65:H89,2)+COUNTIF(F65:H89,3)+COUNTIF(F65:H89,4)+COUNTIF(F65:H89,5)+COUNTIF(F65:H89,6)+COUNTIF(F65:H89,7)+COUNTIF(F65:H89,8)</f>
        <v>4</v>
      </c>
      <c r="G64" s="348"/>
      <c r="H64" s="399"/>
      <c r="I64" s="347">
        <f>COUNTIF(I65:K89,1)+COUNTIF(I65:K89,2)+COUNTIF(I65:K89,3)+COUNTIF(I65:K89,4)+COUNTIF(I65:K89,5)+COUNTIF(I65:K89,6)+COUNTIF(I65:K89,7)+COUNTIF(I65:K89,8)</f>
        <v>0</v>
      </c>
      <c r="J64" s="348"/>
      <c r="K64" s="348"/>
      <c r="L64" s="347">
        <f>COUNTIF(L65:N89,1)+COUNTIF(L65:N89,2)+COUNTIF(L65:N89,3)+COUNTIF(L65:N89,4)+COUNTIF(L65:N89,5)+COUNTIF(L65:N89,6)+COUNTIF(L65:N89,7)+COUNTIF(L65:N89,8)</f>
        <v>0</v>
      </c>
      <c r="M64" s="348"/>
      <c r="N64" s="348"/>
      <c r="O64" s="120">
        <f>SUM(O65:O89)</f>
        <v>873</v>
      </c>
      <c r="P64" s="120">
        <f>SUM(P65:P89)</f>
        <v>0</v>
      </c>
      <c r="Q64" s="120">
        <f>SUM(Q65:Q89)</f>
        <v>0</v>
      </c>
      <c r="R64" s="120">
        <f t="shared" ref="R64:AH64" si="25">SUM(R65:R89)</f>
        <v>290</v>
      </c>
      <c r="S64" s="120">
        <f t="shared" si="25"/>
        <v>0</v>
      </c>
      <c r="T64" s="117">
        <f t="shared" si="25"/>
        <v>583</v>
      </c>
      <c r="U64" s="117">
        <f t="shared" si="25"/>
        <v>115</v>
      </c>
      <c r="V64" s="117">
        <f t="shared" si="25"/>
        <v>468</v>
      </c>
      <c r="W64" s="117">
        <f t="shared" si="25"/>
        <v>0</v>
      </c>
      <c r="X64" s="117">
        <f t="shared" si="25"/>
        <v>0</v>
      </c>
      <c r="Y64" s="117">
        <f t="shared" si="25"/>
        <v>0</v>
      </c>
      <c r="Z64" s="117">
        <f t="shared" si="25"/>
        <v>68</v>
      </c>
      <c r="AA64" s="117">
        <f t="shared" si="25"/>
        <v>144</v>
      </c>
      <c r="AB64" s="117">
        <f t="shared" si="25"/>
        <v>75</v>
      </c>
      <c r="AC64" s="117">
        <f t="shared" si="25"/>
        <v>0</v>
      </c>
      <c r="AD64" s="117">
        <f t="shared" si="25"/>
        <v>76</v>
      </c>
      <c r="AE64" s="117">
        <f t="shared" si="25"/>
        <v>0</v>
      </c>
      <c r="AF64" s="117">
        <f t="shared" si="25"/>
        <v>90</v>
      </c>
      <c r="AG64" s="117">
        <f t="shared" si="25"/>
        <v>0</v>
      </c>
      <c r="AH64" s="117">
        <f t="shared" si="25"/>
        <v>130</v>
      </c>
      <c r="AI64" s="120">
        <f>SUM(AI65:AI69)</f>
        <v>488</v>
      </c>
      <c r="AJ64" s="118">
        <f t="shared" si="20"/>
        <v>95</v>
      </c>
      <c r="AK64" s="119"/>
      <c r="AL64" s="119"/>
      <c r="AM64" s="119"/>
      <c r="AN64" s="119"/>
      <c r="AO64" s="119"/>
      <c r="AP64" s="112"/>
      <c r="AQ64" s="112"/>
      <c r="AR64" s="112"/>
      <c r="AS64" s="112"/>
      <c r="AT64" s="112"/>
      <c r="AU64" s="112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</row>
    <row r="65" spans="1:58" s="245" customFormat="1" ht="13.5" customHeight="1">
      <c r="A65" s="233" t="s">
        <v>411</v>
      </c>
      <c r="B65" s="234" t="s">
        <v>311</v>
      </c>
      <c r="C65" s="235"/>
      <c r="D65" s="236"/>
      <c r="E65" s="236"/>
      <c r="F65" s="237"/>
      <c r="G65" s="236">
        <v>8</v>
      </c>
      <c r="H65" s="238"/>
      <c r="I65" s="235"/>
      <c r="J65" s="236"/>
      <c r="K65" s="239"/>
      <c r="L65" s="240"/>
      <c r="M65" s="240"/>
      <c r="N65" s="239"/>
      <c r="O65" s="241">
        <f>R65+T65</f>
        <v>60</v>
      </c>
      <c r="P65" s="241"/>
      <c r="Q65" s="241"/>
      <c r="R65" s="241">
        <v>8</v>
      </c>
      <c r="S65" s="241"/>
      <c r="T65" s="241">
        <f t="shared" ref="T65:T89" si="26">SUM(X65:AH65)</f>
        <v>52</v>
      </c>
      <c r="U65" s="241">
        <f>T65-V65</f>
        <v>36</v>
      </c>
      <c r="V65" s="241">
        <v>16</v>
      </c>
      <c r="W65" s="122"/>
      <c r="X65" s="242"/>
      <c r="Y65" s="242"/>
      <c r="Z65" s="242"/>
      <c r="AA65" s="242"/>
      <c r="AB65" s="242" t="s">
        <v>314</v>
      </c>
      <c r="AC65" s="242"/>
      <c r="AD65" s="242" t="s">
        <v>314</v>
      </c>
      <c r="AE65" s="242"/>
      <c r="AF65" s="242"/>
      <c r="AG65" s="242"/>
      <c r="AH65" s="242">
        <v>52</v>
      </c>
      <c r="AI65" s="242">
        <v>48</v>
      </c>
      <c r="AJ65" s="243">
        <f t="shared" si="20"/>
        <v>4</v>
      </c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</row>
    <row r="66" spans="1:58" s="245" customFormat="1" ht="15" customHeight="1">
      <c r="A66" s="233" t="s">
        <v>412</v>
      </c>
      <c r="B66" s="246" t="s">
        <v>312</v>
      </c>
      <c r="C66" s="247"/>
      <c r="D66" s="124"/>
      <c r="E66" s="248"/>
      <c r="F66" s="249"/>
      <c r="G66" s="124">
        <v>8</v>
      </c>
      <c r="H66" s="248"/>
      <c r="I66" s="247"/>
      <c r="J66" s="124"/>
      <c r="K66" s="250"/>
      <c r="L66" s="240"/>
      <c r="M66" s="240"/>
      <c r="N66" s="239"/>
      <c r="O66" s="251">
        <f t="shared" ref="O66:O89" si="27">R66+T66</f>
        <v>70</v>
      </c>
      <c r="P66" s="251"/>
      <c r="Q66" s="251"/>
      <c r="R66" s="241">
        <v>14</v>
      </c>
      <c r="S66" s="241"/>
      <c r="T66" s="241">
        <f t="shared" si="26"/>
        <v>56</v>
      </c>
      <c r="U66" s="241">
        <f t="shared" ref="U66:U89" si="28">T66-V66</f>
        <v>32</v>
      </c>
      <c r="V66" s="241">
        <v>24</v>
      </c>
      <c r="W66" s="122"/>
      <c r="X66" s="242"/>
      <c r="Y66" s="242"/>
      <c r="Z66" s="242"/>
      <c r="AA66" s="242"/>
      <c r="AB66" s="242"/>
      <c r="AC66" s="242"/>
      <c r="AD66" s="242" t="s">
        <v>314</v>
      </c>
      <c r="AE66" s="242"/>
      <c r="AF66" s="242">
        <v>30</v>
      </c>
      <c r="AG66" s="242"/>
      <c r="AH66" s="242">
        <v>26</v>
      </c>
      <c r="AI66" s="242">
        <v>48</v>
      </c>
      <c r="AJ66" s="243">
        <f t="shared" si="20"/>
        <v>8</v>
      </c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</row>
    <row r="67" spans="1:58" s="245" customFormat="1" ht="15" customHeight="1">
      <c r="A67" s="233" t="s">
        <v>413</v>
      </c>
      <c r="B67" s="246" t="s">
        <v>313</v>
      </c>
      <c r="C67" s="247"/>
      <c r="D67" s="124"/>
      <c r="E67" s="248"/>
      <c r="F67" s="249"/>
      <c r="G67" s="124">
        <v>5</v>
      </c>
      <c r="H67" s="248"/>
      <c r="I67" s="247"/>
      <c r="J67" s="124"/>
      <c r="K67" s="250"/>
      <c r="L67" s="240"/>
      <c r="M67" s="240"/>
      <c r="N67" s="250"/>
      <c r="O67" s="251">
        <f t="shared" si="27"/>
        <v>73</v>
      </c>
      <c r="P67" s="251"/>
      <c r="Q67" s="251"/>
      <c r="R67" s="241">
        <v>10</v>
      </c>
      <c r="S67" s="241"/>
      <c r="T67" s="241">
        <f t="shared" si="26"/>
        <v>63</v>
      </c>
      <c r="U67" s="241">
        <f t="shared" si="28"/>
        <v>47</v>
      </c>
      <c r="V67" s="241">
        <v>16</v>
      </c>
      <c r="W67" s="122"/>
      <c r="X67" s="242"/>
      <c r="Y67" s="242"/>
      <c r="Z67" s="242" t="s">
        <v>314</v>
      </c>
      <c r="AA67" s="242">
        <v>48</v>
      </c>
      <c r="AB67" s="242">
        <v>15</v>
      </c>
      <c r="AC67" s="242"/>
      <c r="AD67" s="242"/>
      <c r="AE67" s="242"/>
      <c r="AF67" s="242"/>
      <c r="AG67" s="242"/>
      <c r="AH67" s="242"/>
      <c r="AI67" s="242">
        <v>48</v>
      </c>
      <c r="AJ67" s="243">
        <f t="shared" si="20"/>
        <v>15</v>
      </c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</row>
    <row r="68" spans="1:58" s="245" customFormat="1" ht="16.5" customHeight="1">
      <c r="A68" s="233" t="s">
        <v>414</v>
      </c>
      <c r="B68" s="246" t="s">
        <v>308</v>
      </c>
      <c r="C68" s="247"/>
      <c r="D68" s="124"/>
      <c r="E68" s="248"/>
      <c r="F68" s="249"/>
      <c r="G68" s="124">
        <v>8</v>
      </c>
      <c r="H68" s="248"/>
      <c r="I68" s="235"/>
      <c r="J68" s="236"/>
      <c r="K68" s="252"/>
      <c r="L68" s="253"/>
      <c r="M68" s="253"/>
      <c r="N68" s="254"/>
      <c r="O68" s="251">
        <f t="shared" si="27"/>
        <v>258</v>
      </c>
      <c r="P68" s="251"/>
      <c r="Q68" s="251"/>
      <c r="R68" s="122">
        <v>52</v>
      </c>
      <c r="S68" s="122"/>
      <c r="T68" s="241">
        <f t="shared" si="26"/>
        <v>206</v>
      </c>
      <c r="U68" s="241">
        <f t="shared" si="28"/>
        <v>0</v>
      </c>
      <c r="V68" s="241">
        <v>206</v>
      </c>
      <c r="W68" s="122"/>
      <c r="X68" s="242"/>
      <c r="Y68" s="242" t="s">
        <v>314</v>
      </c>
      <c r="Z68" s="242">
        <v>34</v>
      </c>
      <c r="AA68" s="242">
        <v>48</v>
      </c>
      <c r="AB68" s="242">
        <v>30</v>
      </c>
      <c r="AC68" s="242"/>
      <c r="AD68" s="242">
        <v>38</v>
      </c>
      <c r="AE68" s="242"/>
      <c r="AF68" s="242">
        <v>30</v>
      </c>
      <c r="AG68" s="242"/>
      <c r="AH68" s="242">
        <v>26</v>
      </c>
      <c r="AI68" s="242">
        <v>172</v>
      </c>
      <c r="AJ68" s="243">
        <f t="shared" si="20"/>
        <v>34</v>
      </c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</row>
    <row r="69" spans="1:58" s="245" customFormat="1" ht="15.75" customHeight="1">
      <c r="A69" s="233" t="s">
        <v>415</v>
      </c>
      <c r="B69" s="246" t="s">
        <v>310</v>
      </c>
      <c r="C69" s="247"/>
      <c r="D69" s="124"/>
      <c r="E69" s="248"/>
      <c r="F69" s="255"/>
      <c r="G69" s="256" t="s">
        <v>381</v>
      </c>
      <c r="H69" s="256"/>
      <c r="I69" s="247"/>
      <c r="J69" s="124"/>
      <c r="K69" s="250"/>
      <c r="L69" s="235"/>
      <c r="M69" s="240"/>
      <c r="N69" s="250"/>
      <c r="O69" s="251">
        <f t="shared" si="27"/>
        <v>412</v>
      </c>
      <c r="P69" s="251"/>
      <c r="Q69" s="251"/>
      <c r="R69" s="241">
        <v>206</v>
      </c>
      <c r="S69" s="241"/>
      <c r="T69" s="241">
        <f t="shared" si="26"/>
        <v>206</v>
      </c>
      <c r="U69" s="241">
        <f t="shared" si="28"/>
        <v>0</v>
      </c>
      <c r="V69" s="241">
        <v>206</v>
      </c>
      <c r="W69" s="122"/>
      <c r="X69" s="242"/>
      <c r="Y69" s="242"/>
      <c r="Z69" s="242">
        <v>34</v>
      </c>
      <c r="AA69" s="242">
        <v>48</v>
      </c>
      <c r="AB69" s="242">
        <v>30</v>
      </c>
      <c r="AC69" s="242"/>
      <c r="AD69" s="242">
        <v>38</v>
      </c>
      <c r="AE69" s="242"/>
      <c r="AF69" s="242">
        <v>30</v>
      </c>
      <c r="AG69" s="242"/>
      <c r="AH69" s="242">
        <v>26</v>
      </c>
      <c r="AI69" s="242">
        <v>172</v>
      </c>
      <c r="AJ69" s="243">
        <f t="shared" si="20"/>
        <v>34</v>
      </c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</row>
    <row r="70" spans="1:58" s="196" customFormat="1" hidden="1">
      <c r="A70" s="183" t="s">
        <v>75</v>
      </c>
      <c r="B70" s="184"/>
      <c r="C70" s="203"/>
      <c r="D70" s="204"/>
      <c r="E70" s="204"/>
      <c r="F70" s="205"/>
      <c r="G70" s="204"/>
      <c r="H70" s="206"/>
      <c r="I70" s="207"/>
      <c r="J70" s="204"/>
      <c r="K70" s="203"/>
      <c r="L70" s="203"/>
      <c r="M70" s="203"/>
      <c r="N70" s="203"/>
      <c r="O70" s="191">
        <f t="shared" si="27"/>
        <v>0</v>
      </c>
      <c r="P70" s="191"/>
      <c r="Q70" s="191"/>
      <c r="R70" s="192">
        <f t="shared" si="24"/>
        <v>0</v>
      </c>
      <c r="S70" s="192"/>
      <c r="T70" s="191">
        <f t="shared" si="26"/>
        <v>0</v>
      </c>
      <c r="U70" s="241">
        <f t="shared" si="28"/>
        <v>0</v>
      </c>
      <c r="V70" s="191"/>
      <c r="W70" s="192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4">
        <f t="shared" si="20"/>
        <v>0</v>
      </c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</row>
    <row r="71" spans="1:58" s="196" customFormat="1" hidden="1">
      <c r="A71" s="183" t="s">
        <v>76</v>
      </c>
      <c r="B71" s="184"/>
      <c r="C71" s="208"/>
      <c r="D71" s="199"/>
      <c r="E71" s="200"/>
      <c r="F71" s="209"/>
      <c r="G71" s="199"/>
      <c r="H71" s="200"/>
      <c r="I71" s="198"/>
      <c r="J71" s="199"/>
      <c r="K71" s="208"/>
      <c r="L71" s="208"/>
      <c r="M71" s="208"/>
      <c r="N71" s="208"/>
      <c r="O71" s="191">
        <f t="shared" si="27"/>
        <v>0</v>
      </c>
      <c r="P71" s="191"/>
      <c r="Q71" s="191"/>
      <c r="R71" s="192">
        <f t="shared" si="24"/>
        <v>0</v>
      </c>
      <c r="S71" s="192"/>
      <c r="T71" s="191">
        <f t="shared" si="26"/>
        <v>0</v>
      </c>
      <c r="U71" s="241">
        <f t="shared" si="28"/>
        <v>0</v>
      </c>
      <c r="V71" s="191"/>
      <c r="W71" s="192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4">
        <f t="shared" si="20"/>
        <v>0</v>
      </c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</row>
    <row r="72" spans="1:58" s="196" customFormat="1" hidden="1">
      <c r="A72" s="183" t="s">
        <v>77</v>
      </c>
      <c r="B72" s="184"/>
      <c r="C72" s="208"/>
      <c r="D72" s="199"/>
      <c r="E72" s="200"/>
      <c r="F72" s="187"/>
      <c r="G72" s="199"/>
      <c r="H72" s="200"/>
      <c r="I72" s="198"/>
      <c r="J72" s="199"/>
      <c r="K72" s="208"/>
      <c r="L72" s="208"/>
      <c r="M72" s="208"/>
      <c r="N72" s="208"/>
      <c r="O72" s="191">
        <f t="shared" si="27"/>
        <v>0</v>
      </c>
      <c r="P72" s="191"/>
      <c r="Q72" s="191"/>
      <c r="R72" s="192">
        <f t="shared" si="24"/>
        <v>0</v>
      </c>
      <c r="S72" s="192"/>
      <c r="T72" s="191">
        <f t="shared" si="26"/>
        <v>0</v>
      </c>
      <c r="U72" s="241">
        <f t="shared" si="28"/>
        <v>0</v>
      </c>
      <c r="V72" s="191"/>
      <c r="W72" s="192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4">
        <f t="shared" si="20"/>
        <v>0</v>
      </c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</row>
    <row r="73" spans="1:58" s="196" customFormat="1" hidden="1">
      <c r="A73" s="183" t="s">
        <v>78</v>
      </c>
      <c r="B73" s="184"/>
      <c r="C73" s="208"/>
      <c r="D73" s="199"/>
      <c r="E73" s="199"/>
      <c r="F73" s="192"/>
      <c r="G73" s="199"/>
      <c r="H73" s="200"/>
      <c r="I73" s="198"/>
      <c r="J73" s="199"/>
      <c r="K73" s="208"/>
      <c r="L73" s="208"/>
      <c r="M73" s="208"/>
      <c r="N73" s="208"/>
      <c r="O73" s="191">
        <f t="shared" si="27"/>
        <v>0</v>
      </c>
      <c r="P73" s="191"/>
      <c r="Q73" s="191"/>
      <c r="R73" s="192">
        <f t="shared" si="24"/>
        <v>0</v>
      </c>
      <c r="S73" s="192"/>
      <c r="T73" s="191">
        <f t="shared" si="26"/>
        <v>0</v>
      </c>
      <c r="U73" s="241">
        <f t="shared" si="28"/>
        <v>0</v>
      </c>
      <c r="V73" s="191"/>
      <c r="W73" s="192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4">
        <f t="shared" si="20"/>
        <v>0</v>
      </c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</row>
    <row r="74" spans="1:58" s="196" customFormat="1" hidden="1">
      <c r="A74" s="183" t="s">
        <v>79</v>
      </c>
      <c r="B74" s="184"/>
      <c r="C74" s="208"/>
      <c r="D74" s="199"/>
      <c r="E74" s="200"/>
      <c r="F74" s="209"/>
      <c r="G74" s="199"/>
      <c r="H74" s="200"/>
      <c r="I74" s="198"/>
      <c r="J74" s="199"/>
      <c r="K74" s="208"/>
      <c r="L74" s="208"/>
      <c r="M74" s="208"/>
      <c r="N74" s="208"/>
      <c r="O74" s="191">
        <f t="shared" si="27"/>
        <v>0</v>
      </c>
      <c r="P74" s="191"/>
      <c r="Q74" s="191"/>
      <c r="R74" s="192">
        <f t="shared" si="24"/>
        <v>0</v>
      </c>
      <c r="S74" s="192"/>
      <c r="T74" s="191">
        <f t="shared" si="26"/>
        <v>0</v>
      </c>
      <c r="U74" s="241">
        <f t="shared" si="28"/>
        <v>0</v>
      </c>
      <c r="V74" s="191"/>
      <c r="W74" s="192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>
        <f t="shared" si="20"/>
        <v>0</v>
      </c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</row>
    <row r="75" spans="1:58" s="196" customFormat="1" hidden="1">
      <c r="A75" s="183" t="s">
        <v>80</v>
      </c>
      <c r="B75" s="184"/>
      <c r="C75" s="208"/>
      <c r="D75" s="199"/>
      <c r="E75" s="200"/>
      <c r="F75" s="201"/>
      <c r="G75" s="199"/>
      <c r="H75" s="200"/>
      <c r="I75" s="198"/>
      <c r="J75" s="199"/>
      <c r="K75" s="208"/>
      <c r="L75" s="208"/>
      <c r="M75" s="208"/>
      <c r="N75" s="208"/>
      <c r="O75" s="191">
        <f t="shared" si="27"/>
        <v>0</v>
      </c>
      <c r="P75" s="191"/>
      <c r="Q75" s="191"/>
      <c r="R75" s="192">
        <f t="shared" si="24"/>
        <v>0</v>
      </c>
      <c r="S75" s="192"/>
      <c r="T75" s="191">
        <f t="shared" si="26"/>
        <v>0</v>
      </c>
      <c r="U75" s="241">
        <f t="shared" si="28"/>
        <v>0</v>
      </c>
      <c r="V75" s="191"/>
      <c r="W75" s="192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4">
        <f t="shared" ref="AJ75:AJ106" si="29">T75-AI75</f>
        <v>0</v>
      </c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</row>
    <row r="76" spans="1:58" s="196" customFormat="1" hidden="1">
      <c r="A76" s="183" t="s">
        <v>81</v>
      </c>
      <c r="B76" s="184"/>
      <c r="C76" s="208"/>
      <c r="D76" s="199"/>
      <c r="E76" s="200"/>
      <c r="F76" s="201"/>
      <c r="G76" s="199"/>
      <c r="H76" s="200"/>
      <c r="I76" s="198"/>
      <c r="J76" s="199"/>
      <c r="K76" s="208"/>
      <c r="L76" s="208"/>
      <c r="M76" s="208"/>
      <c r="N76" s="208"/>
      <c r="O76" s="191">
        <f t="shared" si="27"/>
        <v>0</v>
      </c>
      <c r="P76" s="191"/>
      <c r="Q76" s="191"/>
      <c r="R76" s="192">
        <f t="shared" si="24"/>
        <v>0</v>
      </c>
      <c r="S76" s="192"/>
      <c r="T76" s="191">
        <f t="shared" si="26"/>
        <v>0</v>
      </c>
      <c r="U76" s="241">
        <f t="shared" si="28"/>
        <v>0</v>
      </c>
      <c r="V76" s="191"/>
      <c r="W76" s="192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4">
        <f t="shared" si="29"/>
        <v>0</v>
      </c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</row>
    <row r="77" spans="1:58" s="196" customFormat="1" hidden="1">
      <c r="A77" s="183" t="s">
        <v>82</v>
      </c>
      <c r="B77" s="184"/>
      <c r="C77" s="208"/>
      <c r="D77" s="199"/>
      <c r="E77" s="200"/>
      <c r="F77" s="201"/>
      <c r="G77" s="199"/>
      <c r="H77" s="200"/>
      <c r="I77" s="198"/>
      <c r="J77" s="199"/>
      <c r="K77" s="208"/>
      <c r="L77" s="208"/>
      <c r="M77" s="208"/>
      <c r="N77" s="208"/>
      <c r="O77" s="191">
        <f t="shared" si="27"/>
        <v>0</v>
      </c>
      <c r="P77" s="191"/>
      <c r="Q77" s="191"/>
      <c r="R77" s="192">
        <f t="shared" si="24"/>
        <v>0</v>
      </c>
      <c r="S77" s="192"/>
      <c r="T77" s="191">
        <f t="shared" si="26"/>
        <v>0</v>
      </c>
      <c r="U77" s="241">
        <f t="shared" si="28"/>
        <v>0</v>
      </c>
      <c r="V77" s="191"/>
      <c r="W77" s="192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4">
        <f t="shared" si="29"/>
        <v>0</v>
      </c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</row>
    <row r="78" spans="1:58" s="196" customFormat="1" hidden="1">
      <c r="A78" s="183" t="s">
        <v>83</v>
      </c>
      <c r="B78" s="184"/>
      <c r="C78" s="208"/>
      <c r="D78" s="199"/>
      <c r="E78" s="200"/>
      <c r="F78" s="201"/>
      <c r="G78" s="199"/>
      <c r="H78" s="200"/>
      <c r="I78" s="198"/>
      <c r="J78" s="199"/>
      <c r="K78" s="208"/>
      <c r="L78" s="208"/>
      <c r="M78" s="208"/>
      <c r="N78" s="208"/>
      <c r="O78" s="191">
        <f t="shared" si="27"/>
        <v>0</v>
      </c>
      <c r="P78" s="191"/>
      <c r="Q78" s="191"/>
      <c r="R78" s="192">
        <f t="shared" si="24"/>
        <v>0</v>
      </c>
      <c r="S78" s="192"/>
      <c r="T78" s="191">
        <f t="shared" si="26"/>
        <v>0</v>
      </c>
      <c r="U78" s="241">
        <f t="shared" si="28"/>
        <v>0</v>
      </c>
      <c r="V78" s="191"/>
      <c r="W78" s="192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4">
        <f t="shared" si="29"/>
        <v>0</v>
      </c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</row>
    <row r="79" spans="1:58" s="196" customFormat="1" hidden="1">
      <c r="A79" s="183" t="s">
        <v>84</v>
      </c>
      <c r="B79" s="184"/>
      <c r="C79" s="208"/>
      <c r="D79" s="199"/>
      <c r="E79" s="200"/>
      <c r="F79" s="201"/>
      <c r="G79" s="199"/>
      <c r="H79" s="200"/>
      <c r="I79" s="198"/>
      <c r="J79" s="199"/>
      <c r="K79" s="208"/>
      <c r="L79" s="208"/>
      <c r="M79" s="208"/>
      <c r="N79" s="208"/>
      <c r="O79" s="191">
        <f t="shared" si="27"/>
        <v>0</v>
      </c>
      <c r="P79" s="191"/>
      <c r="Q79" s="191"/>
      <c r="R79" s="192">
        <f t="shared" si="24"/>
        <v>0</v>
      </c>
      <c r="S79" s="192"/>
      <c r="T79" s="191">
        <f t="shared" si="26"/>
        <v>0</v>
      </c>
      <c r="U79" s="241">
        <f t="shared" si="28"/>
        <v>0</v>
      </c>
      <c r="V79" s="191"/>
      <c r="W79" s="192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4">
        <f t="shared" si="29"/>
        <v>0</v>
      </c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</row>
    <row r="80" spans="1:58" s="196" customFormat="1" hidden="1">
      <c r="A80" s="183" t="s">
        <v>85</v>
      </c>
      <c r="B80" s="184"/>
      <c r="C80" s="208"/>
      <c r="D80" s="199"/>
      <c r="E80" s="200"/>
      <c r="F80" s="201"/>
      <c r="G80" s="199"/>
      <c r="H80" s="200"/>
      <c r="I80" s="198"/>
      <c r="J80" s="199"/>
      <c r="K80" s="208"/>
      <c r="L80" s="208"/>
      <c r="M80" s="208"/>
      <c r="N80" s="208"/>
      <c r="O80" s="191">
        <f t="shared" si="27"/>
        <v>0</v>
      </c>
      <c r="P80" s="191"/>
      <c r="Q80" s="191"/>
      <c r="R80" s="192">
        <f t="shared" si="24"/>
        <v>0</v>
      </c>
      <c r="S80" s="192"/>
      <c r="T80" s="191">
        <f t="shared" si="26"/>
        <v>0</v>
      </c>
      <c r="U80" s="241">
        <f t="shared" si="28"/>
        <v>0</v>
      </c>
      <c r="V80" s="191"/>
      <c r="W80" s="192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4">
        <f t="shared" si="29"/>
        <v>0</v>
      </c>
      <c r="AK80" s="195"/>
      <c r="AL80" s="195"/>
      <c r="AM80" s="195"/>
      <c r="AN80" s="195"/>
      <c r="AO80" s="195"/>
      <c r="AP80" s="195"/>
      <c r="AQ80" s="195"/>
      <c r="AR80" s="195"/>
      <c r="AS80" s="195"/>
      <c r="AT80" s="195"/>
      <c r="AU80" s="195"/>
      <c r="AV80" s="195"/>
      <c r="AW80" s="195"/>
      <c r="AX80" s="195"/>
      <c r="AY80" s="195"/>
      <c r="AZ80" s="195"/>
      <c r="BA80" s="195"/>
      <c r="BB80" s="195"/>
      <c r="BC80" s="195"/>
      <c r="BD80" s="195"/>
      <c r="BE80" s="195"/>
      <c r="BF80" s="195"/>
    </row>
    <row r="81" spans="1:58" s="196" customFormat="1" hidden="1">
      <c r="A81" s="183" t="s">
        <v>86</v>
      </c>
      <c r="B81" s="184"/>
      <c r="C81" s="208"/>
      <c r="D81" s="199"/>
      <c r="E81" s="200"/>
      <c r="F81" s="201"/>
      <c r="G81" s="199"/>
      <c r="H81" s="200"/>
      <c r="I81" s="198"/>
      <c r="J81" s="199"/>
      <c r="K81" s="208"/>
      <c r="L81" s="208"/>
      <c r="M81" s="208"/>
      <c r="N81" s="208"/>
      <c r="O81" s="191">
        <f t="shared" si="27"/>
        <v>0</v>
      </c>
      <c r="P81" s="191"/>
      <c r="Q81" s="191"/>
      <c r="R81" s="192">
        <f t="shared" si="24"/>
        <v>0</v>
      </c>
      <c r="S81" s="192"/>
      <c r="T81" s="191">
        <f t="shared" si="26"/>
        <v>0</v>
      </c>
      <c r="U81" s="241">
        <f t="shared" si="28"/>
        <v>0</v>
      </c>
      <c r="V81" s="191"/>
      <c r="W81" s="192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4">
        <f t="shared" si="29"/>
        <v>0</v>
      </c>
      <c r="AK81" s="195"/>
      <c r="AL81" s="195"/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95"/>
      <c r="AX81" s="195"/>
      <c r="AY81" s="195"/>
      <c r="AZ81" s="195"/>
      <c r="BA81" s="195"/>
      <c r="BB81" s="195"/>
      <c r="BC81" s="195"/>
      <c r="BD81" s="195"/>
      <c r="BE81" s="195"/>
      <c r="BF81" s="195"/>
    </row>
    <row r="82" spans="1:58" s="196" customFormat="1" hidden="1">
      <c r="A82" s="183" t="s">
        <v>87</v>
      </c>
      <c r="B82" s="184"/>
      <c r="C82" s="208"/>
      <c r="D82" s="199"/>
      <c r="E82" s="200"/>
      <c r="F82" s="201"/>
      <c r="G82" s="199"/>
      <c r="H82" s="200"/>
      <c r="I82" s="198"/>
      <c r="J82" s="199"/>
      <c r="K82" s="208"/>
      <c r="L82" s="208"/>
      <c r="M82" s="208"/>
      <c r="N82" s="208"/>
      <c r="O82" s="191">
        <f t="shared" si="27"/>
        <v>0</v>
      </c>
      <c r="P82" s="191"/>
      <c r="Q82" s="191"/>
      <c r="R82" s="192">
        <f t="shared" si="24"/>
        <v>0</v>
      </c>
      <c r="S82" s="192"/>
      <c r="T82" s="191">
        <f t="shared" si="26"/>
        <v>0</v>
      </c>
      <c r="U82" s="241">
        <f t="shared" si="28"/>
        <v>0</v>
      </c>
      <c r="V82" s="191"/>
      <c r="W82" s="192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4">
        <f t="shared" si="29"/>
        <v>0</v>
      </c>
      <c r="AK82" s="195"/>
      <c r="AL82" s="195"/>
      <c r="AM82" s="195"/>
      <c r="AN82" s="195"/>
      <c r="AO82" s="195"/>
      <c r="AP82" s="195"/>
      <c r="AQ82" s="195"/>
      <c r="AR82" s="195"/>
      <c r="AS82" s="195"/>
      <c r="AT82" s="195"/>
      <c r="AU82" s="195"/>
      <c r="AV82" s="195"/>
      <c r="AW82" s="195"/>
      <c r="AX82" s="195"/>
      <c r="AY82" s="195"/>
      <c r="AZ82" s="195"/>
      <c r="BA82" s="195"/>
      <c r="BB82" s="195"/>
      <c r="BC82" s="195"/>
      <c r="BD82" s="195"/>
      <c r="BE82" s="195"/>
      <c r="BF82" s="195"/>
    </row>
    <row r="83" spans="1:58" s="196" customFormat="1" hidden="1">
      <c r="A83" s="183" t="s">
        <v>88</v>
      </c>
      <c r="B83" s="184"/>
      <c r="C83" s="208"/>
      <c r="D83" s="199"/>
      <c r="E83" s="200"/>
      <c r="F83" s="201"/>
      <c r="G83" s="199"/>
      <c r="H83" s="200"/>
      <c r="I83" s="198"/>
      <c r="J83" s="199"/>
      <c r="K83" s="208"/>
      <c r="L83" s="208"/>
      <c r="M83" s="208"/>
      <c r="N83" s="208"/>
      <c r="O83" s="191">
        <f t="shared" si="27"/>
        <v>0</v>
      </c>
      <c r="P83" s="191"/>
      <c r="Q83" s="191"/>
      <c r="R83" s="192">
        <f t="shared" si="24"/>
        <v>0</v>
      </c>
      <c r="S83" s="192"/>
      <c r="T83" s="191">
        <f t="shared" si="26"/>
        <v>0</v>
      </c>
      <c r="U83" s="241">
        <f t="shared" si="28"/>
        <v>0</v>
      </c>
      <c r="V83" s="191"/>
      <c r="W83" s="192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4">
        <f t="shared" si="29"/>
        <v>0</v>
      </c>
      <c r="AK83" s="195"/>
      <c r="AL83" s="195"/>
      <c r="AM83" s="195"/>
      <c r="AN83" s="195"/>
      <c r="AO83" s="195"/>
      <c r="AP83" s="195"/>
      <c r="AQ83" s="195"/>
      <c r="AR83" s="195"/>
      <c r="AS83" s="195"/>
      <c r="AT83" s="195"/>
      <c r="AU83" s="195"/>
      <c r="AV83" s="195"/>
      <c r="AW83" s="195"/>
      <c r="AX83" s="195"/>
      <c r="AY83" s="195"/>
      <c r="AZ83" s="195"/>
      <c r="BA83" s="195"/>
      <c r="BB83" s="195"/>
      <c r="BC83" s="195"/>
      <c r="BD83" s="195"/>
      <c r="BE83" s="195"/>
      <c r="BF83" s="195"/>
    </row>
    <row r="84" spans="1:58" s="196" customFormat="1" hidden="1">
      <c r="A84" s="183" t="s">
        <v>89</v>
      </c>
      <c r="B84" s="184"/>
      <c r="C84" s="208"/>
      <c r="D84" s="199"/>
      <c r="E84" s="200"/>
      <c r="F84" s="201"/>
      <c r="G84" s="199"/>
      <c r="H84" s="200"/>
      <c r="I84" s="198"/>
      <c r="J84" s="199"/>
      <c r="K84" s="208"/>
      <c r="L84" s="208"/>
      <c r="M84" s="208"/>
      <c r="N84" s="208"/>
      <c r="O84" s="191">
        <f t="shared" si="27"/>
        <v>0</v>
      </c>
      <c r="P84" s="191"/>
      <c r="Q84" s="191"/>
      <c r="R84" s="192">
        <f t="shared" si="24"/>
        <v>0</v>
      </c>
      <c r="S84" s="192"/>
      <c r="T84" s="191">
        <f t="shared" si="26"/>
        <v>0</v>
      </c>
      <c r="U84" s="241">
        <f t="shared" si="28"/>
        <v>0</v>
      </c>
      <c r="V84" s="191"/>
      <c r="W84" s="192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4">
        <f t="shared" si="29"/>
        <v>0</v>
      </c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AV84" s="195"/>
      <c r="AW84" s="195"/>
      <c r="AX84" s="195"/>
      <c r="AY84" s="195"/>
      <c r="AZ84" s="195"/>
      <c r="BA84" s="195"/>
      <c r="BB84" s="195"/>
      <c r="BC84" s="195"/>
      <c r="BD84" s="195"/>
      <c r="BE84" s="195"/>
      <c r="BF84" s="195"/>
    </row>
    <row r="85" spans="1:58" s="196" customFormat="1" hidden="1">
      <c r="A85" s="183" t="s">
        <v>90</v>
      </c>
      <c r="B85" s="184"/>
      <c r="C85" s="208"/>
      <c r="D85" s="199"/>
      <c r="E85" s="200"/>
      <c r="F85" s="201"/>
      <c r="G85" s="199"/>
      <c r="H85" s="200"/>
      <c r="I85" s="198"/>
      <c r="J85" s="199"/>
      <c r="K85" s="208"/>
      <c r="L85" s="208"/>
      <c r="M85" s="208"/>
      <c r="N85" s="208"/>
      <c r="O85" s="191">
        <f t="shared" si="27"/>
        <v>0</v>
      </c>
      <c r="P85" s="191"/>
      <c r="Q85" s="191"/>
      <c r="R85" s="192">
        <f t="shared" si="24"/>
        <v>0</v>
      </c>
      <c r="S85" s="192"/>
      <c r="T85" s="191">
        <f t="shared" si="26"/>
        <v>0</v>
      </c>
      <c r="U85" s="241">
        <f t="shared" si="28"/>
        <v>0</v>
      </c>
      <c r="V85" s="191"/>
      <c r="W85" s="192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4">
        <f t="shared" si="29"/>
        <v>0</v>
      </c>
      <c r="AK85" s="195"/>
      <c r="AL85" s="195"/>
      <c r="AM85" s="195"/>
      <c r="AN85" s="195"/>
      <c r="AO85" s="195"/>
      <c r="AP85" s="195"/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</row>
    <row r="86" spans="1:58" s="196" customFormat="1" hidden="1">
      <c r="A86" s="183" t="s">
        <v>91</v>
      </c>
      <c r="B86" s="184"/>
      <c r="C86" s="208"/>
      <c r="D86" s="199"/>
      <c r="E86" s="200"/>
      <c r="F86" s="201"/>
      <c r="G86" s="199"/>
      <c r="H86" s="200"/>
      <c r="I86" s="198"/>
      <c r="J86" s="199"/>
      <c r="K86" s="208"/>
      <c r="L86" s="208"/>
      <c r="M86" s="208"/>
      <c r="N86" s="208"/>
      <c r="O86" s="191">
        <f t="shared" si="27"/>
        <v>0</v>
      </c>
      <c r="P86" s="191"/>
      <c r="Q86" s="191"/>
      <c r="R86" s="192">
        <f t="shared" si="24"/>
        <v>0</v>
      </c>
      <c r="S86" s="192"/>
      <c r="T86" s="191">
        <f t="shared" si="26"/>
        <v>0</v>
      </c>
      <c r="U86" s="241">
        <f t="shared" si="28"/>
        <v>0</v>
      </c>
      <c r="V86" s="191"/>
      <c r="W86" s="192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4">
        <f t="shared" si="29"/>
        <v>0</v>
      </c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195"/>
      <c r="AV86" s="195"/>
      <c r="AW86" s="195"/>
      <c r="AX86" s="195"/>
      <c r="AY86" s="195"/>
      <c r="AZ86" s="195"/>
      <c r="BA86" s="195"/>
      <c r="BB86" s="195"/>
      <c r="BC86" s="195"/>
      <c r="BD86" s="195"/>
      <c r="BE86" s="195"/>
      <c r="BF86" s="195"/>
    </row>
    <row r="87" spans="1:58" s="196" customFormat="1" hidden="1">
      <c r="A87" s="183" t="s">
        <v>92</v>
      </c>
      <c r="B87" s="184"/>
      <c r="C87" s="208"/>
      <c r="D87" s="199"/>
      <c r="E87" s="200"/>
      <c r="F87" s="201"/>
      <c r="G87" s="199"/>
      <c r="H87" s="200"/>
      <c r="I87" s="198"/>
      <c r="J87" s="199"/>
      <c r="K87" s="208"/>
      <c r="L87" s="208"/>
      <c r="M87" s="208"/>
      <c r="N87" s="208"/>
      <c r="O87" s="191">
        <f t="shared" si="27"/>
        <v>0</v>
      </c>
      <c r="P87" s="191"/>
      <c r="Q87" s="191"/>
      <c r="R87" s="192">
        <f t="shared" si="24"/>
        <v>0</v>
      </c>
      <c r="S87" s="192"/>
      <c r="T87" s="191">
        <f t="shared" si="26"/>
        <v>0</v>
      </c>
      <c r="U87" s="241">
        <f t="shared" si="28"/>
        <v>0</v>
      </c>
      <c r="V87" s="191"/>
      <c r="W87" s="192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4">
        <f t="shared" si="29"/>
        <v>0</v>
      </c>
      <c r="AK87" s="195"/>
      <c r="AL87" s="195"/>
      <c r="AM87" s="195"/>
      <c r="AN87" s="195"/>
      <c r="AO87" s="195"/>
      <c r="AP87" s="195"/>
      <c r="AQ87" s="195"/>
      <c r="AR87" s="195"/>
      <c r="AS87" s="195"/>
      <c r="AT87" s="195"/>
      <c r="AU87" s="195"/>
      <c r="AV87" s="195"/>
      <c r="AW87" s="195"/>
      <c r="AX87" s="195"/>
      <c r="AY87" s="195"/>
      <c r="AZ87" s="195"/>
      <c r="BA87" s="195"/>
      <c r="BB87" s="195"/>
      <c r="BC87" s="195"/>
      <c r="BD87" s="195"/>
      <c r="BE87" s="195"/>
      <c r="BF87" s="195"/>
    </row>
    <row r="88" spans="1:58" s="196" customFormat="1" hidden="1">
      <c r="A88" s="183" t="s">
        <v>93</v>
      </c>
      <c r="B88" s="184"/>
      <c r="C88" s="208"/>
      <c r="D88" s="199"/>
      <c r="E88" s="200"/>
      <c r="F88" s="201"/>
      <c r="G88" s="199"/>
      <c r="H88" s="200"/>
      <c r="I88" s="198"/>
      <c r="J88" s="199"/>
      <c r="K88" s="208"/>
      <c r="L88" s="208"/>
      <c r="M88" s="208"/>
      <c r="N88" s="208"/>
      <c r="O88" s="191">
        <f t="shared" si="27"/>
        <v>0</v>
      </c>
      <c r="P88" s="191"/>
      <c r="Q88" s="191"/>
      <c r="R88" s="192">
        <f t="shared" si="24"/>
        <v>0</v>
      </c>
      <c r="S88" s="192"/>
      <c r="T88" s="191">
        <f t="shared" si="26"/>
        <v>0</v>
      </c>
      <c r="U88" s="241">
        <f t="shared" si="28"/>
        <v>0</v>
      </c>
      <c r="V88" s="191"/>
      <c r="W88" s="192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4">
        <f t="shared" si="29"/>
        <v>0</v>
      </c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5"/>
      <c r="BA88" s="195"/>
      <c r="BB88" s="195"/>
      <c r="BC88" s="195"/>
      <c r="BD88" s="195"/>
      <c r="BE88" s="195"/>
      <c r="BF88" s="195"/>
    </row>
    <row r="89" spans="1:58" s="196" customFormat="1" hidden="1">
      <c r="A89" s="183" t="s">
        <v>94</v>
      </c>
      <c r="B89" s="184"/>
      <c r="C89" s="208"/>
      <c r="D89" s="199"/>
      <c r="E89" s="200"/>
      <c r="F89" s="201"/>
      <c r="G89" s="199"/>
      <c r="H89" s="200"/>
      <c r="I89" s="198"/>
      <c r="J89" s="199"/>
      <c r="K89" s="208"/>
      <c r="L89" s="208"/>
      <c r="M89" s="208"/>
      <c r="N89" s="208"/>
      <c r="O89" s="191">
        <f t="shared" si="27"/>
        <v>0</v>
      </c>
      <c r="P89" s="191"/>
      <c r="Q89" s="191"/>
      <c r="R89" s="192">
        <f t="shared" ref="R89:R114" si="30">T89/2</f>
        <v>0</v>
      </c>
      <c r="S89" s="192"/>
      <c r="T89" s="191">
        <f t="shared" si="26"/>
        <v>0</v>
      </c>
      <c r="U89" s="241">
        <f t="shared" si="28"/>
        <v>0</v>
      </c>
      <c r="V89" s="191"/>
      <c r="W89" s="192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4">
        <f t="shared" si="29"/>
        <v>0</v>
      </c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95"/>
      <c r="AX89" s="195"/>
      <c r="AY89" s="195"/>
      <c r="AZ89" s="195"/>
      <c r="BA89" s="195"/>
      <c r="BB89" s="195"/>
      <c r="BC89" s="195"/>
      <c r="BD89" s="195"/>
      <c r="BE89" s="195"/>
      <c r="BF89" s="195"/>
    </row>
    <row r="90" spans="1:58" s="245" customFormat="1" ht="24" customHeight="1">
      <c r="A90" s="257" t="s">
        <v>57</v>
      </c>
      <c r="B90" s="258" t="s">
        <v>399</v>
      </c>
      <c r="C90" s="350">
        <f>COUNTIF(C91:E115,1)+COUNTIF(C91:E115,2)+COUNTIF(C91:E115,3)+COUNTIF(C91:E115,4)+COUNTIF(C91:E115,5)+COUNTIF(C91:E115,6)+COUNTIF(C91:E115,7)+COUNTIF(C91:E115,8)</f>
        <v>0</v>
      </c>
      <c r="D90" s="350"/>
      <c r="E90" s="359"/>
      <c r="F90" s="349">
        <f>COUNTIF(F91:H115,1)+COUNTIF(F91:H115,2)+COUNTIF(F91:H115,3)+COUNTIF(F91:H115,4)+COUNTIF(F91:H115,5)+COUNTIF(F91:H115,6)+COUNTIF(F91:H115,7)+COUNTIF(F91:H115,8)</f>
        <v>2</v>
      </c>
      <c r="G90" s="350"/>
      <c r="H90" s="359"/>
      <c r="I90" s="349">
        <f>COUNTIF(I91:K115,1)+COUNTIF(I91:K115,2)+COUNTIF(I91:K115,3)+COUNTIF(I91:K115,4)+COUNTIF(I91:K115,5)+COUNTIF(I91:K115,6)+COUNTIF(I91:K115,7)+COUNTIF(I91:K115,8)</f>
        <v>0</v>
      </c>
      <c r="J90" s="350"/>
      <c r="K90" s="350"/>
      <c r="L90" s="349">
        <f>COUNTIF(L91:N115,1)+COUNTIF(L91:N115,2)+COUNTIF(L91:N115,3)+COUNTIF(L91:N115,4)+COUNTIF(L91:N115,5)+COUNTIF(L91:N115,6)+COUNTIF(L91:N115,7)+COUNTIF(L91:N115,8)</f>
        <v>0</v>
      </c>
      <c r="M90" s="350"/>
      <c r="N90" s="350"/>
      <c r="O90" s="259">
        <f>SUM(O91:O115)</f>
        <v>225</v>
      </c>
      <c r="P90" s="259">
        <f>SUM(P91:P115)</f>
        <v>0</v>
      </c>
      <c r="Q90" s="259">
        <f>SUM(Q91:Q115)</f>
        <v>0</v>
      </c>
      <c r="R90" s="260">
        <f t="shared" ref="R90:AH90" si="31">SUM(R91:R115)</f>
        <v>75</v>
      </c>
      <c r="S90" s="260">
        <f t="shared" si="31"/>
        <v>0</v>
      </c>
      <c r="T90" s="259">
        <f t="shared" si="31"/>
        <v>150</v>
      </c>
      <c r="U90" s="260">
        <f>SUM(U91:U115)</f>
        <v>40</v>
      </c>
      <c r="V90" s="259">
        <f>SUM(V91:V115)</f>
        <v>110</v>
      </c>
      <c r="W90" s="259">
        <f>SUM(W91:W115)</f>
        <v>0</v>
      </c>
      <c r="X90" s="259">
        <f t="shared" si="31"/>
        <v>0</v>
      </c>
      <c r="Y90" s="259">
        <f t="shared" si="31"/>
        <v>0</v>
      </c>
      <c r="Z90" s="259">
        <f t="shared" si="31"/>
        <v>102</v>
      </c>
      <c r="AA90" s="259">
        <f t="shared" si="31"/>
        <v>48</v>
      </c>
      <c r="AB90" s="259">
        <f t="shared" si="31"/>
        <v>0</v>
      </c>
      <c r="AC90" s="259">
        <f t="shared" si="31"/>
        <v>0</v>
      </c>
      <c r="AD90" s="259">
        <f t="shared" si="31"/>
        <v>0</v>
      </c>
      <c r="AE90" s="259">
        <f t="shared" si="31"/>
        <v>0</v>
      </c>
      <c r="AF90" s="259">
        <f t="shared" si="31"/>
        <v>0</v>
      </c>
      <c r="AG90" s="259">
        <f t="shared" si="31"/>
        <v>0</v>
      </c>
      <c r="AH90" s="259">
        <f t="shared" si="31"/>
        <v>0</v>
      </c>
      <c r="AI90" s="259">
        <v>124</v>
      </c>
      <c r="AJ90" s="261">
        <f t="shared" si="29"/>
        <v>26</v>
      </c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</row>
    <row r="91" spans="1:58" s="245" customFormat="1" ht="12.75" customHeight="1">
      <c r="A91" s="262" t="s">
        <v>416</v>
      </c>
      <c r="B91" s="234" t="s">
        <v>309</v>
      </c>
      <c r="C91" s="263"/>
      <c r="D91" s="124"/>
      <c r="E91" s="248"/>
      <c r="F91" s="249"/>
      <c r="G91" s="124">
        <v>3</v>
      </c>
      <c r="H91" s="248"/>
      <c r="I91" s="247"/>
      <c r="J91" s="124"/>
      <c r="K91" s="250"/>
      <c r="L91" s="263"/>
      <c r="M91" s="263"/>
      <c r="N91" s="263"/>
      <c r="O91" s="241">
        <f>R91+T91</f>
        <v>76.5</v>
      </c>
      <c r="P91" s="241"/>
      <c r="Q91" s="241"/>
      <c r="R91" s="241">
        <f t="shared" si="30"/>
        <v>25.5</v>
      </c>
      <c r="S91" s="241"/>
      <c r="T91" s="241">
        <f t="shared" ref="T91:T115" si="32">SUM(X91:AH91)</f>
        <v>51</v>
      </c>
      <c r="U91" s="241">
        <f>T91-V91</f>
        <v>26</v>
      </c>
      <c r="V91" s="264">
        <v>25</v>
      </c>
      <c r="W91" s="264"/>
      <c r="X91" s="242"/>
      <c r="Y91" s="242"/>
      <c r="Z91" s="242">
        <v>51</v>
      </c>
      <c r="AA91" s="242"/>
      <c r="AB91" s="242"/>
      <c r="AC91" s="242"/>
      <c r="AD91" s="242"/>
      <c r="AE91" s="242"/>
      <c r="AF91" s="242"/>
      <c r="AG91" s="242"/>
      <c r="AH91" s="242"/>
      <c r="AI91" s="264"/>
      <c r="AJ91" s="243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</row>
    <row r="92" spans="1:58" s="245" customFormat="1" ht="36.75" customHeight="1">
      <c r="A92" s="265" t="s">
        <v>417</v>
      </c>
      <c r="B92" s="234" t="s">
        <v>396</v>
      </c>
      <c r="C92" s="263"/>
      <c r="D92" s="124"/>
      <c r="E92" s="248"/>
      <c r="F92" s="249"/>
      <c r="G92" s="124">
        <v>4</v>
      </c>
      <c r="H92" s="248"/>
      <c r="I92" s="247"/>
      <c r="J92" s="124"/>
      <c r="K92" s="250"/>
      <c r="L92" s="263"/>
      <c r="M92" s="263"/>
      <c r="N92" s="263"/>
      <c r="O92" s="241">
        <f t="shared" ref="O92:O115" si="33">R92+T92</f>
        <v>148.5</v>
      </c>
      <c r="P92" s="241"/>
      <c r="Q92" s="241"/>
      <c r="R92" s="241">
        <f t="shared" si="30"/>
        <v>49.5</v>
      </c>
      <c r="S92" s="241"/>
      <c r="T92" s="241">
        <f>SUM(X92:AH92)</f>
        <v>99</v>
      </c>
      <c r="U92" s="241">
        <f>T92-V92</f>
        <v>14</v>
      </c>
      <c r="V92" s="264">
        <v>85</v>
      </c>
      <c r="W92" s="264"/>
      <c r="X92" s="242"/>
      <c r="Y92" s="242"/>
      <c r="Z92" s="242">
        <v>51</v>
      </c>
      <c r="AA92" s="242">
        <v>48</v>
      </c>
      <c r="AB92" s="242"/>
      <c r="AC92" s="242"/>
      <c r="AD92" s="242"/>
      <c r="AE92" s="242"/>
      <c r="AF92" s="242"/>
      <c r="AG92" s="242"/>
      <c r="AH92" s="242"/>
      <c r="AI92" s="264"/>
      <c r="AJ92" s="243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</row>
    <row r="93" spans="1:58" s="196" customFormat="1" hidden="1">
      <c r="A93" s="213" t="s">
        <v>95</v>
      </c>
      <c r="B93" s="214"/>
      <c r="C93" s="208"/>
      <c r="D93" s="199"/>
      <c r="E93" s="200"/>
      <c r="F93" s="201"/>
      <c r="G93" s="199"/>
      <c r="H93" s="200"/>
      <c r="I93" s="198"/>
      <c r="J93" s="199"/>
      <c r="K93" s="208"/>
      <c r="L93" s="208"/>
      <c r="M93" s="208"/>
      <c r="N93" s="208"/>
      <c r="O93" s="191">
        <f t="shared" si="33"/>
        <v>0</v>
      </c>
      <c r="P93" s="191"/>
      <c r="Q93" s="191"/>
      <c r="R93" s="192">
        <f t="shared" si="30"/>
        <v>0</v>
      </c>
      <c r="S93" s="192"/>
      <c r="T93" s="191">
        <f t="shared" si="32"/>
        <v>0</v>
      </c>
      <c r="U93" s="191">
        <f t="shared" ref="U93:U115" si="34">T93-W93</f>
        <v>0</v>
      </c>
      <c r="V93" s="191"/>
      <c r="W93" s="212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212"/>
      <c r="AJ93" s="194">
        <f t="shared" si="29"/>
        <v>0</v>
      </c>
      <c r="AK93" s="195"/>
      <c r="AL93" s="195"/>
      <c r="AM93" s="195"/>
      <c r="AN93" s="195"/>
      <c r="AO93" s="195"/>
      <c r="AP93" s="195"/>
      <c r="AQ93" s="195"/>
      <c r="AR93" s="195"/>
      <c r="AS93" s="195"/>
      <c r="AT93" s="195"/>
      <c r="AU93" s="195"/>
      <c r="AV93" s="195"/>
      <c r="AW93" s="195"/>
      <c r="AX93" s="195"/>
      <c r="AY93" s="195"/>
      <c r="AZ93" s="195"/>
      <c r="BA93" s="195"/>
      <c r="BB93" s="195"/>
      <c r="BC93" s="195"/>
      <c r="BD93" s="195"/>
      <c r="BE93" s="195"/>
      <c r="BF93" s="195"/>
    </row>
    <row r="94" spans="1:58" s="196" customFormat="1" hidden="1">
      <c r="A94" s="213" t="s">
        <v>96</v>
      </c>
      <c r="B94" s="214"/>
      <c r="C94" s="208"/>
      <c r="D94" s="199"/>
      <c r="E94" s="200"/>
      <c r="F94" s="201"/>
      <c r="G94" s="199"/>
      <c r="H94" s="200"/>
      <c r="I94" s="198"/>
      <c r="J94" s="199"/>
      <c r="K94" s="208"/>
      <c r="L94" s="208"/>
      <c r="M94" s="208"/>
      <c r="N94" s="208"/>
      <c r="O94" s="191">
        <f t="shared" si="33"/>
        <v>0</v>
      </c>
      <c r="P94" s="191"/>
      <c r="Q94" s="191"/>
      <c r="R94" s="192">
        <f t="shared" si="30"/>
        <v>0</v>
      </c>
      <c r="S94" s="192"/>
      <c r="T94" s="191">
        <f t="shared" si="32"/>
        <v>0</v>
      </c>
      <c r="U94" s="191">
        <f t="shared" si="34"/>
        <v>0</v>
      </c>
      <c r="V94" s="191"/>
      <c r="W94" s="212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212"/>
      <c r="AJ94" s="194">
        <f t="shared" si="29"/>
        <v>0</v>
      </c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  <c r="BB94" s="195"/>
      <c r="BC94" s="195"/>
      <c r="BD94" s="195"/>
      <c r="BE94" s="195"/>
      <c r="BF94" s="195"/>
    </row>
    <row r="95" spans="1:58" s="196" customFormat="1" hidden="1">
      <c r="A95" s="213" t="s">
        <v>97</v>
      </c>
      <c r="B95" s="214"/>
      <c r="C95" s="208"/>
      <c r="D95" s="199"/>
      <c r="E95" s="200"/>
      <c r="F95" s="201"/>
      <c r="G95" s="199"/>
      <c r="H95" s="200"/>
      <c r="I95" s="198"/>
      <c r="J95" s="199"/>
      <c r="K95" s="208"/>
      <c r="L95" s="208"/>
      <c r="M95" s="208"/>
      <c r="N95" s="208"/>
      <c r="O95" s="191">
        <f t="shared" si="33"/>
        <v>0</v>
      </c>
      <c r="P95" s="191"/>
      <c r="Q95" s="191"/>
      <c r="R95" s="192">
        <f t="shared" si="30"/>
        <v>0</v>
      </c>
      <c r="S95" s="192"/>
      <c r="T95" s="191">
        <f t="shared" si="32"/>
        <v>0</v>
      </c>
      <c r="U95" s="191">
        <f t="shared" si="34"/>
        <v>0</v>
      </c>
      <c r="V95" s="191"/>
      <c r="W95" s="212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212"/>
      <c r="AJ95" s="194">
        <f t="shared" si="29"/>
        <v>0</v>
      </c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95"/>
      <c r="AX95" s="195"/>
      <c r="AY95" s="195"/>
      <c r="AZ95" s="195"/>
      <c r="BA95" s="195"/>
      <c r="BB95" s="195"/>
      <c r="BC95" s="195"/>
      <c r="BD95" s="195"/>
      <c r="BE95" s="195"/>
      <c r="BF95" s="195"/>
    </row>
    <row r="96" spans="1:58" s="196" customFormat="1" hidden="1">
      <c r="A96" s="213" t="s">
        <v>98</v>
      </c>
      <c r="B96" s="214"/>
      <c r="C96" s="208"/>
      <c r="D96" s="199"/>
      <c r="E96" s="200"/>
      <c r="F96" s="201"/>
      <c r="G96" s="199"/>
      <c r="H96" s="200"/>
      <c r="I96" s="198"/>
      <c r="J96" s="199"/>
      <c r="K96" s="208"/>
      <c r="L96" s="208"/>
      <c r="M96" s="208"/>
      <c r="N96" s="208"/>
      <c r="O96" s="191">
        <f t="shared" si="33"/>
        <v>0</v>
      </c>
      <c r="P96" s="191"/>
      <c r="Q96" s="191"/>
      <c r="R96" s="192">
        <f t="shared" si="30"/>
        <v>0</v>
      </c>
      <c r="S96" s="192"/>
      <c r="T96" s="191">
        <f t="shared" si="32"/>
        <v>0</v>
      </c>
      <c r="U96" s="191">
        <f t="shared" si="34"/>
        <v>0</v>
      </c>
      <c r="V96" s="191"/>
      <c r="W96" s="212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212"/>
      <c r="AJ96" s="194">
        <f t="shared" si="29"/>
        <v>0</v>
      </c>
      <c r="AK96" s="195"/>
      <c r="AL96" s="195"/>
      <c r="AM96" s="195"/>
      <c r="AN96" s="195"/>
      <c r="AO96" s="195"/>
      <c r="AP96" s="195"/>
      <c r="AQ96" s="195"/>
      <c r="AR96" s="195"/>
      <c r="AS96" s="195"/>
      <c r="AT96" s="195"/>
      <c r="AU96" s="195"/>
      <c r="AV96" s="195"/>
      <c r="AW96" s="195"/>
      <c r="AX96" s="195"/>
      <c r="AY96" s="195"/>
      <c r="AZ96" s="195"/>
      <c r="BA96" s="195"/>
      <c r="BB96" s="195"/>
      <c r="BC96" s="195"/>
      <c r="BD96" s="195"/>
      <c r="BE96" s="195"/>
      <c r="BF96" s="195"/>
    </row>
    <row r="97" spans="1:58" s="196" customFormat="1" hidden="1">
      <c r="A97" s="213" t="s">
        <v>99</v>
      </c>
      <c r="B97" s="214"/>
      <c r="C97" s="208"/>
      <c r="D97" s="199"/>
      <c r="E97" s="200"/>
      <c r="F97" s="201"/>
      <c r="G97" s="199"/>
      <c r="H97" s="200"/>
      <c r="I97" s="198"/>
      <c r="J97" s="199"/>
      <c r="K97" s="208"/>
      <c r="L97" s="208"/>
      <c r="M97" s="208"/>
      <c r="N97" s="208"/>
      <c r="O97" s="191">
        <f t="shared" si="33"/>
        <v>0</v>
      </c>
      <c r="P97" s="191"/>
      <c r="Q97" s="191"/>
      <c r="R97" s="192">
        <f t="shared" si="30"/>
        <v>0</v>
      </c>
      <c r="S97" s="192"/>
      <c r="T97" s="191">
        <f t="shared" si="32"/>
        <v>0</v>
      </c>
      <c r="U97" s="191">
        <f t="shared" si="34"/>
        <v>0</v>
      </c>
      <c r="V97" s="191"/>
      <c r="W97" s="212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212"/>
      <c r="AJ97" s="194">
        <f t="shared" si="29"/>
        <v>0</v>
      </c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5"/>
      <c r="AV97" s="195"/>
      <c r="AW97" s="195"/>
      <c r="AX97" s="195"/>
      <c r="AY97" s="195"/>
      <c r="AZ97" s="195"/>
      <c r="BA97" s="195"/>
      <c r="BB97" s="195"/>
      <c r="BC97" s="195"/>
      <c r="BD97" s="195"/>
      <c r="BE97" s="195"/>
      <c r="BF97" s="195"/>
    </row>
    <row r="98" spans="1:58" s="196" customFormat="1" hidden="1">
      <c r="A98" s="213" t="s">
        <v>100</v>
      </c>
      <c r="B98" s="214"/>
      <c r="C98" s="208"/>
      <c r="D98" s="199"/>
      <c r="E98" s="200"/>
      <c r="F98" s="201"/>
      <c r="G98" s="199"/>
      <c r="H98" s="200"/>
      <c r="I98" s="198"/>
      <c r="J98" s="199"/>
      <c r="K98" s="208"/>
      <c r="L98" s="208"/>
      <c r="M98" s="208"/>
      <c r="N98" s="208"/>
      <c r="O98" s="191">
        <f t="shared" si="33"/>
        <v>0</v>
      </c>
      <c r="P98" s="191"/>
      <c r="Q98" s="191"/>
      <c r="R98" s="192">
        <f t="shared" si="30"/>
        <v>0</v>
      </c>
      <c r="S98" s="192"/>
      <c r="T98" s="191">
        <f t="shared" si="32"/>
        <v>0</v>
      </c>
      <c r="U98" s="191">
        <f t="shared" si="34"/>
        <v>0</v>
      </c>
      <c r="V98" s="191"/>
      <c r="W98" s="212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212"/>
      <c r="AJ98" s="194">
        <f t="shared" si="29"/>
        <v>0</v>
      </c>
      <c r="AK98" s="195"/>
      <c r="AL98" s="195"/>
      <c r="AM98" s="195"/>
      <c r="AN98" s="195"/>
      <c r="AO98" s="195"/>
      <c r="AP98" s="195"/>
      <c r="AQ98" s="195"/>
      <c r="AR98" s="195"/>
      <c r="AS98" s="195"/>
      <c r="AT98" s="195"/>
      <c r="AU98" s="195"/>
      <c r="AV98" s="195"/>
      <c r="AW98" s="195"/>
      <c r="AX98" s="195"/>
      <c r="AY98" s="195"/>
      <c r="AZ98" s="195"/>
      <c r="BA98" s="195"/>
      <c r="BB98" s="195"/>
      <c r="BC98" s="195"/>
      <c r="BD98" s="195"/>
      <c r="BE98" s="195"/>
      <c r="BF98" s="195"/>
    </row>
    <row r="99" spans="1:58" s="196" customFormat="1" hidden="1">
      <c r="A99" s="213" t="s">
        <v>101</v>
      </c>
      <c r="B99" s="214"/>
      <c r="C99" s="208"/>
      <c r="D99" s="199"/>
      <c r="E99" s="200"/>
      <c r="F99" s="201"/>
      <c r="G99" s="199"/>
      <c r="H99" s="200"/>
      <c r="I99" s="198"/>
      <c r="J99" s="199"/>
      <c r="K99" s="208"/>
      <c r="L99" s="208"/>
      <c r="M99" s="208"/>
      <c r="N99" s="208"/>
      <c r="O99" s="191">
        <f t="shared" si="33"/>
        <v>0</v>
      </c>
      <c r="P99" s="191"/>
      <c r="Q99" s="191"/>
      <c r="R99" s="192">
        <f t="shared" si="30"/>
        <v>0</v>
      </c>
      <c r="S99" s="192"/>
      <c r="T99" s="191">
        <f t="shared" si="32"/>
        <v>0</v>
      </c>
      <c r="U99" s="191">
        <f t="shared" si="34"/>
        <v>0</v>
      </c>
      <c r="V99" s="191"/>
      <c r="W99" s="212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212"/>
      <c r="AJ99" s="194">
        <f t="shared" si="29"/>
        <v>0</v>
      </c>
      <c r="AK99" s="195"/>
      <c r="AL99" s="195"/>
      <c r="AM99" s="195"/>
      <c r="AN99" s="195"/>
      <c r="AO99" s="195"/>
      <c r="AP99" s="195"/>
      <c r="AQ99" s="195"/>
      <c r="AR99" s="195"/>
      <c r="AS99" s="195"/>
      <c r="AT99" s="195"/>
      <c r="AU99" s="195"/>
      <c r="AV99" s="195"/>
      <c r="AW99" s="195"/>
      <c r="AX99" s="195"/>
      <c r="AY99" s="195"/>
      <c r="AZ99" s="195"/>
      <c r="BA99" s="195"/>
      <c r="BB99" s="195"/>
      <c r="BC99" s="195"/>
      <c r="BD99" s="195"/>
      <c r="BE99" s="195"/>
      <c r="BF99" s="195"/>
    </row>
    <row r="100" spans="1:58" s="196" customFormat="1" hidden="1">
      <c r="A100" s="213" t="s">
        <v>102</v>
      </c>
      <c r="B100" s="214"/>
      <c r="C100" s="208"/>
      <c r="D100" s="199"/>
      <c r="E100" s="200"/>
      <c r="F100" s="201"/>
      <c r="G100" s="199"/>
      <c r="H100" s="200"/>
      <c r="I100" s="198"/>
      <c r="J100" s="199"/>
      <c r="K100" s="208"/>
      <c r="L100" s="208"/>
      <c r="M100" s="208"/>
      <c r="N100" s="208"/>
      <c r="O100" s="191">
        <f t="shared" si="33"/>
        <v>0</v>
      </c>
      <c r="P100" s="191"/>
      <c r="Q100" s="191"/>
      <c r="R100" s="192">
        <f t="shared" si="30"/>
        <v>0</v>
      </c>
      <c r="S100" s="192"/>
      <c r="T100" s="191">
        <f t="shared" si="32"/>
        <v>0</v>
      </c>
      <c r="U100" s="191">
        <f t="shared" si="34"/>
        <v>0</v>
      </c>
      <c r="V100" s="191"/>
      <c r="W100" s="212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212"/>
      <c r="AJ100" s="194">
        <f t="shared" si="29"/>
        <v>0</v>
      </c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195"/>
      <c r="AX100" s="195"/>
      <c r="AY100" s="195"/>
      <c r="AZ100" s="195"/>
      <c r="BA100" s="195"/>
      <c r="BB100" s="195"/>
      <c r="BC100" s="195"/>
      <c r="BD100" s="195"/>
      <c r="BE100" s="195"/>
      <c r="BF100" s="195"/>
    </row>
    <row r="101" spans="1:58" s="196" customFormat="1" hidden="1">
      <c r="A101" s="213" t="s">
        <v>103</v>
      </c>
      <c r="B101" s="214"/>
      <c r="C101" s="208"/>
      <c r="D101" s="199"/>
      <c r="E101" s="200"/>
      <c r="F101" s="201"/>
      <c r="G101" s="199"/>
      <c r="H101" s="200"/>
      <c r="I101" s="198"/>
      <c r="J101" s="199"/>
      <c r="K101" s="208"/>
      <c r="L101" s="208"/>
      <c r="M101" s="208"/>
      <c r="N101" s="208"/>
      <c r="O101" s="191">
        <f t="shared" si="33"/>
        <v>0</v>
      </c>
      <c r="P101" s="191"/>
      <c r="Q101" s="191"/>
      <c r="R101" s="192">
        <f t="shared" si="30"/>
        <v>0</v>
      </c>
      <c r="S101" s="192"/>
      <c r="T101" s="191">
        <f t="shared" si="32"/>
        <v>0</v>
      </c>
      <c r="U101" s="191">
        <f t="shared" si="34"/>
        <v>0</v>
      </c>
      <c r="V101" s="191"/>
      <c r="W101" s="212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212"/>
      <c r="AJ101" s="194">
        <f t="shared" si="29"/>
        <v>0</v>
      </c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95"/>
      <c r="AV101" s="195"/>
      <c r="AW101" s="195"/>
      <c r="AX101" s="195"/>
      <c r="AY101" s="195"/>
      <c r="AZ101" s="195"/>
      <c r="BA101" s="195"/>
      <c r="BB101" s="195"/>
      <c r="BC101" s="195"/>
      <c r="BD101" s="195"/>
      <c r="BE101" s="195"/>
      <c r="BF101" s="195"/>
    </row>
    <row r="102" spans="1:58" s="196" customFormat="1" hidden="1">
      <c r="A102" s="213" t="s">
        <v>104</v>
      </c>
      <c r="B102" s="214"/>
      <c r="C102" s="208"/>
      <c r="D102" s="199"/>
      <c r="E102" s="200"/>
      <c r="F102" s="201"/>
      <c r="G102" s="199"/>
      <c r="H102" s="200"/>
      <c r="I102" s="198"/>
      <c r="J102" s="199"/>
      <c r="K102" s="208"/>
      <c r="L102" s="208"/>
      <c r="M102" s="208"/>
      <c r="N102" s="208"/>
      <c r="O102" s="191">
        <f t="shared" si="33"/>
        <v>0</v>
      </c>
      <c r="P102" s="191"/>
      <c r="Q102" s="191"/>
      <c r="R102" s="192">
        <f t="shared" si="30"/>
        <v>0</v>
      </c>
      <c r="S102" s="192"/>
      <c r="T102" s="191">
        <f t="shared" si="32"/>
        <v>0</v>
      </c>
      <c r="U102" s="191">
        <f t="shared" si="34"/>
        <v>0</v>
      </c>
      <c r="V102" s="191"/>
      <c r="W102" s="212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212"/>
      <c r="AJ102" s="194">
        <f t="shared" si="29"/>
        <v>0</v>
      </c>
      <c r="AK102" s="195"/>
      <c r="AL102" s="195"/>
      <c r="AM102" s="195"/>
      <c r="AN102" s="195"/>
      <c r="AO102" s="195"/>
      <c r="AP102" s="195"/>
      <c r="AQ102" s="195"/>
      <c r="AR102" s="195"/>
      <c r="AS102" s="195"/>
      <c r="AT102" s="195"/>
      <c r="AU102" s="195"/>
      <c r="AV102" s="195"/>
      <c r="AW102" s="195"/>
      <c r="AX102" s="195"/>
      <c r="AY102" s="195"/>
      <c r="AZ102" s="195"/>
      <c r="BA102" s="195"/>
      <c r="BB102" s="195"/>
      <c r="BC102" s="195"/>
      <c r="BD102" s="195"/>
      <c r="BE102" s="195"/>
      <c r="BF102" s="195"/>
    </row>
    <row r="103" spans="1:58" s="196" customFormat="1" hidden="1">
      <c r="A103" s="213" t="s">
        <v>105</v>
      </c>
      <c r="B103" s="214"/>
      <c r="C103" s="208"/>
      <c r="D103" s="199"/>
      <c r="E103" s="200"/>
      <c r="F103" s="201"/>
      <c r="G103" s="199"/>
      <c r="H103" s="200"/>
      <c r="I103" s="198"/>
      <c r="J103" s="199"/>
      <c r="K103" s="208"/>
      <c r="L103" s="208"/>
      <c r="M103" s="208"/>
      <c r="N103" s="208"/>
      <c r="O103" s="191">
        <f t="shared" si="33"/>
        <v>0</v>
      </c>
      <c r="P103" s="191"/>
      <c r="Q103" s="191"/>
      <c r="R103" s="192">
        <f t="shared" si="30"/>
        <v>0</v>
      </c>
      <c r="S103" s="192"/>
      <c r="T103" s="191">
        <f t="shared" si="32"/>
        <v>0</v>
      </c>
      <c r="U103" s="191">
        <f t="shared" si="34"/>
        <v>0</v>
      </c>
      <c r="V103" s="191"/>
      <c r="W103" s="212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212"/>
      <c r="AJ103" s="194">
        <f t="shared" si="29"/>
        <v>0</v>
      </c>
      <c r="AK103" s="195"/>
      <c r="AL103" s="195"/>
      <c r="AM103" s="195"/>
      <c r="AN103" s="195"/>
      <c r="AO103" s="195"/>
      <c r="AP103" s="195"/>
      <c r="AQ103" s="195"/>
      <c r="AR103" s="195"/>
      <c r="AS103" s="195"/>
      <c r="AT103" s="195"/>
      <c r="AU103" s="195"/>
      <c r="AV103" s="195"/>
      <c r="AW103" s="195"/>
      <c r="AX103" s="195"/>
      <c r="AY103" s="195"/>
      <c r="AZ103" s="195"/>
      <c r="BA103" s="195"/>
      <c r="BB103" s="195"/>
      <c r="BC103" s="195"/>
      <c r="BD103" s="195"/>
      <c r="BE103" s="195"/>
      <c r="BF103" s="195"/>
    </row>
    <row r="104" spans="1:58" s="196" customFormat="1" hidden="1">
      <c r="A104" s="213" t="s">
        <v>106</v>
      </c>
      <c r="B104" s="214"/>
      <c r="C104" s="208"/>
      <c r="D104" s="199"/>
      <c r="E104" s="200"/>
      <c r="F104" s="201"/>
      <c r="G104" s="199"/>
      <c r="H104" s="200"/>
      <c r="I104" s="198"/>
      <c r="J104" s="199"/>
      <c r="K104" s="208"/>
      <c r="L104" s="208"/>
      <c r="M104" s="208"/>
      <c r="N104" s="208"/>
      <c r="O104" s="191">
        <f t="shared" si="33"/>
        <v>0</v>
      </c>
      <c r="P104" s="191"/>
      <c r="Q104" s="191"/>
      <c r="R104" s="192">
        <f t="shared" si="30"/>
        <v>0</v>
      </c>
      <c r="S104" s="192"/>
      <c r="T104" s="191">
        <f t="shared" si="32"/>
        <v>0</v>
      </c>
      <c r="U104" s="191">
        <f t="shared" si="34"/>
        <v>0</v>
      </c>
      <c r="V104" s="191"/>
      <c r="W104" s="212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212"/>
      <c r="AJ104" s="194">
        <f t="shared" si="29"/>
        <v>0</v>
      </c>
      <c r="AK104" s="195"/>
      <c r="AL104" s="195"/>
      <c r="AM104" s="195"/>
      <c r="AN104" s="195"/>
      <c r="AO104" s="195"/>
      <c r="AP104" s="195"/>
      <c r="AQ104" s="195"/>
      <c r="AR104" s="195"/>
      <c r="AS104" s="195"/>
      <c r="AT104" s="195"/>
      <c r="AU104" s="195"/>
      <c r="AV104" s="195"/>
      <c r="AW104" s="195"/>
      <c r="AX104" s="195"/>
      <c r="AY104" s="195"/>
      <c r="AZ104" s="195"/>
      <c r="BA104" s="195"/>
      <c r="BB104" s="195"/>
      <c r="BC104" s="195"/>
      <c r="BD104" s="195"/>
      <c r="BE104" s="195"/>
      <c r="BF104" s="195"/>
    </row>
    <row r="105" spans="1:58" s="196" customFormat="1" hidden="1">
      <c r="A105" s="213" t="s">
        <v>107</v>
      </c>
      <c r="B105" s="214"/>
      <c r="C105" s="208"/>
      <c r="D105" s="199"/>
      <c r="E105" s="200"/>
      <c r="F105" s="201"/>
      <c r="G105" s="199"/>
      <c r="H105" s="200"/>
      <c r="I105" s="198"/>
      <c r="J105" s="199"/>
      <c r="K105" s="208"/>
      <c r="L105" s="208"/>
      <c r="M105" s="208"/>
      <c r="N105" s="208"/>
      <c r="O105" s="191">
        <f t="shared" si="33"/>
        <v>0</v>
      </c>
      <c r="P105" s="191"/>
      <c r="Q105" s="191"/>
      <c r="R105" s="192">
        <f t="shared" si="30"/>
        <v>0</v>
      </c>
      <c r="S105" s="192"/>
      <c r="T105" s="191">
        <f t="shared" si="32"/>
        <v>0</v>
      </c>
      <c r="U105" s="191">
        <f t="shared" si="34"/>
        <v>0</v>
      </c>
      <c r="V105" s="191"/>
      <c r="W105" s="212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212"/>
      <c r="AJ105" s="194">
        <f t="shared" si="29"/>
        <v>0</v>
      </c>
      <c r="AK105" s="195"/>
      <c r="AL105" s="195"/>
      <c r="AM105" s="195"/>
      <c r="AN105" s="195"/>
      <c r="AO105" s="195"/>
      <c r="AP105" s="195"/>
      <c r="AQ105" s="195"/>
      <c r="AR105" s="195"/>
      <c r="AS105" s="195"/>
      <c r="AT105" s="195"/>
      <c r="AU105" s="195"/>
      <c r="AV105" s="195"/>
      <c r="AW105" s="195"/>
      <c r="AX105" s="195"/>
      <c r="AY105" s="195"/>
      <c r="AZ105" s="195"/>
      <c r="BA105" s="195"/>
      <c r="BB105" s="195"/>
      <c r="BC105" s="195"/>
      <c r="BD105" s="195"/>
      <c r="BE105" s="195"/>
      <c r="BF105" s="195"/>
    </row>
    <row r="106" spans="1:58" s="196" customFormat="1" hidden="1">
      <c r="A106" s="213" t="s">
        <v>108</v>
      </c>
      <c r="B106" s="214"/>
      <c r="C106" s="208"/>
      <c r="D106" s="199"/>
      <c r="E106" s="200"/>
      <c r="F106" s="201"/>
      <c r="G106" s="199"/>
      <c r="H106" s="200"/>
      <c r="I106" s="198"/>
      <c r="J106" s="199"/>
      <c r="K106" s="208"/>
      <c r="L106" s="208"/>
      <c r="M106" s="208"/>
      <c r="N106" s="208"/>
      <c r="O106" s="191">
        <f t="shared" si="33"/>
        <v>0</v>
      </c>
      <c r="P106" s="191"/>
      <c r="Q106" s="191"/>
      <c r="R106" s="192">
        <f t="shared" si="30"/>
        <v>0</v>
      </c>
      <c r="S106" s="192"/>
      <c r="T106" s="191">
        <f t="shared" si="32"/>
        <v>0</v>
      </c>
      <c r="U106" s="191">
        <f t="shared" si="34"/>
        <v>0</v>
      </c>
      <c r="V106" s="191"/>
      <c r="W106" s="212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212"/>
      <c r="AJ106" s="194">
        <f t="shared" si="29"/>
        <v>0</v>
      </c>
      <c r="AK106" s="195"/>
      <c r="AL106" s="195"/>
      <c r="AM106" s="195"/>
      <c r="AN106" s="195"/>
      <c r="AO106" s="195"/>
      <c r="AP106" s="195"/>
      <c r="AQ106" s="195"/>
      <c r="AR106" s="195"/>
      <c r="AS106" s="195"/>
      <c r="AT106" s="195"/>
      <c r="AU106" s="195"/>
      <c r="AV106" s="195"/>
      <c r="AW106" s="195"/>
      <c r="AX106" s="195"/>
      <c r="AY106" s="195"/>
      <c r="AZ106" s="195"/>
      <c r="BA106" s="195"/>
      <c r="BB106" s="195"/>
      <c r="BC106" s="195"/>
      <c r="BD106" s="195"/>
      <c r="BE106" s="195"/>
      <c r="BF106" s="195"/>
    </row>
    <row r="107" spans="1:58" s="196" customFormat="1" hidden="1">
      <c r="A107" s="213" t="s">
        <v>109</v>
      </c>
      <c r="B107" s="214"/>
      <c r="C107" s="208"/>
      <c r="D107" s="199"/>
      <c r="E107" s="200"/>
      <c r="F107" s="201"/>
      <c r="G107" s="199"/>
      <c r="H107" s="200"/>
      <c r="I107" s="198"/>
      <c r="J107" s="199"/>
      <c r="K107" s="208"/>
      <c r="L107" s="208"/>
      <c r="M107" s="208"/>
      <c r="N107" s="208"/>
      <c r="O107" s="191">
        <f t="shared" si="33"/>
        <v>0</v>
      </c>
      <c r="P107" s="191"/>
      <c r="Q107" s="191"/>
      <c r="R107" s="192">
        <f t="shared" si="30"/>
        <v>0</v>
      </c>
      <c r="S107" s="192"/>
      <c r="T107" s="191">
        <f t="shared" si="32"/>
        <v>0</v>
      </c>
      <c r="U107" s="191">
        <f t="shared" si="34"/>
        <v>0</v>
      </c>
      <c r="V107" s="191"/>
      <c r="W107" s="212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212"/>
      <c r="AJ107" s="194">
        <f t="shared" ref="AJ107:AJ116" si="35">T107-AI107</f>
        <v>0</v>
      </c>
      <c r="AK107" s="195"/>
      <c r="AL107" s="195"/>
      <c r="AM107" s="195"/>
      <c r="AN107" s="195"/>
      <c r="AO107" s="195"/>
      <c r="AP107" s="195"/>
      <c r="AQ107" s="195"/>
      <c r="AR107" s="195"/>
      <c r="AS107" s="195"/>
      <c r="AT107" s="195"/>
      <c r="AU107" s="195"/>
      <c r="AV107" s="195"/>
      <c r="AW107" s="195"/>
      <c r="AX107" s="195"/>
      <c r="AY107" s="195"/>
      <c r="AZ107" s="195"/>
      <c r="BA107" s="195"/>
      <c r="BB107" s="195"/>
      <c r="BC107" s="195"/>
      <c r="BD107" s="195"/>
      <c r="BE107" s="195"/>
      <c r="BF107" s="195"/>
    </row>
    <row r="108" spans="1:58" s="196" customFormat="1" hidden="1">
      <c r="A108" s="213" t="s">
        <v>110</v>
      </c>
      <c r="B108" s="214"/>
      <c r="C108" s="208"/>
      <c r="D108" s="199"/>
      <c r="E108" s="200"/>
      <c r="F108" s="201"/>
      <c r="G108" s="199"/>
      <c r="H108" s="200"/>
      <c r="I108" s="198"/>
      <c r="J108" s="199"/>
      <c r="K108" s="208"/>
      <c r="L108" s="208"/>
      <c r="M108" s="208"/>
      <c r="N108" s="208"/>
      <c r="O108" s="191">
        <f t="shared" si="33"/>
        <v>0</v>
      </c>
      <c r="P108" s="191"/>
      <c r="Q108" s="191"/>
      <c r="R108" s="192">
        <f t="shared" si="30"/>
        <v>0</v>
      </c>
      <c r="S108" s="192"/>
      <c r="T108" s="191">
        <f t="shared" si="32"/>
        <v>0</v>
      </c>
      <c r="U108" s="191">
        <f t="shared" si="34"/>
        <v>0</v>
      </c>
      <c r="V108" s="191"/>
      <c r="W108" s="212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212"/>
      <c r="AJ108" s="194">
        <f t="shared" si="35"/>
        <v>0</v>
      </c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  <c r="BB108" s="195"/>
      <c r="BC108" s="195"/>
      <c r="BD108" s="195"/>
      <c r="BE108" s="195"/>
      <c r="BF108" s="195"/>
    </row>
    <row r="109" spans="1:58" s="196" customFormat="1" hidden="1">
      <c r="A109" s="213" t="s">
        <v>111</v>
      </c>
      <c r="B109" s="214"/>
      <c r="C109" s="208"/>
      <c r="D109" s="199"/>
      <c r="E109" s="200"/>
      <c r="F109" s="201"/>
      <c r="G109" s="199"/>
      <c r="H109" s="200"/>
      <c r="I109" s="198"/>
      <c r="J109" s="199"/>
      <c r="K109" s="208"/>
      <c r="L109" s="208"/>
      <c r="M109" s="208"/>
      <c r="N109" s="208"/>
      <c r="O109" s="191">
        <f t="shared" si="33"/>
        <v>0</v>
      </c>
      <c r="P109" s="191"/>
      <c r="Q109" s="191"/>
      <c r="R109" s="192">
        <f t="shared" si="30"/>
        <v>0</v>
      </c>
      <c r="S109" s="192"/>
      <c r="T109" s="191">
        <f t="shared" si="32"/>
        <v>0</v>
      </c>
      <c r="U109" s="191">
        <f t="shared" si="34"/>
        <v>0</v>
      </c>
      <c r="V109" s="191"/>
      <c r="W109" s="212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212"/>
      <c r="AJ109" s="194">
        <f t="shared" si="35"/>
        <v>0</v>
      </c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  <c r="BB109" s="195"/>
      <c r="BC109" s="195"/>
      <c r="BD109" s="195"/>
      <c r="BE109" s="195"/>
      <c r="BF109" s="195"/>
    </row>
    <row r="110" spans="1:58" s="196" customFormat="1" hidden="1">
      <c r="A110" s="213" t="s">
        <v>112</v>
      </c>
      <c r="B110" s="214"/>
      <c r="C110" s="208"/>
      <c r="D110" s="199"/>
      <c r="E110" s="200"/>
      <c r="F110" s="201"/>
      <c r="G110" s="199"/>
      <c r="H110" s="200"/>
      <c r="I110" s="198"/>
      <c r="J110" s="199"/>
      <c r="K110" s="208"/>
      <c r="L110" s="208"/>
      <c r="M110" s="208"/>
      <c r="N110" s="208"/>
      <c r="O110" s="191">
        <f t="shared" si="33"/>
        <v>0</v>
      </c>
      <c r="P110" s="191"/>
      <c r="Q110" s="191"/>
      <c r="R110" s="192">
        <f t="shared" si="30"/>
        <v>0</v>
      </c>
      <c r="S110" s="192"/>
      <c r="T110" s="191">
        <f t="shared" si="32"/>
        <v>0</v>
      </c>
      <c r="U110" s="191">
        <f t="shared" si="34"/>
        <v>0</v>
      </c>
      <c r="V110" s="191"/>
      <c r="W110" s="212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212"/>
      <c r="AJ110" s="194">
        <f t="shared" si="35"/>
        <v>0</v>
      </c>
      <c r="AK110" s="195"/>
      <c r="AL110" s="195"/>
      <c r="AM110" s="195"/>
      <c r="AN110" s="195"/>
      <c r="AO110" s="195"/>
      <c r="AP110" s="195"/>
      <c r="AQ110" s="195"/>
      <c r="AR110" s="195"/>
      <c r="AS110" s="195"/>
      <c r="AT110" s="195"/>
      <c r="AU110" s="195"/>
      <c r="AV110" s="195"/>
      <c r="AW110" s="195"/>
      <c r="AX110" s="195"/>
      <c r="AY110" s="195"/>
      <c r="AZ110" s="195"/>
      <c r="BA110" s="195"/>
      <c r="BB110" s="195"/>
      <c r="BC110" s="195"/>
      <c r="BD110" s="195"/>
      <c r="BE110" s="195"/>
      <c r="BF110" s="195"/>
    </row>
    <row r="111" spans="1:58" s="196" customFormat="1" hidden="1">
      <c r="A111" s="213" t="s">
        <v>113</v>
      </c>
      <c r="B111" s="214"/>
      <c r="C111" s="208"/>
      <c r="D111" s="199"/>
      <c r="E111" s="200"/>
      <c r="F111" s="201"/>
      <c r="G111" s="199"/>
      <c r="H111" s="200"/>
      <c r="I111" s="198"/>
      <c r="J111" s="199"/>
      <c r="K111" s="208"/>
      <c r="L111" s="208"/>
      <c r="M111" s="208"/>
      <c r="N111" s="208"/>
      <c r="O111" s="191">
        <f t="shared" si="33"/>
        <v>0</v>
      </c>
      <c r="P111" s="191"/>
      <c r="Q111" s="191"/>
      <c r="R111" s="192">
        <f t="shared" si="30"/>
        <v>0</v>
      </c>
      <c r="S111" s="192"/>
      <c r="T111" s="191">
        <f t="shared" si="32"/>
        <v>0</v>
      </c>
      <c r="U111" s="191">
        <f t="shared" si="34"/>
        <v>0</v>
      </c>
      <c r="V111" s="191"/>
      <c r="W111" s="212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212"/>
      <c r="AJ111" s="194">
        <f t="shared" si="35"/>
        <v>0</v>
      </c>
      <c r="AK111" s="195"/>
      <c r="AL111" s="195"/>
      <c r="AM111" s="195"/>
      <c r="AN111" s="195"/>
      <c r="AO111" s="195"/>
      <c r="AP111" s="195"/>
      <c r="AQ111" s="195"/>
      <c r="AR111" s="195"/>
      <c r="AS111" s="195"/>
      <c r="AT111" s="195"/>
      <c r="AU111" s="195"/>
      <c r="AV111" s="195"/>
      <c r="AW111" s="195"/>
      <c r="AX111" s="195"/>
      <c r="AY111" s="195"/>
      <c r="AZ111" s="195"/>
      <c r="BA111" s="195"/>
      <c r="BB111" s="195"/>
      <c r="BC111" s="195"/>
      <c r="BD111" s="195"/>
      <c r="BE111" s="195"/>
      <c r="BF111" s="195"/>
    </row>
    <row r="112" spans="1:58" s="196" customFormat="1" hidden="1">
      <c r="A112" s="213" t="s">
        <v>114</v>
      </c>
      <c r="B112" s="214"/>
      <c r="C112" s="208"/>
      <c r="D112" s="199"/>
      <c r="E112" s="200"/>
      <c r="F112" s="201"/>
      <c r="G112" s="199"/>
      <c r="H112" s="200"/>
      <c r="I112" s="198"/>
      <c r="J112" s="199"/>
      <c r="K112" s="208"/>
      <c r="L112" s="208"/>
      <c r="M112" s="208"/>
      <c r="N112" s="208"/>
      <c r="O112" s="191">
        <f t="shared" si="33"/>
        <v>0</v>
      </c>
      <c r="P112" s="191"/>
      <c r="Q112" s="191"/>
      <c r="R112" s="192">
        <f t="shared" si="30"/>
        <v>0</v>
      </c>
      <c r="S112" s="192"/>
      <c r="T112" s="191">
        <f t="shared" si="32"/>
        <v>0</v>
      </c>
      <c r="U112" s="191">
        <f t="shared" si="34"/>
        <v>0</v>
      </c>
      <c r="V112" s="191"/>
      <c r="W112" s="212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212"/>
      <c r="AJ112" s="194">
        <f t="shared" si="35"/>
        <v>0</v>
      </c>
      <c r="AK112" s="195"/>
      <c r="AL112" s="195"/>
      <c r="AM112" s="195"/>
      <c r="AN112" s="195"/>
      <c r="AO112" s="195"/>
      <c r="AP112" s="195"/>
      <c r="AQ112" s="195"/>
      <c r="AR112" s="195"/>
      <c r="AS112" s="195"/>
      <c r="AT112" s="195"/>
      <c r="AU112" s="195"/>
      <c r="AV112" s="195"/>
      <c r="AW112" s="195"/>
      <c r="AX112" s="195"/>
      <c r="AY112" s="195"/>
      <c r="AZ112" s="195"/>
      <c r="BA112" s="195"/>
      <c r="BB112" s="195"/>
      <c r="BC112" s="195"/>
      <c r="BD112" s="195"/>
      <c r="BE112" s="195"/>
      <c r="BF112" s="195"/>
    </row>
    <row r="113" spans="1:58" s="196" customFormat="1" hidden="1">
      <c r="A113" s="213" t="s">
        <v>115</v>
      </c>
      <c r="B113" s="214"/>
      <c r="C113" s="208"/>
      <c r="D113" s="199"/>
      <c r="E113" s="200"/>
      <c r="F113" s="201"/>
      <c r="G113" s="199"/>
      <c r="H113" s="200"/>
      <c r="I113" s="198"/>
      <c r="J113" s="199"/>
      <c r="K113" s="208"/>
      <c r="L113" s="208"/>
      <c r="M113" s="208"/>
      <c r="N113" s="208"/>
      <c r="O113" s="191">
        <f t="shared" si="33"/>
        <v>0</v>
      </c>
      <c r="P113" s="191"/>
      <c r="Q113" s="191"/>
      <c r="R113" s="192">
        <f t="shared" si="30"/>
        <v>0</v>
      </c>
      <c r="S113" s="192"/>
      <c r="T113" s="191">
        <f t="shared" si="32"/>
        <v>0</v>
      </c>
      <c r="U113" s="191">
        <f t="shared" si="34"/>
        <v>0</v>
      </c>
      <c r="V113" s="191"/>
      <c r="W113" s="212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212"/>
      <c r="AJ113" s="194">
        <f t="shared" si="35"/>
        <v>0</v>
      </c>
      <c r="AK113" s="195"/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AV113" s="195"/>
      <c r="AW113" s="195"/>
      <c r="AX113" s="195"/>
      <c r="AY113" s="195"/>
      <c r="AZ113" s="195"/>
      <c r="BA113" s="195"/>
      <c r="BB113" s="195"/>
      <c r="BC113" s="195"/>
      <c r="BD113" s="195"/>
      <c r="BE113" s="195"/>
      <c r="BF113" s="195"/>
    </row>
    <row r="114" spans="1:58" s="196" customFormat="1" hidden="1">
      <c r="A114" s="213" t="s">
        <v>116</v>
      </c>
      <c r="B114" s="214"/>
      <c r="C114" s="208"/>
      <c r="D114" s="199"/>
      <c r="E114" s="200"/>
      <c r="F114" s="201"/>
      <c r="G114" s="199"/>
      <c r="H114" s="200"/>
      <c r="I114" s="198"/>
      <c r="J114" s="199"/>
      <c r="K114" s="208"/>
      <c r="L114" s="208"/>
      <c r="M114" s="208"/>
      <c r="N114" s="208"/>
      <c r="O114" s="191">
        <f t="shared" si="33"/>
        <v>0</v>
      </c>
      <c r="P114" s="191"/>
      <c r="Q114" s="191"/>
      <c r="R114" s="192">
        <f t="shared" si="30"/>
        <v>0</v>
      </c>
      <c r="S114" s="192"/>
      <c r="T114" s="191">
        <f t="shared" si="32"/>
        <v>0</v>
      </c>
      <c r="U114" s="191">
        <f t="shared" si="34"/>
        <v>0</v>
      </c>
      <c r="V114" s="191"/>
      <c r="W114" s="212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212"/>
      <c r="AJ114" s="194">
        <f t="shared" si="35"/>
        <v>0</v>
      </c>
      <c r="AK114" s="195"/>
      <c r="AL114" s="195"/>
      <c r="AM114" s="195"/>
      <c r="AN114" s="195"/>
      <c r="AO114" s="195"/>
      <c r="AP114" s="195"/>
      <c r="AQ114" s="195"/>
      <c r="AR114" s="195"/>
      <c r="AS114" s="195"/>
      <c r="AT114" s="195"/>
      <c r="AU114" s="195"/>
      <c r="AV114" s="195"/>
      <c r="AW114" s="195"/>
      <c r="AX114" s="195"/>
      <c r="AY114" s="195"/>
      <c r="AZ114" s="195"/>
      <c r="BA114" s="195"/>
      <c r="BB114" s="195"/>
      <c r="BC114" s="195"/>
      <c r="BD114" s="195"/>
      <c r="BE114" s="195"/>
      <c r="BF114" s="195"/>
    </row>
    <row r="115" spans="1:58" s="196" customFormat="1" hidden="1">
      <c r="A115" s="215" t="s">
        <v>117</v>
      </c>
      <c r="B115" s="214"/>
      <c r="C115" s="190"/>
      <c r="D115" s="186"/>
      <c r="E115" s="188"/>
      <c r="F115" s="187"/>
      <c r="G115" s="186"/>
      <c r="H115" s="188"/>
      <c r="I115" s="185"/>
      <c r="J115" s="186"/>
      <c r="K115" s="190"/>
      <c r="L115" s="190"/>
      <c r="M115" s="190"/>
      <c r="N115" s="190"/>
      <c r="O115" s="191">
        <f t="shared" si="33"/>
        <v>0</v>
      </c>
      <c r="P115" s="191"/>
      <c r="Q115" s="191"/>
      <c r="R115" s="192">
        <f>T115/2</f>
        <v>0</v>
      </c>
      <c r="S115" s="192"/>
      <c r="T115" s="191">
        <f t="shared" si="32"/>
        <v>0</v>
      </c>
      <c r="U115" s="191">
        <f t="shared" si="34"/>
        <v>0</v>
      </c>
      <c r="V115" s="191"/>
      <c r="W115" s="212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212"/>
      <c r="AJ115" s="194">
        <f t="shared" si="35"/>
        <v>0</v>
      </c>
      <c r="AK115" s="195"/>
      <c r="AL115" s="195"/>
      <c r="AM115" s="195"/>
      <c r="AN115" s="195"/>
      <c r="AO115" s="195"/>
      <c r="AP115" s="195"/>
      <c r="AQ115" s="195"/>
      <c r="AR115" s="195"/>
      <c r="AS115" s="195"/>
      <c r="AT115" s="195"/>
      <c r="AU115" s="195"/>
      <c r="AV115" s="195"/>
      <c r="AW115" s="195"/>
      <c r="AX115" s="195"/>
      <c r="AY115" s="195"/>
      <c r="AZ115" s="195"/>
      <c r="BA115" s="195"/>
      <c r="BB115" s="195"/>
      <c r="BC115" s="195"/>
      <c r="BD115" s="195"/>
      <c r="BE115" s="195"/>
      <c r="BF115" s="195"/>
    </row>
    <row r="116" spans="1:58" s="302" customFormat="1" ht="16.5" customHeight="1">
      <c r="A116" s="299" t="s">
        <v>27</v>
      </c>
      <c r="B116" s="300" t="s">
        <v>400</v>
      </c>
      <c r="C116" s="400">
        <f>C117+C161</f>
        <v>1</v>
      </c>
      <c r="D116" s="352"/>
      <c r="E116" s="353"/>
      <c r="F116" s="401">
        <f>F117+F160</f>
        <v>18</v>
      </c>
      <c r="G116" s="402"/>
      <c r="H116" s="403"/>
      <c r="I116" s="351">
        <f>I117+I160</f>
        <v>6</v>
      </c>
      <c r="J116" s="352"/>
      <c r="K116" s="353"/>
      <c r="L116" s="351">
        <f>L117+L160</f>
        <v>0</v>
      </c>
      <c r="M116" s="352"/>
      <c r="N116" s="353"/>
      <c r="O116" s="120">
        <f>O117+O160</f>
        <v>3545.5</v>
      </c>
      <c r="P116" s="120">
        <f>P117+P160</f>
        <v>0</v>
      </c>
      <c r="Q116" s="120">
        <f>Q117+Q160</f>
        <v>0</v>
      </c>
      <c r="R116" s="120">
        <f t="shared" ref="R116:AI116" si="36">R117+R160</f>
        <v>1182.5</v>
      </c>
      <c r="S116" s="120">
        <f t="shared" si="36"/>
        <v>0</v>
      </c>
      <c r="T116" s="120">
        <f t="shared" si="36"/>
        <v>2363</v>
      </c>
      <c r="U116" s="120">
        <f>U117+U160</f>
        <v>953</v>
      </c>
      <c r="V116" s="120">
        <f>V117+V160</f>
        <v>1410</v>
      </c>
      <c r="W116" s="120">
        <f>W117+W160</f>
        <v>0</v>
      </c>
      <c r="X116" s="120">
        <f t="shared" si="36"/>
        <v>0</v>
      </c>
      <c r="Y116" s="120">
        <f t="shared" si="36"/>
        <v>0</v>
      </c>
      <c r="Z116" s="120">
        <f t="shared" si="36"/>
        <v>391</v>
      </c>
      <c r="AA116" s="120">
        <f t="shared" si="36"/>
        <v>534</v>
      </c>
      <c r="AB116" s="120">
        <f t="shared" si="36"/>
        <v>375</v>
      </c>
      <c r="AC116" s="120">
        <f t="shared" si="36"/>
        <v>36</v>
      </c>
      <c r="AD116" s="120">
        <f t="shared" si="36"/>
        <v>456</v>
      </c>
      <c r="AE116" s="120">
        <f t="shared" si="36"/>
        <v>144</v>
      </c>
      <c r="AF116" s="120">
        <f t="shared" si="36"/>
        <v>360</v>
      </c>
      <c r="AG116" s="120">
        <f t="shared" si="36"/>
        <v>0</v>
      </c>
      <c r="AH116" s="120">
        <f t="shared" si="36"/>
        <v>247</v>
      </c>
      <c r="AI116" s="120">
        <f t="shared" si="36"/>
        <v>1548</v>
      </c>
      <c r="AJ116" s="118">
        <f t="shared" si="35"/>
        <v>815</v>
      </c>
      <c r="AK116" s="301">
        <v>1548</v>
      </c>
      <c r="AL116" s="301"/>
      <c r="AM116" s="301"/>
      <c r="AN116" s="301"/>
      <c r="AO116" s="301"/>
      <c r="AP116" s="301"/>
      <c r="AQ116" s="301"/>
      <c r="AR116" s="301"/>
      <c r="AS116" s="301"/>
      <c r="AT116" s="301"/>
      <c r="AU116" s="301"/>
      <c r="AV116" s="301"/>
      <c r="AW116" s="301"/>
      <c r="AX116" s="301"/>
      <c r="AY116" s="301"/>
      <c r="AZ116" s="301"/>
      <c r="BA116" s="301"/>
      <c r="BB116" s="301"/>
      <c r="BC116" s="301"/>
      <c r="BD116" s="301"/>
      <c r="BE116" s="301"/>
      <c r="BF116" s="301"/>
    </row>
    <row r="117" spans="1:58" s="245" customFormat="1" ht="27" customHeight="1">
      <c r="A117" s="266" t="s">
        <v>28</v>
      </c>
      <c r="B117" s="267" t="s">
        <v>401</v>
      </c>
      <c r="C117" s="350">
        <f>COUNTIF(C118:E143,1)+COUNTIF(C118:E143,2)+COUNTIF(C118:E143,3)+COUNTIF(C118:E143,4)+COUNTIF(C118:E143,5)+COUNTIF(C118:E143,6)+COUNTIF(C118:E143,7)+COUNTIF(C118:E143,8)</f>
        <v>0</v>
      </c>
      <c r="D117" s="350"/>
      <c r="E117" s="359"/>
      <c r="F117" s="349">
        <f>COUNTIF(F118:H143,1)+COUNTIF(F118:H143,2)+COUNTIF(F118:H143,3)+COUNTIF(F118:H143,4)+COUNTIF(F118:H143,5)+COUNTIF(F118:H143,6)+COUNTIF(F118:H143,7)+COUNTIF(F118:H143,8)</f>
        <v>7</v>
      </c>
      <c r="G117" s="350"/>
      <c r="H117" s="359"/>
      <c r="I117" s="349">
        <f>COUNTIF(I118:K143,1)+COUNTIF(I118:K143,2)+COUNTIF(I118:K143,3)+COUNTIF(I118:K143,4)+COUNTIF(I118:K143,5)+COUNTIF(I118:K143,6)+COUNTIF(I118:K143,7)+COUNTIF(I118:K143,8)</f>
        <v>2</v>
      </c>
      <c r="J117" s="350"/>
      <c r="K117" s="350"/>
      <c r="L117" s="349">
        <f>COUNTIF(L118:N143,1)+COUNTIF(L118:N143,2)+COUNTIF(L118:N143,3)+COUNTIF(L118:N143,4)+COUNTIF(L118:N143,5)+COUNTIF(L118:N143,6)+COUNTIF(L118:N143,7)+COUNTIF(L118:N143,8)</f>
        <v>0</v>
      </c>
      <c r="M117" s="350"/>
      <c r="N117" s="350"/>
      <c r="O117" s="260">
        <f>SUM(O133:O158)</f>
        <v>980.5</v>
      </c>
      <c r="P117" s="260">
        <f>SUM(P133:P158)</f>
        <v>0</v>
      </c>
      <c r="Q117" s="260">
        <f>SUM(Q133:Q158)</f>
        <v>0</v>
      </c>
      <c r="R117" s="260">
        <f t="shared" ref="R117:AH117" si="37">SUM(R133:R158)</f>
        <v>327.5</v>
      </c>
      <c r="S117" s="260">
        <f t="shared" si="37"/>
        <v>0</v>
      </c>
      <c r="T117" s="260">
        <f t="shared" si="37"/>
        <v>653</v>
      </c>
      <c r="U117" s="260">
        <f>SUM(U133:U158)</f>
        <v>453</v>
      </c>
      <c r="V117" s="260">
        <f>SUM(V133:V158)</f>
        <v>200</v>
      </c>
      <c r="W117" s="260"/>
      <c r="X117" s="260">
        <f t="shared" si="37"/>
        <v>0</v>
      </c>
      <c r="Y117" s="260">
        <f t="shared" si="37"/>
        <v>0</v>
      </c>
      <c r="Z117" s="260">
        <f t="shared" si="37"/>
        <v>187</v>
      </c>
      <c r="AA117" s="260">
        <f t="shared" si="37"/>
        <v>192</v>
      </c>
      <c r="AB117" s="260">
        <f t="shared" si="37"/>
        <v>90</v>
      </c>
      <c r="AC117" s="260">
        <f t="shared" si="37"/>
        <v>0</v>
      </c>
      <c r="AD117" s="260">
        <f t="shared" si="37"/>
        <v>76</v>
      </c>
      <c r="AE117" s="260">
        <f t="shared" si="37"/>
        <v>0</v>
      </c>
      <c r="AF117" s="260">
        <f t="shared" si="37"/>
        <v>30</v>
      </c>
      <c r="AG117" s="260">
        <f t="shared" si="37"/>
        <v>0</v>
      </c>
      <c r="AH117" s="260">
        <f t="shared" si="37"/>
        <v>78</v>
      </c>
      <c r="AI117" s="259">
        <v>372</v>
      </c>
      <c r="AJ117" s="261">
        <f>T117-AI117</f>
        <v>281</v>
      </c>
      <c r="AK117" s="244">
        <v>372</v>
      </c>
      <c r="AL117" s="244"/>
      <c r="AM117" s="244"/>
      <c r="AN117" s="244"/>
      <c r="AO117" s="244"/>
      <c r="AP117" s="244"/>
      <c r="AQ117" s="244"/>
      <c r="AR117" s="244"/>
      <c r="AS117" s="244"/>
      <c r="AT117" s="244"/>
      <c r="AU117" s="244"/>
      <c r="AV117" s="244"/>
      <c r="AW117" s="244"/>
      <c r="AX117" s="244"/>
      <c r="AY117" s="244"/>
      <c r="AZ117" s="244"/>
      <c r="BA117" s="244"/>
      <c r="BB117" s="244"/>
      <c r="BC117" s="244"/>
      <c r="BD117" s="244"/>
      <c r="BE117" s="244"/>
      <c r="BF117" s="244"/>
    </row>
    <row r="118" spans="1:58" s="245" customFormat="1" ht="28.5" hidden="1" customHeight="1" thickBot="1">
      <c r="A118" s="268" t="s">
        <v>12</v>
      </c>
      <c r="B118" s="267"/>
      <c r="C118" s="269"/>
      <c r="D118" s="269"/>
      <c r="E118" s="270"/>
      <c r="F118" s="271"/>
      <c r="G118" s="269"/>
      <c r="H118" s="270"/>
      <c r="I118" s="269"/>
      <c r="J118" s="269"/>
      <c r="K118" s="269"/>
      <c r="L118" s="272"/>
      <c r="M118" s="272"/>
      <c r="N118" s="272"/>
      <c r="O118" s="259" t="e">
        <f t="shared" ref="O118:O132" si="38">R118+T118</f>
        <v>#REF!</v>
      </c>
      <c r="P118" s="259"/>
      <c r="Q118" s="259"/>
      <c r="R118" s="259" t="e">
        <f t="shared" ref="R118:R132" si="39">T118*0.5</f>
        <v>#REF!</v>
      </c>
      <c r="S118" s="259"/>
      <c r="T118" s="259" t="e">
        <f>X118*$X$7+Y118*$Y$7+#REF!*#REF!+Z118*$Z$7+AA118*$AA$7+#REF!*#REF!+#REF!*#REF!+AH118*$AH$7+#REF!*#REF!+#REF!*#REF!</f>
        <v>#REF!</v>
      </c>
      <c r="U118" s="259"/>
      <c r="V118" s="259"/>
      <c r="W118" s="259"/>
      <c r="X118" s="259">
        <f>SUM(X119:X132)</f>
        <v>0</v>
      </c>
      <c r="Y118" s="259">
        <f>SUM(Y119:Y132)</f>
        <v>0</v>
      </c>
      <c r="Z118" s="259">
        <f>SUM(Z119:Z132)</f>
        <v>0</v>
      </c>
      <c r="AA118" s="259"/>
      <c r="AB118" s="259"/>
      <c r="AC118" s="259"/>
      <c r="AD118" s="259"/>
      <c r="AE118" s="259"/>
      <c r="AF118" s="259"/>
      <c r="AG118" s="259"/>
      <c r="AH118" s="259"/>
      <c r="AI118" s="115"/>
      <c r="AJ118" s="243" t="e">
        <f t="shared" ref="AJ118:AJ158" si="40">T118-AI118</f>
        <v>#REF!</v>
      </c>
      <c r="AK118" s="244"/>
      <c r="AL118" s="244"/>
      <c r="AM118" s="244"/>
      <c r="AN118" s="244"/>
      <c r="AO118" s="244"/>
      <c r="AP118" s="244"/>
      <c r="AQ118" s="244"/>
      <c r="AR118" s="244"/>
      <c r="AS118" s="244"/>
      <c r="AT118" s="244"/>
      <c r="AU118" s="244"/>
      <c r="AV118" s="244"/>
      <c r="AW118" s="244"/>
      <c r="AX118" s="244"/>
      <c r="AY118" s="244"/>
      <c r="AZ118" s="244"/>
      <c r="BA118" s="244"/>
      <c r="BB118" s="244"/>
      <c r="BC118" s="244"/>
      <c r="BD118" s="244"/>
      <c r="BE118" s="244"/>
      <c r="BF118" s="244"/>
    </row>
    <row r="119" spans="1:58" s="245" customFormat="1" ht="12" hidden="1" thickBot="1">
      <c r="A119" s="273" t="s">
        <v>13</v>
      </c>
      <c r="B119" s="234"/>
      <c r="C119" s="274"/>
      <c r="D119" s="274"/>
      <c r="E119" s="275"/>
      <c r="F119" s="276"/>
      <c r="G119" s="274"/>
      <c r="H119" s="275"/>
      <c r="I119" s="274"/>
      <c r="J119" s="274"/>
      <c r="K119" s="274"/>
      <c r="L119" s="277"/>
      <c r="M119" s="277"/>
      <c r="N119" s="277"/>
      <c r="O119" s="259" t="e">
        <f t="shared" si="38"/>
        <v>#REF!</v>
      </c>
      <c r="P119" s="259"/>
      <c r="Q119" s="259"/>
      <c r="R119" s="259" t="e">
        <f t="shared" si="39"/>
        <v>#REF!</v>
      </c>
      <c r="S119" s="259"/>
      <c r="T119" s="259" t="e">
        <f>X119*$X$7+Y119*$Y$7+#REF!*#REF!+Z119*$Z$7+AA119*$AA$7+#REF!*#REF!+#REF!*#REF!+AH119*$AH$7+#REF!*#REF!+#REF!*#REF!</f>
        <v>#REF!</v>
      </c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15"/>
      <c r="AJ119" s="243" t="e">
        <f t="shared" si="40"/>
        <v>#REF!</v>
      </c>
      <c r="AK119" s="244"/>
      <c r="AL119" s="244"/>
      <c r="AM119" s="244"/>
      <c r="AN119" s="244"/>
      <c r="AO119" s="244"/>
      <c r="AP119" s="244"/>
      <c r="AQ119" s="244"/>
      <c r="AR119" s="244"/>
      <c r="AS119" s="244"/>
      <c r="AT119" s="244"/>
      <c r="AU119" s="244"/>
      <c r="AV119" s="244"/>
      <c r="AW119" s="244"/>
      <c r="AX119" s="244"/>
      <c r="AY119" s="244"/>
      <c r="AZ119" s="244"/>
      <c r="BA119" s="244"/>
      <c r="BB119" s="244"/>
      <c r="BC119" s="244"/>
      <c r="BD119" s="244"/>
      <c r="BE119" s="244"/>
      <c r="BF119" s="244"/>
    </row>
    <row r="120" spans="1:58" s="245" customFormat="1" ht="12" hidden="1" thickBot="1">
      <c r="A120" s="273" t="s">
        <v>14</v>
      </c>
      <c r="B120" s="234"/>
      <c r="C120" s="274"/>
      <c r="D120" s="274"/>
      <c r="E120" s="275"/>
      <c r="F120" s="276"/>
      <c r="G120" s="274"/>
      <c r="H120" s="275"/>
      <c r="I120" s="274"/>
      <c r="J120" s="274"/>
      <c r="K120" s="274"/>
      <c r="L120" s="277"/>
      <c r="M120" s="277"/>
      <c r="N120" s="277"/>
      <c r="O120" s="259" t="e">
        <f t="shared" si="38"/>
        <v>#REF!</v>
      </c>
      <c r="P120" s="259"/>
      <c r="Q120" s="259"/>
      <c r="R120" s="259" t="e">
        <f t="shared" si="39"/>
        <v>#REF!</v>
      </c>
      <c r="S120" s="259"/>
      <c r="T120" s="259" t="e">
        <f>X120*$X$7+Y120*$Y$7+#REF!*#REF!+Z120*$Z$7+AA120*$AA$7+#REF!*#REF!+#REF!*#REF!+AH120*$AH$7+#REF!*#REF!+#REF!*#REF!</f>
        <v>#REF!</v>
      </c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15"/>
      <c r="AJ120" s="243" t="e">
        <f t="shared" si="40"/>
        <v>#REF!</v>
      </c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AY120" s="244"/>
      <c r="AZ120" s="244"/>
      <c r="BA120" s="244"/>
      <c r="BB120" s="244"/>
      <c r="BC120" s="244"/>
      <c r="BD120" s="244"/>
      <c r="BE120" s="244"/>
      <c r="BF120" s="244"/>
    </row>
    <row r="121" spans="1:58" s="245" customFormat="1" ht="12" hidden="1" thickBot="1">
      <c r="A121" s="273" t="s">
        <v>15</v>
      </c>
      <c r="B121" s="234"/>
      <c r="C121" s="274"/>
      <c r="D121" s="274"/>
      <c r="E121" s="275"/>
      <c r="F121" s="276"/>
      <c r="G121" s="274"/>
      <c r="H121" s="275"/>
      <c r="I121" s="274"/>
      <c r="J121" s="274"/>
      <c r="K121" s="274"/>
      <c r="L121" s="277"/>
      <c r="M121" s="277"/>
      <c r="N121" s="277"/>
      <c r="O121" s="259" t="e">
        <f t="shared" si="38"/>
        <v>#REF!</v>
      </c>
      <c r="P121" s="259"/>
      <c r="Q121" s="259"/>
      <c r="R121" s="259" t="e">
        <f t="shared" si="39"/>
        <v>#REF!</v>
      </c>
      <c r="S121" s="259"/>
      <c r="T121" s="259" t="e">
        <f>X121*$X$7+Y121*$Y$7+#REF!*#REF!+Z121*$Z$7+AA121*$AA$7+#REF!*#REF!+#REF!*#REF!+AH121*$AH$7+#REF!*#REF!+#REF!*#REF!</f>
        <v>#REF!</v>
      </c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15"/>
      <c r="AJ121" s="243" t="e">
        <f t="shared" si="40"/>
        <v>#REF!</v>
      </c>
      <c r="AK121" s="244"/>
      <c r="AL121" s="244"/>
      <c r="AM121" s="244"/>
      <c r="AN121" s="244"/>
      <c r="AO121" s="244"/>
      <c r="AP121" s="244"/>
      <c r="AQ121" s="244"/>
      <c r="AR121" s="244"/>
      <c r="AS121" s="244"/>
      <c r="AT121" s="244"/>
      <c r="AU121" s="244"/>
      <c r="AV121" s="244"/>
      <c r="AW121" s="244"/>
      <c r="AX121" s="244"/>
      <c r="AY121" s="244"/>
      <c r="AZ121" s="244"/>
      <c r="BA121" s="244"/>
      <c r="BB121" s="244"/>
      <c r="BC121" s="244"/>
      <c r="BD121" s="244"/>
      <c r="BE121" s="244"/>
      <c r="BF121" s="244"/>
    </row>
    <row r="122" spans="1:58" s="245" customFormat="1" ht="12" hidden="1" thickBot="1">
      <c r="A122" s="273" t="s">
        <v>16</v>
      </c>
      <c r="B122" s="234"/>
      <c r="C122" s="274"/>
      <c r="D122" s="274"/>
      <c r="E122" s="275"/>
      <c r="F122" s="276"/>
      <c r="G122" s="274"/>
      <c r="H122" s="275"/>
      <c r="I122" s="274"/>
      <c r="J122" s="274"/>
      <c r="K122" s="274"/>
      <c r="L122" s="277"/>
      <c r="M122" s="277"/>
      <c r="N122" s="277"/>
      <c r="O122" s="259" t="e">
        <f t="shared" si="38"/>
        <v>#REF!</v>
      </c>
      <c r="P122" s="259"/>
      <c r="Q122" s="259"/>
      <c r="R122" s="259" t="e">
        <f t="shared" si="39"/>
        <v>#REF!</v>
      </c>
      <c r="S122" s="259"/>
      <c r="T122" s="259" t="e">
        <f>X122*$X$7+Y122*$Y$7+#REF!*#REF!+Z122*$Z$7+AA122*$AA$7+#REF!*#REF!+#REF!*#REF!+AH122*$AH$7+#REF!*#REF!+#REF!*#REF!</f>
        <v>#REF!</v>
      </c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15"/>
      <c r="AJ122" s="243" t="e">
        <f t="shared" si="40"/>
        <v>#REF!</v>
      </c>
      <c r="AK122" s="244"/>
      <c r="AL122" s="244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4"/>
      <c r="AW122" s="244"/>
      <c r="AX122" s="244"/>
      <c r="AY122" s="244"/>
      <c r="AZ122" s="244"/>
      <c r="BA122" s="244"/>
      <c r="BB122" s="244"/>
      <c r="BC122" s="244"/>
      <c r="BD122" s="244"/>
      <c r="BE122" s="244"/>
      <c r="BF122" s="244"/>
    </row>
    <row r="123" spans="1:58" s="245" customFormat="1" ht="12" hidden="1" thickBot="1">
      <c r="A123" s="273" t="s">
        <v>17</v>
      </c>
      <c r="B123" s="234"/>
      <c r="C123" s="274"/>
      <c r="D123" s="274"/>
      <c r="E123" s="275"/>
      <c r="F123" s="276"/>
      <c r="G123" s="274"/>
      <c r="H123" s="275"/>
      <c r="I123" s="274"/>
      <c r="J123" s="274"/>
      <c r="K123" s="274"/>
      <c r="L123" s="277"/>
      <c r="M123" s="277"/>
      <c r="N123" s="277"/>
      <c r="O123" s="259" t="e">
        <f t="shared" si="38"/>
        <v>#REF!</v>
      </c>
      <c r="P123" s="259"/>
      <c r="Q123" s="259"/>
      <c r="R123" s="259" t="e">
        <f t="shared" si="39"/>
        <v>#REF!</v>
      </c>
      <c r="S123" s="259"/>
      <c r="T123" s="259" t="e">
        <f>X123*$X$7+Y123*$Y$7+#REF!*#REF!+Z123*$Z$7+AA123*$AA$7+#REF!*#REF!+#REF!*#REF!+AH123*$AH$7+#REF!*#REF!+#REF!*#REF!</f>
        <v>#REF!</v>
      </c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15"/>
      <c r="AJ123" s="243" t="e">
        <f t="shared" si="40"/>
        <v>#REF!</v>
      </c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  <c r="BC123" s="244"/>
      <c r="BD123" s="244"/>
      <c r="BE123" s="244"/>
      <c r="BF123" s="244"/>
    </row>
    <row r="124" spans="1:58" s="245" customFormat="1" ht="12" hidden="1" thickBot="1">
      <c r="A124" s="273" t="s">
        <v>18</v>
      </c>
      <c r="B124" s="234"/>
      <c r="C124" s="274"/>
      <c r="D124" s="274"/>
      <c r="E124" s="275"/>
      <c r="F124" s="276"/>
      <c r="G124" s="274"/>
      <c r="H124" s="275"/>
      <c r="I124" s="274"/>
      <c r="J124" s="274"/>
      <c r="K124" s="274"/>
      <c r="L124" s="277"/>
      <c r="M124" s="277"/>
      <c r="N124" s="277"/>
      <c r="O124" s="259" t="e">
        <f t="shared" si="38"/>
        <v>#REF!</v>
      </c>
      <c r="P124" s="259"/>
      <c r="Q124" s="259"/>
      <c r="R124" s="259" t="e">
        <f t="shared" si="39"/>
        <v>#REF!</v>
      </c>
      <c r="S124" s="259"/>
      <c r="T124" s="259" t="e">
        <f>X124*$X$7+Y124*$Y$7+#REF!*#REF!+Z124*$Z$7+AA124*$AA$7+#REF!*#REF!+#REF!*#REF!+AH124*$AH$7+#REF!*#REF!+#REF!*#REF!</f>
        <v>#REF!</v>
      </c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15"/>
      <c r="AJ124" s="243" t="e">
        <f t="shared" si="40"/>
        <v>#REF!</v>
      </c>
      <c r="AK124" s="244"/>
      <c r="AL124" s="244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4"/>
      <c r="AW124" s="244"/>
      <c r="AX124" s="244"/>
      <c r="AY124" s="244"/>
      <c r="AZ124" s="244"/>
      <c r="BA124" s="244"/>
      <c r="BB124" s="244"/>
      <c r="BC124" s="244"/>
      <c r="BD124" s="244"/>
      <c r="BE124" s="244"/>
      <c r="BF124" s="244"/>
    </row>
    <row r="125" spans="1:58" s="245" customFormat="1" ht="12" hidden="1" thickBot="1">
      <c r="A125" s="273" t="s">
        <v>19</v>
      </c>
      <c r="B125" s="234"/>
      <c r="C125" s="274"/>
      <c r="D125" s="274"/>
      <c r="E125" s="275"/>
      <c r="F125" s="276"/>
      <c r="G125" s="274"/>
      <c r="H125" s="275"/>
      <c r="I125" s="274"/>
      <c r="J125" s="274"/>
      <c r="K125" s="274"/>
      <c r="L125" s="277"/>
      <c r="M125" s="277"/>
      <c r="N125" s="277"/>
      <c r="O125" s="259" t="e">
        <f t="shared" si="38"/>
        <v>#REF!</v>
      </c>
      <c r="P125" s="259"/>
      <c r="Q125" s="259"/>
      <c r="R125" s="259" t="e">
        <f t="shared" si="39"/>
        <v>#REF!</v>
      </c>
      <c r="S125" s="259"/>
      <c r="T125" s="259" t="e">
        <f>X125*$X$7+Y125*$Y$7+#REF!*#REF!+Z125*$Z$7+AA125*$AA$7+#REF!*#REF!+#REF!*#REF!+AH125*$AH$7+#REF!*#REF!+#REF!*#REF!</f>
        <v>#REF!</v>
      </c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15"/>
      <c r="AJ125" s="243" t="e">
        <f t="shared" si="40"/>
        <v>#REF!</v>
      </c>
      <c r="AK125" s="244"/>
      <c r="AL125" s="244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4"/>
      <c r="AW125" s="244"/>
      <c r="AX125" s="244"/>
      <c r="AY125" s="244"/>
      <c r="AZ125" s="244"/>
      <c r="BA125" s="244"/>
      <c r="BB125" s="244"/>
      <c r="BC125" s="244"/>
      <c r="BD125" s="244"/>
      <c r="BE125" s="244"/>
      <c r="BF125" s="244"/>
    </row>
    <row r="126" spans="1:58" s="245" customFormat="1" ht="12" hidden="1" thickBot="1">
      <c r="A126" s="273" t="s">
        <v>20</v>
      </c>
      <c r="B126" s="234"/>
      <c r="C126" s="274"/>
      <c r="D126" s="274"/>
      <c r="E126" s="275"/>
      <c r="F126" s="276"/>
      <c r="G126" s="274"/>
      <c r="H126" s="275"/>
      <c r="I126" s="274"/>
      <c r="J126" s="274"/>
      <c r="K126" s="274"/>
      <c r="L126" s="277"/>
      <c r="M126" s="277"/>
      <c r="N126" s="277"/>
      <c r="O126" s="259" t="e">
        <f t="shared" si="38"/>
        <v>#REF!</v>
      </c>
      <c r="P126" s="259"/>
      <c r="Q126" s="259"/>
      <c r="R126" s="259" t="e">
        <f t="shared" si="39"/>
        <v>#REF!</v>
      </c>
      <c r="S126" s="259"/>
      <c r="T126" s="259" t="e">
        <f>X126*$X$7+Y126*$Y$7+#REF!*#REF!+Z126*$Z$7+AA126*$AA$7+#REF!*#REF!+#REF!*#REF!+AH126*$AH$7+#REF!*#REF!+#REF!*#REF!</f>
        <v>#REF!</v>
      </c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15"/>
      <c r="AJ126" s="243" t="e">
        <f t="shared" si="40"/>
        <v>#REF!</v>
      </c>
      <c r="AK126" s="244"/>
      <c r="AL126" s="244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4"/>
      <c r="AW126" s="244"/>
      <c r="AX126" s="244"/>
      <c r="AY126" s="244"/>
      <c r="AZ126" s="244"/>
      <c r="BA126" s="244"/>
      <c r="BB126" s="244"/>
      <c r="BC126" s="244"/>
      <c r="BD126" s="244"/>
      <c r="BE126" s="244"/>
      <c r="BF126" s="244"/>
    </row>
    <row r="127" spans="1:58" s="245" customFormat="1" ht="12" hidden="1" thickBot="1">
      <c r="A127" s="273" t="s">
        <v>21</v>
      </c>
      <c r="B127" s="234"/>
      <c r="C127" s="274"/>
      <c r="D127" s="274"/>
      <c r="E127" s="275"/>
      <c r="F127" s="276"/>
      <c r="G127" s="274"/>
      <c r="H127" s="275"/>
      <c r="I127" s="274"/>
      <c r="J127" s="274"/>
      <c r="K127" s="274"/>
      <c r="L127" s="277"/>
      <c r="M127" s="277"/>
      <c r="N127" s="277"/>
      <c r="O127" s="259" t="e">
        <f t="shared" si="38"/>
        <v>#REF!</v>
      </c>
      <c r="P127" s="259"/>
      <c r="Q127" s="259"/>
      <c r="R127" s="259" t="e">
        <f t="shared" si="39"/>
        <v>#REF!</v>
      </c>
      <c r="S127" s="259"/>
      <c r="T127" s="259" t="e">
        <f>X127*$X$7+Y127*$Y$7+#REF!*#REF!+Z127*$Z$7+AA127*$AA$7+#REF!*#REF!+#REF!*#REF!+AH127*$AH$7+#REF!*#REF!+#REF!*#REF!</f>
        <v>#REF!</v>
      </c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15"/>
      <c r="AJ127" s="243" t="e">
        <f t="shared" si="40"/>
        <v>#REF!</v>
      </c>
      <c r="AK127" s="244"/>
      <c r="AL127" s="244"/>
      <c r="AM127" s="244"/>
      <c r="AN127" s="244"/>
      <c r="AO127" s="244"/>
      <c r="AP127" s="244"/>
      <c r="AQ127" s="244"/>
      <c r="AR127" s="244"/>
      <c r="AS127" s="244"/>
      <c r="AT127" s="244"/>
      <c r="AU127" s="244"/>
      <c r="AV127" s="244"/>
      <c r="AW127" s="244"/>
      <c r="AX127" s="244"/>
      <c r="AY127" s="244"/>
      <c r="AZ127" s="244"/>
      <c r="BA127" s="244"/>
      <c r="BB127" s="244"/>
      <c r="BC127" s="244"/>
      <c r="BD127" s="244"/>
      <c r="BE127" s="244"/>
      <c r="BF127" s="244"/>
    </row>
    <row r="128" spans="1:58" s="245" customFormat="1" ht="12" hidden="1" thickBot="1">
      <c r="A128" s="273" t="s">
        <v>22</v>
      </c>
      <c r="B128" s="234"/>
      <c r="C128" s="274"/>
      <c r="D128" s="274"/>
      <c r="E128" s="275"/>
      <c r="F128" s="276"/>
      <c r="G128" s="274"/>
      <c r="H128" s="275"/>
      <c r="I128" s="274"/>
      <c r="J128" s="274"/>
      <c r="K128" s="274"/>
      <c r="L128" s="277"/>
      <c r="M128" s="277"/>
      <c r="N128" s="277"/>
      <c r="O128" s="259" t="e">
        <f t="shared" si="38"/>
        <v>#REF!</v>
      </c>
      <c r="P128" s="259"/>
      <c r="Q128" s="259"/>
      <c r="R128" s="259" t="e">
        <f t="shared" si="39"/>
        <v>#REF!</v>
      </c>
      <c r="S128" s="259"/>
      <c r="T128" s="259" t="e">
        <f>X128*$X$7+Y128*$Y$7+#REF!*#REF!+Z128*$Z$7+AA128*$AA$7+#REF!*#REF!+#REF!*#REF!+AH128*$AH$7+#REF!*#REF!+#REF!*#REF!</f>
        <v>#REF!</v>
      </c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15"/>
      <c r="AJ128" s="243" t="e">
        <f t="shared" si="40"/>
        <v>#REF!</v>
      </c>
      <c r="AK128" s="244"/>
      <c r="AL128" s="244"/>
      <c r="AM128" s="244"/>
      <c r="AN128" s="244"/>
      <c r="AO128" s="244"/>
      <c r="AP128" s="244"/>
      <c r="AQ128" s="244"/>
      <c r="AR128" s="244"/>
      <c r="AS128" s="244"/>
      <c r="AT128" s="244"/>
      <c r="AU128" s="244"/>
      <c r="AV128" s="244"/>
      <c r="AW128" s="244"/>
      <c r="AX128" s="244"/>
      <c r="AY128" s="244"/>
      <c r="AZ128" s="244"/>
      <c r="BA128" s="244"/>
      <c r="BB128" s="244"/>
      <c r="BC128" s="244"/>
      <c r="BD128" s="244"/>
      <c r="BE128" s="244"/>
      <c r="BF128" s="244"/>
    </row>
    <row r="129" spans="1:58" s="245" customFormat="1" ht="12" hidden="1" thickBot="1">
      <c r="A129" s="273" t="s">
        <v>23</v>
      </c>
      <c r="B129" s="234"/>
      <c r="C129" s="274"/>
      <c r="D129" s="274"/>
      <c r="E129" s="275"/>
      <c r="F129" s="276"/>
      <c r="G129" s="274"/>
      <c r="H129" s="275"/>
      <c r="I129" s="274"/>
      <c r="J129" s="274"/>
      <c r="K129" s="274"/>
      <c r="L129" s="277"/>
      <c r="M129" s="277"/>
      <c r="N129" s="277"/>
      <c r="O129" s="259" t="e">
        <f t="shared" si="38"/>
        <v>#REF!</v>
      </c>
      <c r="P129" s="259"/>
      <c r="Q129" s="259"/>
      <c r="R129" s="259" t="e">
        <f t="shared" si="39"/>
        <v>#REF!</v>
      </c>
      <c r="S129" s="259"/>
      <c r="T129" s="259" t="e">
        <f>X129*$X$7+Y129*$Y$7+#REF!*#REF!+Z129*$Z$7+AA129*$AA$7+#REF!*#REF!+#REF!*#REF!+AH129*$AH$7+#REF!*#REF!+#REF!*#REF!</f>
        <v>#REF!</v>
      </c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15"/>
      <c r="AJ129" s="243" t="e">
        <f t="shared" si="40"/>
        <v>#REF!</v>
      </c>
      <c r="AK129" s="244"/>
      <c r="AL129" s="244"/>
      <c r="AM129" s="244"/>
      <c r="AN129" s="244"/>
      <c r="AO129" s="244"/>
      <c r="AP129" s="244"/>
      <c r="AQ129" s="244"/>
      <c r="AR129" s="244"/>
      <c r="AS129" s="244"/>
      <c r="AT129" s="244"/>
      <c r="AU129" s="244"/>
      <c r="AV129" s="244"/>
      <c r="AW129" s="244"/>
      <c r="AX129" s="244"/>
      <c r="AY129" s="244"/>
      <c r="AZ129" s="244"/>
      <c r="BA129" s="244"/>
      <c r="BB129" s="244"/>
      <c r="BC129" s="244"/>
      <c r="BD129" s="244"/>
      <c r="BE129" s="244"/>
      <c r="BF129" s="244"/>
    </row>
    <row r="130" spans="1:58" s="245" customFormat="1" ht="12" hidden="1" thickBot="1">
      <c r="A130" s="273" t="s">
        <v>24</v>
      </c>
      <c r="B130" s="234"/>
      <c r="C130" s="274"/>
      <c r="D130" s="274"/>
      <c r="E130" s="275"/>
      <c r="F130" s="276"/>
      <c r="G130" s="274"/>
      <c r="H130" s="275"/>
      <c r="I130" s="274"/>
      <c r="J130" s="274"/>
      <c r="K130" s="274"/>
      <c r="L130" s="277"/>
      <c r="M130" s="277"/>
      <c r="N130" s="277"/>
      <c r="O130" s="259" t="e">
        <f t="shared" si="38"/>
        <v>#REF!</v>
      </c>
      <c r="P130" s="259"/>
      <c r="Q130" s="259"/>
      <c r="R130" s="259" t="e">
        <f t="shared" si="39"/>
        <v>#REF!</v>
      </c>
      <c r="S130" s="259"/>
      <c r="T130" s="259" t="e">
        <f>X130*$X$7+Y130*$Y$7+#REF!*#REF!+Z130*$Z$7+AA130*$AA$7+#REF!*#REF!+#REF!*#REF!+AH130*$AH$7+#REF!*#REF!+#REF!*#REF!</f>
        <v>#REF!</v>
      </c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15"/>
      <c r="AJ130" s="243" t="e">
        <f t="shared" si="40"/>
        <v>#REF!</v>
      </c>
      <c r="AK130" s="244"/>
      <c r="AL130" s="244"/>
      <c r="AM130" s="244"/>
      <c r="AN130" s="244"/>
      <c r="AO130" s="244"/>
      <c r="AP130" s="244"/>
      <c r="AQ130" s="244"/>
      <c r="AR130" s="244"/>
      <c r="AS130" s="244"/>
      <c r="AT130" s="244"/>
      <c r="AU130" s="244"/>
      <c r="AV130" s="244"/>
      <c r="AW130" s="244"/>
      <c r="AX130" s="244"/>
      <c r="AY130" s="244"/>
      <c r="AZ130" s="244"/>
      <c r="BA130" s="244"/>
      <c r="BB130" s="244"/>
      <c r="BC130" s="244"/>
      <c r="BD130" s="244"/>
      <c r="BE130" s="244"/>
      <c r="BF130" s="244"/>
    </row>
    <row r="131" spans="1:58" s="245" customFormat="1" ht="12" hidden="1" thickBot="1">
      <c r="A131" s="273" t="s">
        <v>25</v>
      </c>
      <c r="B131" s="234"/>
      <c r="C131" s="274"/>
      <c r="D131" s="274"/>
      <c r="E131" s="275"/>
      <c r="F131" s="276"/>
      <c r="G131" s="274"/>
      <c r="H131" s="275"/>
      <c r="I131" s="274"/>
      <c r="J131" s="274"/>
      <c r="K131" s="274"/>
      <c r="L131" s="277"/>
      <c r="M131" s="277"/>
      <c r="N131" s="277"/>
      <c r="O131" s="259" t="e">
        <f t="shared" si="38"/>
        <v>#REF!</v>
      </c>
      <c r="P131" s="259"/>
      <c r="Q131" s="259"/>
      <c r="R131" s="259" t="e">
        <f t="shared" si="39"/>
        <v>#REF!</v>
      </c>
      <c r="S131" s="259"/>
      <c r="T131" s="259" t="e">
        <f>X131*$X$7+Y131*$Y$7+#REF!*#REF!+Z131*$Z$7+AA131*$AA$7+#REF!*#REF!+#REF!*#REF!+AH131*$AH$7+#REF!*#REF!+#REF!*#REF!</f>
        <v>#REF!</v>
      </c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15"/>
      <c r="AJ131" s="243" t="e">
        <f t="shared" si="40"/>
        <v>#REF!</v>
      </c>
      <c r="AK131" s="244"/>
      <c r="AL131" s="244"/>
      <c r="AM131" s="244"/>
      <c r="AN131" s="244"/>
      <c r="AO131" s="244"/>
      <c r="AP131" s="244"/>
      <c r="AQ131" s="244"/>
      <c r="AR131" s="244"/>
      <c r="AS131" s="244"/>
      <c r="AT131" s="244"/>
      <c r="AU131" s="244"/>
      <c r="AV131" s="244"/>
      <c r="AW131" s="244"/>
      <c r="AX131" s="244"/>
      <c r="AY131" s="244"/>
      <c r="AZ131" s="244"/>
      <c r="BA131" s="244"/>
      <c r="BB131" s="244"/>
      <c r="BC131" s="244"/>
      <c r="BD131" s="244"/>
      <c r="BE131" s="244"/>
      <c r="BF131" s="244"/>
    </row>
    <row r="132" spans="1:58" s="245" customFormat="1" hidden="1">
      <c r="A132" s="278" t="s">
        <v>26</v>
      </c>
      <c r="B132" s="234"/>
      <c r="C132" s="279"/>
      <c r="D132" s="279"/>
      <c r="E132" s="280"/>
      <c r="F132" s="281"/>
      <c r="G132" s="279"/>
      <c r="H132" s="280"/>
      <c r="I132" s="279"/>
      <c r="J132" s="279"/>
      <c r="K132" s="279"/>
      <c r="L132" s="277"/>
      <c r="M132" s="277"/>
      <c r="N132" s="277"/>
      <c r="O132" s="259" t="e">
        <f t="shared" si="38"/>
        <v>#REF!</v>
      </c>
      <c r="P132" s="259"/>
      <c r="Q132" s="259"/>
      <c r="R132" s="259" t="e">
        <f t="shared" si="39"/>
        <v>#REF!</v>
      </c>
      <c r="S132" s="259"/>
      <c r="T132" s="259" t="e">
        <f>X132*$X$7+Y132*$Y$7+#REF!*#REF!+Z132*$Z$7+AA132*$AA$7+#REF!*#REF!+#REF!*#REF!+AH132*$AH$7+#REF!*#REF!+#REF!*#REF!</f>
        <v>#REF!</v>
      </c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15"/>
      <c r="AJ132" s="243" t="e">
        <f t="shared" si="40"/>
        <v>#REF!</v>
      </c>
      <c r="AK132" s="244"/>
      <c r="AL132" s="244"/>
      <c r="AM132" s="244"/>
      <c r="AN132" s="244"/>
      <c r="AO132" s="244"/>
      <c r="AP132" s="244"/>
      <c r="AQ132" s="244"/>
      <c r="AR132" s="244"/>
      <c r="AS132" s="244"/>
      <c r="AT132" s="244"/>
      <c r="AU132" s="244"/>
      <c r="AV132" s="244"/>
      <c r="AW132" s="244"/>
      <c r="AX132" s="244"/>
      <c r="AY132" s="244"/>
      <c r="AZ132" s="244"/>
      <c r="BA132" s="244"/>
      <c r="BB132" s="244"/>
      <c r="BC132" s="244"/>
      <c r="BD132" s="244"/>
      <c r="BE132" s="244"/>
      <c r="BF132" s="244"/>
    </row>
    <row r="133" spans="1:58" s="245" customFormat="1" ht="12.75" customHeight="1">
      <c r="A133" s="282" t="s">
        <v>418</v>
      </c>
      <c r="B133" s="234" t="s">
        <v>315</v>
      </c>
      <c r="C133" s="247"/>
      <c r="D133" s="124"/>
      <c r="E133" s="248"/>
      <c r="F133" s="237"/>
      <c r="G133" s="236">
        <v>4</v>
      </c>
      <c r="H133" s="238"/>
      <c r="I133" s="237"/>
      <c r="J133" s="236">
        <v>6</v>
      </c>
      <c r="K133" s="238"/>
      <c r="L133" s="277"/>
      <c r="M133" s="277"/>
      <c r="N133" s="238"/>
      <c r="O133" s="241">
        <f>R133+T133</f>
        <v>293</v>
      </c>
      <c r="P133" s="241"/>
      <c r="Q133" s="241"/>
      <c r="R133" s="241">
        <v>95</v>
      </c>
      <c r="S133" s="241"/>
      <c r="T133" s="241">
        <f t="shared" ref="T133:T158" si="41">SUM(X133:AH133)</f>
        <v>198</v>
      </c>
      <c r="U133" s="241">
        <f>T133-V133</f>
        <v>138</v>
      </c>
      <c r="V133" s="264">
        <v>60</v>
      </c>
      <c r="W133" s="264"/>
      <c r="X133" s="122"/>
      <c r="Y133" s="122"/>
      <c r="Z133" s="122">
        <v>34</v>
      </c>
      <c r="AA133" s="122">
        <v>96</v>
      </c>
      <c r="AB133" s="122">
        <v>30</v>
      </c>
      <c r="AC133" s="122"/>
      <c r="AD133" s="122">
        <v>38</v>
      </c>
      <c r="AE133" s="122"/>
      <c r="AF133" s="122"/>
      <c r="AG133" s="122"/>
      <c r="AH133" s="122"/>
      <c r="AI133" s="264"/>
      <c r="AJ133" s="243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4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</row>
    <row r="134" spans="1:58" s="245" customFormat="1" ht="12.75" customHeight="1">
      <c r="A134" s="282" t="s">
        <v>419</v>
      </c>
      <c r="B134" s="234" t="s">
        <v>316</v>
      </c>
      <c r="C134" s="235"/>
      <c r="D134" s="236"/>
      <c r="E134" s="236"/>
      <c r="F134" s="249"/>
      <c r="G134" s="124">
        <v>4</v>
      </c>
      <c r="H134" s="248"/>
      <c r="I134" s="249"/>
      <c r="J134" s="124">
        <v>5</v>
      </c>
      <c r="K134" s="248"/>
      <c r="L134" s="237"/>
      <c r="M134" s="236"/>
      <c r="N134" s="248"/>
      <c r="O134" s="251">
        <f t="shared" ref="O134:O158" si="42">R134+T134</f>
        <v>224</v>
      </c>
      <c r="P134" s="251"/>
      <c r="Q134" s="251"/>
      <c r="R134" s="241">
        <v>78</v>
      </c>
      <c r="S134" s="241"/>
      <c r="T134" s="241">
        <f t="shared" si="41"/>
        <v>146</v>
      </c>
      <c r="U134" s="241">
        <f t="shared" ref="U134:U139" si="43">T134-V134</f>
        <v>112</v>
      </c>
      <c r="V134" s="264">
        <v>34</v>
      </c>
      <c r="W134" s="264"/>
      <c r="X134" s="122"/>
      <c r="Y134" s="122"/>
      <c r="Z134" s="122">
        <v>68</v>
      </c>
      <c r="AA134" s="122">
        <v>48</v>
      </c>
      <c r="AB134" s="122">
        <v>30</v>
      </c>
      <c r="AC134" s="122"/>
      <c r="AD134" s="122"/>
      <c r="AE134" s="122"/>
      <c r="AF134" s="122"/>
      <c r="AG134" s="122"/>
      <c r="AH134" s="122"/>
      <c r="AI134" s="264"/>
      <c r="AJ134" s="243"/>
      <c r="AK134" s="244"/>
      <c r="AL134" s="244"/>
      <c r="AM134" s="244"/>
      <c r="AN134" s="244"/>
      <c r="AO134" s="244"/>
      <c r="AP134" s="244"/>
      <c r="AQ134" s="244"/>
      <c r="AR134" s="244"/>
      <c r="AS134" s="244"/>
      <c r="AT134" s="244"/>
      <c r="AU134" s="244"/>
      <c r="AV134" s="244"/>
      <c r="AW134" s="244"/>
      <c r="AX134" s="244"/>
      <c r="AY134" s="244"/>
      <c r="AZ134" s="244"/>
      <c r="BA134" s="244"/>
      <c r="BB134" s="244"/>
      <c r="BC134" s="244"/>
      <c r="BD134" s="244"/>
      <c r="BE134" s="244"/>
      <c r="BF134" s="244"/>
    </row>
    <row r="135" spans="1:58" s="245" customFormat="1" ht="25.5" customHeight="1">
      <c r="A135" s="282" t="s">
        <v>420</v>
      </c>
      <c r="B135" s="246" t="s">
        <v>394</v>
      </c>
      <c r="C135" s="247"/>
      <c r="D135" s="124"/>
      <c r="E135" s="248"/>
      <c r="F135" s="249"/>
      <c r="G135" s="124">
        <v>4</v>
      </c>
      <c r="H135" s="248"/>
      <c r="I135" s="249"/>
      <c r="J135" s="124"/>
      <c r="K135" s="248"/>
      <c r="L135" s="237"/>
      <c r="M135" s="236"/>
      <c r="N135" s="248"/>
      <c r="O135" s="251">
        <f t="shared" si="42"/>
        <v>122</v>
      </c>
      <c r="P135" s="251"/>
      <c r="Q135" s="251"/>
      <c r="R135" s="241">
        <v>40</v>
      </c>
      <c r="S135" s="241"/>
      <c r="T135" s="241">
        <f t="shared" si="41"/>
        <v>82</v>
      </c>
      <c r="U135" s="241">
        <f>T135-V135</f>
        <v>47</v>
      </c>
      <c r="V135" s="264">
        <v>35</v>
      </c>
      <c r="W135" s="264"/>
      <c r="X135" s="122"/>
      <c r="Y135" s="122"/>
      <c r="Z135" s="122">
        <v>34</v>
      </c>
      <c r="AA135" s="122">
        <v>48</v>
      </c>
      <c r="AB135" s="122"/>
      <c r="AC135" s="122"/>
      <c r="AD135" s="122"/>
      <c r="AE135" s="122"/>
      <c r="AF135" s="122"/>
      <c r="AG135" s="122"/>
      <c r="AH135" s="122"/>
      <c r="AI135" s="264"/>
      <c r="AJ135" s="243"/>
      <c r="AK135" s="244"/>
      <c r="AL135" s="244"/>
      <c r="AM135" s="244"/>
      <c r="AN135" s="244"/>
      <c r="AO135" s="244"/>
      <c r="AP135" s="244"/>
      <c r="AQ135" s="244"/>
      <c r="AR135" s="244"/>
      <c r="AS135" s="244"/>
      <c r="AT135" s="244"/>
      <c r="AU135" s="244"/>
      <c r="AV135" s="244"/>
      <c r="AW135" s="244"/>
      <c r="AX135" s="244"/>
      <c r="AY135" s="244"/>
      <c r="AZ135" s="244"/>
      <c r="BA135" s="244"/>
      <c r="BB135" s="244"/>
      <c r="BC135" s="244"/>
      <c r="BD135" s="244"/>
      <c r="BE135" s="244"/>
      <c r="BF135" s="244"/>
    </row>
    <row r="136" spans="1:58" s="245" customFormat="1" ht="25.5" customHeight="1">
      <c r="A136" s="282" t="s">
        <v>421</v>
      </c>
      <c r="B136" s="234" t="s">
        <v>397</v>
      </c>
      <c r="C136" s="247"/>
      <c r="D136" s="124"/>
      <c r="E136" s="248"/>
      <c r="F136" s="249"/>
      <c r="G136" s="124">
        <v>8</v>
      </c>
      <c r="H136" s="248"/>
      <c r="I136" s="249"/>
      <c r="J136" s="124"/>
      <c r="K136" s="248"/>
      <c r="L136" s="237"/>
      <c r="M136" s="236"/>
      <c r="N136" s="248"/>
      <c r="O136" s="241">
        <f t="shared" si="42"/>
        <v>104</v>
      </c>
      <c r="P136" s="241"/>
      <c r="Q136" s="241"/>
      <c r="R136" s="122">
        <v>35</v>
      </c>
      <c r="S136" s="122"/>
      <c r="T136" s="241">
        <f t="shared" si="41"/>
        <v>69</v>
      </c>
      <c r="U136" s="241">
        <f t="shared" si="43"/>
        <v>57</v>
      </c>
      <c r="V136" s="264">
        <v>12</v>
      </c>
      <c r="W136" s="264"/>
      <c r="X136" s="122"/>
      <c r="Y136" s="122"/>
      <c r="Z136" s="122"/>
      <c r="AA136" s="122"/>
      <c r="AB136" s="122"/>
      <c r="AC136" s="122"/>
      <c r="AD136" s="122"/>
      <c r="AE136" s="122"/>
      <c r="AF136" s="122">
        <v>30</v>
      </c>
      <c r="AG136" s="122"/>
      <c r="AH136" s="122">
        <v>39</v>
      </c>
      <c r="AI136" s="264"/>
      <c r="AJ136" s="243"/>
      <c r="AK136" s="244"/>
      <c r="AL136" s="244"/>
      <c r="AM136" s="244"/>
      <c r="AN136" s="244"/>
      <c r="AO136" s="244"/>
      <c r="AP136" s="244"/>
      <c r="AQ136" s="244"/>
      <c r="AR136" s="244"/>
      <c r="AS136" s="244"/>
      <c r="AT136" s="244"/>
      <c r="AU136" s="244"/>
      <c r="AV136" s="244"/>
      <c r="AW136" s="244"/>
      <c r="AX136" s="244"/>
      <c r="AY136" s="244"/>
      <c r="AZ136" s="244"/>
      <c r="BA136" s="244"/>
      <c r="BB136" s="244"/>
      <c r="BC136" s="244"/>
      <c r="BD136" s="244"/>
      <c r="BE136" s="244"/>
      <c r="BF136" s="244"/>
    </row>
    <row r="137" spans="1:58" s="245" customFormat="1" ht="24" customHeight="1">
      <c r="A137" s="282" t="s">
        <v>422</v>
      </c>
      <c r="B137" s="283" t="s">
        <v>385</v>
      </c>
      <c r="C137" s="247"/>
      <c r="D137" s="124"/>
      <c r="E137" s="248"/>
      <c r="F137" s="284"/>
      <c r="G137" s="124">
        <v>3</v>
      </c>
      <c r="H137" s="285"/>
      <c r="I137" s="249"/>
      <c r="J137" s="124"/>
      <c r="K137" s="248"/>
      <c r="L137" s="237"/>
      <c r="M137" s="236"/>
      <c r="N137" s="248"/>
      <c r="O137" s="241">
        <f t="shared" si="42"/>
        <v>76.5</v>
      </c>
      <c r="P137" s="241"/>
      <c r="Q137" s="241"/>
      <c r="R137" s="241">
        <f t="shared" ref="R137:R158" si="44">T137/2</f>
        <v>25.5</v>
      </c>
      <c r="S137" s="241"/>
      <c r="T137" s="241">
        <f t="shared" si="41"/>
        <v>51</v>
      </c>
      <c r="U137" s="241">
        <f t="shared" si="43"/>
        <v>39</v>
      </c>
      <c r="V137" s="264">
        <v>12</v>
      </c>
      <c r="W137" s="264"/>
      <c r="X137" s="122"/>
      <c r="Y137" s="122"/>
      <c r="Z137" s="122">
        <v>51</v>
      </c>
      <c r="AA137" s="122"/>
      <c r="AB137" s="122"/>
      <c r="AC137" s="122"/>
      <c r="AD137" s="122"/>
      <c r="AE137" s="122"/>
      <c r="AF137" s="122"/>
      <c r="AG137" s="122"/>
      <c r="AH137" s="122"/>
      <c r="AI137" s="115"/>
      <c r="AJ137" s="243"/>
      <c r="AK137" s="244"/>
      <c r="AL137" s="244"/>
      <c r="AM137" s="244"/>
      <c r="AN137" s="244"/>
      <c r="AO137" s="244"/>
      <c r="AP137" s="244"/>
      <c r="AQ137" s="244"/>
      <c r="AR137" s="244"/>
      <c r="AS137" s="244"/>
      <c r="AT137" s="244"/>
      <c r="AU137" s="244"/>
      <c r="AV137" s="244"/>
      <c r="AW137" s="244"/>
      <c r="AX137" s="244"/>
      <c r="AY137" s="244"/>
      <c r="AZ137" s="244"/>
      <c r="BA137" s="244"/>
      <c r="BB137" s="244"/>
      <c r="BC137" s="244"/>
      <c r="BD137" s="244"/>
      <c r="BE137" s="244"/>
      <c r="BF137" s="244"/>
    </row>
    <row r="138" spans="1:58" s="245" customFormat="1" ht="14.25" customHeight="1">
      <c r="A138" s="282" t="s">
        <v>423</v>
      </c>
      <c r="B138" s="286" t="s">
        <v>317</v>
      </c>
      <c r="C138" s="247"/>
      <c r="D138" s="124"/>
      <c r="E138" s="248"/>
      <c r="F138" s="249"/>
      <c r="G138" s="124">
        <v>6</v>
      </c>
      <c r="H138" s="248"/>
      <c r="I138" s="247"/>
      <c r="J138" s="124"/>
      <c r="K138" s="250"/>
      <c r="L138" s="235"/>
      <c r="M138" s="240"/>
      <c r="N138" s="250"/>
      <c r="O138" s="241">
        <f>R138+T138</f>
        <v>102</v>
      </c>
      <c r="P138" s="241"/>
      <c r="Q138" s="241"/>
      <c r="R138" s="122">
        <f>T138/2</f>
        <v>34</v>
      </c>
      <c r="S138" s="122"/>
      <c r="T138" s="241">
        <f t="shared" si="41"/>
        <v>68</v>
      </c>
      <c r="U138" s="241">
        <f t="shared" si="43"/>
        <v>40</v>
      </c>
      <c r="V138" s="264">
        <v>28</v>
      </c>
      <c r="W138" s="264"/>
      <c r="X138" s="122"/>
      <c r="Y138" s="122"/>
      <c r="Z138" s="122"/>
      <c r="AA138" s="122"/>
      <c r="AB138" s="122">
        <v>30</v>
      </c>
      <c r="AC138" s="122"/>
      <c r="AD138" s="122">
        <v>38</v>
      </c>
      <c r="AE138" s="122"/>
      <c r="AF138" s="122"/>
      <c r="AG138" s="122"/>
      <c r="AH138" s="122"/>
      <c r="AI138" s="264">
        <v>68</v>
      </c>
      <c r="AJ138" s="243">
        <f t="shared" si="40"/>
        <v>0</v>
      </c>
      <c r="AK138" s="244"/>
      <c r="AL138" s="244"/>
      <c r="AM138" s="244"/>
      <c r="AN138" s="244"/>
      <c r="AO138" s="244"/>
      <c r="AP138" s="244"/>
      <c r="AQ138" s="244"/>
      <c r="AR138" s="244"/>
      <c r="AS138" s="244"/>
      <c r="AT138" s="244"/>
      <c r="AU138" s="244"/>
      <c r="AV138" s="244"/>
      <c r="AW138" s="244"/>
      <c r="AX138" s="244"/>
      <c r="AY138" s="244"/>
      <c r="AZ138" s="244"/>
      <c r="BA138" s="244"/>
      <c r="BB138" s="244"/>
      <c r="BC138" s="244"/>
      <c r="BD138" s="244"/>
      <c r="BE138" s="244"/>
      <c r="BF138" s="244"/>
    </row>
    <row r="139" spans="1:58" s="245" customFormat="1" ht="14.25" customHeight="1">
      <c r="A139" s="282" t="s">
        <v>424</v>
      </c>
      <c r="B139" s="286" t="s">
        <v>390</v>
      </c>
      <c r="C139" s="287"/>
      <c r="D139" s="277"/>
      <c r="E139" s="288"/>
      <c r="F139" s="289"/>
      <c r="G139" s="277">
        <v>8</v>
      </c>
      <c r="H139" s="288"/>
      <c r="I139" s="290"/>
      <c r="J139" s="277"/>
      <c r="K139" s="250"/>
      <c r="L139" s="263"/>
      <c r="M139" s="263"/>
      <c r="N139" s="287"/>
      <c r="O139" s="241">
        <f>R139+T139</f>
        <v>59</v>
      </c>
      <c r="P139" s="241"/>
      <c r="Q139" s="241"/>
      <c r="R139" s="122">
        <v>20</v>
      </c>
      <c r="S139" s="122"/>
      <c r="T139" s="241">
        <f t="shared" si="41"/>
        <v>39</v>
      </c>
      <c r="U139" s="241">
        <f t="shared" si="43"/>
        <v>20</v>
      </c>
      <c r="V139" s="264">
        <v>19</v>
      </c>
      <c r="W139" s="264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>
        <v>39</v>
      </c>
      <c r="AI139" s="264">
        <v>32</v>
      </c>
      <c r="AJ139" s="243">
        <f t="shared" si="40"/>
        <v>7</v>
      </c>
      <c r="AK139" s="244"/>
      <c r="AL139" s="244"/>
      <c r="AM139" s="244"/>
      <c r="AN139" s="244"/>
      <c r="AO139" s="244"/>
      <c r="AP139" s="244"/>
      <c r="AQ139" s="244"/>
      <c r="AR139" s="244"/>
      <c r="AS139" s="244"/>
      <c r="AT139" s="244"/>
      <c r="AU139" s="244"/>
      <c r="AV139" s="244"/>
      <c r="AW139" s="244"/>
      <c r="AX139" s="244"/>
      <c r="AY139" s="244"/>
      <c r="AZ139" s="244"/>
      <c r="BA139" s="244"/>
      <c r="BB139" s="244"/>
      <c r="BC139" s="244"/>
      <c r="BD139" s="244"/>
      <c r="BE139" s="244"/>
      <c r="BF139" s="244"/>
    </row>
    <row r="140" spans="1:58" s="196" customFormat="1" ht="25.5" hidden="1" customHeight="1">
      <c r="A140" s="219" t="s">
        <v>425</v>
      </c>
      <c r="B140" s="220"/>
      <c r="C140" s="190"/>
      <c r="D140" s="186"/>
      <c r="E140" s="188"/>
      <c r="F140" s="187"/>
      <c r="G140" s="186"/>
      <c r="H140" s="188"/>
      <c r="I140" s="185"/>
      <c r="J140" s="186"/>
      <c r="K140" s="190"/>
      <c r="L140" s="190"/>
      <c r="M140" s="190"/>
      <c r="N140" s="190"/>
      <c r="O140" s="191">
        <f t="shared" si="42"/>
        <v>0</v>
      </c>
      <c r="P140" s="191"/>
      <c r="Q140" s="191"/>
      <c r="R140" s="192">
        <f t="shared" si="44"/>
        <v>0</v>
      </c>
      <c r="S140" s="192"/>
      <c r="T140" s="191">
        <f t="shared" si="41"/>
        <v>0</v>
      </c>
      <c r="U140" s="191">
        <f t="shared" ref="U140:U158" si="45">T140-W140</f>
        <v>0</v>
      </c>
      <c r="V140" s="212"/>
      <c r="W140" s="21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212"/>
      <c r="AJ140" s="194">
        <f t="shared" si="40"/>
        <v>0</v>
      </c>
      <c r="AK140" s="195"/>
      <c r="AL140" s="195"/>
      <c r="AM140" s="195"/>
      <c r="AN140" s="195"/>
      <c r="AO140" s="195"/>
      <c r="AP140" s="195"/>
      <c r="AQ140" s="195"/>
      <c r="AR140" s="195"/>
      <c r="AS140" s="195"/>
      <c r="AT140" s="195"/>
      <c r="AU140" s="195"/>
      <c r="AV140" s="195"/>
      <c r="AW140" s="195"/>
      <c r="AX140" s="195"/>
      <c r="AY140" s="195"/>
      <c r="AZ140" s="195"/>
      <c r="BA140" s="195"/>
      <c r="BB140" s="195"/>
      <c r="BC140" s="195"/>
      <c r="BD140" s="195"/>
      <c r="BE140" s="195"/>
      <c r="BF140" s="195"/>
    </row>
    <row r="141" spans="1:58" s="196" customFormat="1" ht="11.25" hidden="1" customHeight="1">
      <c r="A141" s="222" t="s">
        <v>43</v>
      </c>
      <c r="B141" s="214"/>
      <c r="C141" s="190"/>
      <c r="D141" s="186"/>
      <c r="E141" s="188"/>
      <c r="F141" s="187"/>
      <c r="G141" s="186"/>
      <c r="H141" s="188"/>
      <c r="I141" s="185"/>
      <c r="J141" s="186"/>
      <c r="K141" s="190"/>
      <c r="L141" s="190"/>
      <c r="M141" s="190"/>
      <c r="N141" s="190"/>
      <c r="O141" s="191">
        <f t="shared" si="42"/>
        <v>0</v>
      </c>
      <c r="P141" s="191"/>
      <c r="Q141" s="191"/>
      <c r="R141" s="192">
        <f t="shared" si="44"/>
        <v>0</v>
      </c>
      <c r="S141" s="192"/>
      <c r="T141" s="191">
        <f t="shared" si="41"/>
        <v>0</v>
      </c>
      <c r="U141" s="191">
        <f t="shared" si="45"/>
        <v>0</v>
      </c>
      <c r="V141" s="212"/>
      <c r="W141" s="21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212"/>
      <c r="AJ141" s="194">
        <f t="shared" si="40"/>
        <v>0</v>
      </c>
      <c r="AK141" s="195"/>
      <c r="AL141" s="195"/>
      <c r="AM141" s="195"/>
      <c r="AN141" s="195"/>
      <c r="AO141" s="195"/>
      <c r="AP141" s="195"/>
      <c r="AQ141" s="195"/>
      <c r="AR141" s="195"/>
      <c r="AS141" s="195"/>
      <c r="AT141" s="195"/>
      <c r="AU141" s="195"/>
      <c r="AV141" s="195"/>
      <c r="AW141" s="195"/>
      <c r="AX141" s="195"/>
      <c r="AY141" s="195"/>
      <c r="AZ141" s="195"/>
      <c r="BA141" s="195"/>
      <c r="BB141" s="195"/>
      <c r="BC141" s="195"/>
      <c r="BD141" s="195"/>
      <c r="BE141" s="195"/>
      <c r="BF141" s="195"/>
    </row>
    <row r="142" spans="1:58" s="196" customFormat="1" ht="11.25" hidden="1" customHeight="1">
      <c r="A142" s="222" t="s">
        <v>118</v>
      </c>
      <c r="B142" s="214"/>
      <c r="C142" s="190"/>
      <c r="D142" s="186"/>
      <c r="E142" s="188"/>
      <c r="F142" s="187"/>
      <c r="G142" s="186"/>
      <c r="H142" s="188"/>
      <c r="I142" s="185"/>
      <c r="J142" s="186"/>
      <c r="K142" s="190"/>
      <c r="L142" s="190"/>
      <c r="M142" s="190"/>
      <c r="N142" s="190"/>
      <c r="O142" s="191">
        <f t="shared" si="42"/>
        <v>0</v>
      </c>
      <c r="P142" s="191"/>
      <c r="Q142" s="191"/>
      <c r="R142" s="192">
        <f t="shared" si="44"/>
        <v>0</v>
      </c>
      <c r="S142" s="192"/>
      <c r="T142" s="191">
        <f t="shared" si="41"/>
        <v>0</v>
      </c>
      <c r="U142" s="191">
        <f t="shared" si="45"/>
        <v>0</v>
      </c>
      <c r="V142" s="212"/>
      <c r="W142" s="21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212"/>
      <c r="AJ142" s="194">
        <f t="shared" si="40"/>
        <v>0</v>
      </c>
      <c r="AK142" s="195"/>
      <c r="AL142" s="195"/>
      <c r="AM142" s="195"/>
      <c r="AN142" s="195"/>
      <c r="AO142" s="195"/>
      <c r="AP142" s="195"/>
      <c r="AQ142" s="195"/>
      <c r="AR142" s="195"/>
      <c r="AS142" s="195"/>
      <c r="AT142" s="195"/>
      <c r="AU142" s="195"/>
      <c r="AV142" s="195"/>
      <c r="AW142" s="195"/>
      <c r="AX142" s="195"/>
      <c r="AY142" s="195"/>
      <c r="AZ142" s="195"/>
      <c r="BA142" s="195"/>
      <c r="BB142" s="195"/>
      <c r="BC142" s="195"/>
      <c r="BD142" s="195"/>
      <c r="BE142" s="195"/>
      <c r="BF142" s="195"/>
    </row>
    <row r="143" spans="1:58" s="196" customFormat="1" ht="11.25" hidden="1" customHeight="1">
      <c r="A143" s="222" t="s">
        <v>119</v>
      </c>
      <c r="B143" s="214"/>
      <c r="C143" s="190"/>
      <c r="D143" s="186"/>
      <c r="E143" s="188"/>
      <c r="F143" s="187"/>
      <c r="G143" s="186"/>
      <c r="H143" s="188"/>
      <c r="I143" s="185"/>
      <c r="J143" s="186"/>
      <c r="K143" s="190"/>
      <c r="L143" s="190"/>
      <c r="M143" s="190"/>
      <c r="N143" s="190"/>
      <c r="O143" s="191">
        <f t="shared" si="42"/>
        <v>0</v>
      </c>
      <c r="P143" s="191"/>
      <c r="Q143" s="191"/>
      <c r="R143" s="192">
        <f t="shared" si="44"/>
        <v>0</v>
      </c>
      <c r="S143" s="192"/>
      <c r="T143" s="191">
        <f t="shared" si="41"/>
        <v>0</v>
      </c>
      <c r="U143" s="191">
        <f t="shared" si="45"/>
        <v>0</v>
      </c>
      <c r="V143" s="212"/>
      <c r="W143" s="21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212"/>
      <c r="AJ143" s="194">
        <f t="shared" si="40"/>
        <v>0</v>
      </c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AV143" s="195"/>
      <c r="AW143" s="195"/>
      <c r="AX143" s="195"/>
      <c r="AY143" s="195"/>
      <c r="AZ143" s="195"/>
      <c r="BA143" s="195"/>
      <c r="BB143" s="195"/>
      <c r="BC143" s="195"/>
      <c r="BD143" s="195"/>
      <c r="BE143" s="195"/>
      <c r="BF143" s="195"/>
    </row>
    <row r="144" spans="1:58" s="196" customFormat="1" ht="11.25" hidden="1" customHeight="1">
      <c r="A144" s="222" t="s">
        <v>120</v>
      </c>
      <c r="B144" s="214"/>
      <c r="C144" s="190"/>
      <c r="D144" s="186"/>
      <c r="E144" s="188"/>
      <c r="F144" s="187"/>
      <c r="G144" s="186"/>
      <c r="H144" s="188"/>
      <c r="I144" s="185"/>
      <c r="J144" s="186"/>
      <c r="K144" s="190"/>
      <c r="L144" s="190"/>
      <c r="M144" s="190"/>
      <c r="N144" s="190"/>
      <c r="O144" s="191">
        <f t="shared" si="42"/>
        <v>0</v>
      </c>
      <c r="P144" s="191"/>
      <c r="Q144" s="191"/>
      <c r="R144" s="192">
        <f t="shared" si="44"/>
        <v>0</v>
      </c>
      <c r="S144" s="192"/>
      <c r="T144" s="191">
        <f t="shared" si="41"/>
        <v>0</v>
      </c>
      <c r="U144" s="191">
        <f t="shared" si="45"/>
        <v>0</v>
      </c>
      <c r="V144" s="212"/>
      <c r="W144" s="21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212"/>
      <c r="AJ144" s="194">
        <f t="shared" si="40"/>
        <v>0</v>
      </c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AV144" s="195"/>
      <c r="AW144" s="195"/>
      <c r="AX144" s="195"/>
      <c r="AY144" s="195"/>
      <c r="AZ144" s="195"/>
      <c r="BA144" s="195"/>
      <c r="BB144" s="195"/>
      <c r="BC144" s="195"/>
      <c r="BD144" s="195"/>
      <c r="BE144" s="195"/>
      <c r="BF144" s="195"/>
    </row>
    <row r="145" spans="1:58" s="196" customFormat="1" ht="11.25" hidden="1" customHeight="1">
      <c r="A145" s="222" t="s">
        <v>121</v>
      </c>
      <c r="B145" s="214"/>
      <c r="C145" s="190"/>
      <c r="D145" s="186"/>
      <c r="E145" s="188"/>
      <c r="F145" s="187"/>
      <c r="G145" s="186"/>
      <c r="H145" s="188"/>
      <c r="I145" s="185"/>
      <c r="J145" s="186"/>
      <c r="K145" s="190"/>
      <c r="L145" s="190"/>
      <c r="M145" s="190"/>
      <c r="N145" s="190"/>
      <c r="O145" s="191">
        <f t="shared" si="42"/>
        <v>0</v>
      </c>
      <c r="P145" s="191"/>
      <c r="Q145" s="191"/>
      <c r="R145" s="192">
        <f t="shared" si="44"/>
        <v>0</v>
      </c>
      <c r="S145" s="192"/>
      <c r="T145" s="191">
        <f t="shared" si="41"/>
        <v>0</v>
      </c>
      <c r="U145" s="191">
        <f t="shared" si="45"/>
        <v>0</v>
      </c>
      <c r="V145" s="212"/>
      <c r="W145" s="21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212"/>
      <c r="AJ145" s="194">
        <f t="shared" si="40"/>
        <v>0</v>
      </c>
      <c r="AK145" s="195"/>
      <c r="AL145" s="195"/>
      <c r="AM145" s="195"/>
      <c r="AN145" s="195"/>
      <c r="AO145" s="195"/>
      <c r="AP145" s="195"/>
      <c r="AQ145" s="195"/>
      <c r="AR145" s="195"/>
      <c r="AS145" s="195"/>
      <c r="AT145" s="195"/>
      <c r="AU145" s="195"/>
      <c r="AV145" s="195"/>
      <c r="AW145" s="195"/>
      <c r="AX145" s="195"/>
      <c r="AY145" s="195"/>
      <c r="AZ145" s="195"/>
      <c r="BA145" s="195"/>
      <c r="BB145" s="195"/>
      <c r="BC145" s="195"/>
      <c r="BD145" s="195"/>
      <c r="BE145" s="195"/>
      <c r="BF145" s="195"/>
    </row>
    <row r="146" spans="1:58" s="196" customFormat="1" ht="11.25" hidden="1" customHeight="1">
      <c r="A146" s="222" t="s">
        <v>122</v>
      </c>
      <c r="B146" s="214"/>
      <c r="C146" s="190"/>
      <c r="D146" s="186"/>
      <c r="E146" s="188"/>
      <c r="F146" s="187"/>
      <c r="G146" s="186"/>
      <c r="H146" s="188"/>
      <c r="I146" s="185"/>
      <c r="J146" s="186"/>
      <c r="K146" s="190"/>
      <c r="L146" s="190"/>
      <c r="M146" s="190"/>
      <c r="N146" s="190"/>
      <c r="O146" s="191">
        <f t="shared" si="42"/>
        <v>0</v>
      </c>
      <c r="P146" s="191"/>
      <c r="Q146" s="191"/>
      <c r="R146" s="192">
        <f t="shared" si="44"/>
        <v>0</v>
      </c>
      <c r="S146" s="192"/>
      <c r="T146" s="191">
        <f t="shared" si="41"/>
        <v>0</v>
      </c>
      <c r="U146" s="191">
        <f t="shared" si="45"/>
        <v>0</v>
      </c>
      <c r="V146" s="212"/>
      <c r="W146" s="21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212"/>
      <c r="AJ146" s="194">
        <f t="shared" si="40"/>
        <v>0</v>
      </c>
      <c r="AK146" s="195"/>
      <c r="AL146" s="195"/>
      <c r="AM146" s="195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95"/>
      <c r="AX146" s="195"/>
      <c r="AY146" s="195"/>
      <c r="AZ146" s="195"/>
      <c r="BA146" s="195"/>
      <c r="BB146" s="195"/>
      <c r="BC146" s="195"/>
      <c r="BD146" s="195"/>
      <c r="BE146" s="195"/>
      <c r="BF146" s="195"/>
    </row>
    <row r="147" spans="1:58" s="196" customFormat="1" ht="11.25" hidden="1" customHeight="1">
      <c r="A147" s="222" t="s">
        <v>123</v>
      </c>
      <c r="B147" s="214"/>
      <c r="C147" s="190"/>
      <c r="D147" s="186"/>
      <c r="E147" s="188"/>
      <c r="F147" s="187"/>
      <c r="G147" s="186"/>
      <c r="H147" s="188"/>
      <c r="I147" s="185"/>
      <c r="J147" s="186"/>
      <c r="K147" s="190"/>
      <c r="L147" s="190"/>
      <c r="M147" s="190"/>
      <c r="N147" s="190"/>
      <c r="O147" s="191">
        <f t="shared" si="42"/>
        <v>0</v>
      </c>
      <c r="P147" s="191"/>
      <c r="Q147" s="191"/>
      <c r="R147" s="192">
        <f t="shared" si="44"/>
        <v>0</v>
      </c>
      <c r="S147" s="192"/>
      <c r="T147" s="191">
        <f t="shared" si="41"/>
        <v>0</v>
      </c>
      <c r="U147" s="191">
        <f t="shared" si="45"/>
        <v>0</v>
      </c>
      <c r="V147" s="212"/>
      <c r="W147" s="21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212"/>
      <c r="AJ147" s="194">
        <f t="shared" si="40"/>
        <v>0</v>
      </c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</row>
    <row r="148" spans="1:58" s="196" customFormat="1" ht="11.25" hidden="1" customHeight="1">
      <c r="A148" s="222" t="s">
        <v>124</v>
      </c>
      <c r="B148" s="214"/>
      <c r="C148" s="190"/>
      <c r="D148" s="186"/>
      <c r="E148" s="188"/>
      <c r="F148" s="187"/>
      <c r="G148" s="186"/>
      <c r="H148" s="188"/>
      <c r="I148" s="185"/>
      <c r="J148" s="186"/>
      <c r="K148" s="190"/>
      <c r="L148" s="190"/>
      <c r="M148" s="190"/>
      <c r="N148" s="190"/>
      <c r="O148" s="191">
        <f t="shared" si="42"/>
        <v>0</v>
      </c>
      <c r="P148" s="191"/>
      <c r="Q148" s="191"/>
      <c r="R148" s="192">
        <f t="shared" si="44"/>
        <v>0</v>
      </c>
      <c r="S148" s="192"/>
      <c r="T148" s="191">
        <f t="shared" si="41"/>
        <v>0</v>
      </c>
      <c r="U148" s="191">
        <f t="shared" si="45"/>
        <v>0</v>
      </c>
      <c r="V148" s="212"/>
      <c r="W148" s="212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212"/>
      <c r="AJ148" s="194">
        <f t="shared" si="40"/>
        <v>0</v>
      </c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</row>
    <row r="149" spans="1:58" s="196" customFormat="1" ht="11.25" hidden="1" customHeight="1">
      <c r="A149" s="222" t="s">
        <v>125</v>
      </c>
      <c r="B149" s="214"/>
      <c r="C149" s="190"/>
      <c r="D149" s="186"/>
      <c r="E149" s="188"/>
      <c r="F149" s="187"/>
      <c r="G149" s="186"/>
      <c r="H149" s="188"/>
      <c r="I149" s="185"/>
      <c r="J149" s="186"/>
      <c r="K149" s="190"/>
      <c r="L149" s="190"/>
      <c r="M149" s="190"/>
      <c r="N149" s="190"/>
      <c r="O149" s="191">
        <f t="shared" si="42"/>
        <v>0</v>
      </c>
      <c r="P149" s="191"/>
      <c r="Q149" s="191"/>
      <c r="R149" s="192">
        <f t="shared" si="44"/>
        <v>0</v>
      </c>
      <c r="S149" s="192"/>
      <c r="T149" s="191">
        <f t="shared" si="41"/>
        <v>0</v>
      </c>
      <c r="U149" s="191">
        <f t="shared" si="45"/>
        <v>0</v>
      </c>
      <c r="V149" s="212"/>
      <c r="W149" s="21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212"/>
      <c r="AJ149" s="194">
        <f t="shared" si="40"/>
        <v>0</v>
      </c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</row>
    <row r="150" spans="1:58" s="196" customFormat="1" ht="11.25" hidden="1" customHeight="1">
      <c r="A150" s="222" t="s">
        <v>126</v>
      </c>
      <c r="B150" s="214"/>
      <c r="C150" s="190"/>
      <c r="D150" s="186"/>
      <c r="E150" s="188"/>
      <c r="F150" s="187"/>
      <c r="G150" s="186"/>
      <c r="H150" s="188"/>
      <c r="I150" s="185"/>
      <c r="J150" s="186"/>
      <c r="K150" s="190"/>
      <c r="L150" s="190"/>
      <c r="M150" s="190"/>
      <c r="N150" s="190"/>
      <c r="O150" s="191">
        <f t="shared" si="42"/>
        <v>0</v>
      </c>
      <c r="P150" s="191"/>
      <c r="Q150" s="191"/>
      <c r="R150" s="192">
        <f t="shared" si="44"/>
        <v>0</v>
      </c>
      <c r="S150" s="192"/>
      <c r="T150" s="191">
        <f t="shared" si="41"/>
        <v>0</v>
      </c>
      <c r="U150" s="191">
        <f t="shared" si="45"/>
        <v>0</v>
      </c>
      <c r="V150" s="212"/>
      <c r="W150" s="21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212"/>
      <c r="AJ150" s="194">
        <f t="shared" si="40"/>
        <v>0</v>
      </c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195"/>
      <c r="BD150" s="195"/>
      <c r="BE150" s="195"/>
      <c r="BF150" s="195"/>
    </row>
    <row r="151" spans="1:58" s="196" customFormat="1" ht="11.25" hidden="1" customHeight="1">
      <c r="A151" s="222" t="s">
        <v>127</v>
      </c>
      <c r="B151" s="214"/>
      <c r="C151" s="190"/>
      <c r="D151" s="186"/>
      <c r="E151" s="188"/>
      <c r="F151" s="187"/>
      <c r="G151" s="186"/>
      <c r="H151" s="188"/>
      <c r="I151" s="185"/>
      <c r="J151" s="186"/>
      <c r="K151" s="190"/>
      <c r="L151" s="190"/>
      <c r="M151" s="190"/>
      <c r="N151" s="190"/>
      <c r="O151" s="191">
        <f t="shared" si="42"/>
        <v>0</v>
      </c>
      <c r="P151" s="191"/>
      <c r="Q151" s="191"/>
      <c r="R151" s="192">
        <f t="shared" si="44"/>
        <v>0</v>
      </c>
      <c r="S151" s="192"/>
      <c r="T151" s="191">
        <f t="shared" si="41"/>
        <v>0</v>
      </c>
      <c r="U151" s="191">
        <f t="shared" si="45"/>
        <v>0</v>
      </c>
      <c r="V151" s="212"/>
      <c r="W151" s="21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212"/>
      <c r="AJ151" s="194">
        <f t="shared" si="40"/>
        <v>0</v>
      </c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5"/>
      <c r="BF151" s="195"/>
    </row>
    <row r="152" spans="1:58" s="196" customFormat="1" ht="11.25" hidden="1" customHeight="1">
      <c r="A152" s="222" t="s">
        <v>128</v>
      </c>
      <c r="B152" s="214"/>
      <c r="C152" s="190"/>
      <c r="D152" s="186"/>
      <c r="E152" s="188"/>
      <c r="F152" s="187"/>
      <c r="G152" s="186"/>
      <c r="H152" s="188"/>
      <c r="I152" s="185"/>
      <c r="J152" s="186"/>
      <c r="K152" s="190"/>
      <c r="L152" s="190"/>
      <c r="M152" s="190"/>
      <c r="N152" s="190"/>
      <c r="O152" s="191">
        <f t="shared" si="42"/>
        <v>0</v>
      </c>
      <c r="P152" s="191"/>
      <c r="Q152" s="191"/>
      <c r="R152" s="192">
        <f t="shared" si="44"/>
        <v>0</v>
      </c>
      <c r="S152" s="192"/>
      <c r="T152" s="191">
        <f t="shared" si="41"/>
        <v>0</v>
      </c>
      <c r="U152" s="191">
        <f t="shared" si="45"/>
        <v>0</v>
      </c>
      <c r="V152" s="212"/>
      <c r="W152" s="212"/>
      <c r="X152" s="192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212"/>
      <c r="AJ152" s="194">
        <f t="shared" si="40"/>
        <v>0</v>
      </c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95"/>
      <c r="AY152" s="195"/>
      <c r="AZ152" s="195"/>
      <c r="BA152" s="195"/>
      <c r="BB152" s="195"/>
      <c r="BC152" s="195"/>
      <c r="BD152" s="195"/>
      <c r="BE152" s="195"/>
      <c r="BF152" s="195"/>
    </row>
    <row r="153" spans="1:58" s="196" customFormat="1" ht="11.25" hidden="1" customHeight="1">
      <c r="A153" s="222" t="s">
        <v>129</v>
      </c>
      <c r="B153" s="214"/>
      <c r="C153" s="190"/>
      <c r="D153" s="186"/>
      <c r="E153" s="188"/>
      <c r="F153" s="187"/>
      <c r="G153" s="186"/>
      <c r="H153" s="188"/>
      <c r="I153" s="185"/>
      <c r="J153" s="186"/>
      <c r="K153" s="190"/>
      <c r="L153" s="190"/>
      <c r="M153" s="190"/>
      <c r="N153" s="190"/>
      <c r="O153" s="191">
        <f t="shared" si="42"/>
        <v>0</v>
      </c>
      <c r="P153" s="191"/>
      <c r="Q153" s="191"/>
      <c r="R153" s="192">
        <f t="shared" si="44"/>
        <v>0</v>
      </c>
      <c r="S153" s="192"/>
      <c r="T153" s="191">
        <f t="shared" si="41"/>
        <v>0</v>
      </c>
      <c r="U153" s="191">
        <f t="shared" si="45"/>
        <v>0</v>
      </c>
      <c r="V153" s="212"/>
      <c r="W153" s="21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212"/>
      <c r="AJ153" s="194">
        <f t="shared" si="40"/>
        <v>0</v>
      </c>
      <c r="AK153" s="195"/>
      <c r="AL153" s="195"/>
      <c r="AM153" s="195"/>
      <c r="AN153" s="195"/>
      <c r="AO153" s="195"/>
      <c r="AP153" s="195"/>
      <c r="AQ153" s="195"/>
      <c r="AR153" s="195"/>
      <c r="AS153" s="195"/>
      <c r="AT153" s="195"/>
      <c r="AU153" s="195"/>
      <c r="AV153" s="195"/>
      <c r="AW153" s="195"/>
      <c r="AX153" s="195"/>
      <c r="AY153" s="195"/>
      <c r="AZ153" s="195"/>
      <c r="BA153" s="195"/>
      <c r="BB153" s="195"/>
      <c r="BC153" s="195"/>
      <c r="BD153" s="195"/>
      <c r="BE153" s="195"/>
      <c r="BF153" s="195"/>
    </row>
    <row r="154" spans="1:58" s="196" customFormat="1" ht="11.25" hidden="1" customHeight="1">
      <c r="A154" s="222" t="s">
        <v>130</v>
      </c>
      <c r="B154" s="214"/>
      <c r="C154" s="190"/>
      <c r="D154" s="186"/>
      <c r="E154" s="188"/>
      <c r="F154" s="187"/>
      <c r="G154" s="186"/>
      <c r="H154" s="188"/>
      <c r="I154" s="185"/>
      <c r="J154" s="186"/>
      <c r="K154" s="190"/>
      <c r="L154" s="190"/>
      <c r="M154" s="190"/>
      <c r="N154" s="190"/>
      <c r="O154" s="191">
        <f t="shared" si="42"/>
        <v>0</v>
      </c>
      <c r="P154" s="191"/>
      <c r="Q154" s="191"/>
      <c r="R154" s="192">
        <f t="shared" si="44"/>
        <v>0</v>
      </c>
      <c r="S154" s="192"/>
      <c r="T154" s="191">
        <f t="shared" si="41"/>
        <v>0</v>
      </c>
      <c r="U154" s="191">
        <f t="shared" si="45"/>
        <v>0</v>
      </c>
      <c r="V154" s="212"/>
      <c r="W154" s="21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212"/>
      <c r="AJ154" s="194">
        <f t="shared" si="40"/>
        <v>0</v>
      </c>
      <c r="AK154" s="195"/>
      <c r="AL154" s="195"/>
      <c r="AM154" s="195"/>
      <c r="AN154" s="195"/>
      <c r="AO154" s="195"/>
      <c r="AP154" s="195"/>
      <c r="AQ154" s="195"/>
      <c r="AR154" s="195"/>
      <c r="AS154" s="195"/>
      <c r="AT154" s="195"/>
      <c r="AU154" s="195"/>
      <c r="AV154" s="195"/>
      <c r="AW154" s="195"/>
      <c r="AX154" s="195"/>
      <c r="AY154" s="195"/>
      <c r="AZ154" s="195"/>
      <c r="BA154" s="195"/>
      <c r="BB154" s="195"/>
      <c r="BC154" s="195"/>
      <c r="BD154" s="195"/>
      <c r="BE154" s="195"/>
      <c r="BF154" s="195"/>
    </row>
    <row r="155" spans="1:58" s="196" customFormat="1" ht="11.25" hidden="1" customHeight="1">
      <c r="A155" s="222" t="s">
        <v>131</v>
      </c>
      <c r="B155" s="214"/>
      <c r="C155" s="190"/>
      <c r="D155" s="186"/>
      <c r="E155" s="188"/>
      <c r="F155" s="187"/>
      <c r="G155" s="186"/>
      <c r="H155" s="188"/>
      <c r="I155" s="185"/>
      <c r="J155" s="186"/>
      <c r="K155" s="190"/>
      <c r="L155" s="190"/>
      <c r="M155" s="190"/>
      <c r="N155" s="190"/>
      <c r="O155" s="191">
        <f t="shared" si="42"/>
        <v>0</v>
      </c>
      <c r="P155" s="191"/>
      <c r="Q155" s="191"/>
      <c r="R155" s="192">
        <f t="shared" si="44"/>
        <v>0</v>
      </c>
      <c r="S155" s="192"/>
      <c r="T155" s="191">
        <f t="shared" si="41"/>
        <v>0</v>
      </c>
      <c r="U155" s="191">
        <f t="shared" si="45"/>
        <v>0</v>
      </c>
      <c r="V155" s="212"/>
      <c r="W155" s="212"/>
      <c r="X155" s="192"/>
      <c r="Y155" s="192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212"/>
      <c r="AJ155" s="194">
        <f t="shared" si="40"/>
        <v>0</v>
      </c>
      <c r="AK155" s="195"/>
      <c r="AL155" s="195"/>
      <c r="AM155" s="195"/>
      <c r="AN155" s="195"/>
      <c r="AO155" s="195"/>
      <c r="AP155" s="195"/>
      <c r="AQ155" s="195"/>
      <c r="AR155" s="195"/>
      <c r="AS155" s="195"/>
      <c r="AT155" s="195"/>
      <c r="AU155" s="195"/>
      <c r="AV155" s="195"/>
      <c r="AW155" s="195"/>
      <c r="AX155" s="195"/>
      <c r="AY155" s="195"/>
      <c r="AZ155" s="195"/>
      <c r="BA155" s="195"/>
      <c r="BB155" s="195"/>
      <c r="BC155" s="195"/>
      <c r="BD155" s="195"/>
      <c r="BE155" s="195"/>
      <c r="BF155" s="195"/>
    </row>
    <row r="156" spans="1:58" s="196" customFormat="1" ht="11.25" hidden="1" customHeight="1">
      <c r="A156" s="222" t="s">
        <v>132</v>
      </c>
      <c r="B156" s="214"/>
      <c r="C156" s="190"/>
      <c r="D156" s="186"/>
      <c r="E156" s="188"/>
      <c r="F156" s="187"/>
      <c r="G156" s="186"/>
      <c r="H156" s="188"/>
      <c r="I156" s="185"/>
      <c r="J156" s="186"/>
      <c r="K156" s="190"/>
      <c r="L156" s="190"/>
      <c r="M156" s="190"/>
      <c r="N156" s="190"/>
      <c r="O156" s="191">
        <f t="shared" si="42"/>
        <v>0</v>
      </c>
      <c r="P156" s="191"/>
      <c r="Q156" s="191"/>
      <c r="R156" s="192">
        <f t="shared" si="44"/>
        <v>0</v>
      </c>
      <c r="S156" s="192"/>
      <c r="T156" s="191">
        <f t="shared" si="41"/>
        <v>0</v>
      </c>
      <c r="U156" s="191">
        <f t="shared" si="45"/>
        <v>0</v>
      </c>
      <c r="V156" s="212"/>
      <c r="W156" s="21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212"/>
      <c r="AJ156" s="194">
        <f t="shared" si="40"/>
        <v>0</v>
      </c>
      <c r="AK156" s="195"/>
      <c r="AL156" s="195"/>
      <c r="AM156" s="195"/>
      <c r="AN156" s="195"/>
      <c r="AO156" s="195"/>
      <c r="AP156" s="195"/>
      <c r="AQ156" s="195"/>
      <c r="AR156" s="195"/>
      <c r="AS156" s="195"/>
      <c r="AT156" s="195"/>
      <c r="AU156" s="195"/>
      <c r="AV156" s="195"/>
      <c r="AW156" s="195"/>
      <c r="AX156" s="195"/>
      <c r="AY156" s="195"/>
      <c r="AZ156" s="195"/>
      <c r="BA156" s="195"/>
      <c r="BB156" s="195"/>
      <c r="BC156" s="195"/>
      <c r="BD156" s="195"/>
      <c r="BE156" s="195"/>
      <c r="BF156" s="195"/>
    </row>
    <row r="157" spans="1:58" s="196" customFormat="1" ht="11.25" hidden="1" customHeight="1">
      <c r="A157" s="222" t="s">
        <v>133</v>
      </c>
      <c r="B157" s="214"/>
      <c r="C157" s="190"/>
      <c r="D157" s="186"/>
      <c r="E157" s="188"/>
      <c r="F157" s="187"/>
      <c r="G157" s="186"/>
      <c r="H157" s="188"/>
      <c r="I157" s="185"/>
      <c r="J157" s="186"/>
      <c r="K157" s="190"/>
      <c r="L157" s="190"/>
      <c r="M157" s="190"/>
      <c r="N157" s="190"/>
      <c r="O157" s="191">
        <f t="shared" si="42"/>
        <v>0</v>
      </c>
      <c r="P157" s="191"/>
      <c r="Q157" s="191"/>
      <c r="R157" s="192">
        <f t="shared" si="44"/>
        <v>0</v>
      </c>
      <c r="S157" s="192"/>
      <c r="T157" s="191">
        <f t="shared" si="41"/>
        <v>0</v>
      </c>
      <c r="U157" s="191">
        <f t="shared" si="45"/>
        <v>0</v>
      </c>
      <c r="V157" s="212"/>
      <c r="W157" s="21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212"/>
      <c r="AJ157" s="194">
        <f t="shared" si="40"/>
        <v>0</v>
      </c>
      <c r="AK157" s="195"/>
      <c r="AL157" s="195"/>
      <c r="AM157" s="195"/>
      <c r="AN157" s="195"/>
      <c r="AO157" s="195"/>
      <c r="AP157" s="195"/>
      <c r="AQ157" s="195"/>
      <c r="AR157" s="195"/>
      <c r="AS157" s="195"/>
      <c r="AT157" s="195"/>
      <c r="AU157" s="195"/>
      <c r="AV157" s="195"/>
      <c r="AW157" s="195"/>
      <c r="AX157" s="195"/>
      <c r="AY157" s="195"/>
      <c r="AZ157" s="195"/>
      <c r="BA157" s="195"/>
      <c r="BB157" s="195"/>
      <c r="BC157" s="195"/>
      <c r="BD157" s="195"/>
      <c r="BE157" s="195"/>
      <c r="BF157" s="195"/>
    </row>
    <row r="158" spans="1:58" s="196" customFormat="1" ht="11.25" hidden="1" customHeight="1">
      <c r="A158" s="223" t="s">
        <v>134</v>
      </c>
      <c r="B158" s="214"/>
      <c r="C158" s="190"/>
      <c r="D158" s="186"/>
      <c r="E158" s="188"/>
      <c r="F158" s="187"/>
      <c r="G158" s="186"/>
      <c r="H158" s="188"/>
      <c r="I158" s="185"/>
      <c r="J158" s="186"/>
      <c r="K158" s="190"/>
      <c r="L158" s="190"/>
      <c r="M158" s="190"/>
      <c r="N158" s="190"/>
      <c r="O158" s="191">
        <f t="shared" si="42"/>
        <v>0</v>
      </c>
      <c r="P158" s="191"/>
      <c r="Q158" s="191"/>
      <c r="R158" s="192">
        <f t="shared" si="44"/>
        <v>0</v>
      </c>
      <c r="S158" s="192"/>
      <c r="T158" s="191">
        <f t="shared" si="41"/>
        <v>0</v>
      </c>
      <c r="U158" s="191">
        <f t="shared" si="45"/>
        <v>0</v>
      </c>
      <c r="V158" s="212"/>
      <c r="W158" s="21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212"/>
      <c r="AJ158" s="194">
        <f t="shared" si="40"/>
        <v>0</v>
      </c>
      <c r="AK158" s="195"/>
      <c r="AL158" s="195"/>
      <c r="AM158" s="195"/>
      <c r="AN158" s="195"/>
      <c r="AO158" s="195"/>
      <c r="AP158" s="195"/>
      <c r="AQ158" s="195"/>
      <c r="AR158" s="195"/>
      <c r="AS158" s="195"/>
      <c r="AT158" s="195"/>
      <c r="AU158" s="195"/>
      <c r="AV158" s="195"/>
      <c r="AW158" s="195"/>
      <c r="AX158" s="195"/>
      <c r="AY158" s="195"/>
      <c r="AZ158" s="195"/>
      <c r="BA158" s="195"/>
      <c r="BB158" s="195"/>
      <c r="BC158" s="195"/>
      <c r="BD158" s="195"/>
      <c r="BE158" s="195"/>
      <c r="BF158" s="195"/>
    </row>
    <row r="159" spans="1:58" s="196" customFormat="1" ht="27.75" hidden="1" customHeight="1">
      <c r="A159" s="216"/>
      <c r="B159" s="217"/>
      <c r="C159" s="387"/>
      <c r="D159" s="384"/>
      <c r="E159" s="384"/>
      <c r="F159" s="384"/>
      <c r="G159" s="384"/>
      <c r="H159" s="384"/>
      <c r="I159" s="384"/>
      <c r="J159" s="384"/>
      <c r="K159" s="398"/>
      <c r="L159" s="224"/>
      <c r="M159" s="224"/>
      <c r="N159" s="224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25"/>
      <c r="AJ159" s="211"/>
      <c r="AK159" s="195"/>
      <c r="AL159" s="195"/>
      <c r="AM159" s="195"/>
      <c r="AN159" s="195"/>
      <c r="AO159" s="195"/>
      <c r="AP159" s="195"/>
      <c r="AQ159" s="195"/>
      <c r="AR159" s="195"/>
      <c r="AS159" s="195"/>
      <c r="AT159" s="195"/>
      <c r="AU159" s="195"/>
      <c r="AV159" s="195"/>
      <c r="AW159" s="195"/>
      <c r="AX159" s="195"/>
      <c r="AY159" s="195"/>
      <c r="AZ159" s="195"/>
      <c r="BA159" s="195"/>
      <c r="BB159" s="195"/>
      <c r="BC159" s="195"/>
      <c r="BD159" s="195"/>
      <c r="BE159" s="195"/>
      <c r="BF159" s="195"/>
    </row>
    <row r="160" spans="1:58" s="305" customFormat="1" ht="15" customHeight="1">
      <c r="A160" s="303" t="s">
        <v>29</v>
      </c>
      <c r="B160" s="300" t="s">
        <v>30</v>
      </c>
      <c r="C160" s="357">
        <f>C161+C190+C219+C248</f>
        <v>4</v>
      </c>
      <c r="D160" s="358"/>
      <c r="E160" s="358"/>
      <c r="F160" s="357">
        <f>F161+F190+F219+F248</f>
        <v>11</v>
      </c>
      <c r="G160" s="358"/>
      <c r="H160" s="358"/>
      <c r="I160" s="357">
        <f>I161+I190+I219+I248</f>
        <v>4</v>
      </c>
      <c r="J160" s="358"/>
      <c r="K160" s="358"/>
      <c r="L160" s="357">
        <f>L161+L190+L219+L248</f>
        <v>0</v>
      </c>
      <c r="M160" s="358"/>
      <c r="N160" s="358"/>
      <c r="O160" s="117">
        <f t="shared" ref="O160:AH160" si="46">O161+O190+O219</f>
        <v>2565</v>
      </c>
      <c r="P160" s="117">
        <f t="shared" si="46"/>
        <v>0</v>
      </c>
      <c r="Q160" s="117">
        <f t="shared" si="46"/>
        <v>0</v>
      </c>
      <c r="R160" s="117">
        <f t="shared" si="46"/>
        <v>855</v>
      </c>
      <c r="S160" s="117">
        <f t="shared" si="46"/>
        <v>0</v>
      </c>
      <c r="T160" s="117">
        <f t="shared" si="46"/>
        <v>1710</v>
      </c>
      <c r="U160" s="117">
        <f t="shared" si="46"/>
        <v>500</v>
      </c>
      <c r="V160" s="117">
        <f t="shared" ref="V160" si="47">V161+V190+V219</f>
        <v>1210</v>
      </c>
      <c r="W160" s="117"/>
      <c r="X160" s="117">
        <f t="shared" si="46"/>
        <v>0</v>
      </c>
      <c r="Y160" s="117">
        <f t="shared" si="46"/>
        <v>0</v>
      </c>
      <c r="Z160" s="117">
        <f t="shared" si="46"/>
        <v>204</v>
      </c>
      <c r="AA160" s="117">
        <f t="shared" si="46"/>
        <v>342</v>
      </c>
      <c r="AB160" s="117">
        <f t="shared" si="46"/>
        <v>285</v>
      </c>
      <c r="AC160" s="117">
        <f t="shared" si="46"/>
        <v>36</v>
      </c>
      <c r="AD160" s="117">
        <f t="shared" si="46"/>
        <v>380</v>
      </c>
      <c r="AE160" s="117">
        <f t="shared" si="46"/>
        <v>144</v>
      </c>
      <c r="AF160" s="117">
        <f t="shared" si="46"/>
        <v>330</v>
      </c>
      <c r="AG160" s="117">
        <f t="shared" si="46"/>
        <v>0</v>
      </c>
      <c r="AH160" s="117">
        <f t="shared" si="46"/>
        <v>169</v>
      </c>
      <c r="AI160" s="117">
        <v>1176</v>
      </c>
      <c r="AJ160" s="118">
        <f>T160-AI160</f>
        <v>534</v>
      </c>
      <c r="AK160" s="304">
        <v>1176</v>
      </c>
      <c r="AL160" s="304"/>
      <c r="AM160" s="304"/>
      <c r="AN160" s="304"/>
      <c r="AO160" s="304"/>
      <c r="AP160" s="304"/>
      <c r="AQ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D160" s="304"/>
      <c r="BE160" s="304"/>
      <c r="BF160" s="304"/>
    </row>
    <row r="161" spans="1:58" s="297" customFormat="1" ht="24.75" customHeight="1">
      <c r="A161" s="266" t="s">
        <v>31</v>
      </c>
      <c r="B161" s="258" t="s">
        <v>472</v>
      </c>
      <c r="C161" s="363">
        <f>COUNTIF(C162:E188,1)+COUNTIF(C162:E188,2)+COUNTIF(C162:E188,3)+COUNTIF(C162:E188,4)+COUNTIF(C162:E188,5)+COUNTIF(C162:E188,6)+COUNTIF(C162:E188,7)+COUNTIF(C162:E188,8)</f>
        <v>1</v>
      </c>
      <c r="D161" s="363"/>
      <c r="E161" s="383"/>
      <c r="F161" s="362">
        <f>COUNTIF(F162:H188,1)+COUNTIF(F162:H188,2)+COUNTIF(F162:H188,3)+COUNTIF(F162:H188,4)+COUNTIF(F162:H188,5)+COUNTIF(F162:H188,6)+COUNTIF(F162:H188,7)+COUNTIF(F162:H188,8)</f>
        <v>4</v>
      </c>
      <c r="G161" s="363"/>
      <c r="H161" s="383"/>
      <c r="I161" s="362">
        <f>COUNTIF(I162:K188,1)+COUNTIF(I162:K188,2)+COUNTIF(I162:K188,3)+COUNTIF(I162:K188,4)+COUNTIF(I162:K188,5)+COUNTIF(I162:K188,6)+COUNTIF(I162:K188,7)+COUNTIF(I162:K188,8)</f>
        <v>4</v>
      </c>
      <c r="J161" s="363"/>
      <c r="K161" s="363"/>
      <c r="L161" s="349">
        <f>COUNTIF(L162:N188,1)+COUNTIF(L162:N188,2)+COUNTIF(L162:N188,3)+COUNTIF(L162:N188,4)+COUNTIF(L162:N188,5)+COUNTIF(L162:N188,6)+COUNTIF(L162:N188,7)+COUNTIF(L162:N188,8)</f>
        <v>0</v>
      </c>
      <c r="M161" s="350"/>
      <c r="N161" s="359"/>
      <c r="O161" s="259">
        <f t="shared" ref="O161:AA161" si="48">SUM(O162:O186)</f>
        <v>2023</v>
      </c>
      <c r="P161" s="259">
        <f t="shared" si="48"/>
        <v>0</v>
      </c>
      <c r="Q161" s="259">
        <f t="shared" si="48"/>
        <v>0</v>
      </c>
      <c r="R161" s="259">
        <f t="shared" si="48"/>
        <v>674</v>
      </c>
      <c r="S161" s="259">
        <f t="shared" si="48"/>
        <v>0</v>
      </c>
      <c r="T161" s="259">
        <f t="shared" si="48"/>
        <v>1349</v>
      </c>
      <c r="U161" s="259">
        <f t="shared" si="48"/>
        <v>321</v>
      </c>
      <c r="V161" s="259">
        <f t="shared" si="48"/>
        <v>1028</v>
      </c>
      <c r="W161" s="259"/>
      <c r="X161" s="259">
        <f t="shared" si="48"/>
        <v>0</v>
      </c>
      <c r="Y161" s="259">
        <f t="shared" si="48"/>
        <v>0</v>
      </c>
      <c r="Z161" s="259">
        <f t="shared" si="48"/>
        <v>170</v>
      </c>
      <c r="AA161" s="259">
        <f t="shared" si="48"/>
        <v>294</v>
      </c>
      <c r="AB161" s="259">
        <f>SUM(AB162:AB186)</f>
        <v>210</v>
      </c>
      <c r="AC161" s="259">
        <f>SUM(AC162:AC188)</f>
        <v>0</v>
      </c>
      <c r="AD161" s="259">
        <f>SUM(AD162:AD186)</f>
        <v>266</v>
      </c>
      <c r="AE161" s="259">
        <f>SUM(AE162:AE188)</f>
        <v>0</v>
      </c>
      <c r="AF161" s="259">
        <f>SUM(AF162:AF186)</f>
        <v>240</v>
      </c>
      <c r="AG161" s="259">
        <f>SUM(AG162:AG188)</f>
        <v>0</v>
      </c>
      <c r="AH161" s="259">
        <f>SUM(AH162:AH186)</f>
        <v>169</v>
      </c>
      <c r="AI161" s="259"/>
      <c r="AJ161" s="261">
        <f>SUM(AJ162:AJ186)</f>
        <v>0</v>
      </c>
      <c r="AK161" s="296"/>
      <c r="AL161" s="296"/>
      <c r="AM161" s="296"/>
      <c r="AN161" s="296"/>
      <c r="AO161" s="296"/>
      <c r="AP161" s="296"/>
      <c r="AQ161" s="296"/>
      <c r="AR161" s="296"/>
      <c r="AS161" s="296"/>
      <c r="AT161" s="296"/>
      <c r="AU161" s="296"/>
      <c r="AV161" s="296"/>
      <c r="AW161" s="296"/>
      <c r="AX161" s="296"/>
      <c r="AY161" s="296"/>
      <c r="AZ161" s="296"/>
      <c r="BA161" s="296"/>
      <c r="BB161" s="296"/>
      <c r="BC161" s="296"/>
      <c r="BD161" s="296"/>
      <c r="BE161" s="296"/>
      <c r="BF161" s="296"/>
    </row>
    <row r="162" spans="1:58" s="245" customFormat="1" ht="48" customHeight="1">
      <c r="A162" s="291" t="s">
        <v>426</v>
      </c>
      <c r="B162" s="292" t="s">
        <v>473</v>
      </c>
      <c r="C162" s="247"/>
      <c r="D162" s="124"/>
      <c r="E162" s="248"/>
      <c r="F162" s="249"/>
      <c r="G162" s="124">
        <v>6</v>
      </c>
      <c r="H162" s="248">
        <v>7</v>
      </c>
      <c r="I162" s="249"/>
      <c r="J162" s="124">
        <v>5</v>
      </c>
      <c r="K162" s="248"/>
      <c r="L162" s="293"/>
      <c r="M162" s="294"/>
      <c r="N162" s="295"/>
      <c r="O162" s="122">
        <f t="shared" ref="O162:O186" si="49">R162+T162</f>
        <v>375</v>
      </c>
      <c r="P162" s="251"/>
      <c r="Q162" s="251"/>
      <c r="R162" s="241">
        <v>125</v>
      </c>
      <c r="S162" s="241"/>
      <c r="T162" s="122">
        <f>SUM(X162:AH162)</f>
        <v>250</v>
      </c>
      <c r="U162" s="122">
        <f>T162-V162</f>
        <v>123</v>
      </c>
      <c r="V162" s="264">
        <v>127</v>
      </c>
      <c r="W162" s="264"/>
      <c r="X162" s="122"/>
      <c r="Y162" s="122"/>
      <c r="Z162" s="122"/>
      <c r="AA162" s="122">
        <v>54</v>
      </c>
      <c r="AB162" s="122">
        <v>60</v>
      </c>
      <c r="AC162" s="122"/>
      <c r="AD162" s="122">
        <v>76</v>
      </c>
      <c r="AE162" s="122"/>
      <c r="AF162" s="122">
        <v>60</v>
      </c>
      <c r="AG162" s="122"/>
      <c r="AH162" s="122"/>
      <c r="AI162" s="264"/>
      <c r="AJ162" s="243"/>
      <c r="AK162" s="244"/>
      <c r="AL162" s="244"/>
      <c r="AM162" s="244"/>
      <c r="AN162" s="244"/>
      <c r="AO162" s="244"/>
      <c r="AP162" s="244"/>
      <c r="AQ162" s="244"/>
      <c r="AR162" s="244"/>
      <c r="AS162" s="244"/>
      <c r="AT162" s="244"/>
      <c r="AU162" s="244"/>
      <c r="AV162" s="244"/>
      <c r="AW162" s="244"/>
      <c r="AX162" s="244"/>
      <c r="AY162" s="244"/>
      <c r="AZ162" s="244"/>
      <c r="BA162" s="244"/>
      <c r="BB162" s="244"/>
      <c r="BC162" s="244"/>
      <c r="BD162" s="244"/>
      <c r="BE162" s="244"/>
      <c r="BF162" s="244"/>
    </row>
    <row r="163" spans="1:58" s="245" customFormat="1" ht="36.75" customHeight="1">
      <c r="A163" s="291" t="s">
        <v>427</v>
      </c>
      <c r="B163" s="283" t="s">
        <v>474</v>
      </c>
      <c r="C163" s="247"/>
      <c r="D163" s="124"/>
      <c r="E163" s="124"/>
      <c r="F163" s="249"/>
      <c r="G163" s="124">
        <v>5</v>
      </c>
      <c r="H163" s="248"/>
      <c r="I163" s="249">
        <v>4</v>
      </c>
      <c r="J163" s="124">
        <v>6</v>
      </c>
      <c r="K163" s="248">
        <v>8</v>
      </c>
      <c r="L163" s="249"/>
      <c r="M163" s="124"/>
      <c r="N163" s="248"/>
      <c r="O163" s="122">
        <f t="shared" si="49"/>
        <v>1648</v>
      </c>
      <c r="P163" s="251"/>
      <c r="Q163" s="251"/>
      <c r="R163" s="241">
        <v>549</v>
      </c>
      <c r="S163" s="241"/>
      <c r="T163" s="122">
        <f>SUM(X163:AH163)</f>
        <v>1099</v>
      </c>
      <c r="U163" s="122">
        <f>T163-V163</f>
        <v>198</v>
      </c>
      <c r="V163" s="264">
        <v>901</v>
      </c>
      <c r="W163" s="264"/>
      <c r="X163" s="122"/>
      <c r="Y163" s="122"/>
      <c r="Z163" s="122">
        <v>170</v>
      </c>
      <c r="AA163" s="122">
        <v>240</v>
      </c>
      <c r="AB163" s="122">
        <v>150</v>
      </c>
      <c r="AC163" s="122"/>
      <c r="AD163" s="122">
        <v>190</v>
      </c>
      <c r="AE163" s="122"/>
      <c r="AF163" s="122">
        <v>180</v>
      </c>
      <c r="AG163" s="122"/>
      <c r="AH163" s="122">
        <v>169</v>
      </c>
      <c r="AI163" s="264"/>
      <c r="AJ163" s="243"/>
      <c r="AK163" s="244"/>
      <c r="AL163" s="244"/>
      <c r="AM163" s="244"/>
      <c r="AN163" s="244"/>
      <c r="AO163" s="244"/>
      <c r="AP163" s="244"/>
      <c r="AQ163" s="244"/>
      <c r="AR163" s="244"/>
      <c r="AS163" s="244"/>
      <c r="AT163" s="244"/>
      <c r="AU163" s="244"/>
      <c r="AV163" s="244"/>
      <c r="AW163" s="244"/>
      <c r="AX163" s="244"/>
      <c r="AY163" s="244"/>
      <c r="AZ163" s="244"/>
      <c r="BA163" s="244"/>
      <c r="BB163" s="244"/>
      <c r="BC163" s="244"/>
      <c r="BD163" s="244"/>
      <c r="BE163" s="244"/>
      <c r="BF163" s="244"/>
    </row>
    <row r="164" spans="1:58" s="196" customFormat="1" ht="72" hidden="1" customHeight="1">
      <c r="A164" s="226"/>
      <c r="B164" s="227"/>
      <c r="C164" s="198"/>
      <c r="D164" s="199"/>
      <c r="E164" s="200"/>
      <c r="F164" s="201"/>
      <c r="G164" s="199"/>
      <c r="H164" s="200"/>
      <c r="I164" s="201"/>
      <c r="J164" s="199"/>
      <c r="K164" s="200"/>
      <c r="L164" s="206"/>
      <c r="M164" s="206"/>
      <c r="N164" s="200"/>
      <c r="O164" s="192">
        <f t="shared" si="49"/>
        <v>0</v>
      </c>
      <c r="P164" s="202"/>
      <c r="Q164" s="202"/>
      <c r="R164" s="191">
        <f t="shared" ref="R164:R186" si="50">T164/2</f>
        <v>0</v>
      </c>
      <c r="S164" s="191"/>
      <c r="T164" s="192">
        <f>SUM(X164:AH164)</f>
        <v>0</v>
      </c>
      <c r="U164" s="192">
        <f t="shared" ref="U164:U188" si="51">T164-V164</f>
        <v>0</v>
      </c>
      <c r="V164" s="212"/>
      <c r="W164" s="21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212"/>
      <c r="AJ164" s="194"/>
      <c r="AK164" s="195"/>
      <c r="AL164" s="195"/>
      <c r="AM164" s="195"/>
      <c r="AN164" s="195"/>
      <c r="AO164" s="195"/>
      <c r="AP164" s="195"/>
      <c r="AQ164" s="195"/>
      <c r="AR164" s="195"/>
      <c r="AS164" s="195"/>
      <c r="AT164" s="195"/>
      <c r="AU164" s="195"/>
      <c r="AV164" s="195"/>
      <c r="AW164" s="195"/>
      <c r="AX164" s="195"/>
      <c r="AY164" s="195"/>
      <c r="AZ164" s="195"/>
      <c r="BA164" s="195"/>
      <c r="BB164" s="195"/>
      <c r="BC164" s="195"/>
      <c r="BD164" s="195"/>
      <c r="BE164" s="195"/>
      <c r="BF164" s="195"/>
    </row>
    <row r="165" spans="1:58" s="196" customFormat="1" ht="49.5" hidden="1" customHeight="1">
      <c r="A165" s="226"/>
      <c r="B165" s="220"/>
      <c r="C165" s="228"/>
      <c r="D165" s="199"/>
      <c r="E165" s="199"/>
      <c r="F165" s="201"/>
      <c r="G165" s="199"/>
      <c r="H165" s="200"/>
      <c r="I165" s="201"/>
      <c r="J165" s="199"/>
      <c r="K165" s="200"/>
      <c r="L165" s="200"/>
      <c r="M165" s="200"/>
      <c r="N165" s="200"/>
      <c r="O165" s="192">
        <f t="shared" si="49"/>
        <v>0</v>
      </c>
      <c r="P165" s="202"/>
      <c r="Q165" s="202"/>
      <c r="R165" s="192"/>
      <c r="S165" s="192"/>
      <c r="T165" s="192"/>
      <c r="U165" s="192">
        <f t="shared" si="51"/>
        <v>0</v>
      </c>
      <c r="V165" s="212"/>
      <c r="W165" s="212"/>
      <c r="X165" s="192"/>
      <c r="Y165" s="192"/>
      <c r="Z165" s="192"/>
      <c r="AA165" s="192"/>
      <c r="AB165" s="192"/>
      <c r="AC165" s="192"/>
      <c r="AD165" s="192"/>
      <c r="AE165" s="192"/>
      <c r="AF165" s="192"/>
      <c r="AG165" s="192"/>
      <c r="AH165" s="192"/>
      <c r="AI165" s="212"/>
      <c r="AJ165" s="194">
        <f t="shared" ref="AJ165:AJ186" si="52">T165-AI165</f>
        <v>0</v>
      </c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5"/>
      <c r="BB165" s="195"/>
      <c r="BC165" s="195"/>
      <c r="BD165" s="195"/>
      <c r="BE165" s="195"/>
      <c r="BF165" s="195"/>
    </row>
    <row r="166" spans="1:58" s="196" customFormat="1" ht="23.25" hidden="1" customHeight="1">
      <c r="A166" s="226"/>
      <c r="B166" s="184"/>
      <c r="C166" s="198"/>
      <c r="D166" s="199"/>
      <c r="E166" s="200"/>
      <c r="F166" s="201"/>
      <c r="G166" s="199"/>
      <c r="H166" s="200"/>
      <c r="I166" s="201"/>
      <c r="J166" s="199"/>
      <c r="K166" s="200"/>
      <c r="L166" s="200"/>
      <c r="M166" s="200"/>
      <c r="N166" s="200"/>
      <c r="O166" s="192">
        <f t="shared" si="49"/>
        <v>0</v>
      </c>
      <c r="P166" s="192"/>
      <c r="Q166" s="192"/>
      <c r="R166" s="192"/>
      <c r="S166" s="192"/>
      <c r="T166" s="192"/>
      <c r="U166" s="192">
        <f t="shared" si="51"/>
        <v>0</v>
      </c>
      <c r="V166" s="212"/>
      <c r="W166" s="212"/>
      <c r="X166" s="192"/>
      <c r="Y166" s="192"/>
      <c r="Z166" s="192" t="s">
        <v>314</v>
      </c>
      <c r="AA166" s="192" t="s">
        <v>314</v>
      </c>
      <c r="AB166" s="192"/>
      <c r="AC166" s="192"/>
      <c r="AD166" s="192"/>
      <c r="AE166" s="192"/>
      <c r="AF166" s="192"/>
      <c r="AG166" s="192"/>
      <c r="AH166" s="192"/>
      <c r="AI166" s="212"/>
      <c r="AJ166" s="194">
        <f t="shared" si="52"/>
        <v>0</v>
      </c>
      <c r="AK166" s="195"/>
      <c r="AL166" s="195"/>
      <c r="AM166" s="195"/>
      <c r="AN166" s="195"/>
      <c r="AO166" s="195"/>
      <c r="AP166" s="195"/>
      <c r="AQ166" s="195"/>
      <c r="AR166" s="195"/>
      <c r="AS166" s="195"/>
      <c r="AT166" s="195"/>
      <c r="AU166" s="195"/>
      <c r="AV166" s="195"/>
      <c r="AW166" s="195"/>
      <c r="AX166" s="195"/>
      <c r="AY166" s="195"/>
      <c r="AZ166" s="195"/>
      <c r="BA166" s="195"/>
      <c r="BB166" s="195"/>
      <c r="BC166" s="195"/>
      <c r="BD166" s="195"/>
      <c r="BE166" s="195"/>
      <c r="BF166" s="195"/>
    </row>
    <row r="167" spans="1:58" s="196" customFormat="1" ht="35.25" hidden="1" customHeight="1">
      <c r="A167" s="226"/>
      <c r="B167" s="184"/>
      <c r="C167" s="198"/>
      <c r="D167" s="199"/>
      <c r="E167" s="200"/>
      <c r="F167" s="201"/>
      <c r="G167" s="199"/>
      <c r="H167" s="200"/>
      <c r="I167" s="201"/>
      <c r="J167" s="199"/>
      <c r="K167" s="200"/>
      <c r="L167" s="200"/>
      <c r="M167" s="200"/>
      <c r="N167" s="200"/>
      <c r="O167" s="192">
        <f t="shared" si="49"/>
        <v>0</v>
      </c>
      <c r="P167" s="192"/>
      <c r="Q167" s="192"/>
      <c r="R167" s="192"/>
      <c r="S167" s="192"/>
      <c r="T167" s="192"/>
      <c r="U167" s="192">
        <f t="shared" si="51"/>
        <v>0</v>
      </c>
      <c r="V167" s="212"/>
      <c r="W167" s="212"/>
      <c r="X167" s="192"/>
      <c r="Y167" s="192"/>
      <c r="Z167" s="192"/>
      <c r="AA167" s="192" t="s">
        <v>314</v>
      </c>
      <c r="AB167" s="192"/>
      <c r="AC167" s="192"/>
      <c r="AD167" s="192"/>
      <c r="AE167" s="192"/>
      <c r="AF167" s="192"/>
      <c r="AG167" s="192"/>
      <c r="AH167" s="192"/>
      <c r="AI167" s="212"/>
      <c r="AJ167" s="194">
        <f t="shared" si="52"/>
        <v>0</v>
      </c>
      <c r="AK167" s="195"/>
      <c r="AL167" s="195"/>
      <c r="AM167" s="195"/>
      <c r="AN167" s="195"/>
      <c r="AO167" s="195"/>
      <c r="AP167" s="195"/>
      <c r="AQ167" s="195"/>
      <c r="AR167" s="195"/>
      <c r="AS167" s="195"/>
      <c r="AT167" s="195"/>
      <c r="AU167" s="195"/>
      <c r="AV167" s="195"/>
      <c r="AW167" s="195"/>
      <c r="AX167" s="195"/>
      <c r="AY167" s="195"/>
      <c r="AZ167" s="195"/>
      <c r="BA167" s="195"/>
      <c r="BB167" s="195"/>
      <c r="BC167" s="195"/>
      <c r="BD167" s="195"/>
      <c r="BE167" s="195"/>
      <c r="BF167" s="195"/>
    </row>
    <row r="168" spans="1:58" s="196" customFormat="1" ht="35.25" hidden="1" customHeight="1">
      <c r="A168" s="226"/>
      <c r="B168" s="197"/>
      <c r="C168" s="198"/>
      <c r="D168" s="199"/>
      <c r="E168" s="200"/>
      <c r="F168" s="201"/>
      <c r="G168" s="199"/>
      <c r="H168" s="200"/>
      <c r="I168" s="201"/>
      <c r="J168" s="199"/>
      <c r="K168" s="200"/>
      <c r="L168" s="200"/>
      <c r="M168" s="200"/>
      <c r="N168" s="200"/>
      <c r="O168" s="192">
        <f t="shared" si="49"/>
        <v>0</v>
      </c>
      <c r="P168" s="200"/>
      <c r="Q168" s="200"/>
      <c r="R168" s="192"/>
      <c r="S168" s="192"/>
      <c r="T168" s="192"/>
      <c r="U168" s="192">
        <f t="shared" si="51"/>
        <v>0</v>
      </c>
      <c r="V168" s="212"/>
      <c r="W168" s="212"/>
      <c r="X168" s="192"/>
      <c r="Y168" s="192"/>
      <c r="Z168" s="192"/>
      <c r="AA168" s="192"/>
      <c r="AB168" s="192" t="s">
        <v>314</v>
      </c>
      <c r="AC168" s="192"/>
      <c r="AD168" s="192"/>
      <c r="AE168" s="192"/>
      <c r="AF168" s="192"/>
      <c r="AG168" s="192"/>
      <c r="AH168" s="192"/>
      <c r="AI168" s="212"/>
      <c r="AJ168" s="194">
        <f t="shared" si="52"/>
        <v>0</v>
      </c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195"/>
      <c r="BD168" s="195"/>
      <c r="BE168" s="195"/>
      <c r="BF168" s="195"/>
    </row>
    <row r="169" spans="1:58" s="196" customFormat="1" ht="45.75" hidden="1" customHeight="1">
      <c r="A169" s="226"/>
      <c r="B169" s="227"/>
      <c r="C169" s="198"/>
      <c r="D169" s="199"/>
      <c r="E169" s="200"/>
      <c r="F169" s="201"/>
      <c r="G169" s="199"/>
      <c r="H169" s="200"/>
      <c r="I169" s="201"/>
      <c r="J169" s="199"/>
      <c r="K169" s="200"/>
      <c r="L169" s="200"/>
      <c r="M169" s="200"/>
      <c r="N169" s="200"/>
      <c r="O169" s="192">
        <f t="shared" si="49"/>
        <v>0</v>
      </c>
      <c r="P169" s="200"/>
      <c r="Q169" s="200"/>
      <c r="R169" s="192"/>
      <c r="S169" s="192"/>
      <c r="T169" s="192"/>
      <c r="U169" s="192">
        <f t="shared" si="51"/>
        <v>0</v>
      </c>
      <c r="V169" s="212"/>
      <c r="W169" s="212"/>
      <c r="X169" s="192"/>
      <c r="Y169" s="192"/>
      <c r="Z169" s="192" t="s">
        <v>314</v>
      </c>
      <c r="AA169" s="192"/>
      <c r="AB169" s="192" t="s">
        <v>314</v>
      </c>
      <c r="AC169" s="192"/>
      <c r="AD169" s="192"/>
      <c r="AE169" s="192"/>
      <c r="AF169" s="192"/>
      <c r="AG169" s="192"/>
      <c r="AH169" s="192"/>
      <c r="AI169" s="212"/>
      <c r="AJ169" s="194">
        <f t="shared" si="52"/>
        <v>0</v>
      </c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</row>
    <row r="170" spans="1:58" s="196" customFormat="1" ht="18" hidden="1" customHeight="1" thickBot="1">
      <c r="A170" s="226" t="s">
        <v>135</v>
      </c>
      <c r="B170" s="220"/>
      <c r="C170" s="221"/>
      <c r="D170" s="229"/>
      <c r="E170" s="230"/>
      <c r="F170" s="231"/>
      <c r="G170" s="229"/>
      <c r="H170" s="230"/>
      <c r="I170" s="229"/>
      <c r="J170" s="229"/>
      <c r="K170" s="232"/>
      <c r="L170" s="218"/>
      <c r="M170" s="218"/>
      <c r="N170" s="218"/>
      <c r="O170" s="192">
        <f t="shared" si="49"/>
        <v>0</v>
      </c>
      <c r="P170" s="192"/>
      <c r="Q170" s="192"/>
      <c r="R170" s="192">
        <f t="shared" si="50"/>
        <v>0</v>
      </c>
      <c r="S170" s="192"/>
      <c r="T170" s="192">
        <f t="shared" ref="T170:T188" si="53">SUM(X170:AH170)</f>
        <v>0</v>
      </c>
      <c r="U170" s="192">
        <f t="shared" si="51"/>
        <v>0</v>
      </c>
      <c r="V170" s="212">
        <v>0</v>
      </c>
      <c r="W170" s="212"/>
      <c r="X170" s="192"/>
      <c r="Y170" s="192"/>
      <c r="Z170" s="192"/>
      <c r="AA170" s="192" t="s">
        <v>314</v>
      </c>
      <c r="AB170" s="192"/>
      <c r="AC170" s="192"/>
      <c r="AD170" s="192">
        <v>0</v>
      </c>
      <c r="AE170" s="192"/>
      <c r="AF170" s="192" t="s">
        <v>314</v>
      </c>
      <c r="AG170" s="192"/>
      <c r="AH170" s="192" t="s">
        <v>314</v>
      </c>
      <c r="AI170" s="212">
        <v>0</v>
      </c>
      <c r="AJ170" s="194">
        <f t="shared" si="52"/>
        <v>0</v>
      </c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</row>
    <row r="171" spans="1:58" s="196" customFormat="1" ht="11.25" hidden="1" customHeight="1">
      <c r="A171" s="226" t="s">
        <v>136</v>
      </c>
      <c r="B171" s="220"/>
      <c r="C171" s="190"/>
      <c r="D171" s="186"/>
      <c r="E171" s="188"/>
      <c r="F171" s="187"/>
      <c r="G171" s="186"/>
      <c r="H171" s="188"/>
      <c r="I171" s="185"/>
      <c r="J171" s="186"/>
      <c r="K171" s="189"/>
      <c r="L171" s="190"/>
      <c r="M171" s="190"/>
      <c r="N171" s="190"/>
      <c r="O171" s="192">
        <f t="shared" si="49"/>
        <v>0</v>
      </c>
      <c r="P171" s="192"/>
      <c r="Q171" s="192"/>
      <c r="R171" s="192">
        <f t="shared" si="50"/>
        <v>0</v>
      </c>
      <c r="S171" s="192"/>
      <c r="T171" s="192">
        <f t="shared" si="53"/>
        <v>0</v>
      </c>
      <c r="U171" s="192">
        <f t="shared" si="51"/>
        <v>0</v>
      </c>
      <c r="V171" s="212"/>
      <c r="W171" s="21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212"/>
      <c r="AJ171" s="194">
        <f t="shared" si="52"/>
        <v>0</v>
      </c>
      <c r="AK171" s="195"/>
      <c r="AL171" s="195"/>
      <c r="AM171" s="195"/>
      <c r="AN171" s="195"/>
      <c r="AO171" s="195"/>
      <c r="AP171" s="195"/>
      <c r="AQ171" s="195"/>
      <c r="AR171" s="195"/>
      <c r="AS171" s="195"/>
      <c r="AT171" s="195"/>
      <c r="AU171" s="195"/>
      <c r="AV171" s="195"/>
      <c r="AW171" s="195"/>
      <c r="AX171" s="195"/>
      <c r="AY171" s="195"/>
      <c r="AZ171" s="195"/>
      <c r="BA171" s="195"/>
      <c r="BB171" s="195"/>
      <c r="BC171" s="195"/>
      <c r="BD171" s="195"/>
      <c r="BE171" s="195"/>
      <c r="BF171" s="195"/>
    </row>
    <row r="172" spans="1:58" s="196" customFormat="1" ht="11.25" hidden="1" customHeight="1">
      <c r="A172" s="226" t="s">
        <v>137</v>
      </c>
      <c r="B172" s="220"/>
      <c r="C172" s="190"/>
      <c r="D172" s="186"/>
      <c r="E172" s="188"/>
      <c r="F172" s="187"/>
      <c r="G172" s="186"/>
      <c r="H172" s="188"/>
      <c r="I172" s="185"/>
      <c r="J172" s="186"/>
      <c r="K172" s="189"/>
      <c r="L172" s="190"/>
      <c r="M172" s="190"/>
      <c r="N172" s="190"/>
      <c r="O172" s="192">
        <f t="shared" si="49"/>
        <v>0</v>
      </c>
      <c r="P172" s="192"/>
      <c r="Q172" s="192"/>
      <c r="R172" s="192">
        <f t="shared" si="50"/>
        <v>0</v>
      </c>
      <c r="S172" s="192"/>
      <c r="T172" s="192">
        <f t="shared" si="53"/>
        <v>0</v>
      </c>
      <c r="U172" s="192">
        <f t="shared" si="51"/>
        <v>0</v>
      </c>
      <c r="V172" s="212"/>
      <c r="W172" s="21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212"/>
      <c r="AJ172" s="194">
        <f t="shared" si="52"/>
        <v>0</v>
      </c>
      <c r="AK172" s="195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195"/>
      <c r="BD172" s="195"/>
      <c r="BE172" s="195"/>
      <c r="BF172" s="195"/>
    </row>
    <row r="173" spans="1:58" s="196" customFormat="1" ht="11.25" hidden="1" customHeight="1">
      <c r="A173" s="226" t="s">
        <v>138</v>
      </c>
      <c r="B173" s="220"/>
      <c r="C173" s="190"/>
      <c r="D173" s="186"/>
      <c r="E173" s="188"/>
      <c r="F173" s="187"/>
      <c r="G173" s="186"/>
      <c r="H173" s="188"/>
      <c r="I173" s="185"/>
      <c r="J173" s="186"/>
      <c r="K173" s="189"/>
      <c r="L173" s="190"/>
      <c r="M173" s="190"/>
      <c r="N173" s="190"/>
      <c r="O173" s="192">
        <f t="shared" si="49"/>
        <v>0</v>
      </c>
      <c r="P173" s="192"/>
      <c r="Q173" s="192"/>
      <c r="R173" s="192">
        <f t="shared" si="50"/>
        <v>0</v>
      </c>
      <c r="S173" s="192"/>
      <c r="T173" s="192">
        <f t="shared" si="53"/>
        <v>0</v>
      </c>
      <c r="U173" s="192">
        <f t="shared" si="51"/>
        <v>0</v>
      </c>
      <c r="V173" s="212"/>
      <c r="W173" s="21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212"/>
      <c r="AJ173" s="194">
        <f t="shared" si="52"/>
        <v>0</v>
      </c>
      <c r="AK173" s="195"/>
      <c r="AL173" s="195"/>
      <c r="AM173" s="195"/>
      <c r="AN173" s="195"/>
      <c r="AO173" s="195"/>
      <c r="AP173" s="195"/>
      <c r="AQ173" s="195"/>
      <c r="AR173" s="195"/>
      <c r="AS173" s="195"/>
      <c r="AT173" s="195"/>
      <c r="AU173" s="195"/>
      <c r="AV173" s="195"/>
      <c r="AW173" s="195"/>
      <c r="AX173" s="195"/>
      <c r="AY173" s="195"/>
      <c r="AZ173" s="195"/>
      <c r="BA173" s="195"/>
      <c r="BB173" s="195"/>
      <c r="BC173" s="195"/>
      <c r="BD173" s="195"/>
      <c r="BE173" s="195"/>
      <c r="BF173" s="195"/>
    </row>
    <row r="174" spans="1:58" s="196" customFormat="1" ht="11.25" hidden="1" customHeight="1">
      <c r="A174" s="226" t="s">
        <v>139</v>
      </c>
      <c r="B174" s="220"/>
      <c r="C174" s="190"/>
      <c r="D174" s="186"/>
      <c r="E174" s="188"/>
      <c r="F174" s="187"/>
      <c r="G174" s="186"/>
      <c r="H174" s="188"/>
      <c r="I174" s="185"/>
      <c r="J174" s="186"/>
      <c r="K174" s="189"/>
      <c r="L174" s="190"/>
      <c r="M174" s="190"/>
      <c r="N174" s="190"/>
      <c r="O174" s="192">
        <f t="shared" si="49"/>
        <v>0</v>
      </c>
      <c r="P174" s="192"/>
      <c r="Q174" s="192"/>
      <c r="R174" s="192">
        <f t="shared" si="50"/>
        <v>0</v>
      </c>
      <c r="S174" s="192"/>
      <c r="T174" s="192">
        <f t="shared" si="53"/>
        <v>0</v>
      </c>
      <c r="U174" s="192">
        <f t="shared" si="51"/>
        <v>0</v>
      </c>
      <c r="V174" s="212"/>
      <c r="W174" s="21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212"/>
      <c r="AJ174" s="194">
        <f t="shared" si="52"/>
        <v>0</v>
      </c>
      <c r="AK174" s="195"/>
      <c r="AL174" s="195"/>
      <c r="AM174" s="195"/>
      <c r="AN174" s="195"/>
      <c r="AO174" s="195"/>
      <c r="AP174" s="195"/>
      <c r="AQ174" s="195"/>
      <c r="AR174" s="195"/>
      <c r="AS174" s="195"/>
      <c r="AT174" s="195"/>
      <c r="AU174" s="195"/>
      <c r="AV174" s="195"/>
      <c r="AW174" s="195"/>
      <c r="AX174" s="195"/>
      <c r="AY174" s="195"/>
      <c r="AZ174" s="195"/>
      <c r="BA174" s="195"/>
      <c r="BB174" s="195"/>
      <c r="BC174" s="195"/>
      <c r="BD174" s="195"/>
      <c r="BE174" s="195"/>
      <c r="BF174" s="195"/>
    </row>
    <row r="175" spans="1:58" s="196" customFormat="1" ht="11.25" hidden="1" customHeight="1">
      <c r="A175" s="226" t="s">
        <v>140</v>
      </c>
      <c r="B175" s="220"/>
      <c r="C175" s="190"/>
      <c r="D175" s="186"/>
      <c r="E175" s="188"/>
      <c r="F175" s="187"/>
      <c r="G175" s="186"/>
      <c r="H175" s="188"/>
      <c r="I175" s="185"/>
      <c r="J175" s="186"/>
      <c r="K175" s="189"/>
      <c r="L175" s="190"/>
      <c r="M175" s="190"/>
      <c r="N175" s="190"/>
      <c r="O175" s="192">
        <f t="shared" si="49"/>
        <v>0</v>
      </c>
      <c r="P175" s="192"/>
      <c r="Q175" s="192"/>
      <c r="R175" s="192">
        <f t="shared" si="50"/>
        <v>0</v>
      </c>
      <c r="S175" s="192"/>
      <c r="T175" s="192">
        <f t="shared" si="53"/>
        <v>0</v>
      </c>
      <c r="U175" s="192">
        <f t="shared" si="51"/>
        <v>0</v>
      </c>
      <c r="V175" s="212"/>
      <c r="W175" s="21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212"/>
      <c r="AJ175" s="194">
        <f t="shared" si="52"/>
        <v>0</v>
      </c>
      <c r="AK175" s="195"/>
      <c r="AL175" s="195"/>
      <c r="AM175" s="195"/>
      <c r="AN175" s="195"/>
      <c r="AO175" s="195"/>
      <c r="AP175" s="195"/>
      <c r="AQ175" s="195"/>
      <c r="AR175" s="195"/>
      <c r="AS175" s="195"/>
      <c r="AT175" s="195"/>
      <c r="AU175" s="195"/>
      <c r="AV175" s="195"/>
      <c r="AW175" s="195"/>
      <c r="AX175" s="195"/>
      <c r="AY175" s="195"/>
      <c r="AZ175" s="195"/>
      <c r="BA175" s="195"/>
      <c r="BB175" s="195"/>
      <c r="BC175" s="195"/>
      <c r="BD175" s="195"/>
      <c r="BE175" s="195"/>
      <c r="BF175" s="195"/>
    </row>
    <row r="176" spans="1:58" s="196" customFormat="1" ht="11.25" hidden="1" customHeight="1">
      <c r="A176" s="226" t="s">
        <v>141</v>
      </c>
      <c r="B176" s="220"/>
      <c r="C176" s="190"/>
      <c r="D176" s="186"/>
      <c r="E176" s="188"/>
      <c r="F176" s="187"/>
      <c r="G176" s="186"/>
      <c r="H176" s="188"/>
      <c r="I176" s="185"/>
      <c r="J176" s="186"/>
      <c r="K176" s="189"/>
      <c r="L176" s="190"/>
      <c r="M176" s="190"/>
      <c r="N176" s="190"/>
      <c r="O176" s="192">
        <f t="shared" si="49"/>
        <v>0</v>
      </c>
      <c r="P176" s="192"/>
      <c r="Q176" s="192"/>
      <c r="R176" s="192">
        <f t="shared" si="50"/>
        <v>0</v>
      </c>
      <c r="S176" s="192"/>
      <c r="T176" s="192">
        <f t="shared" si="53"/>
        <v>0</v>
      </c>
      <c r="U176" s="192">
        <f t="shared" si="51"/>
        <v>0</v>
      </c>
      <c r="V176" s="212"/>
      <c r="W176" s="21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212"/>
      <c r="AJ176" s="194">
        <f t="shared" si="52"/>
        <v>0</v>
      </c>
      <c r="AK176" s="195"/>
      <c r="AL176" s="195"/>
      <c r="AM176" s="195"/>
      <c r="AN176" s="195"/>
      <c r="AO176" s="195"/>
      <c r="AP176" s="195"/>
      <c r="AQ176" s="195"/>
      <c r="AR176" s="195"/>
      <c r="AS176" s="195"/>
      <c r="AT176" s="195"/>
      <c r="AU176" s="195"/>
      <c r="AV176" s="195"/>
      <c r="AW176" s="195"/>
      <c r="AX176" s="195"/>
      <c r="AY176" s="195"/>
      <c r="AZ176" s="195"/>
      <c r="BA176" s="195"/>
      <c r="BB176" s="195"/>
      <c r="BC176" s="195"/>
      <c r="BD176" s="195"/>
      <c r="BE176" s="195"/>
      <c r="BF176" s="195"/>
    </row>
    <row r="177" spans="1:58" s="196" customFormat="1" ht="11.25" hidden="1" customHeight="1">
      <c r="A177" s="226" t="s">
        <v>142</v>
      </c>
      <c r="B177" s="220"/>
      <c r="C177" s="190"/>
      <c r="D177" s="186"/>
      <c r="E177" s="188"/>
      <c r="F177" s="187"/>
      <c r="G177" s="186"/>
      <c r="H177" s="188"/>
      <c r="I177" s="185"/>
      <c r="J177" s="186"/>
      <c r="K177" s="189"/>
      <c r="L177" s="190"/>
      <c r="M177" s="190"/>
      <c r="N177" s="190"/>
      <c r="O177" s="192">
        <f t="shared" si="49"/>
        <v>0</v>
      </c>
      <c r="P177" s="192"/>
      <c r="Q177" s="192"/>
      <c r="R177" s="192">
        <f t="shared" si="50"/>
        <v>0</v>
      </c>
      <c r="S177" s="192"/>
      <c r="T177" s="192">
        <f t="shared" si="53"/>
        <v>0</v>
      </c>
      <c r="U177" s="192">
        <f t="shared" si="51"/>
        <v>0</v>
      </c>
      <c r="V177" s="212"/>
      <c r="W177" s="21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212"/>
      <c r="AJ177" s="194">
        <f t="shared" si="52"/>
        <v>0</v>
      </c>
      <c r="AK177" s="195"/>
      <c r="AL177" s="195"/>
      <c r="AM177" s="195"/>
      <c r="AN177" s="195"/>
      <c r="AO177" s="195"/>
      <c r="AP177" s="195"/>
      <c r="AQ177" s="195"/>
      <c r="AR177" s="195"/>
      <c r="AS177" s="195"/>
      <c r="AT177" s="195"/>
      <c r="AU177" s="195"/>
      <c r="AV177" s="195"/>
      <c r="AW177" s="195"/>
      <c r="AX177" s="195"/>
      <c r="AY177" s="195"/>
      <c r="AZ177" s="195"/>
      <c r="BA177" s="195"/>
      <c r="BB177" s="195"/>
      <c r="BC177" s="195"/>
      <c r="BD177" s="195"/>
      <c r="BE177" s="195"/>
      <c r="BF177" s="195"/>
    </row>
    <row r="178" spans="1:58" s="196" customFormat="1" ht="11.25" hidden="1" customHeight="1">
      <c r="A178" s="226" t="s">
        <v>143</v>
      </c>
      <c r="B178" s="220"/>
      <c r="C178" s="190"/>
      <c r="D178" s="186"/>
      <c r="E178" s="188"/>
      <c r="F178" s="187"/>
      <c r="G178" s="186"/>
      <c r="H178" s="188"/>
      <c r="I178" s="185"/>
      <c r="J178" s="186"/>
      <c r="K178" s="189"/>
      <c r="L178" s="190"/>
      <c r="M178" s="190"/>
      <c r="N178" s="190"/>
      <c r="O178" s="192">
        <f t="shared" si="49"/>
        <v>0</v>
      </c>
      <c r="P178" s="192"/>
      <c r="Q178" s="192"/>
      <c r="R178" s="192">
        <f t="shared" si="50"/>
        <v>0</v>
      </c>
      <c r="S178" s="192"/>
      <c r="T178" s="192">
        <f t="shared" si="53"/>
        <v>0</v>
      </c>
      <c r="U178" s="192">
        <f t="shared" si="51"/>
        <v>0</v>
      </c>
      <c r="V178" s="212"/>
      <c r="W178" s="21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212"/>
      <c r="AJ178" s="194">
        <f t="shared" si="52"/>
        <v>0</v>
      </c>
      <c r="AK178" s="195"/>
      <c r="AL178" s="195"/>
      <c r="AM178" s="195"/>
      <c r="AN178" s="195"/>
      <c r="AO178" s="195"/>
      <c r="AP178" s="195"/>
      <c r="AQ178" s="195"/>
      <c r="AR178" s="195"/>
      <c r="AS178" s="195"/>
      <c r="AT178" s="195"/>
      <c r="AU178" s="195"/>
      <c r="AV178" s="195"/>
      <c r="AW178" s="195"/>
      <c r="AX178" s="195"/>
      <c r="AY178" s="195"/>
      <c r="AZ178" s="195"/>
      <c r="BA178" s="195"/>
      <c r="BB178" s="195"/>
      <c r="BC178" s="195"/>
      <c r="BD178" s="195"/>
      <c r="BE178" s="195"/>
      <c r="BF178" s="195"/>
    </row>
    <row r="179" spans="1:58" s="196" customFormat="1" ht="11.25" hidden="1" customHeight="1">
      <c r="A179" s="226" t="s">
        <v>144</v>
      </c>
      <c r="B179" s="220"/>
      <c r="C179" s="190"/>
      <c r="D179" s="186"/>
      <c r="E179" s="188"/>
      <c r="F179" s="187"/>
      <c r="G179" s="186"/>
      <c r="H179" s="188"/>
      <c r="I179" s="185"/>
      <c r="J179" s="186"/>
      <c r="K179" s="189"/>
      <c r="L179" s="190"/>
      <c r="M179" s="190"/>
      <c r="N179" s="190"/>
      <c r="O179" s="192">
        <f t="shared" si="49"/>
        <v>0</v>
      </c>
      <c r="P179" s="192"/>
      <c r="Q179" s="192"/>
      <c r="R179" s="192">
        <f t="shared" si="50"/>
        <v>0</v>
      </c>
      <c r="S179" s="192"/>
      <c r="T179" s="192">
        <f t="shared" si="53"/>
        <v>0</v>
      </c>
      <c r="U179" s="192">
        <f t="shared" si="51"/>
        <v>0</v>
      </c>
      <c r="V179" s="212"/>
      <c r="W179" s="21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212"/>
      <c r="AJ179" s="194">
        <f t="shared" si="52"/>
        <v>0</v>
      </c>
      <c r="AK179" s="195"/>
      <c r="AL179" s="195"/>
      <c r="AM179" s="195"/>
      <c r="AN179" s="195"/>
      <c r="AO179" s="195"/>
      <c r="AP179" s="195"/>
      <c r="AQ179" s="195"/>
      <c r="AR179" s="195"/>
      <c r="AS179" s="195"/>
      <c r="AT179" s="195"/>
      <c r="AU179" s="195"/>
      <c r="AV179" s="195"/>
      <c r="AW179" s="195"/>
      <c r="AX179" s="195"/>
      <c r="AY179" s="195"/>
      <c r="AZ179" s="195"/>
      <c r="BA179" s="195"/>
      <c r="BB179" s="195"/>
      <c r="BC179" s="195"/>
      <c r="BD179" s="195"/>
      <c r="BE179" s="195"/>
      <c r="BF179" s="195"/>
    </row>
    <row r="180" spans="1:58" s="196" customFormat="1" ht="11.25" hidden="1" customHeight="1">
      <c r="A180" s="226" t="s">
        <v>145</v>
      </c>
      <c r="B180" s="220"/>
      <c r="C180" s="190"/>
      <c r="D180" s="186"/>
      <c r="E180" s="188"/>
      <c r="F180" s="187"/>
      <c r="G180" s="186"/>
      <c r="H180" s="188"/>
      <c r="I180" s="185"/>
      <c r="J180" s="186"/>
      <c r="K180" s="189"/>
      <c r="L180" s="190"/>
      <c r="M180" s="190"/>
      <c r="N180" s="190"/>
      <c r="O180" s="192">
        <f t="shared" si="49"/>
        <v>0</v>
      </c>
      <c r="P180" s="192"/>
      <c r="Q180" s="192"/>
      <c r="R180" s="192">
        <f t="shared" si="50"/>
        <v>0</v>
      </c>
      <c r="S180" s="192"/>
      <c r="T180" s="192">
        <f t="shared" si="53"/>
        <v>0</v>
      </c>
      <c r="U180" s="192">
        <f t="shared" si="51"/>
        <v>0</v>
      </c>
      <c r="V180" s="212"/>
      <c r="W180" s="21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212"/>
      <c r="AJ180" s="194">
        <f t="shared" si="52"/>
        <v>0</v>
      </c>
      <c r="AK180" s="195"/>
      <c r="AL180" s="195"/>
      <c r="AM180" s="195"/>
      <c r="AN180" s="195"/>
      <c r="AO180" s="195"/>
      <c r="AP180" s="195"/>
      <c r="AQ180" s="195"/>
      <c r="AR180" s="195"/>
      <c r="AS180" s="195"/>
      <c r="AT180" s="195"/>
      <c r="AU180" s="195"/>
      <c r="AV180" s="195"/>
      <c r="AW180" s="195"/>
      <c r="AX180" s="195"/>
      <c r="AY180" s="195"/>
      <c r="AZ180" s="195"/>
      <c r="BA180" s="195"/>
      <c r="BB180" s="195"/>
      <c r="BC180" s="195"/>
      <c r="BD180" s="195"/>
      <c r="BE180" s="195"/>
      <c r="BF180" s="195"/>
    </row>
    <row r="181" spans="1:58" s="196" customFormat="1" ht="11.25" hidden="1" customHeight="1">
      <c r="A181" s="226" t="s">
        <v>146</v>
      </c>
      <c r="B181" s="220"/>
      <c r="C181" s="190"/>
      <c r="D181" s="186"/>
      <c r="E181" s="188"/>
      <c r="F181" s="187"/>
      <c r="G181" s="186"/>
      <c r="H181" s="188"/>
      <c r="I181" s="185"/>
      <c r="J181" s="186"/>
      <c r="K181" s="189"/>
      <c r="L181" s="190"/>
      <c r="M181" s="190"/>
      <c r="N181" s="190"/>
      <c r="O181" s="192">
        <f t="shared" si="49"/>
        <v>0</v>
      </c>
      <c r="P181" s="192"/>
      <c r="Q181" s="192"/>
      <c r="R181" s="192">
        <f t="shared" si="50"/>
        <v>0</v>
      </c>
      <c r="S181" s="192"/>
      <c r="T181" s="192">
        <f t="shared" si="53"/>
        <v>0</v>
      </c>
      <c r="U181" s="192">
        <f t="shared" si="51"/>
        <v>0</v>
      </c>
      <c r="V181" s="212"/>
      <c r="W181" s="21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212"/>
      <c r="AJ181" s="194">
        <f t="shared" si="52"/>
        <v>0</v>
      </c>
      <c r="AK181" s="195"/>
      <c r="AL181" s="195"/>
      <c r="AM181" s="195"/>
      <c r="AN181" s="195"/>
      <c r="AO181" s="195"/>
      <c r="AP181" s="195"/>
      <c r="AQ181" s="195"/>
      <c r="AR181" s="195"/>
      <c r="AS181" s="195"/>
      <c r="AT181" s="195"/>
      <c r="AU181" s="195"/>
      <c r="AV181" s="195"/>
      <c r="AW181" s="195"/>
      <c r="AX181" s="195"/>
      <c r="AY181" s="195"/>
      <c r="AZ181" s="195"/>
      <c r="BA181" s="195"/>
      <c r="BB181" s="195"/>
      <c r="BC181" s="195"/>
      <c r="BD181" s="195"/>
      <c r="BE181" s="195"/>
      <c r="BF181" s="195"/>
    </row>
    <row r="182" spans="1:58" s="196" customFormat="1" ht="11.25" hidden="1" customHeight="1">
      <c r="A182" s="226" t="s">
        <v>147</v>
      </c>
      <c r="B182" s="220"/>
      <c r="C182" s="190"/>
      <c r="D182" s="186"/>
      <c r="E182" s="188"/>
      <c r="F182" s="187"/>
      <c r="G182" s="186"/>
      <c r="H182" s="188"/>
      <c r="I182" s="185"/>
      <c r="J182" s="186"/>
      <c r="K182" s="189"/>
      <c r="L182" s="190"/>
      <c r="M182" s="190"/>
      <c r="N182" s="190"/>
      <c r="O182" s="192">
        <f t="shared" si="49"/>
        <v>0</v>
      </c>
      <c r="P182" s="192"/>
      <c r="Q182" s="192"/>
      <c r="R182" s="192">
        <f t="shared" si="50"/>
        <v>0</v>
      </c>
      <c r="S182" s="192"/>
      <c r="T182" s="192">
        <f t="shared" si="53"/>
        <v>0</v>
      </c>
      <c r="U182" s="192">
        <f t="shared" si="51"/>
        <v>0</v>
      </c>
      <c r="V182" s="212"/>
      <c r="W182" s="21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212"/>
      <c r="AJ182" s="194">
        <f t="shared" si="52"/>
        <v>0</v>
      </c>
      <c r="AK182" s="195"/>
      <c r="AL182" s="195"/>
      <c r="AM182" s="195"/>
      <c r="AN182" s="195"/>
      <c r="AO182" s="195"/>
      <c r="AP182" s="195"/>
      <c r="AQ182" s="195"/>
      <c r="AR182" s="195"/>
      <c r="AS182" s="195"/>
      <c r="AT182" s="195"/>
      <c r="AU182" s="195"/>
      <c r="AV182" s="195"/>
      <c r="AW182" s="195"/>
      <c r="AX182" s="195"/>
      <c r="AY182" s="195"/>
      <c r="AZ182" s="195"/>
      <c r="BA182" s="195"/>
      <c r="BB182" s="195"/>
      <c r="BC182" s="195"/>
      <c r="BD182" s="195"/>
      <c r="BE182" s="195"/>
      <c r="BF182" s="195"/>
    </row>
    <row r="183" spans="1:58" s="196" customFormat="1" ht="11.25" hidden="1" customHeight="1">
      <c r="A183" s="226" t="s">
        <v>148</v>
      </c>
      <c r="B183" s="220"/>
      <c r="C183" s="190"/>
      <c r="D183" s="186"/>
      <c r="E183" s="188"/>
      <c r="F183" s="187"/>
      <c r="G183" s="186"/>
      <c r="H183" s="188"/>
      <c r="I183" s="185"/>
      <c r="J183" s="186"/>
      <c r="K183" s="189"/>
      <c r="L183" s="190"/>
      <c r="M183" s="190"/>
      <c r="N183" s="190"/>
      <c r="O183" s="192">
        <f t="shared" si="49"/>
        <v>0</v>
      </c>
      <c r="P183" s="192"/>
      <c r="Q183" s="192"/>
      <c r="R183" s="192">
        <f t="shared" si="50"/>
        <v>0</v>
      </c>
      <c r="S183" s="192"/>
      <c r="T183" s="192">
        <f t="shared" si="53"/>
        <v>0</v>
      </c>
      <c r="U183" s="192">
        <f t="shared" si="51"/>
        <v>0</v>
      </c>
      <c r="V183" s="212"/>
      <c r="W183" s="21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212"/>
      <c r="AJ183" s="194">
        <f t="shared" si="52"/>
        <v>0</v>
      </c>
      <c r="AK183" s="195"/>
      <c r="AL183" s="195"/>
      <c r="AM183" s="195"/>
      <c r="AN183" s="195"/>
      <c r="AO183" s="195"/>
      <c r="AP183" s="195"/>
      <c r="AQ183" s="195"/>
      <c r="AR183" s="195"/>
      <c r="AS183" s="195"/>
      <c r="AT183" s="195"/>
      <c r="AU183" s="195"/>
      <c r="AV183" s="195"/>
      <c r="AW183" s="195"/>
      <c r="AX183" s="195"/>
      <c r="AY183" s="195"/>
      <c r="AZ183" s="195"/>
      <c r="BA183" s="195"/>
      <c r="BB183" s="195"/>
      <c r="BC183" s="195"/>
      <c r="BD183" s="195"/>
      <c r="BE183" s="195"/>
      <c r="BF183" s="195"/>
    </row>
    <row r="184" spans="1:58" s="196" customFormat="1" ht="11.25" hidden="1" customHeight="1">
      <c r="A184" s="226" t="s">
        <v>149</v>
      </c>
      <c r="B184" s="220"/>
      <c r="C184" s="190"/>
      <c r="D184" s="186"/>
      <c r="E184" s="188"/>
      <c r="F184" s="187"/>
      <c r="G184" s="186"/>
      <c r="H184" s="188"/>
      <c r="I184" s="185"/>
      <c r="J184" s="186"/>
      <c r="K184" s="189"/>
      <c r="L184" s="190"/>
      <c r="M184" s="190"/>
      <c r="N184" s="190"/>
      <c r="O184" s="192">
        <f t="shared" si="49"/>
        <v>0</v>
      </c>
      <c r="P184" s="192"/>
      <c r="Q184" s="192"/>
      <c r="R184" s="192">
        <f t="shared" si="50"/>
        <v>0</v>
      </c>
      <c r="S184" s="192"/>
      <c r="T184" s="192">
        <f t="shared" si="53"/>
        <v>0</v>
      </c>
      <c r="U184" s="192">
        <f t="shared" si="51"/>
        <v>0</v>
      </c>
      <c r="V184" s="212"/>
      <c r="W184" s="21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212"/>
      <c r="AJ184" s="194">
        <f t="shared" si="52"/>
        <v>0</v>
      </c>
      <c r="AK184" s="195"/>
      <c r="AL184" s="195"/>
      <c r="AM184" s="195"/>
      <c r="AN184" s="195"/>
      <c r="AO184" s="195"/>
      <c r="AP184" s="195"/>
      <c r="AQ184" s="195"/>
      <c r="AR184" s="195"/>
      <c r="AS184" s="195"/>
      <c r="AT184" s="195"/>
      <c r="AU184" s="195"/>
      <c r="AV184" s="195"/>
      <c r="AW184" s="195"/>
      <c r="AX184" s="195"/>
      <c r="AY184" s="195"/>
      <c r="AZ184" s="195"/>
      <c r="BA184" s="195"/>
      <c r="BB184" s="195"/>
      <c r="BC184" s="195"/>
      <c r="BD184" s="195"/>
      <c r="BE184" s="195"/>
      <c r="BF184" s="195"/>
    </row>
    <row r="185" spans="1:58" s="196" customFormat="1" ht="11.25" hidden="1" customHeight="1">
      <c r="A185" s="226" t="s">
        <v>150</v>
      </c>
      <c r="B185" s="220"/>
      <c r="C185" s="190"/>
      <c r="D185" s="186"/>
      <c r="E185" s="188"/>
      <c r="F185" s="187"/>
      <c r="G185" s="186"/>
      <c r="H185" s="188"/>
      <c r="I185" s="185"/>
      <c r="J185" s="186"/>
      <c r="K185" s="189"/>
      <c r="L185" s="190"/>
      <c r="M185" s="190"/>
      <c r="N185" s="190"/>
      <c r="O185" s="192">
        <f t="shared" si="49"/>
        <v>0</v>
      </c>
      <c r="P185" s="192"/>
      <c r="Q185" s="192"/>
      <c r="R185" s="192">
        <f t="shared" si="50"/>
        <v>0</v>
      </c>
      <c r="S185" s="192"/>
      <c r="T185" s="192">
        <f t="shared" si="53"/>
        <v>0</v>
      </c>
      <c r="U185" s="192">
        <f t="shared" si="51"/>
        <v>0</v>
      </c>
      <c r="V185" s="212"/>
      <c r="W185" s="21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212"/>
      <c r="AJ185" s="194">
        <f t="shared" si="52"/>
        <v>0</v>
      </c>
      <c r="AK185" s="195"/>
      <c r="AL185" s="195"/>
      <c r="AM185" s="195"/>
      <c r="AN185" s="195"/>
      <c r="AO185" s="195"/>
      <c r="AP185" s="195"/>
      <c r="AQ185" s="195"/>
      <c r="AR185" s="195"/>
      <c r="AS185" s="195"/>
      <c r="AT185" s="195"/>
      <c r="AU185" s="195"/>
      <c r="AV185" s="195"/>
      <c r="AW185" s="195"/>
      <c r="AX185" s="195"/>
      <c r="AY185" s="195"/>
      <c r="AZ185" s="195"/>
      <c r="BA185" s="195"/>
      <c r="BB185" s="195"/>
      <c r="BC185" s="195"/>
      <c r="BD185" s="195"/>
      <c r="BE185" s="195"/>
      <c r="BF185" s="195"/>
    </row>
    <row r="186" spans="1:58" s="196" customFormat="1" ht="29.25" hidden="1" customHeight="1">
      <c r="A186" s="226" t="s">
        <v>151</v>
      </c>
      <c r="B186" s="220"/>
      <c r="C186" s="190"/>
      <c r="D186" s="186"/>
      <c r="E186" s="188"/>
      <c r="F186" s="187"/>
      <c r="G186" s="186"/>
      <c r="H186" s="188"/>
      <c r="I186" s="185"/>
      <c r="J186" s="186"/>
      <c r="K186" s="189"/>
      <c r="L186" s="190"/>
      <c r="M186" s="190"/>
      <c r="N186" s="190"/>
      <c r="O186" s="192">
        <f t="shared" si="49"/>
        <v>0</v>
      </c>
      <c r="P186" s="192"/>
      <c r="Q186" s="192"/>
      <c r="R186" s="192">
        <f t="shared" si="50"/>
        <v>0</v>
      </c>
      <c r="S186" s="192"/>
      <c r="T186" s="192">
        <f t="shared" si="53"/>
        <v>0</v>
      </c>
      <c r="U186" s="192">
        <f t="shared" si="51"/>
        <v>0</v>
      </c>
      <c r="V186" s="212"/>
      <c r="W186" s="21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212"/>
      <c r="AJ186" s="194">
        <f t="shared" si="52"/>
        <v>0</v>
      </c>
      <c r="AK186" s="195"/>
      <c r="AL186" s="195"/>
      <c r="AM186" s="195"/>
      <c r="AN186" s="195"/>
      <c r="AO186" s="195"/>
      <c r="AP186" s="195"/>
      <c r="AQ186" s="195"/>
      <c r="AR186" s="195"/>
      <c r="AS186" s="195"/>
      <c r="AT186" s="195"/>
      <c r="AU186" s="195"/>
      <c r="AV186" s="195"/>
      <c r="AW186" s="195"/>
      <c r="AX186" s="195"/>
      <c r="AY186" s="195"/>
      <c r="AZ186" s="195"/>
      <c r="BA186" s="195"/>
      <c r="BB186" s="195"/>
      <c r="BC186" s="195"/>
      <c r="BD186" s="195"/>
      <c r="BE186" s="195"/>
      <c r="BF186" s="195"/>
    </row>
    <row r="187" spans="1:58" s="245" customFormat="1" ht="12.75" customHeight="1">
      <c r="A187" s="282" t="s">
        <v>32</v>
      </c>
      <c r="B187" s="234" t="s">
        <v>383</v>
      </c>
      <c r="C187" s="124"/>
      <c r="D187" s="124">
        <v>3</v>
      </c>
      <c r="E187" s="248"/>
      <c r="F187" s="237"/>
      <c r="G187" s="236"/>
      <c r="H187" s="238"/>
      <c r="I187" s="237"/>
      <c r="J187" s="236"/>
      <c r="K187" s="238"/>
      <c r="L187" s="236"/>
      <c r="M187" s="236"/>
      <c r="N187" s="236"/>
      <c r="O187" s="122">
        <f>R187+T187</f>
        <v>51</v>
      </c>
      <c r="P187" s="122"/>
      <c r="Q187" s="122"/>
      <c r="R187" s="122"/>
      <c r="S187" s="122"/>
      <c r="T187" s="122">
        <f t="shared" si="53"/>
        <v>51</v>
      </c>
      <c r="U187" s="122">
        <f t="shared" si="51"/>
        <v>0</v>
      </c>
      <c r="V187" s="122">
        <f>SUM(Y187:AI187)</f>
        <v>51</v>
      </c>
      <c r="W187" s="122"/>
      <c r="X187" s="122"/>
      <c r="Y187" s="122"/>
      <c r="Z187" s="122">
        <v>51</v>
      </c>
      <c r="AA187" s="122"/>
      <c r="AB187" s="122"/>
      <c r="AC187" s="122"/>
      <c r="AD187" s="122"/>
      <c r="AE187" s="122"/>
      <c r="AF187" s="122"/>
      <c r="AG187" s="122"/>
      <c r="AH187" s="122"/>
      <c r="AI187" s="115"/>
      <c r="AJ187" s="243"/>
      <c r="AK187" s="244"/>
      <c r="AL187" s="244"/>
      <c r="AM187" s="244"/>
      <c r="AN187" s="244"/>
      <c r="AO187" s="244"/>
      <c r="AP187" s="244"/>
      <c r="AQ187" s="244"/>
      <c r="AR187" s="244"/>
      <c r="AS187" s="244"/>
      <c r="AT187" s="244"/>
      <c r="AU187" s="244"/>
      <c r="AV187" s="244"/>
      <c r="AW187" s="244"/>
      <c r="AX187" s="244"/>
      <c r="AY187" s="244"/>
      <c r="AZ187" s="244"/>
      <c r="BA187" s="244"/>
      <c r="BB187" s="244"/>
      <c r="BC187" s="244"/>
      <c r="BD187" s="244"/>
      <c r="BE187" s="244"/>
      <c r="BF187" s="244"/>
    </row>
    <row r="188" spans="1:58" s="245" customFormat="1" ht="12" customHeight="1">
      <c r="A188" s="282" t="s">
        <v>33</v>
      </c>
      <c r="B188" s="234" t="s">
        <v>384</v>
      </c>
      <c r="C188" s="124"/>
      <c r="D188" s="124"/>
      <c r="E188" s="248"/>
      <c r="F188" s="249"/>
      <c r="G188" s="124">
        <v>8</v>
      </c>
      <c r="H188" s="248"/>
      <c r="I188" s="249"/>
      <c r="J188" s="124"/>
      <c r="K188" s="248"/>
      <c r="L188" s="124"/>
      <c r="M188" s="124"/>
      <c r="N188" s="124"/>
      <c r="O188" s="122">
        <f t="shared" ref="O188" si="54">R188+T188</f>
        <v>370</v>
      </c>
      <c r="P188" s="122"/>
      <c r="Q188" s="122"/>
      <c r="R188" s="122"/>
      <c r="S188" s="122"/>
      <c r="T188" s="122">
        <f t="shared" si="53"/>
        <v>370</v>
      </c>
      <c r="U188" s="122">
        <f t="shared" si="51"/>
        <v>0</v>
      </c>
      <c r="V188" s="122">
        <f>SUM(Y188:AI188)</f>
        <v>370</v>
      </c>
      <c r="W188" s="122"/>
      <c r="X188" s="122"/>
      <c r="Y188" s="122"/>
      <c r="Z188" s="122"/>
      <c r="AA188" s="122">
        <v>83</v>
      </c>
      <c r="AB188" s="122">
        <v>60</v>
      </c>
      <c r="AC188" s="122"/>
      <c r="AD188" s="122">
        <v>76</v>
      </c>
      <c r="AE188" s="122"/>
      <c r="AF188" s="122">
        <v>60</v>
      </c>
      <c r="AG188" s="122"/>
      <c r="AH188" s="264">
        <v>91</v>
      </c>
      <c r="AI188" s="115"/>
      <c r="AJ188" s="243"/>
      <c r="AK188" s="244"/>
      <c r="AL188" s="244"/>
      <c r="AM188" s="244"/>
      <c r="AN188" s="244"/>
      <c r="AO188" s="244"/>
      <c r="AP188" s="244"/>
      <c r="AQ188" s="244"/>
      <c r="AR188" s="244"/>
      <c r="AS188" s="244"/>
      <c r="AT188" s="244"/>
      <c r="AU188" s="244"/>
      <c r="AV188" s="244"/>
      <c r="AW188" s="244"/>
      <c r="AX188" s="244"/>
      <c r="AY188" s="244"/>
      <c r="AZ188" s="244"/>
      <c r="BA188" s="244"/>
      <c r="BB188" s="244"/>
      <c r="BC188" s="244"/>
      <c r="BD188" s="244"/>
      <c r="BE188" s="244"/>
      <c r="BF188" s="244"/>
    </row>
    <row r="189" spans="1:58" s="245" customFormat="1" ht="12" customHeight="1">
      <c r="A189" s="282"/>
      <c r="B189" s="234" t="s">
        <v>395</v>
      </c>
      <c r="C189" s="236"/>
      <c r="D189" s="236"/>
      <c r="E189" s="238"/>
      <c r="F189" s="237"/>
      <c r="G189" s="236"/>
      <c r="H189" s="238"/>
      <c r="I189" s="237"/>
      <c r="J189" s="236">
        <v>8</v>
      </c>
      <c r="K189" s="248"/>
      <c r="L189" s="236"/>
      <c r="M189" s="236"/>
      <c r="N189" s="236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15"/>
      <c r="AJ189" s="243"/>
      <c r="AK189" s="244"/>
      <c r="AL189" s="244"/>
      <c r="AM189" s="244"/>
      <c r="AN189" s="244"/>
      <c r="AO189" s="244"/>
      <c r="AP189" s="244"/>
      <c r="AQ189" s="244"/>
      <c r="AR189" s="244"/>
      <c r="AS189" s="244"/>
      <c r="AT189" s="244"/>
      <c r="AU189" s="244"/>
      <c r="AV189" s="244"/>
      <c r="AW189" s="244"/>
      <c r="AX189" s="244"/>
      <c r="AY189" s="244"/>
      <c r="AZ189" s="244"/>
      <c r="BA189" s="244"/>
      <c r="BB189" s="244"/>
      <c r="BC189" s="244"/>
      <c r="BD189" s="244"/>
      <c r="BE189" s="244"/>
      <c r="BF189" s="244"/>
    </row>
    <row r="190" spans="1:58" s="245" customFormat="1" ht="26.25" customHeight="1">
      <c r="A190" s="266" t="s">
        <v>34</v>
      </c>
      <c r="B190" s="258" t="s">
        <v>386</v>
      </c>
      <c r="C190" s="363">
        <f>COUNTIF(C191:E217,1)+COUNTIF(C191:E217,2)+COUNTIF(C191:E217,3)+COUNTIF(C191:E217,4)+COUNTIF(C191:E217,5)+COUNTIF(C191:E217,6)+COUNTIF(C191:E217,7)+COUNTIF(C191:E217,8)</f>
        <v>2</v>
      </c>
      <c r="D190" s="363"/>
      <c r="E190" s="383"/>
      <c r="F190" s="362">
        <f>COUNTIF(F191:H217,1)+COUNTIF(F191:H217,2)+COUNTIF(F191:H217,3)+COUNTIF(F191:H217,4)+COUNTIF(F191:H217,5)+COUNTIF(F191:H217,6)+COUNTIF(F191:H217,7)+COUNTIF(F191:H217,8)</f>
        <v>4</v>
      </c>
      <c r="G190" s="363"/>
      <c r="H190" s="383"/>
      <c r="I190" s="362">
        <f>COUNTIF(I191:K217,1)+COUNTIF(I191:K217,2)+COUNTIF(I191:K217,3)+COUNTIF(I191:K217,4)+COUNTIF(I191:K217,5)+COUNTIF(I191:K217,6)+COUNTIF(I191:K217,7)+COUNTIF(I191:K217,8)</f>
        <v>0</v>
      </c>
      <c r="J190" s="363"/>
      <c r="K190" s="363"/>
      <c r="L190" s="362">
        <f>COUNTIF(L191:N217,1)+COUNTIF(L191:N217,2)+COUNTIF(L191:N217,3)+COUNTIF(L191:N217,4)+COUNTIF(L191:N217,5)+COUNTIF(L191:N217,6)+COUNTIF(L191:N217,7)+COUNTIF(L191:N217,8)</f>
        <v>0</v>
      </c>
      <c r="M190" s="363"/>
      <c r="N190" s="363"/>
      <c r="O190" s="259">
        <f t="shared" ref="O190:Y190" si="55">SUM(O191:O215)</f>
        <v>293</v>
      </c>
      <c r="P190" s="259">
        <f t="shared" si="55"/>
        <v>0</v>
      </c>
      <c r="Q190" s="259">
        <f t="shared" si="55"/>
        <v>0</v>
      </c>
      <c r="R190" s="259">
        <f t="shared" si="55"/>
        <v>98</v>
      </c>
      <c r="S190" s="259">
        <f t="shared" si="55"/>
        <v>0</v>
      </c>
      <c r="T190" s="259">
        <f t="shared" si="55"/>
        <v>195</v>
      </c>
      <c r="U190" s="259">
        <f t="shared" si="55"/>
        <v>98</v>
      </c>
      <c r="V190" s="259">
        <f t="shared" ref="V190" si="56">SUM(V191:V215)</f>
        <v>97</v>
      </c>
      <c r="W190" s="259">
        <f t="shared" si="55"/>
        <v>0</v>
      </c>
      <c r="X190" s="259">
        <f t="shared" si="55"/>
        <v>0</v>
      </c>
      <c r="Y190" s="259">
        <f t="shared" si="55"/>
        <v>0</v>
      </c>
      <c r="Z190" s="259">
        <f>SUM(Z191:Z215)</f>
        <v>34</v>
      </c>
      <c r="AA190" s="259">
        <f>SUM(AA191:AA215)</f>
        <v>48</v>
      </c>
      <c r="AB190" s="259">
        <f>SUM(AB191:AB215)</f>
        <v>45</v>
      </c>
      <c r="AC190" s="259">
        <f>SUM(AC191:AC217)</f>
        <v>36</v>
      </c>
      <c r="AD190" s="259">
        <f>SUM(AD191:AD215)</f>
        <v>38</v>
      </c>
      <c r="AE190" s="259">
        <f>SUM(AE191:AE217)</f>
        <v>144</v>
      </c>
      <c r="AF190" s="259">
        <f>SUM(AF191:AF215)</f>
        <v>30</v>
      </c>
      <c r="AG190" s="259">
        <f>SUM(AG191:AG217)</f>
        <v>0</v>
      </c>
      <c r="AH190" s="259">
        <f>SUM(AH191:AH215)</f>
        <v>0</v>
      </c>
      <c r="AI190" s="259">
        <f>SUM(AI191)</f>
        <v>0</v>
      </c>
      <c r="AJ190" s="261">
        <f>SUM(AJ191:AJ215)</f>
        <v>0</v>
      </c>
      <c r="AK190" s="244"/>
      <c r="AL190" s="244"/>
      <c r="AM190" s="244"/>
      <c r="AN190" s="244"/>
      <c r="AO190" s="244"/>
      <c r="AP190" s="244"/>
      <c r="AQ190" s="244"/>
      <c r="AR190" s="244"/>
      <c r="AS190" s="244"/>
      <c r="AT190" s="244"/>
      <c r="AU190" s="244"/>
      <c r="AV190" s="244"/>
      <c r="AW190" s="244"/>
      <c r="AX190" s="244"/>
      <c r="AY190" s="244"/>
      <c r="AZ190" s="244"/>
      <c r="BA190" s="244"/>
      <c r="BB190" s="244"/>
      <c r="BC190" s="244"/>
      <c r="BD190" s="244"/>
      <c r="BE190" s="244"/>
      <c r="BF190" s="244"/>
    </row>
    <row r="191" spans="1:58" s="245" customFormat="1" ht="25.5" customHeight="1">
      <c r="A191" s="291" t="s">
        <v>428</v>
      </c>
      <c r="B191" s="292" t="s">
        <v>387</v>
      </c>
      <c r="C191" s="247"/>
      <c r="D191" s="124"/>
      <c r="E191" s="248"/>
      <c r="F191" s="249">
        <v>4</v>
      </c>
      <c r="G191" s="124">
        <v>6</v>
      </c>
      <c r="H191" s="248">
        <v>7</v>
      </c>
      <c r="I191" s="249"/>
      <c r="J191" s="124"/>
      <c r="K191" s="250"/>
      <c r="L191" s="235"/>
      <c r="M191" s="240"/>
      <c r="N191" s="250"/>
      <c r="O191" s="251">
        <f t="shared" ref="O191:O217" si="57">R191+T191</f>
        <v>293</v>
      </c>
      <c r="P191" s="251"/>
      <c r="Q191" s="251"/>
      <c r="R191" s="241">
        <v>98</v>
      </c>
      <c r="S191" s="241"/>
      <c r="T191" s="241">
        <f t="shared" ref="T191:T217" si="58">SUM(X191:AH191)</f>
        <v>195</v>
      </c>
      <c r="U191" s="241">
        <f>T191-V191</f>
        <v>98</v>
      </c>
      <c r="V191" s="122">
        <v>97</v>
      </c>
      <c r="W191" s="264"/>
      <c r="X191" s="122"/>
      <c r="Y191" s="122"/>
      <c r="Z191" s="122">
        <v>34</v>
      </c>
      <c r="AA191" s="122">
        <v>48</v>
      </c>
      <c r="AB191" s="122">
        <v>45</v>
      </c>
      <c r="AC191" s="122"/>
      <c r="AD191" s="122">
        <v>38</v>
      </c>
      <c r="AE191" s="122"/>
      <c r="AF191" s="122">
        <v>30</v>
      </c>
      <c r="AG191" s="122"/>
      <c r="AH191" s="122"/>
      <c r="AI191" s="115"/>
      <c r="AJ191" s="243"/>
      <c r="AK191" s="244"/>
      <c r="AL191" s="244"/>
      <c r="AM191" s="244"/>
      <c r="AN191" s="244"/>
      <c r="AO191" s="244"/>
      <c r="AP191" s="244"/>
      <c r="AQ191" s="244"/>
      <c r="AR191" s="244"/>
      <c r="AS191" s="244"/>
      <c r="AT191" s="244"/>
      <c r="AU191" s="244"/>
      <c r="AV191" s="244"/>
      <c r="AW191" s="244"/>
      <c r="AX191" s="244"/>
      <c r="AY191" s="244"/>
      <c r="AZ191" s="244"/>
      <c r="BA191" s="244"/>
      <c r="BB191" s="244"/>
      <c r="BC191" s="244"/>
      <c r="BD191" s="244"/>
      <c r="BE191" s="244"/>
      <c r="BF191" s="244"/>
    </row>
    <row r="192" spans="1:58" s="245" customFormat="1" ht="11.25" hidden="1" customHeight="1">
      <c r="A192" s="291" t="s">
        <v>152</v>
      </c>
      <c r="B192" s="283"/>
      <c r="C192" s="287"/>
      <c r="D192" s="277"/>
      <c r="E192" s="288"/>
      <c r="F192" s="289"/>
      <c r="G192" s="277"/>
      <c r="H192" s="288"/>
      <c r="I192" s="290"/>
      <c r="J192" s="277"/>
      <c r="K192" s="287"/>
      <c r="L192" s="287"/>
      <c r="M192" s="287"/>
      <c r="N192" s="287"/>
      <c r="O192" s="241">
        <f t="shared" si="57"/>
        <v>0</v>
      </c>
      <c r="P192" s="241"/>
      <c r="Q192" s="241"/>
      <c r="R192" s="241">
        <f t="shared" ref="R192:R215" si="59">T192/2</f>
        <v>0</v>
      </c>
      <c r="S192" s="241"/>
      <c r="T192" s="241">
        <f t="shared" si="58"/>
        <v>0</v>
      </c>
      <c r="U192" s="241">
        <f t="shared" ref="U192:U217" si="60">T192-V192</f>
        <v>0</v>
      </c>
      <c r="V192" s="122"/>
      <c r="W192" s="264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264"/>
      <c r="AJ192" s="243">
        <f t="shared" ref="AJ192:AJ215" si="61">T192-AI192</f>
        <v>0</v>
      </c>
      <c r="AK192" s="244"/>
      <c r="AL192" s="244"/>
      <c r="AM192" s="244"/>
      <c r="AN192" s="244"/>
      <c r="AO192" s="244"/>
      <c r="AP192" s="244"/>
      <c r="AQ192" s="244"/>
      <c r="AR192" s="244"/>
      <c r="AS192" s="244"/>
      <c r="AT192" s="244"/>
      <c r="AU192" s="244"/>
      <c r="AV192" s="244"/>
      <c r="AW192" s="244"/>
      <c r="AX192" s="244"/>
      <c r="AY192" s="244"/>
      <c r="AZ192" s="244"/>
      <c r="BA192" s="244"/>
      <c r="BB192" s="244"/>
      <c r="BC192" s="244"/>
      <c r="BD192" s="244"/>
      <c r="BE192" s="244"/>
      <c r="BF192" s="244"/>
    </row>
    <row r="193" spans="1:58" s="245" customFormat="1" ht="11.25" hidden="1" customHeight="1">
      <c r="A193" s="291" t="s">
        <v>153</v>
      </c>
      <c r="B193" s="283"/>
      <c r="C193" s="240"/>
      <c r="D193" s="236"/>
      <c r="E193" s="238"/>
      <c r="F193" s="237"/>
      <c r="G193" s="236"/>
      <c r="H193" s="238"/>
      <c r="I193" s="235"/>
      <c r="J193" s="236"/>
      <c r="K193" s="240"/>
      <c r="L193" s="240"/>
      <c r="M193" s="240"/>
      <c r="N193" s="240"/>
      <c r="O193" s="241">
        <f t="shared" si="57"/>
        <v>0</v>
      </c>
      <c r="P193" s="241"/>
      <c r="Q193" s="241"/>
      <c r="R193" s="241">
        <f t="shared" si="59"/>
        <v>0</v>
      </c>
      <c r="S193" s="241"/>
      <c r="T193" s="241">
        <f t="shared" si="58"/>
        <v>0</v>
      </c>
      <c r="U193" s="241">
        <f t="shared" si="60"/>
        <v>0</v>
      </c>
      <c r="V193" s="122"/>
      <c r="W193" s="264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264"/>
      <c r="AJ193" s="243">
        <f t="shared" si="61"/>
        <v>0</v>
      </c>
      <c r="AK193" s="244"/>
      <c r="AL193" s="244"/>
      <c r="AM193" s="244"/>
      <c r="AN193" s="244"/>
      <c r="AO193" s="244"/>
      <c r="AP193" s="244"/>
      <c r="AQ193" s="244"/>
      <c r="AR193" s="244"/>
      <c r="AS193" s="244"/>
      <c r="AT193" s="244"/>
      <c r="AU193" s="244"/>
      <c r="AV193" s="244"/>
      <c r="AW193" s="244"/>
      <c r="AX193" s="244"/>
      <c r="AY193" s="244"/>
      <c r="AZ193" s="244"/>
      <c r="BA193" s="244"/>
      <c r="BB193" s="244"/>
      <c r="BC193" s="244"/>
      <c r="BD193" s="244"/>
      <c r="BE193" s="244"/>
      <c r="BF193" s="244"/>
    </row>
    <row r="194" spans="1:58" s="245" customFormat="1" ht="11.25" hidden="1" customHeight="1">
      <c r="A194" s="291" t="s">
        <v>154</v>
      </c>
      <c r="B194" s="283"/>
      <c r="C194" s="240"/>
      <c r="D194" s="236"/>
      <c r="E194" s="238"/>
      <c r="F194" s="237"/>
      <c r="G194" s="236"/>
      <c r="H194" s="238"/>
      <c r="I194" s="235"/>
      <c r="J194" s="236"/>
      <c r="K194" s="240"/>
      <c r="L194" s="240"/>
      <c r="M194" s="240"/>
      <c r="N194" s="240"/>
      <c r="O194" s="241">
        <f t="shared" si="57"/>
        <v>0</v>
      </c>
      <c r="P194" s="241"/>
      <c r="Q194" s="241"/>
      <c r="R194" s="241">
        <f t="shared" si="59"/>
        <v>0</v>
      </c>
      <c r="S194" s="241"/>
      <c r="T194" s="241">
        <f t="shared" si="58"/>
        <v>0</v>
      </c>
      <c r="U194" s="241">
        <f t="shared" si="60"/>
        <v>0</v>
      </c>
      <c r="V194" s="122"/>
      <c r="W194" s="264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264"/>
      <c r="AJ194" s="243">
        <f t="shared" si="61"/>
        <v>0</v>
      </c>
      <c r="AK194" s="244"/>
      <c r="AL194" s="244"/>
      <c r="AM194" s="244"/>
      <c r="AN194" s="244"/>
      <c r="AO194" s="244"/>
      <c r="AP194" s="244"/>
      <c r="AQ194" s="244"/>
      <c r="AR194" s="244"/>
      <c r="AS194" s="244"/>
      <c r="AT194" s="244"/>
      <c r="AU194" s="244"/>
      <c r="AV194" s="244"/>
      <c r="AW194" s="244"/>
      <c r="AX194" s="244"/>
      <c r="AY194" s="244"/>
      <c r="AZ194" s="244"/>
      <c r="BA194" s="244"/>
      <c r="BB194" s="244"/>
      <c r="BC194" s="244"/>
      <c r="BD194" s="244"/>
      <c r="BE194" s="244"/>
      <c r="BF194" s="244"/>
    </row>
    <row r="195" spans="1:58" s="245" customFormat="1" ht="11.25" hidden="1" customHeight="1">
      <c r="A195" s="291" t="s">
        <v>155</v>
      </c>
      <c r="B195" s="283"/>
      <c r="C195" s="240"/>
      <c r="D195" s="236"/>
      <c r="E195" s="238"/>
      <c r="F195" s="237"/>
      <c r="G195" s="236"/>
      <c r="H195" s="238"/>
      <c r="I195" s="235"/>
      <c r="J195" s="236"/>
      <c r="K195" s="240"/>
      <c r="L195" s="240"/>
      <c r="M195" s="240"/>
      <c r="N195" s="240"/>
      <c r="O195" s="241">
        <f t="shared" si="57"/>
        <v>0</v>
      </c>
      <c r="P195" s="241"/>
      <c r="Q195" s="241"/>
      <c r="R195" s="241">
        <f t="shared" si="59"/>
        <v>0</v>
      </c>
      <c r="S195" s="241"/>
      <c r="T195" s="241">
        <f t="shared" si="58"/>
        <v>0</v>
      </c>
      <c r="U195" s="241">
        <f t="shared" si="60"/>
        <v>0</v>
      </c>
      <c r="V195" s="122"/>
      <c r="W195" s="264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264"/>
      <c r="AJ195" s="243">
        <f t="shared" si="61"/>
        <v>0</v>
      </c>
      <c r="AK195" s="244"/>
      <c r="AL195" s="244"/>
      <c r="AM195" s="244"/>
      <c r="AN195" s="244"/>
      <c r="AO195" s="244"/>
      <c r="AP195" s="244"/>
      <c r="AQ195" s="244"/>
      <c r="AR195" s="244"/>
      <c r="AS195" s="244"/>
      <c r="AT195" s="244"/>
      <c r="AU195" s="244"/>
      <c r="AV195" s="244"/>
      <c r="AW195" s="244"/>
      <c r="AX195" s="244"/>
      <c r="AY195" s="244"/>
      <c r="AZ195" s="244"/>
      <c r="BA195" s="244"/>
      <c r="BB195" s="244"/>
      <c r="BC195" s="244"/>
      <c r="BD195" s="244"/>
      <c r="BE195" s="244"/>
      <c r="BF195" s="244"/>
    </row>
    <row r="196" spans="1:58" s="245" customFormat="1" ht="11.25" hidden="1" customHeight="1">
      <c r="A196" s="291" t="s">
        <v>156</v>
      </c>
      <c r="B196" s="283"/>
      <c r="C196" s="240"/>
      <c r="D196" s="236"/>
      <c r="E196" s="238"/>
      <c r="F196" s="237"/>
      <c r="G196" s="236"/>
      <c r="H196" s="238"/>
      <c r="I196" s="235"/>
      <c r="J196" s="236"/>
      <c r="K196" s="240"/>
      <c r="L196" s="240"/>
      <c r="M196" s="240"/>
      <c r="N196" s="240"/>
      <c r="O196" s="241">
        <f t="shared" si="57"/>
        <v>0</v>
      </c>
      <c r="P196" s="241"/>
      <c r="Q196" s="241"/>
      <c r="R196" s="241">
        <f t="shared" si="59"/>
        <v>0</v>
      </c>
      <c r="S196" s="241"/>
      <c r="T196" s="241">
        <f t="shared" si="58"/>
        <v>0</v>
      </c>
      <c r="U196" s="241">
        <f t="shared" si="60"/>
        <v>0</v>
      </c>
      <c r="V196" s="122"/>
      <c r="W196" s="264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264"/>
      <c r="AJ196" s="243">
        <f t="shared" si="61"/>
        <v>0</v>
      </c>
      <c r="AK196" s="244"/>
      <c r="AL196" s="244"/>
      <c r="AM196" s="244"/>
      <c r="AN196" s="244"/>
      <c r="AO196" s="244"/>
      <c r="AP196" s="244"/>
      <c r="AQ196" s="244"/>
      <c r="AR196" s="244"/>
      <c r="AS196" s="244"/>
      <c r="AT196" s="244"/>
      <c r="AU196" s="244"/>
      <c r="AV196" s="244"/>
      <c r="AW196" s="244"/>
      <c r="AX196" s="244"/>
      <c r="AY196" s="244"/>
      <c r="AZ196" s="244"/>
      <c r="BA196" s="244"/>
      <c r="BB196" s="244"/>
      <c r="BC196" s="244"/>
      <c r="BD196" s="244"/>
      <c r="BE196" s="244"/>
      <c r="BF196" s="244"/>
    </row>
    <row r="197" spans="1:58" s="245" customFormat="1" ht="11.25" hidden="1" customHeight="1">
      <c r="A197" s="291" t="s">
        <v>157</v>
      </c>
      <c r="B197" s="283"/>
      <c r="C197" s="240"/>
      <c r="D197" s="236"/>
      <c r="E197" s="238"/>
      <c r="F197" s="237"/>
      <c r="G197" s="236"/>
      <c r="H197" s="238"/>
      <c r="I197" s="235"/>
      <c r="J197" s="236"/>
      <c r="K197" s="240"/>
      <c r="L197" s="240"/>
      <c r="M197" s="240"/>
      <c r="N197" s="240"/>
      <c r="O197" s="241">
        <f t="shared" si="57"/>
        <v>0</v>
      </c>
      <c r="P197" s="241"/>
      <c r="Q197" s="241"/>
      <c r="R197" s="241">
        <f t="shared" si="59"/>
        <v>0</v>
      </c>
      <c r="S197" s="241"/>
      <c r="T197" s="241">
        <f t="shared" si="58"/>
        <v>0</v>
      </c>
      <c r="U197" s="241">
        <f t="shared" si="60"/>
        <v>0</v>
      </c>
      <c r="V197" s="122"/>
      <c r="W197" s="264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264"/>
      <c r="AJ197" s="243">
        <f t="shared" si="61"/>
        <v>0</v>
      </c>
      <c r="AK197" s="244"/>
      <c r="AL197" s="244"/>
      <c r="AM197" s="244"/>
      <c r="AN197" s="244"/>
      <c r="AO197" s="244"/>
      <c r="AP197" s="244"/>
      <c r="AQ197" s="244"/>
      <c r="AR197" s="244"/>
      <c r="AS197" s="244"/>
      <c r="AT197" s="244"/>
      <c r="AU197" s="244"/>
      <c r="AV197" s="244"/>
      <c r="AW197" s="244"/>
      <c r="AX197" s="244"/>
      <c r="AY197" s="244"/>
      <c r="AZ197" s="244"/>
      <c r="BA197" s="244"/>
      <c r="BB197" s="244"/>
      <c r="BC197" s="244"/>
      <c r="BD197" s="244"/>
      <c r="BE197" s="244"/>
      <c r="BF197" s="244"/>
    </row>
    <row r="198" spans="1:58" s="245" customFormat="1" ht="11.25" hidden="1" customHeight="1">
      <c r="A198" s="291" t="s">
        <v>158</v>
      </c>
      <c r="B198" s="283"/>
      <c r="C198" s="240"/>
      <c r="D198" s="236"/>
      <c r="E198" s="238"/>
      <c r="F198" s="237"/>
      <c r="G198" s="236"/>
      <c r="H198" s="238"/>
      <c r="I198" s="235"/>
      <c r="J198" s="236"/>
      <c r="K198" s="240"/>
      <c r="L198" s="240"/>
      <c r="M198" s="240"/>
      <c r="N198" s="240"/>
      <c r="O198" s="241">
        <f t="shared" si="57"/>
        <v>0</v>
      </c>
      <c r="P198" s="241"/>
      <c r="Q198" s="241"/>
      <c r="R198" s="241">
        <f t="shared" si="59"/>
        <v>0</v>
      </c>
      <c r="S198" s="241"/>
      <c r="T198" s="241">
        <f t="shared" si="58"/>
        <v>0</v>
      </c>
      <c r="U198" s="241">
        <f t="shared" si="60"/>
        <v>0</v>
      </c>
      <c r="V198" s="122"/>
      <c r="W198" s="264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264"/>
      <c r="AJ198" s="243">
        <f t="shared" si="61"/>
        <v>0</v>
      </c>
      <c r="AK198" s="244"/>
      <c r="AL198" s="244"/>
      <c r="AM198" s="244"/>
      <c r="AN198" s="244"/>
      <c r="AO198" s="244"/>
      <c r="AP198" s="244"/>
      <c r="AQ198" s="244"/>
      <c r="AR198" s="244"/>
      <c r="AS198" s="244"/>
      <c r="AT198" s="244"/>
      <c r="AU198" s="244"/>
      <c r="AV198" s="244"/>
      <c r="AW198" s="244"/>
      <c r="AX198" s="244"/>
      <c r="AY198" s="244"/>
      <c r="AZ198" s="244"/>
      <c r="BA198" s="244"/>
      <c r="BB198" s="244"/>
      <c r="BC198" s="244"/>
      <c r="BD198" s="244"/>
      <c r="BE198" s="244"/>
      <c r="BF198" s="244"/>
    </row>
    <row r="199" spans="1:58" s="245" customFormat="1" ht="11.25" hidden="1" customHeight="1">
      <c r="A199" s="291" t="s">
        <v>159</v>
      </c>
      <c r="B199" s="283"/>
      <c r="C199" s="240"/>
      <c r="D199" s="236"/>
      <c r="E199" s="238"/>
      <c r="F199" s="237"/>
      <c r="G199" s="236"/>
      <c r="H199" s="238"/>
      <c r="I199" s="235"/>
      <c r="J199" s="236"/>
      <c r="K199" s="240"/>
      <c r="L199" s="240"/>
      <c r="M199" s="240"/>
      <c r="N199" s="240"/>
      <c r="O199" s="241">
        <f t="shared" si="57"/>
        <v>0</v>
      </c>
      <c r="P199" s="241"/>
      <c r="Q199" s="241"/>
      <c r="R199" s="241">
        <f t="shared" si="59"/>
        <v>0</v>
      </c>
      <c r="S199" s="241"/>
      <c r="T199" s="241">
        <f t="shared" si="58"/>
        <v>0</v>
      </c>
      <c r="U199" s="241">
        <f t="shared" si="60"/>
        <v>0</v>
      </c>
      <c r="V199" s="122"/>
      <c r="W199" s="264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264"/>
      <c r="AJ199" s="243">
        <f t="shared" si="61"/>
        <v>0</v>
      </c>
      <c r="AK199" s="244"/>
      <c r="AL199" s="244"/>
      <c r="AM199" s="244"/>
      <c r="AN199" s="244"/>
      <c r="AO199" s="244"/>
      <c r="AP199" s="244"/>
      <c r="AQ199" s="244"/>
      <c r="AR199" s="244"/>
      <c r="AS199" s="244"/>
      <c r="AT199" s="244"/>
      <c r="AU199" s="244"/>
      <c r="AV199" s="244"/>
      <c r="AW199" s="244"/>
      <c r="AX199" s="244"/>
      <c r="AY199" s="244"/>
      <c r="AZ199" s="244"/>
      <c r="BA199" s="244"/>
      <c r="BB199" s="244"/>
      <c r="BC199" s="244"/>
      <c r="BD199" s="244"/>
      <c r="BE199" s="244"/>
      <c r="BF199" s="244"/>
    </row>
    <row r="200" spans="1:58" s="245" customFormat="1" ht="11.25" hidden="1" customHeight="1">
      <c r="A200" s="291" t="s">
        <v>160</v>
      </c>
      <c r="B200" s="283"/>
      <c r="C200" s="240"/>
      <c r="D200" s="236"/>
      <c r="E200" s="238"/>
      <c r="F200" s="237"/>
      <c r="G200" s="236"/>
      <c r="H200" s="238"/>
      <c r="I200" s="235"/>
      <c r="J200" s="236"/>
      <c r="K200" s="240"/>
      <c r="L200" s="240"/>
      <c r="M200" s="240"/>
      <c r="N200" s="240"/>
      <c r="O200" s="241">
        <f t="shared" si="57"/>
        <v>0</v>
      </c>
      <c r="P200" s="241"/>
      <c r="Q200" s="241"/>
      <c r="R200" s="241">
        <f t="shared" si="59"/>
        <v>0</v>
      </c>
      <c r="S200" s="241"/>
      <c r="T200" s="241">
        <f t="shared" si="58"/>
        <v>0</v>
      </c>
      <c r="U200" s="241">
        <f t="shared" si="60"/>
        <v>0</v>
      </c>
      <c r="V200" s="122"/>
      <c r="W200" s="264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264"/>
      <c r="AJ200" s="243">
        <f t="shared" si="61"/>
        <v>0</v>
      </c>
      <c r="AK200" s="244"/>
      <c r="AL200" s="244"/>
      <c r="AM200" s="244"/>
      <c r="AN200" s="244"/>
      <c r="AO200" s="244"/>
      <c r="AP200" s="244"/>
      <c r="AQ200" s="244"/>
      <c r="AR200" s="244"/>
      <c r="AS200" s="244"/>
      <c r="AT200" s="244"/>
      <c r="AU200" s="244"/>
      <c r="AV200" s="244"/>
      <c r="AW200" s="244"/>
      <c r="AX200" s="244"/>
      <c r="AY200" s="244"/>
      <c r="AZ200" s="244"/>
      <c r="BA200" s="244"/>
      <c r="BB200" s="244"/>
      <c r="BC200" s="244"/>
      <c r="BD200" s="244"/>
      <c r="BE200" s="244"/>
      <c r="BF200" s="244"/>
    </row>
    <row r="201" spans="1:58" s="245" customFormat="1" ht="11.25" hidden="1" customHeight="1">
      <c r="A201" s="291" t="s">
        <v>161</v>
      </c>
      <c r="B201" s="283"/>
      <c r="C201" s="240"/>
      <c r="D201" s="236"/>
      <c r="E201" s="238"/>
      <c r="F201" s="237"/>
      <c r="G201" s="236"/>
      <c r="H201" s="238"/>
      <c r="I201" s="235"/>
      <c r="J201" s="236"/>
      <c r="K201" s="240"/>
      <c r="L201" s="240"/>
      <c r="M201" s="240"/>
      <c r="N201" s="240"/>
      <c r="O201" s="241">
        <f t="shared" si="57"/>
        <v>0</v>
      </c>
      <c r="P201" s="241"/>
      <c r="Q201" s="241"/>
      <c r="R201" s="241">
        <f t="shared" si="59"/>
        <v>0</v>
      </c>
      <c r="S201" s="241"/>
      <c r="T201" s="241">
        <f t="shared" si="58"/>
        <v>0</v>
      </c>
      <c r="U201" s="241">
        <f t="shared" si="60"/>
        <v>0</v>
      </c>
      <c r="V201" s="122"/>
      <c r="W201" s="264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264"/>
      <c r="AJ201" s="243">
        <f t="shared" si="61"/>
        <v>0</v>
      </c>
      <c r="AK201" s="244"/>
      <c r="AL201" s="244"/>
      <c r="AM201" s="244"/>
      <c r="AN201" s="244"/>
      <c r="AO201" s="244"/>
      <c r="AP201" s="244"/>
      <c r="AQ201" s="244"/>
      <c r="AR201" s="244"/>
      <c r="AS201" s="244"/>
      <c r="AT201" s="244"/>
      <c r="AU201" s="244"/>
      <c r="AV201" s="244"/>
      <c r="AW201" s="244"/>
      <c r="AX201" s="244"/>
      <c r="AY201" s="244"/>
      <c r="AZ201" s="244"/>
      <c r="BA201" s="244"/>
      <c r="BB201" s="244"/>
      <c r="BC201" s="244"/>
      <c r="BD201" s="244"/>
      <c r="BE201" s="244"/>
      <c r="BF201" s="244"/>
    </row>
    <row r="202" spans="1:58" s="245" customFormat="1" ht="11.25" hidden="1" customHeight="1">
      <c r="A202" s="291" t="s">
        <v>162</v>
      </c>
      <c r="B202" s="283"/>
      <c r="C202" s="240"/>
      <c r="D202" s="236"/>
      <c r="E202" s="238"/>
      <c r="F202" s="237"/>
      <c r="G202" s="236"/>
      <c r="H202" s="238"/>
      <c r="I202" s="235"/>
      <c r="J202" s="236"/>
      <c r="K202" s="240"/>
      <c r="L202" s="240"/>
      <c r="M202" s="240"/>
      <c r="N202" s="240"/>
      <c r="O202" s="241">
        <f t="shared" si="57"/>
        <v>0</v>
      </c>
      <c r="P202" s="241"/>
      <c r="Q202" s="241"/>
      <c r="R202" s="241">
        <f t="shared" si="59"/>
        <v>0</v>
      </c>
      <c r="S202" s="241"/>
      <c r="T202" s="241">
        <f t="shared" si="58"/>
        <v>0</v>
      </c>
      <c r="U202" s="241">
        <f t="shared" si="60"/>
        <v>0</v>
      </c>
      <c r="V202" s="122"/>
      <c r="W202" s="264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264"/>
      <c r="AJ202" s="243">
        <f t="shared" si="61"/>
        <v>0</v>
      </c>
      <c r="AK202" s="244"/>
      <c r="AL202" s="244"/>
      <c r="AM202" s="244"/>
      <c r="AN202" s="244"/>
      <c r="AO202" s="244"/>
      <c r="AP202" s="244"/>
      <c r="AQ202" s="244"/>
      <c r="AR202" s="244"/>
      <c r="AS202" s="244"/>
      <c r="AT202" s="244"/>
      <c r="AU202" s="244"/>
      <c r="AV202" s="244"/>
      <c r="AW202" s="244"/>
      <c r="AX202" s="244"/>
      <c r="AY202" s="244"/>
      <c r="AZ202" s="244"/>
      <c r="BA202" s="244"/>
      <c r="BB202" s="244"/>
      <c r="BC202" s="244"/>
      <c r="BD202" s="244"/>
      <c r="BE202" s="244"/>
      <c r="BF202" s="244"/>
    </row>
    <row r="203" spans="1:58" s="245" customFormat="1" ht="11.25" hidden="1" customHeight="1">
      <c r="A203" s="291" t="s">
        <v>163</v>
      </c>
      <c r="B203" s="283"/>
      <c r="C203" s="240"/>
      <c r="D203" s="236"/>
      <c r="E203" s="238"/>
      <c r="F203" s="237"/>
      <c r="G203" s="236"/>
      <c r="H203" s="238"/>
      <c r="I203" s="235"/>
      <c r="J203" s="236"/>
      <c r="K203" s="240"/>
      <c r="L203" s="240"/>
      <c r="M203" s="240"/>
      <c r="N203" s="240"/>
      <c r="O203" s="241">
        <f t="shared" si="57"/>
        <v>0</v>
      </c>
      <c r="P203" s="241"/>
      <c r="Q203" s="241"/>
      <c r="R203" s="241">
        <f t="shared" si="59"/>
        <v>0</v>
      </c>
      <c r="S203" s="241"/>
      <c r="T203" s="241">
        <f t="shared" si="58"/>
        <v>0</v>
      </c>
      <c r="U203" s="241">
        <f t="shared" si="60"/>
        <v>0</v>
      </c>
      <c r="V203" s="122"/>
      <c r="W203" s="264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264"/>
      <c r="AJ203" s="243">
        <f t="shared" si="61"/>
        <v>0</v>
      </c>
      <c r="AK203" s="244"/>
      <c r="AL203" s="244"/>
      <c r="AM203" s="244"/>
      <c r="AN203" s="244"/>
      <c r="AO203" s="244"/>
      <c r="AP203" s="244"/>
      <c r="AQ203" s="244"/>
      <c r="AR203" s="244"/>
      <c r="AS203" s="244"/>
      <c r="AT203" s="244"/>
      <c r="AU203" s="244"/>
      <c r="AV203" s="244"/>
      <c r="AW203" s="244"/>
      <c r="AX203" s="244"/>
      <c r="AY203" s="244"/>
      <c r="AZ203" s="244"/>
      <c r="BA203" s="244"/>
      <c r="BB203" s="244"/>
      <c r="BC203" s="244"/>
      <c r="BD203" s="244"/>
      <c r="BE203" s="244"/>
      <c r="BF203" s="244"/>
    </row>
    <row r="204" spans="1:58" s="245" customFormat="1" ht="11.25" hidden="1" customHeight="1">
      <c r="A204" s="291" t="s">
        <v>164</v>
      </c>
      <c r="B204" s="283"/>
      <c r="C204" s="240"/>
      <c r="D204" s="236"/>
      <c r="E204" s="238"/>
      <c r="F204" s="237"/>
      <c r="G204" s="236"/>
      <c r="H204" s="238"/>
      <c r="I204" s="235"/>
      <c r="J204" s="236"/>
      <c r="K204" s="240"/>
      <c r="L204" s="240"/>
      <c r="M204" s="240"/>
      <c r="N204" s="240"/>
      <c r="O204" s="241">
        <f t="shared" si="57"/>
        <v>0</v>
      </c>
      <c r="P204" s="241"/>
      <c r="Q204" s="241"/>
      <c r="R204" s="241">
        <f t="shared" si="59"/>
        <v>0</v>
      </c>
      <c r="S204" s="241"/>
      <c r="T204" s="241">
        <f t="shared" si="58"/>
        <v>0</v>
      </c>
      <c r="U204" s="241">
        <f t="shared" si="60"/>
        <v>0</v>
      </c>
      <c r="V204" s="122"/>
      <c r="W204" s="264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264"/>
      <c r="AJ204" s="243">
        <f t="shared" si="61"/>
        <v>0</v>
      </c>
      <c r="AK204" s="244"/>
      <c r="AL204" s="244"/>
      <c r="AM204" s="244"/>
      <c r="AN204" s="244"/>
      <c r="AO204" s="244"/>
      <c r="AP204" s="244"/>
      <c r="AQ204" s="244"/>
      <c r="AR204" s="244"/>
      <c r="AS204" s="244"/>
      <c r="AT204" s="244"/>
      <c r="AU204" s="244"/>
      <c r="AV204" s="244"/>
      <c r="AW204" s="244"/>
      <c r="AX204" s="244"/>
      <c r="AY204" s="244"/>
      <c r="AZ204" s="244"/>
      <c r="BA204" s="244"/>
      <c r="BB204" s="244"/>
      <c r="BC204" s="244"/>
      <c r="BD204" s="244"/>
      <c r="BE204" s="244"/>
      <c r="BF204" s="244"/>
    </row>
    <row r="205" spans="1:58" s="245" customFormat="1" ht="11.25" hidden="1" customHeight="1">
      <c r="A205" s="291" t="s">
        <v>165</v>
      </c>
      <c r="B205" s="283"/>
      <c r="C205" s="240"/>
      <c r="D205" s="236"/>
      <c r="E205" s="238"/>
      <c r="F205" s="237"/>
      <c r="G205" s="236"/>
      <c r="H205" s="238"/>
      <c r="I205" s="235"/>
      <c r="J205" s="236"/>
      <c r="K205" s="240"/>
      <c r="L205" s="240"/>
      <c r="M205" s="240"/>
      <c r="N205" s="240"/>
      <c r="O205" s="241">
        <f t="shared" si="57"/>
        <v>0</v>
      </c>
      <c r="P205" s="241"/>
      <c r="Q205" s="241"/>
      <c r="R205" s="241">
        <f t="shared" si="59"/>
        <v>0</v>
      </c>
      <c r="S205" s="241"/>
      <c r="T205" s="241">
        <f t="shared" si="58"/>
        <v>0</v>
      </c>
      <c r="U205" s="241">
        <f t="shared" si="60"/>
        <v>0</v>
      </c>
      <c r="V205" s="122"/>
      <c r="W205" s="264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264"/>
      <c r="AJ205" s="243">
        <f t="shared" si="61"/>
        <v>0</v>
      </c>
      <c r="AK205" s="244"/>
      <c r="AL205" s="244"/>
      <c r="AM205" s="244"/>
      <c r="AN205" s="244"/>
      <c r="AO205" s="244"/>
      <c r="AP205" s="244"/>
      <c r="AQ205" s="244"/>
      <c r="AR205" s="244"/>
      <c r="AS205" s="244"/>
      <c r="AT205" s="244"/>
      <c r="AU205" s="244"/>
      <c r="AV205" s="244"/>
      <c r="AW205" s="244"/>
      <c r="AX205" s="244"/>
      <c r="AY205" s="244"/>
      <c r="AZ205" s="244"/>
      <c r="BA205" s="244"/>
      <c r="BB205" s="244"/>
      <c r="BC205" s="244"/>
      <c r="BD205" s="244"/>
      <c r="BE205" s="244"/>
      <c r="BF205" s="244"/>
    </row>
    <row r="206" spans="1:58" s="245" customFormat="1" ht="11.25" hidden="1" customHeight="1">
      <c r="A206" s="291" t="s">
        <v>166</v>
      </c>
      <c r="B206" s="283"/>
      <c r="C206" s="240"/>
      <c r="D206" s="236"/>
      <c r="E206" s="238"/>
      <c r="F206" s="237"/>
      <c r="G206" s="236"/>
      <c r="H206" s="238"/>
      <c r="I206" s="235"/>
      <c r="J206" s="236"/>
      <c r="K206" s="240"/>
      <c r="L206" s="240"/>
      <c r="M206" s="240"/>
      <c r="N206" s="240"/>
      <c r="O206" s="241">
        <f t="shared" si="57"/>
        <v>0</v>
      </c>
      <c r="P206" s="241"/>
      <c r="Q206" s="241"/>
      <c r="R206" s="241">
        <f t="shared" si="59"/>
        <v>0</v>
      </c>
      <c r="S206" s="241"/>
      <c r="T206" s="241">
        <f t="shared" si="58"/>
        <v>0</v>
      </c>
      <c r="U206" s="241">
        <f t="shared" si="60"/>
        <v>0</v>
      </c>
      <c r="V206" s="122"/>
      <c r="W206" s="264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264"/>
      <c r="AJ206" s="243">
        <f t="shared" si="61"/>
        <v>0</v>
      </c>
      <c r="AK206" s="244"/>
      <c r="AL206" s="244"/>
      <c r="AM206" s="244"/>
      <c r="AN206" s="244"/>
      <c r="AO206" s="244"/>
      <c r="AP206" s="244"/>
      <c r="AQ206" s="244"/>
      <c r="AR206" s="244"/>
      <c r="AS206" s="244"/>
      <c r="AT206" s="244"/>
      <c r="AU206" s="244"/>
      <c r="AV206" s="244"/>
      <c r="AW206" s="244"/>
      <c r="AX206" s="244"/>
      <c r="AY206" s="244"/>
      <c r="AZ206" s="244"/>
      <c r="BA206" s="244"/>
      <c r="BB206" s="244"/>
      <c r="BC206" s="244"/>
      <c r="BD206" s="244"/>
      <c r="BE206" s="244"/>
      <c r="BF206" s="244"/>
    </row>
    <row r="207" spans="1:58" s="245" customFormat="1" ht="11.25" hidden="1" customHeight="1">
      <c r="A207" s="291" t="s">
        <v>167</v>
      </c>
      <c r="B207" s="283"/>
      <c r="C207" s="240"/>
      <c r="D207" s="236"/>
      <c r="E207" s="238"/>
      <c r="F207" s="237"/>
      <c r="G207" s="236"/>
      <c r="H207" s="238"/>
      <c r="I207" s="235"/>
      <c r="J207" s="236"/>
      <c r="K207" s="240"/>
      <c r="L207" s="240"/>
      <c r="M207" s="240"/>
      <c r="N207" s="240"/>
      <c r="O207" s="241">
        <f t="shared" si="57"/>
        <v>0</v>
      </c>
      <c r="P207" s="241"/>
      <c r="Q207" s="241"/>
      <c r="R207" s="241">
        <f t="shared" si="59"/>
        <v>0</v>
      </c>
      <c r="S207" s="241"/>
      <c r="T207" s="241">
        <f t="shared" si="58"/>
        <v>0</v>
      </c>
      <c r="U207" s="241">
        <f t="shared" si="60"/>
        <v>0</v>
      </c>
      <c r="V207" s="122"/>
      <c r="W207" s="264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264"/>
      <c r="AJ207" s="243">
        <f t="shared" si="61"/>
        <v>0</v>
      </c>
      <c r="AK207" s="244"/>
      <c r="AL207" s="244"/>
      <c r="AM207" s="244"/>
      <c r="AN207" s="244"/>
      <c r="AO207" s="244"/>
      <c r="AP207" s="244"/>
      <c r="AQ207" s="244"/>
      <c r="AR207" s="244"/>
      <c r="AS207" s="244"/>
      <c r="AT207" s="244"/>
      <c r="AU207" s="244"/>
      <c r="AV207" s="244"/>
      <c r="AW207" s="244"/>
      <c r="AX207" s="244"/>
      <c r="AY207" s="244"/>
      <c r="AZ207" s="244"/>
      <c r="BA207" s="244"/>
      <c r="BB207" s="244"/>
      <c r="BC207" s="244"/>
      <c r="BD207" s="244"/>
      <c r="BE207" s="244"/>
      <c r="BF207" s="244"/>
    </row>
    <row r="208" spans="1:58" s="245" customFormat="1" ht="11.25" hidden="1" customHeight="1">
      <c r="A208" s="291" t="s">
        <v>168</v>
      </c>
      <c r="B208" s="283"/>
      <c r="C208" s="240"/>
      <c r="D208" s="236"/>
      <c r="E208" s="238"/>
      <c r="F208" s="237"/>
      <c r="G208" s="236"/>
      <c r="H208" s="238"/>
      <c r="I208" s="235"/>
      <c r="J208" s="236"/>
      <c r="K208" s="240"/>
      <c r="L208" s="240"/>
      <c r="M208" s="240"/>
      <c r="N208" s="240"/>
      <c r="O208" s="241">
        <f t="shared" si="57"/>
        <v>0</v>
      </c>
      <c r="P208" s="241"/>
      <c r="Q208" s="241"/>
      <c r="R208" s="241">
        <f t="shared" si="59"/>
        <v>0</v>
      </c>
      <c r="S208" s="241"/>
      <c r="T208" s="241">
        <f t="shared" si="58"/>
        <v>0</v>
      </c>
      <c r="U208" s="241">
        <f t="shared" si="60"/>
        <v>0</v>
      </c>
      <c r="V208" s="122"/>
      <c r="W208" s="264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264"/>
      <c r="AJ208" s="243">
        <f t="shared" si="61"/>
        <v>0</v>
      </c>
      <c r="AK208" s="244"/>
      <c r="AL208" s="244"/>
      <c r="AM208" s="244"/>
      <c r="AN208" s="244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244"/>
      <c r="AY208" s="244"/>
      <c r="AZ208" s="244"/>
      <c r="BA208" s="244"/>
      <c r="BB208" s="244"/>
      <c r="BC208" s="244"/>
      <c r="BD208" s="244"/>
      <c r="BE208" s="244"/>
      <c r="BF208" s="244"/>
    </row>
    <row r="209" spans="1:58" s="245" customFormat="1" ht="11.25" hidden="1" customHeight="1">
      <c r="A209" s="291" t="s">
        <v>169</v>
      </c>
      <c r="B209" s="283"/>
      <c r="C209" s="240"/>
      <c r="D209" s="236"/>
      <c r="E209" s="238"/>
      <c r="F209" s="237"/>
      <c r="G209" s="236"/>
      <c r="H209" s="238"/>
      <c r="I209" s="235"/>
      <c r="J209" s="236"/>
      <c r="K209" s="240"/>
      <c r="L209" s="240"/>
      <c r="M209" s="240"/>
      <c r="N209" s="240"/>
      <c r="O209" s="241">
        <f t="shared" si="57"/>
        <v>0</v>
      </c>
      <c r="P209" s="241"/>
      <c r="Q209" s="241"/>
      <c r="R209" s="241">
        <f t="shared" si="59"/>
        <v>0</v>
      </c>
      <c r="S209" s="241"/>
      <c r="T209" s="241">
        <f t="shared" si="58"/>
        <v>0</v>
      </c>
      <c r="U209" s="241">
        <f t="shared" si="60"/>
        <v>0</v>
      </c>
      <c r="V209" s="122"/>
      <c r="W209" s="264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264"/>
      <c r="AJ209" s="243">
        <f t="shared" si="61"/>
        <v>0</v>
      </c>
      <c r="AK209" s="244"/>
      <c r="AL209" s="244"/>
      <c r="AM209" s="244"/>
      <c r="AN209" s="244"/>
      <c r="AO209" s="244"/>
      <c r="AP209" s="244"/>
      <c r="AQ209" s="244"/>
      <c r="AR209" s="244"/>
      <c r="AS209" s="244"/>
      <c r="AT209" s="244"/>
      <c r="AU209" s="244"/>
      <c r="AV209" s="244"/>
      <c r="AW209" s="244"/>
      <c r="AX209" s="244"/>
      <c r="AY209" s="244"/>
      <c r="AZ209" s="244"/>
      <c r="BA209" s="244"/>
      <c r="BB209" s="244"/>
      <c r="BC209" s="244"/>
      <c r="BD209" s="244"/>
      <c r="BE209" s="244"/>
      <c r="BF209" s="244"/>
    </row>
    <row r="210" spans="1:58" s="245" customFormat="1" ht="11.25" hidden="1" customHeight="1">
      <c r="A210" s="291" t="s">
        <v>170</v>
      </c>
      <c r="B210" s="283"/>
      <c r="C210" s="240"/>
      <c r="D210" s="236"/>
      <c r="E210" s="238"/>
      <c r="F210" s="237"/>
      <c r="G210" s="236"/>
      <c r="H210" s="238"/>
      <c r="I210" s="235"/>
      <c r="J210" s="236"/>
      <c r="K210" s="240"/>
      <c r="L210" s="240"/>
      <c r="M210" s="240"/>
      <c r="N210" s="240"/>
      <c r="O210" s="241">
        <f t="shared" si="57"/>
        <v>0</v>
      </c>
      <c r="P210" s="241"/>
      <c r="Q210" s="241"/>
      <c r="R210" s="241">
        <f t="shared" si="59"/>
        <v>0</v>
      </c>
      <c r="S210" s="241"/>
      <c r="T210" s="241">
        <f t="shared" si="58"/>
        <v>0</v>
      </c>
      <c r="U210" s="241">
        <f t="shared" si="60"/>
        <v>0</v>
      </c>
      <c r="V210" s="122"/>
      <c r="W210" s="264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264"/>
      <c r="AJ210" s="243">
        <f t="shared" si="61"/>
        <v>0</v>
      </c>
      <c r="AK210" s="244"/>
      <c r="AL210" s="244"/>
      <c r="AM210" s="244"/>
      <c r="AN210" s="244"/>
      <c r="AO210" s="244"/>
      <c r="AP210" s="244"/>
      <c r="AQ210" s="244"/>
      <c r="AR210" s="244"/>
      <c r="AS210" s="244"/>
      <c r="AT210" s="244"/>
      <c r="AU210" s="244"/>
      <c r="AV210" s="244"/>
      <c r="AW210" s="244"/>
      <c r="AX210" s="244"/>
      <c r="AY210" s="244"/>
      <c r="AZ210" s="244"/>
      <c r="BA210" s="244"/>
      <c r="BB210" s="244"/>
      <c r="BC210" s="244"/>
      <c r="BD210" s="244"/>
      <c r="BE210" s="244"/>
      <c r="BF210" s="244"/>
    </row>
    <row r="211" spans="1:58" s="245" customFormat="1" ht="11.25" hidden="1" customHeight="1">
      <c r="A211" s="291" t="s">
        <v>171</v>
      </c>
      <c r="B211" s="283"/>
      <c r="C211" s="240"/>
      <c r="D211" s="236"/>
      <c r="E211" s="238"/>
      <c r="F211" s="237"/>
      <c r="G211" s="236"/>
      <c r="H211" s="238"/>
      <c r="I211" s="235"/>
      <c r="J211" s="236"/>
      <c r="K211" s="240"/>
      <c r="L211" s="240"/>
      <c r="M211" s="240"/>
      <c r="N211" s="240"/>
      <c r="O211" s="241">
        <f t="shared" si="57"/>
        <v>0</v>
      </c>
      <c r="P211" s="241"/>
      <c r="Q211" s="241"/>
      <c r="R211" s="241">
        <f t="shared" si="59"/>
        <v>0</v>
      </c>
      <c r="S211" s="241"/>
      <c r="T211" s="241">
        <f t="shared" si="58"/>
        <v>0</v>
      </c>
      <c r="U211" s="241">
        <f t="shared" si="60"/>
        <v>0</v>
      </c>
      <c r="V211" s="122"/>
      <c r="W211" s="264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264"/>
      <c r="AJ211" s="243">
        <f t="shared" si="61"/>
        <v>0</v>
      </c>
      <c r="AK211" s="244"/>
      <c r="AL211" s="244"/>
      <c r="AM211" s="244"/>
      <c r="AN211" s="244"/>
      <c r="AO211" s="244"/>
      <c r="AP211" s="244"/>
      <c r="AQ211" s="244"/>
      <c r="AR211" s="244"/>
      <c r="AS211" s="244"/>
      <c r="AT211" s="244"/>
      <c r="AU211" s="244"/>
      <c r="AV211" s="244"/>
      <c r="AW211" s="244"/>
      <c r="AX211" s="244"/>
      <c r="AY211" s="244"/>
      <c r="AZ211" s="244"/>
      <c r="BA211" s="244"/>
      <c r="BB211" s="244"/>
      <c r="BC211" s="244"/>
      <c r="BD211" s="244"/>
      <c r="BE211" s="244"/>
      <c r="BF211" s="244"/>
    </row>
    <row r="212" spans="1:58" s="245" customFormat="1" ht="11.25" hidden="1" customHeight="1">
      <c r="A212" s="291" t="s">
        <v>172</v>
      </c>
      <c r="B212" s="283"/>
      <c r="C212" s="240"/>
      <c r="D212" s="236"/>
      <c r="E212" s="238"/>
      <c r="F212" s="237"/>
      <c r="G212" s="236"/>
      <c r="H212" s="238"/>
      <c r="I212" s="235"/>
      <c r="J212" s="236"/>
      <c r="K212" s="240"/>
      <c r="L212" s="240"/>
      <c r="M212" s="240"/>
      <c r="N212" s="240"/>
      <c r="O212" s="241">
        <f t="shared" si="57"/>
        <v>0</v>
      </c>
      <c r="P212" s="241"/>
      <c r="Q212" s="241"/>
      <c r="R212" s="241">
        <f t="shared" si="59"/>
        <v>0</v>
      </c>
      <c r="S212" s="241"/>
      <c r="T212" s="241">
        <f t="shared" si="58"/>
        <v>0</v>
      </c>
      <c r="U212" s="241">
        <f t="shared" si="60"/>
        <v>0</v>
      </c>
      <c r="V212" s="122"/>
      <c r="W212" s="264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264"/>
      <c r="AJ212" s="243">
        <f t="shared" si="61"/>
        <v>0</v>
      </c>
      <c r="AK212" s="244"/>
      <c r="AL212" s="244"/>
      <c r="AM212" s="244"/>
      <c r="AN212" s="244"/>
      <c r="AO212" s="244"/>
      <c r="AP212" s="244"/>
      <c r="AQ212" s="244"/>
      <c r="AR212" s="244"/>
      <c r="AS212" s="244"/>
      <c r="AT212" s="244"/>
      <c r="AU212" s="244"/>
      <c r="AV212" s="244"/>
      <c r="AW212" s="244"/>
      <c r="AX212" s="244"/>
      <c r="AY212" s="244"/>
      <c r="AZ212" s="244"/>
      <c r="BA212" s="244"/>
      <c r="BB212" s="244"/>
      <c r="BC212" s="244"/>
      <c r="BD212" s="244"/>
      <c r="BE212" s="244"/>
      <c r="BF212" s="244"/>
    </row>
    <row r="213" spans="1:58" s="245" customFormat="1" ht="11.25" hidden="1" customHeight="1">
      <c r="A213" s="291" t="s">
        <v>173</v>
      </c>
      <c r="B213" s="283"/>
      <c r="C213" s="240"/>
      <c r="D213" s="236"/>
      <c r="E213" s="238"/>
      <c r="F213" s="237"/>
      <c r="G213" s="236"/>
      <c r="H213" s="238"/>
      <c r="I213" s="235"/>
      <c r="J213" s="236"/>
      <c r="K213" s="240"/>
      <c r="L213" s="240"/>
      <c r="M213" s="240"/>
      <c r="N213" s="240"/>
      <c r="O213" s="241">
        <f t="shared" si="57"/>
        <v>0</v>
      </c>
      <c r="P213" s="241"/>
      <c r="Q213" s="241"/>
      <c r="R213" s="241">
        <f t="shared" si="59"/>
        <v>0</v>
      </c>
      <c r="S213" s="241"/>
      <c r="T213" s="241">
        <f t="shared" si="58"/>
        <v>0</v>
      </c>
      <c r="U213" s="241">
        <f t="shared" si="60"/>
        <v>0</v>
      </c>
      <c r="V213" s="122"/>
      <c r="W213" s="264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264"/>
      <c r="AJ213" s="243">
        <f t="shared" si="61"/>
        <v>0</v>
      </c>
      <c r="AK213" s="244"/>
      <c r="AL213" s="244"/>
      <c r="AM213" s="244"/>
      <c r="AN213" s="244"/>
      <c r="AO213" s="244"/>
      <c r="AP213" s="244"/>
      <c r="AQ213" s="244"/>
      <c r="AR213" s="244"/>
      <c r="AS213" s="244"/>
      <c r="AT213" s="244"/>
      <c r="AU213" s="244"/>
      <c r="AV213" s="244"/>
      <c r="AW213" s="244"/>
      <c r="AX213" s="244"/>
      <c r="AY213" s="244"/>
      <c r="AZ213" s="244"/>
      <c r="BA213" s="244"/>
      <c r="BB213" s="244"/>
      <c r="BC213" s="244"/>
      <c r="BD213" s="244"/>
      <c r="BE213" s="244"/>
      <c r="BF213" s="244"/>
    </row>
    <row r="214" spans="1:58" s="245" customFormat="1" ht="11.25" hidden="1" customHeight="1">
      <c r="A214" s="291" t="s">
        <v>174</v>
      </c>
      <c r="B214" s="283"/>
      <c r="C214" s="240"/>
      <c r="D214" s="236"/>
      <c r="E214" s="238"/>
      <c r="F214" s="237"/>
      <c r="G214" s="236"/>
      <c r="H214" s="238"/>
      <c r="I214" s="235"/>
      <c r="J214" s="236"/>
      <c r="K214" s="240"/>
      <c r="L214" s="240"/>
      <c r="M214" s="240"/>
      <c r="N214" s="240"/>
      <c r="O214" s="241">
        <f t="shared" si="57"/>
        <v>0</v>
      </c>
      <c r="P214" s="241"/>
      <c r="Q214" s="241"/>
      <c r="R214" s="241">
        <f t="shared" si="59"/>
        <v>0</v>
      </c>
      <c r="S214" s="241"/>
      <c r="T214" s="241">
        <f t="shared" si="58"/>
        <v>0</v>
      </c>
      <c r="U214" s="241">
        <f t="shared" si="60"/>
        <v>0</v>
      </c>
      <c r="V214" s="122"/>
      <c r="W214" s="264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264"/>
      <c r="AJ214" s="243">
        <f t="shared" si="61"/>
        <v>0</v>
      </c>
      <c r="AK214" s="244"/>
      <c r="AL214" s="244"/>
      <c r="AM214" s="244"/>
      <c r="AN214" s="244"/>
      <c r="AO214" s="244"/>
      <c r="AP214" s="244"/>
      <c r="AQ214" s="244"/>
      <c r="AR214" s="244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4"/>
      <c r="BC214" s="244"/>
      <c r="BD214" s="244"/>
      <c r="BE214" s="244"/>
      <c r="BF214" s="244"/>
    </row>
    <row r="215" spans="1:58" s="245" customFormat="1" ht="11.25" hidden="1" customHeight="1">
      <c r="A215" s="291" t="s">
        <v>175</v>
      </c>
      <c r="B215" s="283"/>
      <c r="C215" s="240"/>
      <c r="D215" s="236"/>
      <c r="E215" s="238"/>
      <c r="F215" s="237"/>
      <c r="G215" s="236"/>
      <c r="H215" s="238"/>
      <c r="I215" s="235"/>
      <c r="J215" s="236"/>
      <c r="K215" s="240"/>
      <c r="L215" s="240"/>
      <c r="M215" s="240"/>
      <c r="N215" s="240"/>
      <c r="O215" s="241">
        <f t="shared" si="57"/>
        <v>0</v>
      </c>
      <c r="P215" s="241"/>
      <c r="Q215" s="241"/>
      <c r="R215" s="241">
        <f t="shared" si="59"/>
        <v>0</v>
      </c>
      <c r="S215" s="241"/>
      <c r="T215" s="241">
        <f t="shared" si="58"/>
        <v>0</v>
      </c>
      <c r="U215" s="241">
        <f t="shared" si="60"/>
        <v>0</v>
      </c>
      <c r="V215" s="122"/>
      <c r="W215" s="264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264"/>
      <c r="AJ215" s="243">
        <f t="shared" si="61"/>
        <v>0</v>
      </c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4"/>
      <c r="BC215" s="244"/>
      <c r="BD215" s="244"/>
      <c r="BE215" s="244"/>
      <c r="BF215" s="244"/>
    </row>
    <row r="216" spans="1:58" s="245" customFormat="1" ht="12" customHeight="1">
      <c r="A216" s="282" t="s">
        <v>35</v>
      </c>
      <c r="B216" s="234" t="s">
        <v>383</v>
      </c>
      <c r="C216" s="124">
        <v>4</v>
      </c>
      <c r="D216" s="124">
        <v>6</v>
      </c>
      <c r="E216" s="248"/>
      <c r="F216" s="237"/>
      <c r="G216" s="236"/>
      <c r="H216" s="238"/>
      <c r="I216" s="237"/>
      <c r="J216" s="236"/>
      <c r="K216" s="238"/>
      <c r="L216" s="249"/>
      <c r="M216" s="124"/>
      <c r="N216" s="236"/>
      <c r="O216" s="241">
        <f t="shared" si="57"/>
        <v>91</v>
      </c>
      <c r="P216" s="241"/>
      <c r="Q216" s="241"/>
      <c r="R216" s="241"/>
      <c r="S216" s="241"/>
      <c r="T216" s="241">
        <f t="shared" si="58"/>
        <v>91</v>
      </c>
      <c r="U216" s="241">
        <f t="shared" si="60"/>
        <v>0</v>
      </c>
      <c r="V216" s="122">
        <v>91</v>
      </c>
      <c r="W216" s="241"/>
      <c r="X216" s="122"/>
      <c r="Y216" s="122"/>
      <c r="Z216" s="122"/>
      <c r="AA216" s="122">
        <v>55</v>
      </c>
      <c r="AB216" s="122"/>
      <c r="AC216" s="122"/>
      <c r="AD216" s="122"/>
      <c r="AE216" s="122">
        <v>36</v>
      </c>
      <c r="AF216" s="123"/>
      <c r="AG216" s="122"/>
      <c r="AH216" s="122"/>
      <c r="AI216" s="115"/>
      <c r="AJ216" s="243"/>
      <c r="AK216" s="244"/>
      <c r="AL216" s="244"/>
      <c r="AM216" s="244"/>
      <c r="AN216" s="244"/>
      <c r="AO216" s="244"/>
      <c r="AP216" s="244"/>
      <c r="AQ216" s="244"/>
      <c r="AR216" s="244"/>
      <c r="AS216" s="244"/>
      <c r="AT216" s="244"/>
      <c r="AU216" s="244"/>
      <c r="AV216" s="244"/>
      <c r="AW216" s="244"/>
      <c r="AX216" s="244"/>
      <c r="AY216" s="244"/>
      <c r="AZ216" s="244"/>
      <c r="BA216" s="244"/>
      <c r="BB216" s="244"/>
      <c r="BC216" s="244"/>
      <c r="BD216" s="244"/>
      <c r="BE216" s="244"/>
      <c r="BF216" s="244"/>
    </row>
    <row r="217" spans="1:58" s="245" customFormat="1" ht="13.5" customHeight="1">
      <c r="A217" s="282" t="s">
        <v>36</v>
      </c>
      <c r="B217" s="234" t="s">
        <v>384</v>
      </c>
      <c r="C217" s="124"/>
      <c r="D217" s="124"/>
      <c r="E217" s="248"/>
      <c r="F217" s="249"/>
      <c r="G217" s="124">
        <v>6</v>
      </c>
      <c r="H217" s="248"/>
      <c r="I217" s="249"/>
      <c r="J217" s="124"/>
      <c r="K217" s="248"/>
      <c r="L217" s="124"/>
      <c r="M217" s="124"/>
      <c r="N217" s="124"/>
      <c r="O217" s="241">
        <f t="shared" si="57"/>
        <v>212</v>
      </c>
      <c r="P217" s="241"/>
      <c r="Q217" s="241"/>
      <c r="R217" s="241"/>
      <c r="S217" s="241"/>
      <c r="T217" s="241">
        <f t="shared" si="58"/>
        <v>212</v>
      </c>
      <c r="U217" s="241">
        <f t="shared" si="60"/>
        <v>0</v>
      </c>
      <c r="V217" s="122">
        <v>212</v>
      </c>
      <c r="W217" s="241"/>
      <c r="X217" s="122"/>
      <c r="Y217" s="122"/>
      <c r="Z217" s="122"/>
      <c r="AA217" s="122"/>
      <c r="AB217" s="122">
        <v>30</v>
      </c>
      <c r="AC217" s="122">
        <v>36</v>
      </c>
      <c r="AD217" s="122">
        <v>38</v>
      </c>
      <c r="AE217" s="122">
        <v>108</v>
      </c>
      <c r="AF217" s="122"/>
      <c r="AG217" s="122"/>
      <c r="AH217" s="122"/>
      <c r="AI217" s="115"/>
      <c r="AJ217" s="243"/>
      <c r="AK217" s="244"/>
      <c r="AL217" s="244"/>
      <c r="AM217" s="244"/>
      <c r="AN217" s="244"/>
      <c r="AO217" s="244"/>
      <c r="AP217" s="244"/>
      <c r="AQ217" s="244"/>
      <c r="AR217" s="244"/>
      <c r="AS217" s="244"/>
      <c r="AT217" s="244"/>
      <c r="AU217" s="244"/>
      <c r="AV217" s="244"/>
      <c r="AW217" s="244"/>
      <c r="AX217" s="244"/>
      <c r="AY217" s="244"/>
      <c r="AZ217" s="244"/>
      <c r="BA217" s="244"/>
      <c r="BB217" s="244"/>
      <c r="BC217" s="244"/>
      <c r="BD217" s="244"/>
      <c r="BE217" s="244"/>
      <c r="BF217" s="244"/>
    </row>
    <row r="218" spans="1:58" s="245" customFormat="1" ht="12" customHeight="1">
      <c r="A218" s="282"/>
      <c r="B218" s="234" t="s">
        <v>395</v>
      </c>
      <c r="C218" s="124"/>
      <c r="D218" s="124"/>
      <c r="E218" s="248"/>
      <c r="F218" s="249"/>
      <c r="G218" s="124"/>
      <c r="H218" s="248"/>
      <c r="I218" s="249"/>
      <c r="J218" s="124">
        <v>7</v>
      </c>
      <c r="K218" s="248"/>
      <c r="L218" s="124"/>
      <c r="M218" s="124"/>
      <c r="N218" s="124"/>
      <c r="O218" s="241"/>
      <c r="P218" s="241"/>
      <c r="Q218" s="241"/>
      <c r="R218" s="241"/>
      <c r="S218" s="241"/>
      <c r="T218" s="241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15"/>
      <c r="AJ218" s="243"/>
      <c r="AK218" s="244"/>
      <c r="AL218" s="244"/>
      <c r="AM218" s="244"/>
      <c r="AN218" s="244"/>
      <c r="AO218" s="244"/>
      <c r="AP218" s="244"/>
      <c r="AQ218" s="244"/>
      <c r="AR218" s="244"/>
      <c r="AS218" s="244"/>
      <c r="AT218" s="244"/>
      <c r="AU218" s="244"/>
      <c r="AV218" s="244"/>
      <c r="AW218" s="244"/>
      <c r="AX218" s="244"/>
      <c r="AY218" s="244"/>
      <c r="AZ218" s="244"/>
      <c r="BA218" s="244"/>
      <c r="BB218" s="244"/>
      <c r="BC218" s="244"/>
      <c r="BD218" s="244"/>
      <c r="BE218" s="244"/>
      <c r="BF218" s="244"/>
    </row>
    <row r="219" spans="1:58" s="245" customFormat="1" ht="24.75" customHeight="1">
      <c r="A219" s="266" t="s">
        <v>39</v>
      </c>
      <c r="B219" s="258" t="s">
        <v>318</v>
      </c>
      <c r="C219" s="350">
        <f>COUNTIF(C220:E247,1)+COUNTIF(C220:E247,2)+COUNTIF(C220:E247,3)+COUNTIF(C220:E247,4)+COUNTIF(C220:E247,5)+COUNTIF(C220:E247,6)+COUNTIF(C220:E247,7)+COUNTIF(C220:E247,8)</f>
        <v>1</v>
      </c>
      <c r="D219" s="350"/>
      <c r="E219" s="359"/>
      <c r="F219" s="349">
        <f>COUNTIF(F220:H247,1)+COUNTIF(F220:H247,2)+COUNTIF(F220:H247,3)+COUNTIF(F220:H247,4)+COUNTIF(F220:H247,5)+COUNTIF(F220:H247,6)+COUNTIF(F220:H247,7)+COUNTIF(F220:H247,8)</f>
        <v>3</v>
      </c>
      <c r="G219" s="350"/>
      <c r="H219" s="359"/>
      <c r="I219" s="349">
        <f>COUNTIF(I220:K247,1)+COUNTIF(I220:K247,2)+COUNTIF(I220:K247,3)+COUNTIF(I220:K247,4)+COUNTIF(I220:K247,5)+COUNTIF(I220:K247,6)+COUNTIF(I220:K247,7)+COUNTIF(I220:K247,8)</f>
        <v>0</v>
      </c>
      <c r="J219" s="350"/>
      <c r="K219" s="350"/>
      <c r="L219" s="349">
        <f>COUNTIF(L220:N247,1)+COUNTIF(L220:N247,2)+COUNTIF(L220:N247,3)+COUNTIF(L220:N247,4)+COUNTIF(L220:N247,5)+COUNTIF(L220:N247,6)+COUNTIF(L220:N247,7)+COUNTIF(L220:N247,8)</f>
        <v>0</v>
      </c>
      <c r="M219" s="350"/>
      <c r="N219" s="350"/>
      <c r="O219" s="259">
        <f t="shared" ref="O219:Z219" si="62">SUM(O220:O245)</f>
        <v>249</v>
      </c>
      <c r="P219" s="259">
        <f t="shared" si="62"/>
        <v>0</v>
      </c>
      <c r="Q219" s="259">
        <f t="shared" si="62"/>
        <v>0</v>
      </c>
      <c r="R219" s="259">
        <f t="shared" si="62"/>
        <v>83</v>
      </c>
      <c r="S219" s="259">
        <f t="shared" si="62"/>
        <v>0</v>
      </c>
      <c r="T219" s="259">
        <f t="shared" si="62"/>
        <v>166</v>
      </c>
      <c r="U219" s="259">
        <f>SUM(U220:U245)</f>
        <v>81</v>
      </c>
      <c r="V219" s="259">
        <f>SUM(V220:V245)</f>
        <v>85</v>
      </c>
      <c r="W219" s="259">
        <f>SUM(W220:W245)</f>
        <v>0</v>
      </c>
      <c r="X219" s="259">
        <f t="shared" si="62"/>
        <v>0</v>
      </c>
      <c r="Y219" s="259">
        <f t="shared" si="62"/>
        <v>0</v>
      </c>
      <c r="Z219" s="259">
        <f t="shared" si="62"/>
        <v>0</v>
      </c>
      <c r="AA219" s="259">
        <f t="shared" ref="AA219:AH219" si="63">SUM(AA220:AA245)</f>
        <v>0</v>
      </c>
      <c r="AB219" s="259">
        <f t="shared" si="63"/>
        <v>30</v>
      </c>
      <c r="AC219" s="259">
        <f t="shared" si="63"/>
        <v>0</v>
      </c>
      <c r="AD219" s="259">
        <f t="shared" si="63"/>
        <v>76</v>
      </c>
      <c r="AE219" s="259">
        <f t="shared" si="63"/>
        <v>0</v>
      </c>
      <c r="AF219" s="259">
        <f t="shared" si="63"/>
        <v>60</v>
      </c>
      <c r="AG219" s="259">
        <f t="shared" si="63"/>
        <v>0</v>
      </c>
      <c r="AH219" s="259">
        <f t="shared" si="63"/>
        <v>0</v>
      </c>
      <c r="AI219" s="259">
        <f>SUM(AI220,AI245)</f>
        <v>0</v>
      </c>
      <c r="AJ219" s="261">
        <f>SUM(AJ220:AJ245)</f>
        <v>68</v>
      </c>
      <c r="AK219" s="244"/>
      <c r="AL219" s="244"/>
      <c r="AM219" s="244"/>
      <c r="AN219" s="244"/>
      <c r="AO219" s="244"/>
      <c r="AP219" s="244"/>
      <c r="AQ219" s="244"/>
      <c r="AR219" s="244"/>
      <c r="AS219" s="244"/>
      <c r="AT219" s="244"/>
      <c r="AU219" s="244"/>
      <c r="AV219" s="244"/>
      <c r="AW219" s="244"/>
      <c r="AX219" s="244"/>
      <c r="AY219" s="244"/>
      <c r="AZ219" s="244"/>
      <c r="BA219" s="244"/>
      <c r="BB219" s="244"/>
      <c r="BC219" s="244"/>
      <c r="BD219" s="244"/>
      <c r="BE219" s="244"/>
      <c r="BF219" s="244"/>
    </row>
    <row r="220" spans="1:58" s="245" customFormat="1" ht="47.25" customHeight="1">
      <c r="A220" s="291" t="s">
        <v>429</v>
      </c>
      <c r="B220" s="283" t="s">
        <v>388</v>
      </c>
      <c r="C220" s="287"/>
      <c r="D220" s="277"/>
      <c r="E220" s="288"/>
      <c r="F220" s="289">
        <v>5</v>
      </c>
      <c r="G220" s="277"/>
      <c r="H220" s="288">
        <v>7</v>
      </c>
      <c r="I220" s="290"/>
      <c r="J220" s="277"/>
      <c r="K220" s="250"/>
      <c r="L220" s="287"/>
      <c r="M220" s="287"/>
      <c r="N220" s="287"/>
      <c r="O220" s="241">
        <f t="shared" ref="O220:O247" si="64">R220+T220</f>
        <v>147</v>
      </c>
      <c r="P220" s="241"/>
      <c r="Q220" s="241"/>
      <c r="R220" s="241">
        <v>49</v>
      </c>
      <c r="S220" s="241"/>
      <c r="T220" s="241">
        <f t="shared" ref="T220:T245" si="65">SUM(X220:AH220)</f>
        <v>98</v>
      </c>
      <c r="U220" s="241">
        <f>T220-V220</f>
        <v>48</v>
      </c>
      <c r="V220" s="122">
        <v>50</v>
      </c>
      <c r="W220" s="264"/>
      <c r="X220" s="122"/>
      <c r="Y220" s="122"/>
      <c r="Z220" s="122"/>
      <c r="AA220" s="122"/>
      <c r="AB220" s="122">
        <v>30</v>
      </c>
      <c r="AC220" s="122"/>
      <c r="AD220" s="122">
        <v>38</v>
      </c>
      <c r="AE220" s="122"/>
      <c r="AF220" s="122">
        <v>30</v>
      </c>
      <c r="AG220" s="122"/>
      <c r="AH220" s="122"/>
      <c r="AI220" s="115"/>
      <c r="AJ220" s="243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4"/>
      <c r="AU220" s="244"/>
      <c r="AV220" s="244"/>
      <c r="AW220" s="244"/>
      <c r="AX220" s="244"/>
      <c r="AY220" s="244"/>
      <c r="AZ220" s="244"/>
      <c r="BA220" s="244"/>
      <c r="BB220" s="244"/>
      <c r="BC220" s="244"/>
      <c r="BD220" s="244"/>
      <c r="BE220" s="244"/>
      <c r="BF220" s="244"/>
    </row>
    <row r="221" spans="1:58" s="245" customFormat="1" ht="36" customHeight="1">
      <c r="A221" s="291" t="s">
        <v>176</v>
      </c>
      <c r="B221" s="283" t="s">
        <v>392</v>
      </c>
      <c r="C221" s="240"/>
      <c r="D221" s="236"/>
      <c r="E221" s="238"/>
      <c r="F221" s="237"/>
      <c r="G221" s="236">
        <v>7</v>
      </c>
      <c r="H221" s="238"/>
      <c r="I221" s="235"/>
      <c r="J221" s="236"/>
      <c r="K221" s="239"/>
      <c r="L221" s="240"/>
      <c r="M221" s="240"/>
      <c r="N221" s="240"/>
      <c r="O221" s="241">
        <f t="shared" si="64"/>
        <v>102</v>
      </c>
      <c r="P221" s="241"/>
      <c r="Q221" s="241"/>
      <c r="R221" s="122">
        <v>34</v>
      </c>
      <c r="S221" s="122"/>
      <c r="T221" s="241">
        <f>SUM(X221:AH221)</f>
        <v>68</v>
      </c>
      <c r="U221" s="241">
        <f t="shared" ref="U221:U247" si="66">T221-V221</f>
        <v>33</v>
      </c>
      <c r="V221" s="241">
        <v>35</v>
      </c>
      <c r="W221" s="264"/>
      <c r="X221" s="122"/>
      <c r="Y221" s="122"/>
      <c r="Z221" s="122"/>
      <c r="AA221" s="122"/>
      <c r="AB221" s="122"/>
      <c r="AC221" s="122"/>
      <c r="AD221" s="122">
        <v>38</v>
      </c>
      <c r="AE221" s="122"/>
      <c r="AF221" s="122">
        <v>30</v>
      </c>
      <c r="AG221" s="122"/>
      <c r="AH221" s="122"/>
      <c r="AI221" s="264"/>
      <c r="AJ221" s="243">
        <f>T221-AI221</f>
        <v>68</v>
      </c>
      <c r="AK221" s="244"/>
      <c r="AL221" s="244"/>
      <c r="AM221" s="244"/>
      <c r="AN221" s="244"/>
      <c r="AO221" s="244"/>
      <c r="AP221" s="244"/>
      <c r="AQ221" s="244"/>
      <c r="AR221" s="244"/>
      <c r="AS221" s="244"/>
      <c r="AT221" s="244"/>
      <c r="AU221" s="244"/>
      <c r="AV221" s="244"/>
      <c r="AW221" s="244"/>
      <c r="AX221" s="244"/>
      <c r="AY221" s="244"/>
      <c r="AZ221" s="244"/>
      <c r="BA221" s="244"/>
      <c r="BB221" s="244"/>
      <c r="BC221" s="244"/>
      <c r="BD221" s="244"/>
      <c r="BE221" s="244"/>
      <c r="BF221" s="244"/>
    </row>
    <row r="222" spans="1:58" s="245" customFormat="1" ht="11.25" hidden="1" customHeight="1">
      <c r="A222" s="291" t="s">
        <v>177</v>
      </c>
      <c r="B222" s="283"/>
      <c r="C222" s="240"/>
      <c r="D222" s="236"/>
      <c r="E222" s="238"/>
      <c r="F222" s="237"/>
      <c r="G222" s="236"/>
      <c r="H222" s="238"/>
      <c r="I222" s="235"/>
      <c r="J222" s="236"/>
      <c r="K222" s="239"/>
      <c r="L222" s="240"/>
      <c r="M222" s="240"/>
      <c r="N222" s="240"/>
      <c r="O222" s="241">
        <f t="shared" si="64"/>
        <v>0</v>
      </c>
      <c r="P222" s="241"/>
      <c r="Q222" s="241"/>
      <c r="R222" s="241">
        <f t="shared" ref="R222:R245" si="67">T222/2</f>
        <v>0</v>
      </c>
      <c r="S222" s="241"/>
      <c r="T222" s="241">
        <f t="shared" si="65"/>
        <v>0</v>
      </c>
      <c r="U222" s="241">
        <f t="shared" si="66"/>
        <v>0</v>
      </c>
      <c r="V222" s="122"/>
      <c r="W222" s="264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264"/>
      <c r="AJ222" s="243">
        <f t="shared" ref="AJ222:AJ244" si="68">T222-AI222</f>
        <v>0</v>
      </c>
      <c r="AK222" s="244"/>
      <c r="AL222" s="244"/>
      <c r="AM222" s="244"/>
      <c r="AN222" s="244"/>
      <c r="AO222" s="244"/>
      <c r="AP222" s="244"/>
      <c r="AQ222" s="244"/>
      <c r="AR222" s="244"/>
      <c r="AS222" s="244"/>
      <c r="AT222" s="244"/>
      <c r="AU222" s="244"/>
      <c r="AV222" s="244"/>
      <c r="AW222" s="244"/>
      <c r="AX222" s="244"/>
      <c r="AY222" s="244"/>
      <c r="AZ222" s="244"/>
      <c r="BA222" s="244"/>
      <c r="BB222" s="244"/>
      <c r="BC222" s="244"/>
      <c r="BD222" s="244"/>
      <c r="BE222" s="244"/>
      <c r="BF222" s="244"/>
    </row>
    <row r="223" spans="1:58" s="245" customFormat="1" ht="11.25" hidden="1" customHeight="1">
      <c r="A223" s="291" t="s">
        <v>178</v>
      </c>
      <c r="B223" s="283"/>
      <c r="C223" s="240"/>
      <c r="D223" s="236"/>
      <c r="E223" s="238"/>
      <c r="F223" s="237"/>
      <c r="G223" s="236"/>
      <c r="H223" s="238"/>
      <c r="I223" s="235"/>
      <c r="J223" s="236"/>
      <c r="K223" s="239"/>
      <c r="L223" s="240"/>
      <c r="M223" s="240"/>
      <c r="N223" s="240"/>
      <c r="O223" s="241">
        <f t="shared" si="64"/>
        <v>0</v>
      </c>
      <c r="P223" s="241"/>
      <c r="Q223" s="241"/>
      <c r="R223" s="241">
        <f t="shared" si="67"/>
        <v>0</v>
      </c>
      <c r="S223" s="241"/>
      <c r="T223" s="241">
        <f t="shared" si="65"/>
        <v>0</v>
      </c>
      <c r="U223" s="241">
        <f t="shared" si="66"/>
        <v>0</v>
      </c>
      <c r="V223" s="122"/>
      <c r="W223" s="264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264"/>
      <c r="AJ223" s="243">
        <f t="shared" si="68"/>
        <v>0</v>
      </c>
      <c r="AK223" s="244"/>
      <c r="AL223" s="244"/>
      <c r="AM223" s="244"/>
      <c r="AN223" s="244"/>
      <c r="AO223" s="244"/>
      <c r="AP223" s="244"/>
      <c r="AQ223" s="244"/>
      <c r="AR223" s="244"/>
      <c r="AS223" s="244"/>
      <c r="AT223" s="244"/>
      <c r="AU223" s="244"/>
      <c r="AV223" s="244"/>
      <c r="AW223" s="244"/>
      <c r="AX223" s="244"/>
      <c r="AY223" s="244"/>
      <c r="AZ223" s="244"/>
      <c r="BA223" s="244"/>
      <c r="BB223" s="244"/>
      <c r="BC223" s="244"/>
      <c r="BD223" s="244"/>
      <c r="BE223" s="244"/>
      <c r="BF223" s="244"/>
    </row>
    <row r="224" spans="1:58" s="245" customFormat="1" ht="11.25" hidden="1" customHeight="1">
      <c r="A224" s="291" t="s">
        <v>179</v>
      </c>
      <c r="B224" s="283"/>
      <c r="C224" s="240"/>
      <c r="D224" s="236"/>
      <c r="E224" s="238"/>
      <c r="F224" s="237"/>
      <c r="G224" s="236"/>
      <c r="H224" s="238"/>
      <c r="I224" s="235"/>
      <c r="J224" s="236"/>
      <c r="K224" s="239"/>
      <c r="L224" s="240"/>
      <c r="M224" s="240"/>
      <c r="N224" s="240"/>
      <c r="O224" s="241">
        <f t="shared" si="64"/>
        <v>0</v>
      </c>
      <c r="P224" s="241"/>
      <c r="Q224" s="241"/>
      <c r="R224" s="241">
        <f t="shared" si="67"/>
        <v>0</v>
      </c>
      <c r="S224" s="241"/>
      <c r="T224" s="241">
        <f t="shared" si="65"/>
        <v>0</v>
      </c>
      <c r="U224" s="241">
        <f t="shared" si="66"/>
        <v>0</v>
      </c>
      <c r="V224" s="122"/>
      <c r="W224" s="264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  <c r="AI224" s="264"/>
      <c r="AJ224" s="243">
        <f t="shared" si="68"/>
        <v>0</v>
      </c>
      <c r="AK224" s="244"/>
      <c r="AL224" s="244"/>
      <c r="AM224" s="244"/>
      <c r="AN224" s="244"/>
      <c r="AO224" s="244"/>
      <c r="AP224" s="244"/>
      <c r="AQ224" s="244"/>
      <c r="AR224" s="244"/>
      <c r="AS224" s="244"/>
      <c r="AT224" s="244"/>
      <c r="AU224" s="244"/>
      <c r="AV224" s="244"/>
      <c r="AW224" s="244"/>
      <c r="AX224" s="244"/>
      <c r="AY224" s="244"/>
      <c r="AZ224" s="244"/>
      <c r="BA224" s="244"/>
      <c r="BB224" s="244"/>
      <c r="BC224" s="244"/>
      <c r="BD224" s="244"/>
      <c r="BE224" s="244"/>
      <c r="BF224" s="244"/>
    </row>
    <row r="225" spans="1:58" s="245" customFormat="1" ht="11.25" hidden="1" customHeight="1">
      <c r="A225" s="291" t="s">
        <v>180</v>
      </c>
      <c r="B225" s="283"/>
      <c r="C225" s="240"/>
      <c r="D225" s="236"/>
      <c r="E225" s="238"/>
      <c r="F225" s="237"/>
      <c r="G225" s="236"/>
      <c r="H225" s="238"/>
      <c r="I225" s="235"/>
      <c r="J225" s="236"/>
      <c r="K225" s="239"/>
      <c r="L225" s="240"/>
      <c r="M225" s="240"/>
      <c r="N225" s="240"/>
      <c r="O225" s="241">
        <f t="shared" si="64"/>
        <v>0</v>
      </c>
      <c r="P225" s="241"/>
      <c r="Q225" s="241"/>
      <c r="R225" s="241">
        <f t="shared" si="67"/>
        <v>0</v>
      </c>
      <c r="S225" s="241"/>
      <c r="T225" s="241">
        <f t="shared" si="65"/>
        <v>0</v>
      </c>
      <c r="U225" s="241">
        <f t="shared" si="66"/>
        <v>0</v>
      </c>
      <c r="V225" s="122"/>
      <c r="W225" s="264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264"/>
      <c r="AJ225" s="243">
        <f t="shared" si="68"/>
        <v>0</v>
      </c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4"/>
      <c r="AU225" s="244"/>
      <c r="AV225" s="244"/>
      <c r="AW225" s="244"/>
      <c r="AX225" s="244"/>
      <c r="AY225" s="244"/>
      <c r="AZ225" s="244"/>
      <c r="BA225" s="244"/>
      <c r="BB225" s="244"/>
      <c r="BC225" s="244"/>
      <c r="BD225" s="244"/>
      <c r="BE225" s="244"/>
      <c r="BF225" s="244"/>
    </row>
    <row r="226" spans="1:58" s="245" customFormat="1" ht="11.25" hidden="1" customHeight="1">
      <c r="A226" s="291" t="s">
        <v>181</v>
      </c>
      <c r="B226" s="283"/>
      <c r="C226" s="240"/>
      <c r="D226" s="236"/>
      <c r="E226" s="238"/>
      <c r="F226" s="237"/>
      <c r="G226" s="236"/>
      <c r="H226" s="238"/>
      <c r="I226" s="235"/>
      <c r="J226" s="236"/>
      <c r="K226" s="239"/>
      <c r="L226" s="240"/>
      <c r="M226" s="240"/>
      <c r="N226" s="240"/>
      <c r="O226" s="241">
        <f t="shared" si="64"/>
        <v>0</v>
      </c>
      <c r="P226" s="241"/>
      <c r="Q226" s="241"/>
      <c r="R226" s="241">
        <f t="shared" si="67"/>
        <v>0</v>
      </c>
      <c r="S226" s="241"/>
      <c r="T226" s="241">
        <f t="shared" si="65"/>
        <v>0</v>
      </c>
      <c r="U226" s="241">
        <f t="shared" si="66"/>
        <v>0</v>
      </c>
      <c r="V226" s="122"/>
      <c r="W226" s="264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264"/>
      <c r="AJ226" s="243">
        <f t="shared" si="68"/>
        <v>0</v>
      </c>
      <c r="AK226" s="244"/>
      <c r="AL226" s="244"/>
      <c r="AM226" s="244"/>
      <c r="AN226" s="244"/>
      <c r="AO226" s="244"/>
      <c r="AP226" s="244"/>
      <c r="AQ226" s="244"/>
      <c r="AR226" s="244"/>
      <c r="AS226" s="244"/>
      <c r="AT226" s="244"/>
      <c r="AU226" s="244"/>
      <c r="AV226" s="244"/>
      <c r="AW226" s="244"/>
      <c r="AX226" s="244"/>
      <c r="AY226" s="244"/>
      <c r="AZ226" s="244"/>
      <c r="BA226" s="244"/>
      <c r="BB226" s="244"/>
      <c r="BC226" s="244"/>
      <c r="BD226" s="244"/>
      <c r="BE226" s="244"/>
      <c r="BF226" s="244"/>
    </row>
    <row r="227" spans="1:58" s="245" customFormat="1" ht="11.25" hidden="1" customHeight="1">
      <c r="A227" s="291" t="s">
        <v>182</v>
      </c>
      <c r="B227" s="283"/>
      <c r="C227" s="240"/>
      <c r="D227" s="236"/>
      <c r="E227" s="238"/>
      <c r="F227" s="237"/>
      <c r="G227" s="236"/>
      <c r="H227" s="238"/>
      <c r="I227" s="235"/>
      <c r="J227" s="236"/>
      <c r="K227" s="239"/>
      <c r="L227" s="240"/>
      <c r="M227" s="240"/>
      <c r="N227" s="240"/>
      <c r="O227" s="241">
        <f t="shared" si="64"/>
        <v>0</v>
      </c>
      <c r="P227" s="241"/>
      <c r="Q227" s="241"/>
      <c r="R227" s="241">
        <f t="shared" si="67"/>
        <v>0</v>
      </c>
      <c r="S227" s="241"/>
      <c r="T227" s="241">
        <f t="shared" si="65"/>
        <v>0</v>
      </c>
      <c r="U227" s="241">
        <f t="shared" si="66"/>
        <v>0</v>
      </c>
      <c r="V227" s="122"/>
      <c r="W227" s="264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264"/>
      <c r="AJ227" s="243">
        <f t="shared" si="68"/>
        <v>0</v>
      </c>
      <c r="AK227" s="244"/>
      <c r="AL227" s="244"/>
      <c r="AM227" s="244"/>
      <c r="AN227" s="244"/>
      <c r="AO227" s="244"/>
      <c r="AP227" s="244"/>
      <c r="AQ227" s="244"/>
      <c r="AR227" s="244"/>
      <c r="AS227" s="244"/>
      <c r="AT227" s="244"/>
      <c r="AU227" s="244"/>
      <c r="AV227" s="244"/>
      <c r="AW227" s="244"/>
      <c r="AX227" s="244"/>
      <c r="AY227" s="244"/>
      <c r="AZ227" s="244"/>
      <c r="BA227" s="244"/>
      <c r="BB227" s="244"/>
      <c r="BC227" s="244"/>
      <c r="BD227" s="244"/>
      <c r="BE227" s="244"/>
      <c r="BF227" s="244"/>
    </row>
    <row r="228" spans="1:58" s="245" customFormat="1" ht="11.25" hidden="1" customHeight="1">
      <c r="A228" s="291" t="s">
        <v>183</v>
      </c>
      <c r="B228" s="283"/>
      <c r="C228" s="240"/>
      <c r="D228" s="236"/>
      <c r="E228" s="238"/>
      <c r="F228" s="237"/>
      <c r="G228" s="236"/>
      <c r="H228" s="238"/>
      <c r="I228" s="235"/>
      <c r="J228" s="236"/>
      <c r="K228" s="239"/>
      <c r="L228" s="240"/>
      <c r="M228" s="240"/>
      <c r="N228" s="240"/>
      <c r="O228" s="241">
        <f t="shared" si="64"/>
        <v>0</v>
      </c>
      <c r="P228" s="241"/>
      <c r="Q228" s="241"/>
      <c r="R228" s="241">
        <f t="shared" si="67"/>
        <v>0</v>
      </c>
      <c r="S228" s="241"/>
      <c r="T228" s="241">
        <f t="shared" si="65"/>
        <v>0</v>
      </c>
      <c r="U228" s="241">
        <f t="shared" si="66"/>
        <v>0</v>
      </c>
      <c r="V228" s="122"/>
      <c r="W228" s="264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264"/>
      <c r="AJ228" s="243">
        <f t="shared" si="68"/>
        <v>0</v>
      </c>
      <c r="AK228" s="244"/>
      <c r="AL228" s="244"/>
      <c r="AM228" s="244"/>
      <c r="AN228" s="244"/>
      <c r="AO228" s="244"/>
      <c r="AP228" s="244"/>
      <c r="AQ228" s="244"/>
      <c r="AR228" s="244"/>
      <c r="AS228" s="244"/>
      <c r="AT228" s="244"/>
      <c r="AU228" s="244"/>
      <c r="AV228" s="244"/>
      <c r="AW228" s="244"/>
      <c r="AX228" s="244"/>
      <c r="AY228" s="244"/>
      <c r="AZ228" s="244"/>
      <c r="BA228" s="244"/>
      <c r="BB228" s="244"/>
      <c r="BC228" s="244"/>
      <c r="BD228" s="244"/>
      <c r="BE228" s="244"/>
      <c r="BF228" s="244"/>
    </row>
    <row r="229" spans="1:58" s="245" customFormat="1" ht="11.25" hidden="1" customHeight="1">
      <c r="A229" s="291" t="s">
        <v>184</v>
      </c>
      <c r="B229" s="283"/>
      <c r="C229" s="240"/>
      <c r="D229" s="236"/>
      <c r="E229" s="238"/>
      <c r="F229" s="237"/>
      <c r="G229" s="236"/>
      <c r="H229" s="238"/>
      <c r="I229" s="235"/>
      <c r="J229" s="236"/>
      <c r="K229" s="239"/>
      <c r="L229" s="240"/>
      <c r="M229" s="240"/>
      <c r="N229" s="240"/>
      <c r="O229" s="241">
        <f t="shared" si="64"/>
        <v>0</v>
      </c>
      <c r="P229" s="241"/>
      <c r="Q229" s="241"/>
      <c r="R229" s="241">
        <f t="shared" si="67"/>
        <v>0</v>
      </c>
      <c r="S229" s="241"/>
      <c r="T229" s="241">
        <f t="shared" si="65"/>
        <v>0</v>
      </c>
      <c r="U229" s="241">
        <f t="shared" si="66"/>
        <v>0</v>
      </c>
      <c r="V229" s="122"/>
      <c r="W229" s="264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264"/>
      <c r="AJ229" s="243">
        <f t="shared" si="68"/>
        <v>0</v>
      </c>
      <c r="AK229" s="244"/>
      <c r="AL229" s="244"/>
      <c r="AM229" s="244"/>
      <c r="AN229" s="244"/>
      <c r="AO229" s="244"/>
      <c r="AP229" s="244"/>
      <c r="AQ229" s="244"/>
      <c r="AR229" s="244"/>
      <c r="AS229" s="244"/>
      <c r="AT229" s="244"/>
      <c r="AU229" s="244"/>
      <c r="AV229" s="244"/>
      <c r="AW229" s="244"/>
      <c r="AX229" s="244"/>
      <c r="AY229" s="244"/>
      <c r="AZ229" s="244"/>
      <c r="BA229" s="244"/>
      <c r="BB229" s="244"/>
      <c r="BC229" s="244"/>
      <c r="BD229" s="244"/>
      <c r="BE229" s="244"/>
      <c r="BF229" s="244"/>
    </row>
    <row r="230" spans="1:58" s="245" customFormat="1" ht="11.25" hidden="1" customHeight="1">
      <c r="A230" s="291" t="s">
        <v>185</v>
      </c>
      <c r="B230" s="283"/>
      <c r="C230" s="240"/>
      <c r="D230" s="236"/>
      <c r="E230" s="238"/>
      <c r="F230" s="237"/>
      <c r="G230" s="236"/>
      <c r="H230" s="238"/>
      <c r="I230" s="235"/>
      <c r="J230" s="236"/>
      <c r="K230" s="239"/>
      <c r="L230" s="240"/>
      <c r="M230" s="240"/>
      <c r="N230" s="240"/>
      <c r="O230" s="241">
        <f t="shared" si="64"/>
        <v>0</v>
      </c>
      <c r="P230" s="241"/>
      <c r="Q230" s="241"/>
      <c r="R230" s="241">
        <f t="shared" si="67"/>
        <v>0</v>
      </c>
      <c r="S230" s="241"/>
      <c r="T230" s="241">
        <f t="shared" si="65"/>
        <v>0</v>
      </c>
      <c r="U230" s="241">
        <f t="shared" si="66"/>
        <v>0</v>
      </c>
      <c r="V230" s="122"/>
      <c r="W230" s="264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264"/>
      <c r="AJ230" s="243">
        <f t="shared" si="68"/>
        <v>0</v>
      </c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</row>
    <row r="231" spans="1:58" s="245" customFormat="1" ht="11.25" hidden="1" customHeight="1">
      <c r="A231" s="291" t="s">
        <v>186</v>
      </c>
      <c r="B231" s="283"/>
      <c r="C231" s="240"/>
      <c r="D231" s="236"/>
      <c r="E231" s="238"/>
      <c r="F231" s="237"/>
      <c r="G231" s="236"/>
      <c r="H231" s="238"/>
      <c r="I231" s="235"/>
      <c r="J231" s="236"/>
      <c r="K231" s="239"/>
      <c r="L231" s="240"/>
      <c r="M231" s="240"/>
      <c r="N231" s="240"/>
      <c r="O231" s="241">
        <f t="shared" si="64"/>
        <v>0</v>
      </c>
      <c r="P231" s="241"/>
      <c r="Q231" s="241"/>
      <c r="R231" s="241">
        <f t="shared" si="67"/>
        <v>0</v>
      </c>
      <c r="S231" s="241"/>
      <c r="T231" s="241">
        <f t="shared" si="65"/>
        <v>0</v>
      </c>
      <c r="U231" s="241">
        <f t="shared" si="66"/>
        <v>0</v>
      </c>
      <c r="V231" s="122"/>
      <c r="W231" s="264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264"/>
      <c r="AJ231" s="243">
        <f t="shared" si="68"/>
        <v>0</v>
      </c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</row>
    <row r="232" spans="1:58" s="245" customFormat="1" ht="11.25" hidden="1" customHeight="1">
      <c r="A232" s="291" t="s">
        <v>187</v>
      </c>
      <c r="B232" s="283"/>
      <c r="C232" s="240"/>
      <c r="D232" s="236"/>
      <c r="E232" s="238"/>
      <c r="F232" s="237"/>
      <c r="G232" s="236"/>
      <c r="H232" s="238"/>
      <c r="I232" s="235"/>
      <c r="J232" s="236"/>
      <c r="K232" s="239"/>
      <c r="L232" s="240"/>
      <c r="M232" s="240"/>
      <c r="N232" s="240"/>
      <c r="O232" s="241">
        <f t="shared" si="64"/>
        <v>0</v>
      </c>
      <c r="P232" s="241"/>
      <c r="Q232" s="241"/>
      <c r="R232" s="241">
        <f t="shared" si="67"/>
        <v>0</v>
      </c>
      <c r="S232" s="241"/>
      <c r="T232" s="241">
        <f t="shared" si="65"/>
        <v>0</v>
      </c>
      <c r="U232" s="241">
        <f t="shared" si="66"/>
        <v>0</v>
      </c>
      <c r="V232" s="122"/>
      <c r="W232" s="264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264"/>
      <c r="AJ232" s="243">
        <f t="shared" si="68"/>
        <v>0</v>
      </c>
      <c r="AK232" s="244"/>
      <c r="AL232" s="244"/>
      <c r="AM232" s="244"/>
      <c r="AN232" s="244"/>
      <c r="AO232" s="244"/>
      <c r="AP232" s="244"/>
      <c r="AQ232" s="244"/>
      <c r="AR232" s="244"/>
      <c r="AS232" s="244"/>
      <c r="AT232" s="244"/>
      <c r="AU232" s="244"/>
      <c r="AV232" s="244"/>
      <c r="AW232" s="244"/>
      <c r="AX232" s="244"/>
      <c r="AY232" s="244"/>
      <c r="AZ232" s="244"/>
      <c r="BA232" s="244"/>
      <c r="BB232" s="244"/>
      <c r="BC232" s="244"/>
      <c r="BD232" s="244"/>
      <c r="BE232" s="244"/>
      <c r="BF232" s="244"/>
    </row>
    <row r="233" spans="1:58" s="245" customFormat="1" ht="11.25" hidden="1" customHeight="1">
      <c r="A233" s="291" t="s">
        <v>188</v>
      </c>
      <c r="B233" s="283"/>
      <c r="C233" s="240"/>
      <c r="D233" s="236"/>
      <c r="E233" s="238"/>
      <c r="F233" s="237"/>
      <c r="G233" s="236"/>
      <c r="H233" s="238"/>
      <c r="I233" s="235"/>
      <c r="J233" s="236"/>
      <c r="K233" s="239"/>
      <c r="L233" s="240"/>
      <c r="M233" s="240"/>
      <c r="N233" s="240"/>
      <c r="O233" s="241">
        <f t="shared" si="64"/>
        <v>0</v>
      </c>
      <c r="P233" s="241"/>
      <c r="Q233" s="241"/>
      <c r="R233" s="241">
        <f t="shared" si="67"/>
        <v>0</v>
      </c>
      <c r="S233" s="241"/>
      <c r="T233" s="241">
        <f t="shared" si="65"/>
        <v>0</v>
      </c>
      <c r="U233" s="241">
        <f t="shared" si="66"/>
        <v>0</v>
      </c>
      <c r="V233" s="122"/>
      <c r="W233" s="264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264"/>
      <c r="AJ233" s="243">
        <f t="shared" si="68"/>
        <v>0</v>
      </c>
      <c r="AK233" s="244"/>
      <c r="AL233" s="244"/>
      <c r="AM233" s="244"/>
      <c r="AN233" s="244"/>
      <c r="AO233" s="244"/>
      <c r="AP233" s="244"/>
      <c r="AQ233" s="244"/>
      <c r="AR233" s="244"/>
      <c r="AS233" s="244"/>
      <c r="AT233" s="244"/>
      <c r="AU233" s="244"/>
      <c r="AV233" s="244"/>
      <c r="AW233" s="244"/>
      <c r="AX233" s="244"/>
      <c r="AY233" s="244"/>
      <c r="AZ233" s="244"/>
      <c r="BA233" s="244"/>
      <c r="BB233" s="244"/>
      <c r="BC233" s="244"/>
      <c r="BD233" s="244"/>
      <c r="BE233" s="244"/>
      <c r="BF233" s="244"/>
    </row>
    <row r="234" spans="1:58" s="245" customFormat="1" ht="11.25" hidden="1" customHeight="1">
      <c r="A234" s="291" t="s">
        <v>189</v>
      </c>
      <c r="B234" s="283"/>
      <c r="C234" s="240"/>
      <c r="D234" s="236"/>
      <c r="E234" s="238"/>
      <c r="F234" s="237"/>
      <c r="G234" s="236"/>
      <c r="H234" s="238"/>
      <c r="I234" s="235"/>
      <c r="J234" s="236"/>
      <c r="K234" s="239"/>
      <c r="L234" s="240"/>
      <c r="M234" s="240"/>
      <c r="N234" s="240"/>
      <c r="O234" s="241">
        <f t="shared" si="64"/>
        <v>0</v>
      </c>
      <c r="P234" s="241"/>
      <c r="Q234" s="241"/>
      <c r="R234" s="241">
        <f t="shared" si="67"/>
        <v>0</v>
      </c>
      <c r="S234" s="241"/>
      <c r="T234" s="241">
        <f t="shared" si="65"/>
        <v>0</v>
      </c>
      <c r="U234" s="241">
        <f t="shared" si="66"/>
        <v>0</v>
      </c>
      <c r="V234" s="122"/>
      <c r="W234" s="264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264"/>
      <c r="AJ234" s="243">
        <f t="shared" si="68"/>
        <v>0</v>
      </c>
      <c r="AK234" s="244"/>
      <c r="AL234" s="244"/>
      <c r="AM234" s="244"/>
      <c r="AN234" s="244"/>
      <c r="AO234" s="244"/>
      <c r="AP234" s="244"/>
      <c r="AQ234" s="244"/>
      <c r="AR234" s="244"/>
      <c r="AS234" s="244"/>
      <c r="AT234" s="244"/>
      <c r="AU234" s="244"/>
      <c r="AV234" s="244"/>
      <c r="AW234" s="244"/>
      <c r="AX234" s="244"/>
      <c r="AY234" s="244"/>
      <c r="AZ234" s="244"/>
      <c r="BA234" s="244"/>
      <c r="BB234" s="244"/>
      <c r="BC234" s="244"/>
      <c r="BD234" s="244"/>
      <c r="BE234" s="244"/>
      <c r="BF234" s="244"/>
    </row>
    <row r="235" spans="1:58" s="245" customFormat="1" ht="11.25" hidden="1" customHeight="1">
      <c r="A235" s="291" t="s">
        <v>190</v>
      </c>
      <c r="B235" s="283"/>
      <c r="C235" s="240"/>
      <c r="D235" s="236"/>
      <c r="E235" s="238"/>
      <c r="F235" s="237"/>
      <c r="G235" s="236"/>
      <c r="H235" s="238"/>
      <c r="I235" s="235"/>
      <c r="J235" s="236"/>
      <c r="K235" s="239"/>
      <c r="L235" s="240"/>
      <c r="M235" s="240"/>
      <c r="N235" s="240"/>
      <c r="O235" s="241">
        <f t="shared" si="64"/>
        <v>0</v>
      </c>
      <c r="P235" s="241"/>
      <c r="Q235" s="241"/>
      <c r="R235" s="241">
        <f t="shared" si="67"/>
        <v>0</v>
      </c>
      <c r="S235" s="241"/>
      <c r="T235" s="241">
        <f t="shared" si="65"/>
        <v>0</v>
      </c>
      <c r="U235" s="241">
        <f t="shared" si="66"/>
        <v>0</v>
      </c>
      <c r="V235" s="122"/>
      <c r="W235" s="264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264"/>
      <c r="AJ235" s="243">
        <f t="shared" si="68"/>
        <v>0</v>
      </c>
      <c r="AK235" s="244"/>
      <c r="AL235" s="244"/>
      <c r="AM235" s="244"/>
      <c r="AN235" s="244"/>
      <c r="AO235" s="244"/>
      <c r="AP235" s="244"/>
      <c r="AQ235" s="244"/>
      <c r="AR235" s="244"/>
      <c r="AS235" s="244"/>
      <c r="AT235" s="244"/>
      <c r="AU235" s="244"/>
      <c r="AV235" s="244"/>
      <c r="AW235" s="244"/>
      <c r="AX235" s="244"/>
      <c r="AY235" s="244"/>
      <c r="AZ235" s="244"/>
      <c r="BA235" s="244"/>
      <c r="BB235" s="244"/>
      <c r="BC235" s="244"/>
      <c r="BD235" s="244"/>
      <c r="BE235" s="244"/>
      <c r="BF235" s="244"/>
    </row>
    <row r="236" spans="1:58" s="245" customFormat="1" ht="11.25" hidden="1" customHeight="1">
      <c r="A236" s="291" t="s">
        <v>191</v>
      </c>
      <c r="B236" s="283"/>
      <c r="C236" s="240"/>
      <c r="D236" s="236"/>
      <c r="E236" s="238"/>
      <c r="F236" s="237"/>
      <c r="G236" s="236"/>
      <c r="H236" s="238"/>
      <c r="I236" s="235"/>
      <c r="J236" s="236"/>
      <c r="K236" s="239"/>
      <c r="L236" s="240"/>
      <c r="M236" s="240"/>
      <c r="N236" s="240"/>
      <c r="O236" s="241">
        <f t="shared" si="64"/>
        <v>0</v>
      </c>
      <c r="P236" s="241"/>
      <c r="Q236" s="241"/>
      <c r="R236" s="241">
        <f t="shared" si="67"/>
        <v>0</v>
      </c>
      <c r="S236" s="241"/>
      <c r="T236" s="241">
        <f t="shared" si="65"/>
        <v>0</v>
      </c>
      <c r="U236" s="241">
        <f t="shared" si="66"/>
        <v>0</v>
      </c>
      <c r="V236" s="122"/>
      <c r="W236" s="264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264"/>
      <c r="AJ236" s="243">
        <f t="shared" si="68"/>
        <v>0</v>
      </c>
      <c r="AK236" s="244"/>
      <c r="AL236" s="244"/>
      <c r="AM236" s="244"/>
      <c r="AN236" s="244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4"/>
      <c r="BC236" s="244"/>
      <c r="BD236" s="244"/>
      <c r="BE236" s="244"/>
      <c r="BF236" s="244"/>
    </row>
    <row r="237" spans="1:58" s="245" customFormat="1" ht="11.25" hidden="1" customHeight="1">
      <c r="A237" s="291" t="s">
        <v>192</v>
      </c>
      <c r="B237" s="283"/>
      <c r="C237" s="240"/>
      <c r="D237" s="236"/>
      <c r="E237" s="238"/>
      <c r="F237" s="237"/>
      <c r="G237" s="236"/>
      <c r="H237" s="238"/>
      <c r="I237" s="235"/>
      <c r="J237" s="236"/>
      <c r="K237" s="239"/>
      <c r="L237" s="240"/>
      <c r="M237" s="240"/>
      <c r="N237" s="240"/>
      <c r="O237" s="241">
        <f t="shared" si="64"/>
        <v>0</v>
      </c>
      <c r="P237" s="241"/>
      <c r="Q237" s="241"/>
      <c r="R237" s="241">
        <f t="shared" si="67"/>
        <v>0</v>
      </c>
      <c r="S237" s="241"/>
      <c r="T237" s="241">
        <f t="shared" si="65"/>
        <v>0</v>
      </c>
      <c r="U237" s="241">
        <f t="shared" si="66"/>
        <v>0</v>
      </c>
      <c r="V237" s="122"/>
      <c r="W237" s="264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264"/>
      <c r="AJ237" s="243">
        <f t="shared" si="68"/>
        <v>0</v>
      </c>
      <c r="AK237" s="244"/>
      <c r="AL237" s="244"/>
      <c r="AM237" s="244"/>
      <c r="AN237" s="244"/>
      <c r="AO237" s="244"/>
      <c r="AP237" s="244"/>
      <c r="AQ237" s="244"/>
      <c r="AR237" s="244"/>
      <c r="AS237" s="244"/>
      <c r="AT237" s="244"/>
      <c r="AU237" s="244"/>
      <c r="AV237" s="244"/>
      <c r="AW237" s="244"/>
      <c r="AX237" s="244"/>
      <c r="AY237" s="244"/>
      <c r="AZ237" s="244"/>
      <c r="BA237" s="244"/>
      <c r="BB237" s="244"/>
      <c r="BC237" s="244"/>
      <c r="BD237" s="244"/>
      <c r="BE237" s="244"/>
      <c r="BF237" s="244"/>
    </row>
    <row r="238" spans="1:58" s="245" customFormat="1" ht="11.25" hidden="1" customHeight="1">
      <c r="A238" s="291" t="s">
        <v>193</v>
      </c>
      <c r="B238" s="283"/>
      <c r="C238" s="240"/>
      <c r="D238" s="236"/>
      <c r="E238" s="238"/>
      <c r="F238" s="237"/>
      <c r="G238" s="236"/>
      <c r="H238" s="238"/>
      <c r="I238" s="235"/>
      <c r="J238" s="236"/>
      <c r="K238" s="239"/>
      <c r="L238" s="240"/>
      <c r="M238" s="240"/>
      <c r="N238" s="240"/>
      <c r="O238" s="241">
        <f t="shared" si="64"/>
        <v>0</v>
      </c>
      <c r="P238" s="241"/>
      <c r="Q238" s="241"/>
      <c r="R238" s="241">
        <f t="shared" si="67"/>
        <v>0</v>
      </c>
      <c r="S238" s="241"/>
      <c r="T238" s="241">
        <f t="shared" si="65"/>
        <v>0</v>
      </c>
      <c r="U238" s="241">
        <f t="shared" si="66"/>
        <v>0</v>
      </c>
      <c r="V238" s="122"/>
      <c r="W238" s="264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264"/>
      <c r="AJ238" s="243">
        <f t="shared" si="68"/>
        <v>0</v>
      </c>
      <c r="AK238" s="244"/>
      <c r="AL238" s="244"/>
      <c r="AM238" s="244"/>
      <c r="AN238" s="244"/>
      <c r="AO238" s="244"/>
      <c r="AP238" s="244"/>
      <c r="AQ238" s="244"/>
      <c r="AR238" s="244"/>
      <c r="AS238" s="244"/>
      <c r="AT238" s="244"/>
      <c r="AU238" s="244"/>
      <c r="AV238" s="244"/>
      <c r="AW238" s="244"/>
      <c r="AX238" s="244"/>
      <c r="AY238" s="244"/>
      <c r="AZ238" s="244"/>
      <c r="BA238" s="244"/>
      <c r="BB238" s="244"/>
      <c r="BC238" s="244"/>
      <c r="BD238" s="244"/>
      <c r="BE238" s="244"/>
      <c r="BF238" s="244"/>
    </row>
    <row r="239" spans="1:58" s="245" customFormat="1" ht="11.25" hidden="1" customHeight="1">
      <c r="A239" s="291" t="s">
        <v>194</v>
      </c>
      <c r="B239" s="283"/>
      <c r="C239" s="240"/>
      <c r="D239" s="236"/>
      <c r="E239" s="238"/>
      <c r="F239" s="237"/>
      <c r="G239" s="236"/>
      <c r="H239" s="238"/>
      <c r="I239" s="235"/>
      <c r="J239" s="236"/>
      <c r="K239" s="239"/>
      <c r="L239" s="240"/>
      <c r="M239" s="240"/>
      <c r="N239" s="240"/>
      <c r="O239" s="241">
        <f t="shared" si="64"/>
        <v>0</v>
      </c>
      <c r="P239" s="241"/>
      <c r="Q239" s="241"/>
      <c r="R239" s="241">
        <f t="shared" si="67"/>
        <v>0</v>
      </c>
      <c r="S239" s="241"/>
      <c r="T239" s="241">
        <f t="shared" si="65"/>
        <v>0</v>
      </c>
      <c r="U239" s="241">
        <f t="shared" si="66"/>
        <v>0</v>
      </c>
      <c r="V239" s="122"/>
      <c r="W239" s="264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264"/>
      <c r="AJ239" s="243">
        <f t="shared" si="68"/>
        <v>0</v>
      </c>
      <c r="AK239" s="244"/>
      <c r="AL239" s="244"/>
      <c r="AM239" s="244"/>
      <c r="AN239" s="244"/>
      <c r="AO239" s="244"/>
      <c r="AP239" s="244"/>
      <c r="AQ239" s="244"/>
      <c r="AR239" s="244"/>
      <c r="AS239" s="244"/>
      <c r="AT239" s="244"/>
      <c r="AU239" s="244"/>
      <c r="AV239" s="244"/>
      <c r="AW239" s="244"/>
      <c r="AX239" s="244"/>
      <c r="AY239" s="244"/>
      <c r="AZ239" s="244"/>
      <c r="BA239" s="244"/>
      <c r="BB239" s="244"/>
      <c r="BC239" s="244"/>
      <c r="BD239" s="244"/>
      <c r="BE239" s="244"/>
      <c r="BF239" s="244"/>
    </row>
    <row r="240" spans="1:58" s="245" customFormat="1" ht="11.25" hidden="1" customHeight="1">
      <c r="A240" s="291" t="s">
        <v>195</v>
      </c>
      <c r="B240" s="283"/>
      <c r="C240" s="240"/>
      <c r="D240" s="236"/>
      <c r="E240" s="238"/>
      <c r="F240" s="237"/>
      <c r="G240" s="236"/>
      <c r="H240" s="238"/>
      <c r="I240" s="235"/>
      <c r="J240" s="236"/>
      <c r="K240" s="239"/>
      <c r="L240" s="240"/>
      <c r="M240" s="240"/>
      <c r="N240" s="240"/>
      <c r="O240" s="241">
        <f t="shared" si="64"/>
        <v>0</v>
      </c>
      <c r="P240" s="241"/>
      <c r="Q240" s="241"/>
      <c r="R240" s="241">
        <f t="shared" si="67"/>
        <v>0</v>
      </c>
      <c r="S240" s="241"/>
      <c r="T240" s="241">
        <f t="shared" si="65"/>
        <v>0</v>
      </c>
      <c r="U240" s="241">
        <f t="shared" si="66"/>
        <v>0</v>
      </c>
      <c r="V240" s="122"/>
      <c r="W240" s="264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264"/>
      <c r="AJ240" s="243">
        <f t="shared" si="68"/>
        <v>0</v>
      </c>
      <c r="AK240" s="244"/>
      <c r="AL240" s="244"/>
      <c r="AM240" s="244"/>
      <c r="AN240" s="244"/>
      <c r="AO240" s="244"/>
      <c r="AP240" s="244"/>
      <c r="AQ240" s="244"/>
      <c r="AR240" s="244"/>
      <c r="AS240" s="244"/>
      <c r="AT240" s="244"/>
      <c r="AU240" s="244"/>
      <c r="AV240" s="244"/>
      <c r="AW240" s="244"/>
      <c r="AX240" s="244"/>
      <c r="AY240" s="244"/>
      <c r="AZ240" s="244"/>
      <c r="BA240" s="244"/>
      <c r="BB240" s="244"/>
      <c r="BC240" s="244"/>
      <c r="BD240" s="244"/>
      <c r="BE240" s="244"/>
      <c r="BF240" s="244"/>
    </row>
    <row r="241" spans="1:58" s="245" customFormat="1" ht="11.25" hidden="1" customHeight="1">
      <c r="A241" s="291" t="s">
        <v>196</v>
      </c>
      <c r="B241" s="283"/>
      <c r="C241" s="240"/>
      <c r="D241" s="236"/>
      <c r="E241" s="238"/>
      <c r="F241" s="237"/>
      <c r="G241" s="236"/>
      <c r="H241" s="238"/>
      <c r="I241" s="235"/>
      <c r="J241" s="236"/>
      <c r="K241" s="239"/>
      <c r="L241" s="240"/>
      <c r="M241" s="240"/>
      <c r="N241" s="240"/>
      <c r="O241" s="241">
        <f t="shared" si="64"/>
        <v>0</v>
      </c>
      <c r="P241" s="241"/>
      <c r="Q241" s="241"/>
      <c r="R241" s="241">
        <f t="shared" si="67"/>
        <v>0</v>
      </c>
      <c r="S241" s="241"/>
      <c r="T241" s="241">
        <f t="shared" si="65"/>
        <v>0</v>
      </c>
      <c r="U241" s="241">
        <f t="shared" si="66"/>
        <v>0</v>
      </c>
      <c r="V241" s="122"/>
      <c r="W241" s="264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264"/>
      <c r="AJ241" s="243">
        <f t="shared" si="68"/>
        <v>0</v>
      </c>
      <c r="AK241" s="244"/>
      <c r="AL241" s="244"/>
      <c r="AM241" s="244"/>
      <c r="AN241" s="244"/>
      <c r="AO241" s="244"/>
      <c r="AP241" s="244"/>
      <c r="AQ241" s="244"/>
      <c r="AR241" s="244"/>
      <c r="AS241" s="244"/>
      <c r="AT241" s="244"/>
      <c r="AU241" s="244"/>
      <c r="AV241" s="244"/>
      <c r="AW241" s="244"/>
      <c r="AX241" s="244"/>
      <c r="AY241" s="244"/>
      <c r="AZ241" s="244"/>
      <c r="BA241" s="244"/>
      <c r="BB241" s="244"/>
      <c r="BC241" s="244"/>
      <c r="BD241" s="244"/>
      <c r="BE241" s="244"/>
      <c r="BF241" s="244"/>
    </row>
    <row r="242" spans="1:58" s="245" customFormat="1" ht="11.25" hidden="1" customHeight="1">
      <c r="A242" s="291" t="s">
        <v>197</v>
      </c>
      <c r="B242" s="283"/>
      <c r="C242" s="240"/>
      <c r="D242" s="236"/>
      <c r="E242" s="238"/>
      <c r="F242" s="237"/>
      <c r="G242" s="236"/>
      <c r="H242" s="238"/>
      <c r="I242" s="235"/>
      <c r="J242" s="236"/>
      <c r="K242" s="239"/>
      <c r="L242" s="240"/>
      <c r="M242" s="240"/>
      <c r="N242" s="240"/>
      <c r="O242" s="241">
        <f t="shared" si="64"/>
        <v>0</v>
      </c>
      <c r="P242" s="241"/>
      <c r="Q242" s="241"/>
      <c r="R242" s="241">
        <f t="shared" si="67"/>
        <v>0</v>
      </c>
      <c r="S242" s="241"/>
      <c r="T242" s="241">
        <f t="shared" si="65"/>
        <v>0</v>
      </c>
      <c r="U242" s="241">
        <f t="shared" si="66"/>
        <v>0</v>
      </c>
      <c r="V242" s="122"/>
      <c r="W242" s="264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264"/>
      <c r="AJ242" s="243">
        <f t="shared" si="68"/>
        <v>0</v>
      </c>
      <c r="AK242" s="244"/>
      <c r="AL242" s="244"/>
      <c r="AM242" s="244"/>
      <c r="AN242" s="244"/>
      <c r="AO242" s="244"/>
      <c r="AP242" s="244"/>
      <c r="AQ242" s="244"/>
      <c r="AR242" s="244"/>
      <c r="AS242" s="244"/>
      <c r="AT242" s="244"/>
      <c r="AU242" s="244"/>
      <c r="AV242" s="244"/>
      <c r="AW242" s="244"/>
      <c r="AX242" s="244"/>
      <c r="AY242" s="244"/>
      <c r="AZ242" s="244"/>
      <c r="BA242" s="244"/>
      <c r="BB242" s="244"/>
      <c r="BC242" s="244"/>
      <c r="BD242" s="244"/>
      <c r="BE242" s="244"/>
      <c r="BF242" s="244"/>
    </row>
    <row r="243" spans="1:58" s="245" customFormat="1" ht="11.25" hidden="1" customHeight="1">
      <c r="A243" s="291" t="s">
        <v>198</v>
      </c>
      <c r="B243" s="283"/>
      <c r="C243" s="240"/>
      <c r="D243" s="236"/>
      <c r="E243" s="238"/>
      <c r="F243" s="237"/>
      <c r="G243" s="236"/>
      <c r="H243" s="238"/>
      <c r="I243" s="235"/>
      <c r="J243" s="236"/>
      <c r="K243" s="239"/>
      <c r="L243" s="240"/>
      <c r="M243" s="240"/>
      <c r="N243" s="240"/>
      <c r="O243" s="241">
        <f t="shared" si="64"/>
        <v>0</v>
      </c>
      <c r="P243" s="241"/>
      <c r="Q243" s="241"/>
      <c r="R243" s="241">
        <f t="shared" si="67"/>
        <v>0</v>
      </c>
      <c r="S243" s="241"/>
      <c r="T243" s="241">
        <f t="shared" si="65"/>
        <v>0</v>
      </c>
      <c r="U243" s="241">
        <f t="shared" si="66"/>
        <v>0</v>
      </c>
      <c r="V243" s="122"/>
      <c r="W243" s="264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264"/>
      <c r="AJ243" s="243">
        <f t="shared" si="68"/>
        <v>0</v>
      </c>
      <c r="AK243" s="244"/>
      <c r="AL243" s="244"/>
      <c r="AM243" s="244"/>
      <c r="AN243" s="244"/>
      <c r="AO243" s="244"/>
      <c r="AP243" s="244"/>
      <c r="AQ243" s="244"/>
      <c r="AR243" s="244"/>
      <c r="AS243" s="244"/>
      <c r="AT243" s="244"/>
      <c r="AU243" s="244"/>
      <c r="AV243" s="244"/>
      <c r="AW243" s="244"/>
      <c r="AX243" s="244"/>
      <c r="AY243" s="244"/>
      <c r="AZ243" s="244"/>
      <c r="BA243" s="244"/>
      <c r="BB243" s="244"/>
      <c r="BC243" s="244"/>
      <c r="BD243" s="244"/>
      <c r="BE243" s="244"/>
      <c r="BF243" s="244"/>
    </row>
    <row r="244" spans="1:58" s="245" customFormat="1" ht="15" hidden="1" customHeight="1">
      <c r="A244" s="291" t="s">
        <v>199</v>
      </c>
      <c r="B244" s="283"/>
      <c r="C244" s="240"/>
      <c r="D244" s="236"/>
      <c r="E244" s="238"/>
      <c r="F244" s="237"/>
      <c r="G244" s="236"/>
      <c r="H244" s="238"/>
      <c r="I244" s="235"/>
      <c r="J244" s="236"/>
      <c r="K244" s="239"/>
      <c r="L244" s="240"/>
      <c r="M244" s="240"/>
      <c r="N244" s="240"/>
      <c r="O244" s="241">
        <f t="shared" si="64"/>
        <v>0</v>
      </c>
      <c r="P244" s="241"/>
      <c r="Q244" s="241"/>
      <c r="R244" s="241">
        <f t="shared" si="67"/>
        <v>0</v>
      </c>
      <c r="S244" s="241"/>
      <c r="T244" s="241">
        <f t="shared" si="65"/>
        <v>0</v>
      </c>
      <c r="U244" s="241">
        <f t="shared" si="66"/>
        <v>0</v>
      </c>
      <c r="V244" s="122"/>
      <c r="W244" s="264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264"/>
      <c r="AJ244" s="243">
        <f t="shared" si="68"/>
        <v>0</v>
      </c>
      <c r="AK244" s="244"/>
      <c r="AL244" s="244"/>
      <c r="AM244" s="244"/>
      <c r="AN244" s="244"/>
      <c r="AO244" s="244"/>
      <c r="AP244" s="244"/>
      <c r="AQ244" s="244"/>
      <c r="AR244" s="244"/>
      <c r="AS244" s="244"/>
      <c r="AT244" s="244"/>
      <c r="AU244" s="244"/>
      <c r="AV244" s="244"/>
      <c r="AW244" s="244"/>
      <c r="AX244" s="244"/>
      <c r="AY244" s="244"/>
      <c r="AZ244" s="244"/>
      <c r="BA244" s="244"/>
      <c r="BB244" s="244"/>
      <c r="BC244" s="244"/>
      <c r="BD244" s="244"/>
      <c r="BE244" s="244"/>
      <c r="BF244" s="244"/>
    </row>
    <row r="245" spans="1:58" s="245" customFormat="1" ht="56.25" hidden="1" customHeight="1">
      <c r="A245" s="291"/>
      <c r="B245" s="283"/>
      <c r="C245" s="240"/>
      <c r="D245" s="236"/>
      <c r="E245" s="238"/>
      <c r="F245" s="237"/>
      <c r="G245" s="236"/>
      <c r="H245" s="238"/>
      <c r="I245" s="235"/>
      <c r="J245" s="236"/>
      <c r="K245" s="239"/>
      <c r="L245" s="240"/>
      <c r="M245" s="240"/>
      <c r="N245" s="240"/>
      <c r="O245" s="241">
        <f t="shared" si="64"/>
        <v>0</v>
      </c>
      <c r="P245" s="241"/>
      <c r="Q245" s="241"/>
      <c r="R245" s="241">
        <f t="shared" si="67"/>
        <v>0</v>
      </c>
      <c r="S245" s="241"/>
      <c r="T245" s="241">
        <f t="shared" si="65"/>
        <v>0</v>
      </c>
      <c r="U245" s="241">
        <f t="shared" si="66"/>
        <v>0</v>
      </c>
      <c r="V245" s="122"/>
      <c r="W245" s="264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264">
        <v>0</v>
      </c>
      <c r="AJ245" s="243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4"/>
      <c r="AU245" s="244"/>
      <c r="AV245" s="244"/>
      <c r="AW245" s="244"/>
      <c r="AX245" s="244"/>
      <c r="AY245" s="244"/>
      <c r="AZ245" s="244"/>
      <c r="BA245" s="244"/>
      <c r="BB245" s="244"/>
      <c r="BC245" s="244"/>
      <c r="BD245" s="244"/>
      <c r="BE245" s="244"/>
      <c r="BF245" s="244"/>
    </row>
    <row r="246" spans="1:58" s="245" customFormat="1" ht="12.75" customHeight="1">
      <c r="A246" s="282" t="s">
        <v>49</v>
      </c>
      <c r="B246" s="234" t="s">
        <v>383</v>
      </c>
      <c r="C246" s="124"/>
      <c r="D246" s="124">
        <v>6</v>
      </c>
      <c r="E246" s="248"/>
      <c r="F246" s="237"/>
      <c r="G246" s="236"/>
      <c r="H246" s="238"/>
      <c r="I246" s="237"/>
      <c r="J246" s="236"/>
      <c r="K246" s="238"/>
      <c r="L246" s="236"/>
      <c r="M246" s="236"/>
      <c r="N246" s="236"/>
      <c r="O246" s="241">
        <f>R246+T246</f>
        <v>38</v>
      </c>
      <c r="P246" s="241"/>
      <c r="Q246" s="241"/>
      <c r="R246" s="241"/>
      <c r="S246" s="241"/>
      <c r="T246" s="241">
        <f>SUM(X246:AG246)</f>
        <v>38</v>
      </c>
      <c r="U246" s="241">
        <f t="shared" si="66"/>
        <v>0</v>
      </c>
      <c r="V246" s="122">
        <v>38</v>
      </c>
      <c r="W246" s="241"/>
      <c r="X246" s="122"/>
      <c r="Y246" s="122"/>
      <c r="Z246" s="122"/>
      <c r="AA246" s="115"/>
      <c r="AB246" s="122"/>
      <c r="AC246" s="122"/>
      <c r="AD246" s="122">
        <v>38</v>
      </c>
      <c r="AE246" s="122"/>
      <c r="AF246" s="122"/>
      <c r="AG246" s="264"/>
      <c r="AH246" s="298"/>
      <c r="AI246" s="115"/>
      <c r="AJ246" s="243"/>
      <c r="AK246" s="244"/>
      <c r="AL246" s="244"/>
      <c r="AM246" s="244"/>
      <c r="AN246" s="244"/>
      <c r="AO246" s="244"/>
      <c r="AP246" s="244"/>
      <c r="AQ246" s="244"/>
      <c r="AR246" s="244"/>
      <c r="AS246" s="244"/>
      <c r="AT246" s="244"/>
      <c r="AU246" s="244"/>
      <c r="AV246" s="244"/>
      <c r="AW246" s="244"/>
      <c r="AX246" s="244"/>
      <c r="AY246" s="244"/>
      <c r="AZ246" s="244"/>
      <c r="BA246" s="244"/>
      <c r="BB246" s="244"/>
      <c r="BC246" s="244"/>
      <c r="BD246" s="244"/>
      <c r="BE246" s="244"/>
      <c r="BF246" s="244"/>
    </row>
    <row r="247" spans="1:58" s="245" customFormat="1" ht="14.25" customHeight="1">
      <c r="A247" s="282" t="s">
        <v>200</v>
      </c>
      <c r="B247" s="234" t="s">
        <v>384</v>
      </c>
      <c r="C247" s="124"/>
      <c r="D247" s="124"/>
      <c r="E247" s="248"/>
      <c r="F247" s="249"/>
      <c r="G247" s="124" t="s">
        <v>380</v>
      </c>
      <c r="H247" s="248"/>
      <c r="I247" s="249"/>
      <c r="J247" s="124"/>
      <c r="K247" s="248"/>
      <c r="L247" s="124"/>
      <c r="M247" s="124"/>
      <c r="N247" s="124"/>
      <c r="O247" s="241">
        <f t="shared" si="64"/>
        <v>66</v>
      </c>
      <c r="P247" s="241"/>
      <c r="Q247" s="241"/>
      <c r="R247" s="241"/>
      <c r="S247" s="241"/>
      <c r="T247" s="241">
        <f>SUM(X247:AG247)</f>
        <v>66</v>
      </c>
      <c r="U247" s="241">
        <f t="shared" si="66"/>
        <v>0</v>
      </c>
      <c r="V247" s="122">
        <v>66</v>
      </c>
      <c r="W247" s="241"/>
      <c r="X247" s="122"/>
      <c r="Y247" s="122"/>
      <c r="Z247" s="122"/>
      <c r="AA247" s="122"/>
      <c r="AB247" s="122"/>
      <c r="AC247" s="122"/>
      <c r="AD247" s="122"/>
      <c r="AE247" s="122"/>
      <c r="AF247" s="122">
        <v>30</v>
      </c>
      <c r="AG247" s="122">
        <v>36</v>
      </c>
      <c r="AH247" s="115"/>
      <c r="AI247" s="115"/>
      <c r="AJ247" s="243"/>
      <c r="AK247" s="244"/>
      <c r="AL247" s="244"/>
      <c r="AM247" s="244"/>
      <c r="AN247" s="244"/>
      <c r="AO247" s="244"/>
      <c r="AP247" s="244"/>
      <c r="AQ247" s="244"/>
      <c r="AR247" s="244"/>
      <c r="AS247" s="244"/>
      <c r="AT247" s="244"/>
      <c r="AU247" s="244"/>
      <c r="AV247" s="244"/>
      <c r="AW247" s="244"/>
      <c r="AX247" s="244"/>
      <c r="AY247" s="244"/>
      <c r="AZ247" s="244"/>
      <c r="BA247" s="244"/>
      <c r="BB247" s="244"/>
      <c r="BC247" s="244"/>
      <c r="BD247" s="244"/>
      <c r="BE247" s="244"/>
      <c r="BF247" s="244"/>
    </row>
    <row r="248" spans="1:58" ht="23.25" hidden="1" customHeight="1">
      <c r="A248" s="56"/>
      <c r="B248" s="134"/>
      <c r="C248" s="344"/>
      <c r="D248" s="344"/>
      <c r="E248" s="360"/>
      <c r="F248" s="343"/>
      <c r="G248" s="344"/>
      <c r="H248" s="360"/>
      <c r="I248" s="343"/>
      <c r="J248" s="344"/>
      <c r="K248" s="344"/>
      <c r="L248" s="126"/>
      <c r="M248" s="126"/>
      <c r="N248" s="126"/>
      <c r="O248" s="30"/>
      <c r="P248" s="30"/>
      <c r="Q248" s="30"/>
      <c r="R248" s="30"/>
      <c r="S248" s="30"/>
      <c r="T248" s="30"/>
      <c r="U248" s="51"/>
      <c r="V248" s="51"/>
      <c r="W248" s="51"/>
      <c r="X248" s="51"/>
      <c r="Y248" s="51"/>
      <c r="Z248" s="51"/>
      <c r="AA248" s="51"/>
      <c r="AB248" s="51">
        <f t="shared" ref="AB248:AG248" si="69">SUM(AB249:AB275)</f>
        <v>0</v>
      </c>
      <c r="AC248" s="51">
        <f t="shared" si="69"/>
        <v>0</v>
      </c>
      <c r="AD248" s="51"/>
      <c r="AE248" s="51">
        <f t="shared" si="69"/>
        <v>0</v>
      </c>
      <c r="AF248" s="51"/>
      <c r="AG248" s="51">
        <f t="shared" si="69"/>
        <v>0</v>
      </c>
      <c r="AH248" s="51"/>
      <c r="AI248" s="51"/>
      <c r="AJ248" s="32"/>
    </row>
    <row r="249" spans="1:58" ht="30.75" hidden="1" customHeight="1">
      <c r="A249" s="65"/>
      <c r="B249" s="133"/>
      <c r="C249" s="1"/>
      <c r="D249" s="58"/>
      <c r="E249" s="59"/>
      <c r="F249" s="60"/>
      <c r="G249" s="58"/>
      <c r="H249" s="59"/>
      <c r="I249" s="61"/>
      <c r="J249" s="58"/>
      <c r="K249" s="1"/>
      <c r="L249" s="1"/>
      <c r="M249" s="1"/>
      <c r="N249" s="1"/>
      <c r="O249" s="40"/>
      <c r="P249" s="40"/>
      <c r="Q249" s="40"/>
      <c r="R249" s="40"/>
      <c r="S249" s="40"/>
      <c r="T249" s="40"/>
      <c r="U249" s="41"/>
      <c r="V249" s="41"/>
      <c r="W249" s="54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J249" s="42">
        <f t="shared" ref="AJ249:AJ273" si="70">T249-AI249</f>
        <v>0</v>
      </c>
    </row>
    <row r="250" spans="1:58" ht="11.25" hidden="1" customHeight="1">
      <c r="A250" s="65" t="s">
        <v>201</v>
      </c>
      <c r="B250" s="133"/>
      <c r="C250" s="55"/>
      <c r="D250" s="7"/>
      <c r="E250" s="8"/>
      <c r="F250" s="6"/>
      <c r="G250" s="7"/>
      <c r="H250" s="8"/>
      <c r="I250" s="12"/>
      <c r="J250" s="7"/>
      <c r="K250" s="55"/>
      <c r="L250" s="55"/>
      <c r="M250" s="55"/>
      <c r="N250" s="55"/>
      <c r="O250" s="40">
        <f t="shared" ref="O250:O273" si="71">R250+T250</f>
        <v>0</v>
      </c>
      <c r="P250" s="40"/>
      <c r="Q250" s="40"/>
      <c r="R250" s="40">
        <f t="shared" ref="R250:R273" si="72">T250/2</f>
        <v>0</v>
      </c>
      <c r="S250" s="40"/>
      <c r="T250" s="40">
        <f t="shared" ref="T250:T273" si="73">SUM(X250:AH250)</f>
        <v>0</v>
      </c>
      <c r="U250" s="41">
        <f t="shared" ref="U250:U275" si="74">T250-W250</f>
        <v>0</v>
      </c>
      <c r="V250" s="41"/>
      <c r="W250" s="54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54"/>
      <c r="AJ250" s="42">
        <f t="shared" si="70"/>
        <v>0</v>
      </c>
    </row>
    <row r="251" spans="1:58" ht="11.25" hidden="1" customHeight="1">
      <c r="A251" s="65" t="s">
        <v>202</v>
      </c>
      <c r="B251" s="133"/>
      <c r="C251" s="55"/>
      <c r="D251" s="7"/>
      <c r="E251" s="8"/>
      <c r="F251" s="6"/>
      <c r="G251" s="7"/>
      <c r="H251" s="8"/>
      <c r="I251" s="12"/>
      <c r="J251" s="7"/>
      <c r="K251" s="55"/>
      <c r="L251" s="55"/>
      <c r="M251" s="55"/>
      <c r="N251" s="55"/>
      <c r="O251" s="40">
        <f t="shared" si="71"/>
        <v>0</v>
      </c>
      <c r="P251" s="40"/>
      <c r="Q251" s="40"/>
      <c r="R251" s="40">
        <f t="shared" si="72"/>
        <v>0</v>
      </c>
      <c r="S251" s="40"/>
      <c r="T251" s="40">
        <f t="shared" si="73"/>
        <v>0</v>
      </c>
      <c r="U251" s="41">
        <f t="shared" si="74"/>
        <v>0</v>
      </c>
      <c r="V251" s="41"/>
      <c r="W251" s="54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54"/>
      <c r="AJ251" s="42">
        <f t="shared" si="70"/>
        <v>0</v>
      </c>
    </row>
    <row r="252" spans="1:58" ht="11.25" hidden="1" customHeight="1">
      <c r="A252" s="65" t="s">
        <v>203</v>
      </c>
      <c r="B252" s="133"/>
      <c r="C252" s="55"/>
      <c r="D252" s="7"/>
      <c r="E252" s="8"/>
      <c r="F252" s="6"/>
      <c r="G252" s="7"/>
      <c r="H252" s="8"/>
      <c r="I252" s="12"/>
      <c r="J252" s="7"/>
      <c r="K252" s="55"/>
      <c r="L252" s="55"/>
      <c r="M252" s="55"/>
      <c r="N252" s="55"/>
      <c r="O252" s="40">
        <f t="shared" si="71"/>
        <v>0</v>
      </c>
      <c r="P252" s="40"/>
      <c r="Q252" s="40"/>
      <c r="R252" s="40">
        <f t="shared" si="72"/>
        <v>0</v>
      </c>
      <c r="S252" s="40"/>
      <c r="T252" s="40">
        <f t="shared" si="73"/>
        <v>0</v>
      </c>
      <c r="U252" s="41">
        <f t="shared" si="74"/>
        <v>0</v>
      </c>
      <c r="V252" s="41"/>
      <c r="W252" s="54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54"/>
      <c r="AJ252" s="42">
        <f t="shared" si="70"/>
        <v>0</v>
      </c>
    </row>
    <row r="253" spans="1:58" ht="11.25" hidden="1" customHeight="1">
      <c r="A253" s="65" t="s">
        <v>204</v>
      </c>
      <c r="B253" s="133"/>
      <c r="C253" s="55"/>
      <c r="D253" s="7"/>
      <c r="E253" s="8"/>
      <c r="F253" s="6"/>
      <c r="G253" s="7"/>
      <c r="H253" s="8"/>
      <c r="I253" s="12"/>
      <c r="J253" s="7"/>
      <c r="K253" s="55"/>
      <c r="L253" s="55"/>
      <c r="M253" s="55"/>
      <c r="N253" s="55"/>
      <c r="O253" s="40">
        <f t="shared" si="71"/>
        <v>0</v>
      </c>
      <c r="P253" s="40"/>
      <c r="Q253" s="40"/>
      <c r="R253" s="40">
        <f t="shared" si="72"/>
        <v>0</v>
      </c>
      <c r="S253" s="40"/>
      <c r="T253" s="40">
        <f t="shared" si="73"/>
        <v>0</v>
      </c>
      <c r="U253" s="41">
        <f t="shared" si="74"/>
        <v>0</v>
      </c>
      <c r="V253" s="41"/>
      <c r="W253" s="54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54"/>
      <c r="AJ253" s="42">
        <f t="shared" si="70"/>
        <v>0</v>
      </c>
    </row>
    <row r="254" spans="1:58" ht="11.25" hidden="1" customHeight="1">
      <c r="A254" s="65" t="s">
        <v>205</v>
      </c>
      <c r="B254" s="133"/>
      <c r="C254" s="55"/>
      <c r="D254" s="7"/>
      <c r="E254" s="8"/>
      <c r="F254" s="6"/>
      <c r="G254" s="7"/>
      <c r="H254" s="8"/>
      <c r="I254" s="12"/>
      <c r="J254" s="7"/>
      <c r="K254" s="55"/>
      <c r="L254" s="55"/>
      <c r="M254" s="55"/>
      <c r="N254" s="55"/>
      <c r="O254" s="40">
        <f t="shared" si="71"/>
        <v>0</v>
      </c>
      <c r="P254" s="40"/>
      <c r="Q254" s="40"/>
      <c r="R254" s="40">
        <f t="shared" si="72"/>
        <v>0</v>
      </c>
      <c r="S254" s="40"/>
      <c r="T254" s="40">
        <f t="shared" si="73"/>
        <v>0</v>
      </c>
      <c r="U254" s="41">
        <f t="shared" si="74"/>
        <v>0</v>
      </c>
      <c r="V254" s="41"/>
      <c r="W254" s="54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54"/>
      <c r="AJ254" s="42">
        <f t="shared" si="70"/>
        <v>0</v>
      </c>
    </row>
    <row r="255" spans="1:58" ht="11.25" hidden="1" customHeight="1">
      <c r="A255" s="65" t="s">
        <v>206</v>
      </c>
      <c r="B255" s="133"/>
      <c r="C255" s="55"/>
      <c r="D255" s="7"/>
      <c r="E255" s="8"/>
      <c r="F255" s="6"/>
      <c r="G255" s="7"/>
      <c r="H255" s="8"/>
      <c r="I255" s="12"/>
      <c r="J255" s="7"/>
      <c r="K255" s="55"/>
      <c r="L255" s="55"/>
      <c r="M255" s="55"/>
      <c r="N255" s="55"/>
      <c r="O255" s="40">
        <f t="shared" si="71"/>
        <v>0</v>
      </c>
      <c r="P255" s="40"/>
      <c r="Q255" s="40"/>
      <c r="R255" s="40">
        <f t="shared" si="72"/>
        <v>0</v>
      </c>
      <c r="S255" s="40"/>
      <c r="T255" s="40">
        <f t="shared" si="73"/>
        <v>0</v>
      </c>
      <c r="U255" s="41">
        <f t="shared" si="74"/>
        <v>0</v>
      </c>
      <c r="V255" s="41"/>
      <c r="W255" s="54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54"/>
      <c r="AJ255" s="42">
        <f t="shared" si="70"/>
        <v>0</v>
      </c>
    </row>
    <row r="256" spans="1:58" ht="11.25" hidden="1" customHeight="1">
      <c r="A256" s="65" t="s">
        <v>207</v>
      </c>
      <c r="B256" s="133"/>
      <c r="C256" s="55"/>
      <c r="D256" s="7"/>
      <c r="E256" s="8"/>
      <c r="F256" s="6"/>
      <c r="G256" s="7"/>
      <c r="H256" s="8"/>
      <c r="I256" s="12"/>
      <c r="J256" s="7"/>
      <c r="K256" s="55"/>
      <c r="L256" s="55"/>
      <c r="M256" s="55"/>
      <c r="N256" s="55"/>
      <c r="O256" s="40">
        <f t="shared" si="71"/>
        <v>0</v>
      </c>
      <c r="P256" s="40"/>
      <c r="Q256" s="40"/>
      <c r="R256" s="40">
        <f t="shared" si="72"/>
        <v>0</v>
      </c>
      <c r="S256" s="40"/>
      <c r="T256" s="40">
        <f t="shared" si="73"/>
        <v>0</v>
      </c>
      <c r="U256" s="41">
        <f t="shared" si="74"/>
        <v>0</v>
      </c>
      <c r="V256" s="41"/>
      <c r="W256" s="54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54"/>
      <c r="AJ256" s="42">
        <f t="shared" si="70"/>
        <v>0</v>
      </c>
    </row>
    <row r="257" spans="1:36" ht="11.25" hidden="1" customHeight="1">
      <c r="A257" s="65" t="s">
        <v>208</v>
      </c>
      <c r="B257" s="133"/>
      <c r="C257" s="55"/>
      <c r="D257" s="7"/>
      <c r="E257" s="8"/>
      <c r="F257" s="6"/>
      <c r="G257" s="7"/>
      <c r="H257" s="8"/>
      <c r="I257" s="12"/>
      <c r="J257" s="7"/>
      <c r="K257" s="55"/>
      <c r="L257" s="55"/>
      <c r="M257" s="55"/>
      <c r="N257" s="55"/>
      <c r="O257" s="40">
        <f t="shared" si="71"/>
        <v>0</v>
      </c>
      <c r="P257" s="40"/>
      <c r="Q257" s="40"/>
      <c r="R257" s="40">
        <f t="shared" si="72"/>
        <v>0</v>
      </c>
      <c r="S257" s="40"/>
      <c r="T257" s="40">
        <f t="shared" si="73"/>
        <v>0</v>
      </c>
      <c r="U257" s="41">
        <f t="shared" si="74"/>
        <v>0</v>
      </c>
      <c r="V257" s="41"/>
      <c r="W257" s="54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54"/>
      <c r="AJ257" s="42">
        <f t="shared" si="70"/>
        <v>0</v>
      </c>
    </row>
    <row r="258" spans="1:36" ht="11.25" hidden="1" customHeight="1">
      <c r="A258" s="65" t="s">
        <v>209</v>
      </c>
      <c r="B258" s="133"/>
      <c r="C258" s="55"/>
      <c r="D258" s="7"/>
      <c r="E258" s="8"/>
      <c r="F258" s="6"/>
      <c r="G258" s="7"/>
      <c r="H258" s="8"/>
      <c r="I258" s="12"/>
      <c r="J258" s="7"/>
      <c r="K258" s="55"/>
      <c r="L258" s="55"/>
      <c r="M258" s="55"/>
      <c r="N258" s="55"/>
      <c r="O258" s="40">
        <f t="shared" si="71"/>
        <v>0</v>
      </c>
      <c r="P258" s="40"/>
      <c r="Q258" s="40"/>
      <c r="R258" s="40">
        <f t="shared" si="72"/>
        <v>0</v>
      </c>
      <c r="S258" s="40"/>
      <c r="T258" s="40">
        <f t="shared" si="73"/>
        <v>0</v>
      </c>
      <c r="U258" s="41">
        <f t="shared" si="74"/>
        <v>0</v>
      </c>
      <c r="V258" s="41"/>
      <c r="W258" s="54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54"/>
      <c r="AJ258" s="42">
        <f t="shared" si="70"/>
        <v>0</v>
      </c>
    </row>
    <row r="259" spans="1:36" ht="11.25" hidden="1" customHeight="1">
      <c r="A259" s="65" t="s">
        <v>210</v>
      </c>
      <c r="B259" s="133"/>
      <c r="C259" s="55"/>
      <c r="D259" s="7"/>
      <c r="E259" s="8"/>
      <c r="F259" s="6"/>
      <c r="G259" s="7"/>
      <c r="H259" s="8"/>
      <c r="I259" s="12"/>
      <c r="J259" s="7"/>
      <c r="K259" s="55"/>
      <c r="L259" s="55"/>
      <c r="M259" s="55"/>
      <c r="N259" s="55"/>
      <c r="O259" s="40">
        <f t="shared" si="71"/>
        <v>0</v>
      </c>
      <c r="P259" s="40"/>
      <c r="Q259" s="40"/>
      <c r="R259" s="40">
        <f t="shared" si="72"/>
        <v>0</v>
      </c>
      <c r="S259" s="40"/>
      <c r="T259" s="40">
        <f t="shared" si="73"/>
        <v>0</v>
      </c>
      <c r="U259" s="41">
        <f t="shared" si="74"/>
        <v>0</v>
      </c>
      <c r="V259" s="41"/>
      <c r="W259" s="54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54"/>
      <c r="AJ259" s="42">
        <f t="shared" si="70"/>
        <v>0</v>
      </c>
    </row>
    <row r="260" spans="1:36" ht="11.25" hidden="1" customHeight="1">
      <c r="A260" s="65" t="s">
        <v>211</v>
      </c>
      <c r="B260" s="133"/>
      <c r="C260" s="55"/>
      <c r="D260" s="7"/>
      <c r="E260" s="8"/>
      <c r="F260" s="6"/>
      <c r="G260" s="7"/>
      <c r="H260" s="8"/>
      <c r="I260" s="12"/>
      <c r="J260" s="7"/>
      <c r="K260" s="55"/>
      <c r="L260" s="55"/>
      <c r="M260" s="55"/>
      <c r="N260" s="55"/>
      <c r="O260" s="40">
        <f t="shared" si="71"/>
        <v>0</v>
      </c>
      <c r="P260" s="40"/>
      <c r="Q260" s="40"/>
      <c r="R260" s="40">
        <f t="shared" si="72"/>
        <v>0</v>
      </c>
      <c r="S260" s="40"/>
      <c r="T260" s="40">
        <f t="shared" si="73"/>
        <v>0</v>
      </c>
      <c r="U260" s="41">
        <f t="shared" si="74"/>
        <v>0</v>
      </c>
      <c r="V260" s="41"/>
      <c r="W260" s="54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54"/>
      <c r="AJ260" s="42">
        <f t="shared" si="70"/>
        <v>0</v>
      </c>
    </row>
    <row r="261" spans="1:36" ht="11.25" hidden="1" customHeight="1">
      <c r="A261" s="65" t="s">
        <v>212</v>
      </c>
      <c r="B261" s="133"/>
      <c r="C261" s="55"/>
      <c r="D261" s="7"/>
      <c r="E261" s="8"/>
      <c r="F261" s="6"/>
      <c r="G261" s="7"/>
      <c r="H261" s="8"/>
      <c r="I261" s="12"/>
      <c r="J261" s="7"/>
      <c r="K261" s="55"/>
      <c r="L261" s="55"/>
      <c r="M261" s="55"/>
      <c r="N261" s="55"/>
      <c r="O261" s="40">
        <f t="shared" si="71"/>
        <v>0</v>
      </c>
      <c r="P261" s="40"/>
      <c r="Q261" s="40"/>
      <c r="R261" s="40">
        <f t="shared" si="72"/>
        <v>0</v>
      </c>
      <c r="S261" s="40"/>
      <c r="T261" s="40">
        <f t="shared" si="73"/>
        <v>0</v>
      </c>
      <c r="U261" s="41">
        <f t="shared" si="74"/>
        <v>0</v>
      </c>
      <c r="V261" s="41"/>
      <c r="W261" s="54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54"/>
      <c r="AJ261" s="42">
        <f t="shared" si="70"/>
        <v>0</v>
      </c>
    </row>
    <row r="262" spans="1:36" ht="11.25" hidden="1" customHeight="1">
      <c r="A262" s="65" t="s">
        <v>213</v>
      </c>
      <c r="B262" s="133"/>
      <c r="C262" s="55"/>
      <c r="D262" s="7"/>
      <c r="E262" s="8"/>
      <c r="F262" s="6"/>
      <c r="G262" s="7"/>
      <c r="H262" s="8"/>
      <c r="I262" s="12"/>
      <c r="J262" s="7"/>
      <c r="K262" s="55"/>
      <c r="L262" s="55"/>
      <c r="M262" s="55"/>
      <c r="N262" s="55"/>
      <c r="O262" s="40">
        <f t="shared" si="71"/>
        <v>0</v>
      </c>
      <c r="P262" s="40"/>
      <c r="Q262" s="40"/>
      <c r="R262" s="40">
        <f t="shared" si="72"/>
        <v>0</v>
      </c>
      <c r="S262" s="40"/>
      <c r="T262" s="40">
        <f t="shared" si="73"/>
        <v>0</v>
      </c>
      <c r="U262" s="41">
        <f t="shared" si="74"/>
        <v>0</v>
      </c>
      <c r="V262" s="41"/>
      <c r="W262" s="54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54"/>
      <c r="AJ262" s="42">
        <f t="shared" si="70"/>
        <v>0</v>
      </c>
    </row>
    <row r="263" spans="1:36" ht="11.25" hidden="1" customHeight="1">
      <c r="A263" s="65" t="s">
        <v>214</v>
      </c>
      <c r="B263" s="133"/>
      <c r="C263" s="55"/>
      <c r="D263" s="7"/>
      <c r="E263" s="8"/>
      <c r="F263" s="6"/>
      <c r="G263" s="7"/>
      <c r="H263" s="8"/>
      <c r="I263" s="12"/>
      <c r="J263" s="7"/>
      <c r="K263" s="55"/>
      <c r="L263" s="55"/>
      <c r="M263" s="55"/>
      <c r="N263" s="55"/>
      <c r="O263" s="40">
        <f t="shared" si="71"/>
        <v>0</v>
      </c>
      <c r="P263" s="40"/>
      <c r="Q263" s="40"/>
      <c r="R263" s="40">
        <f t="shared" si="72"/>
        <v>0</v>
      </c>
      <c r="S263" s="40"/>
      <c r="T263" s="40">
        <f t="shared" si="73"/>
        <v>0</v>
      </c>
      <c r="U263" s="41">
        <f t="shared" si="74"/>
        <v>0</v>
      </c>
      <c r="V263" s="41"/>
      <c r="W263" s="54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54"/>
      <c r="AJ263" s="42">
        <f t="shared" si="70"/>
        <v>0</v>
      </c>
    </row>
    <row r="264" spans="1:36" ht="11.25" hidden="1" customHeight="1">
      <c r="A264" s="65" t="s">
        <v>215</v>
      </c>
      <c r="B264" s="133"/>
      <c r="C264" s="55"/>
      <c r="D264" s="7"/>
      <c r="E264" s="8"/>
      <c r="F264" s="6"/>
      <c r="G264" s="7"/>
      <c r="H264" s="8"/>
      <c r="I264" s="12"/>
      <c r="J264" s="7"/>
      <c r="K264" s="55"/>
      <c r="L264" s="55"/>
      <c r="M264" s="55"/>
      <c r="N264" s="55"/>
      <c r="O264" s="40">
        <f t="shared" si="71"/>
        <v>0</v>
      </c>
      <c r="P264" s="40"/>
      <c r="Q264" s="40"/>
      <c r="R264" s="40">
        <f t="shared" si="72"/>
        <v>0</v>
      </c>
      <c r="S264" s="40"/>
      <c r="T264" s="40">
        <f t="shared" si="73"/>
        <v>0</v>
      </c>
      <c r="U264" s="41">
        <f t="shared" si="74"/>
        <v>0</v>
      </c>
      <c r="V264" s="41"/>
      <c r="W264" s="54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54"/>
      <c r="AJ264" s="42">
        <f t="shared" si="70"/>
        <v>0</v>
      </c>
    </row>
    <row r="265" spans="1:36" ht="11.25" hidden="1" customHeight="1">
      <c r="A265" s="65" t="s">
        <v>216</v>
      </c>
      <c r="B265" s="133"/>
      <c r="C265" s="55"/>
      <c r="D265" s="7"/>
      <c r="E265" s="8"/>
      <c r="F265" s="6"/>
      <c r="G265" s="7"/>
      <c r="H265" s="8"/>
      <c r="I265" s="12"/>
      <c r="J265" s="7"/>
      <c r="K265" s="55"/>
      <c r="L265" s="55"/>
      <c r="M265" s="55"/>
      <c r="N265" s="55"/>
      <c r="O265" s="40">
        <f t="shared" si="71"/>
        <v>0</v>
      </c>
      <c r="P265" s="40"/>
      <c r="Q265" s="40"/>
      <c r="R265" s="40">
        <f t="shared" si="72"/>
        <v>0</v>
      </c>
      <c r="S265" s="40"/>
      <c r="T265" s="40">
        <f t="shared" si="73"/>
        <v>0</v>
      </c>
      <c r="U265" s="41">
        <f t="shared" si="74"/>
        <v>0</v>
      </c>
      <c r="V265" s="41"/>
      <c r="W265" s="54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54"/>
      <c r="AJ265" s="42">
        <f t="shared" si="70"/>
        <v>0</v>
      </c>
    </row>
    <row r="266" spans="1:36" ht="11.25" hidden="1" customHeight="1">
      <c r="A266" s="65" t="s">
        <v>217</v>
      </c>
      <c r="B266" s="133"/>
      <c r="C266" s="55"/>
      <c r="D266" s="7"/>
      <c r="E266" s="8"/>
      <c r="F266" s="6"/>
      <c r="G266" s="7"/>
      <c r="H266" s="8"/>
      <c r="I266" s="12"/>
      <c r="J266" s="7"/>
      <c r="K266" s="55"/>
      <c r="L266" s="55"/>
      <c r="M266" s="55"/>
      <c r="N266" s="55"/>
      <c r="O266" s="40">
        <f t="shared" si="71"/>
        <v>0</v>
      </c>
      <c r="P266" s="40"/>
      <c r="Q266" s="40"/>
      <c r="R266" s="40">
        <f t="shared" si="72"/>
        <v>0</v>
      </c>
      <c r="S266" s="40"/>
      <c r="T266" s="40">
        <f t="shared" si="73"/>
        <v>0</v>
      </c>
      <c r="U266" s="41">
        <f t="shared" si="74"/>
        <v>0</v>
      </c>
      <c r="V266" s="41"/>
      <c r="W266" s="54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54"/>
      <c r="AJ266" s="42">
        <f t="shared" si="70"/>
        <v>0</v>
      </c>
    </row>
    <row r="267" spans="1:36" ht="11.25" hidden="1" customHeight="1">
      <c r="A267" s="65" t="s">
        <v>218</v>
      </c>
      <c r="B267" s="133"/>
      <c r="C267" s="55"/>
      <c r="D267" s="7"/>
      <c r="E267" s="8"/>
      <c r="F267" s="6"/>
      <c r="G267" s="7"/>
      <c r="H267" s="8"/>
      <c r="I267" s="12"/>
      <c r="J267" s="7"/>
      <c r="K267" s="55"/>
      <c r="L267" s="55"/>
      <c r="M267" s="55"/>
      <c r="N267" s="55"/>
      <c r="O267" s="40">
        <f t="shared" si="71"/>
        <v>0</v>
      </c>
      <c r="P267" s="40"/>
      <c r="Q267" s="40"/>
      <c r="R267" s="40">
        <f t="shared" si="72"/>
        <v>0</v>
      </c>
      <c r="S267" s="40"/>
      <c r="T267" s="40">
        <f t="shared" si="73"/>
        <v>0</v>
      </c>
      <c r="U267" s="41">
        <f t="shared" si="74"/>
        <v>0</v>
      </c>
      <c r="V267" s="41"/>
      <c r="W267" s="54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54"/>
      <c r="AJ267" s="42">
        <f t="shared" si="70"/>
        <v>0</v>
      </c>
    </row>
    <row r="268" spans="1:36" ht="11.25" hidden="1" customHeight="1">
      <c r="A268" s="65" t="s">
        <v>219</v>
      </c>
      <c r="B268" s="133"/>
      <c r="C268" s="55"/>
      <c r="D268" s="7"/>
      <c r="E268" s="8"/>
      <c r="F268" s="6"/>
      <c r="G268" s="7"/>
      <c r="H268" s="8"/>
      <c r="I268" s="12"/>
      <c r="J268" s="7"/>
      <c r="K268" s="55"/>
      <c r="L268" s="55"/>
      <c r="M268" s="55"/>
      <c r="N268" s="55"/>
      <c r="O268" s="40">
        <f t="shared" si="71"/>
        <v>0</v>
      </c>
      <c r="P268" s="40"/>
      <c r="Q268" s="40"/>
      <c r="R268" s="40">
        <f t="shared" si="72"/>
        <v>0</v>
      </c>
      <c r="S268" s="40"/>
      <c r="T268" s="40">
        <f t="shared" si="73"/>
        <v>0</v>
      </c>
      <c r="U268" s="41">
        <f t="shared" si="74"/>
        <v>0</v>
      </c>
      <c r="V268" s="41"/>
      <c r="W268" s="54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54"/>
      <c r="AJ268" s="42">
        <f t="shared" si="70"/>
        <v>0</v>
      </c>
    </row>
    <row r="269" spans="1:36" ht="11.25" hidden="1" customHeight="1">
      <c r="A269" s="65" t="s">
        <v>220</v>
      </c>
      <c r="B269" s="133"/>
      <c r="C269" s="55"/>
      <c r="D269" s="7"/>
      <c r="E269" s="8"/>
      <c r="F269" s="6"/>
      <c r="G269" s="7"/>
      <c r="H269" s="8"/>
      <c r="I269" s="12"/>
      <c r="J269" s="7"/>
      <c r="K269" s="55"/>
      <c r="L269" s="55"/>
      <c r="M269" s="55"/>
      <c r="N269" s="55"/>
      <c r="O269" s="40">
        <f t="shared" si="71"/>
        <v>0</v>
      </c>
      <c r="P269" s="40"/>
      <c r="Q269" s="40"/>
      <c r="R269" s="40">
        <f t="shared" si="72"/>
        <v>0</v>
      </c>
      <c r="S269" s="40"/>
      <c r="T269" s="40">
        <f t="shared" si="73"/>
        <v>0</v>
      </c>
      <c r="U269" s="41">
        <f t="shared" si="74"/>
        <v>0</v>
      </c>
      <c r="V269" s="41"/>
      <c r="W269" s="54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54"/>
      <c r="AJ269" s="42">
        <f t="shared" si="70"/>
        <v>0</v>
      </c>
    </row>
    <row r="270" spans="1:36" ht="11.25" hidden="1" customHeight="1">
      <c r="A270" s="65" t="s">
        <v>221</v>
      </c>
      <c r="B270" s="133"/>
      <c r="C270" s="55"/>
      <c r="D270" s="7"/>
      <c r="E270" s="8"/>
      <c r="F270" s="6"/>
      <c r="G270" s="7"/>
      <c r="H270" s="8"/>
      <c r="I270" s="12"/>
      <c r="J270" s="7"/>
      <c r="K270" s="55"/>
      <c r="L270" s="55"/>
      <c r="M270" s="55"/>
      <c r="N270" s="55"/>
      <c r="O270" s="40">
        <f t="shared" si="71"/>
        <v>0</v>
      </c>
      <c r="P270" s="40"/>
      <c r="Q270" s="40"/>
      <c r="R270" s="40">
        <f t="shared" si="72"/>
        <v>0</v>
      </c>
      <c r="S270" s="40"/>
      <c r="T270" s="40">
        <f t="shared" si="73"/>
        <v>0</v>
      </c>
      <c r="U270" s="41">
        <f t="shared" si="74"/>
        <v>0</v>
      </c>
      <c r="V270" s="41"/>
      <c r="W270" s="54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54"/>
      <c r="AJ270" s="42">
        <f t="shared" si="70"/>
        <v>0</v>
      </c>
    </row>
    <row r="271" spans="1:36" ht="11.25" hidden="1" customHeight="1">
      <c r="A271" s="65" t="s">
        <v>222</v>
      </c>
      <c r="B271" s="133"/>
      <c r="C271" s="55"/>
      <c r="D271" s="7"/>
      <c r="E271" s="8"/>
      <c r="F271" s="6"/>
      <c r="G271" s="7"/>
      <c r="H271" s="8"/>
      <c r="I271" s="12"/>
      <c r="J271" s="7"/>
      <c r="K271" s="55"/>
      <c r="L271" s="55"/>
      <c r="M271" s="55"/>
      <c r="N271" s="55"/>
      <c r="O271" s="40">
        <f t="shared" si="71"/>
        <v>0</v>
      </c>
      <c r="P271" s="40"/>
      <c r="Q271" s="40"/>
      <c r="R271" s="40">
        <f t="shared" si="72"/>
        <v>0</v>
      </c>
      <c r="S271" s="40"/>
      <c r="T271" s="40">
        <f t="shared" si="73"/>
        <v>0</v>
      </c>
      <c r="U271" s="41">
        <f t="shared" si="74"/>
        <v>0</v>
      </c>
      <c r="V271" s="41"/>
      <c r="W271" s="54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54"/>
      <c r="AJ271" s="42">
        <f t="shared" si="70"/>
        <v>0</v>
      </c>
    </row>
    <row r="272" spans="1:36" ht="11.25" hidden="1" customHeight="1">
      <c r="A272" s="65" t="s">
        <v>223</v>
      </c>
      <c r="B272" s="133"/>
      <c r="C272" s="55"/>
      <c r="D272" s="7"/>
      <c r="E272" s="8"/>
      <c r="F272" s="6"/>
      <c r="G272" s="7"/>
      <c r="H272" s="8"/>
      <c r="I272" s="12"/>
      <c r="J272" s="7"/>
      <c r="K272" s="55"/>
      <c r="L272" s="55"/>
      <c r="M272" s="55"/>
      <c r="N272" s="55"/>
      <c r="O272" s="40">
        <f t="shared" si="71"/>
        <v>0</v>
      </c>
      <c r="P272" s="40"/>
      <c r="Q272" s="40"/>
      <c r="R272" s="40">
        <f t="shared" si="72"/>
        <v>0</v>
      </c>
      <c r="S272" s="40"/>
      <c r="T272" s="40">
        <f t="shared" si="73"/>
        <v>0</v>
      </c>
      <c r="U272" s="41">
        <f t="shared" si="74"/>
        <v>0</v>
      </c>
      <c r="V272" s="41"/>
      <c r="W272" s="54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54"/>
      <c r="AJ272" s="42">
        <f t="shared" si="70"/>
        <v>0</v>
      </c>
    </row>
    <row r="273" spans="1:36" ht="11.25" hidden="1" customHeight="1">
      <c r="A273" s="65" t="s">
        <v>224</v>
      </c>
      <c r="B273" s="133"/>
      <c r="C273" s="55"/>
      <c r="D273" s="7"/>
      <c r="E273" s="8"/>
      <c r="F273" s="6"/>
      <c r="G273" s="7"/>
      <c r="H273" s="8"/>
      <c r="I273" s="12"/>
      <c r="J273" s="7"/>
      <c r="K273" s="55"/>
      <c r="L273" s="55"/>
      <c r="M273" s="55"/>
      <c r="N273" s="55"/>
      <c r="O273" s="40">
        <f t="shared" si="71"/>
        <v>0</v>
      </c>
      <c r="P273" s="40"/>
      <c r="Q273" s="40"/>
      <c r="R273" s="40">
        <f t="shared" si="72"/>
        <v>0</v>
      </c>
      <c r="S273" s="40"/>
      <c r="T273" s="40">
        <f t="shared" si="73"/>
        <v>0</v>
      </c>
      <c r="U273" s="41">
        <f t="shared" si="74"/>
        <v>0</v>
      </c>
      <c r="V273" s="41"/>
      <c r="W273" s="54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54"/>
      <c r="AJ273" s="42">
        <f t="shared" si="70"/>
        <v>0</v>
      </c>
    </row>
    <row r="274" spans="1:36" ht="11.25" hidden="1" customHeight="1">
      <c r="A274" s="66"/>
      <c r="B274" s="128"/>
      <c r="C274" s="4"/>
      <c r="D274" s="4"/>
      <c r="E274" s="5"/>
      <c r="F274" s="6"/>
      <c r="G274" s="7"/>
      <c r="H274" s="8"/>
      <c r="I274" s="6"/>
      <c r="J274" s="7"/>
      <c r="K274" s="7"/>
      <c r="L274" s="7"/>
      <c r="M274" s="7"/>
      <c r="N274" s="7"/>
      <c r="O274" s="40"/>
      <c r="P274" s="40"/>
      <c r="Q274" s="40"/>
      <c r="R274" s="40"/>
      <c r="S274" s="40"/>
      <c r="T274" s="40"/>
      <c r="U274" s="41">
        <f t="shared" si="74"/>
        <v>0</v>
      </c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J274" s="42"/>
    </row>
    <row r="275" spans="1:36" ht="24" hidden="1" customHeight="1">
      <c r="A275" s="66"/>
      <c r="B275" s="128"/>
      <c r="C275" s="4"/>
      <c r="D275" s="4"/>
      <c r="E275" s="5"/>
      <c r="F275" s="9"/>
      <c r="G275" s="4"/>
      <c r="H275" s="5"/>
      <c r="I275" s="9"/>
      <c r="J275" s="4"/>
      <c r="K275" s="4"/>
      <c r="L275" s="4"/>
      <c r="M275" s="4"/>
      <c r="N275" s="4"/>
      <c r="O275" s="40"/>
      <c r="P275" s="40"/>
      <c r="Q275" s="40"/>
      <c r="R275" s="40"/>
      <c r="S275" s="40"/>
      <c r="T275" s="40"/>
      <c r="U275" s="41">
        <f t="shared" si="74"/>
        <v>0</v>
      </c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J275" s="42">
        <f t="shared" ref="AJ275:AJ306" si="75">T275-AI275</f>
        <v>0</v>
      </c>
    </row>
    <row r="276" spans="1:36" ht="11.25" hidden="1" customHeight="1">
      <c r="A276" s="56" t="s">
        <v>225</v>
      </c>
      <c r="B276" s="134"/>
      <c r="C276" s="344">
        <f>COUNTIF(C277:E303,1)+COUNTIF(C277:E303,2)+COUNTIF(C277:E303,3)+COUNTIF(C277:E303,4)+COUNTIF(C277:E303,5)+COUNTIF(C277:E303,6)+COUNTIF(C277:E303,7)+COUNTIF(C277:E303,8)</f>
        <v>0</v>
      </c>
      <c r="D276" s="344"/>
      <c r="E276" s="360"/>
      <c r="F276" s="343">
        <f>COUNTIF(F277:H303,1)+COUNTIF(F277:H303,2)+COUNTIF(F277:H303,3)+COUNTIF(F277:H303,4)+COUNTIF(F277:H303,5)+COUNTIF(F277:H303,6)+COUNTIF(F277:H303,7)+COUNTIF(F277:H303,8)</f>
        <v>0</v>
      </c>
      <c r="G276" s="344"/>
      <c r="H276" s="360"/>
      <c r="I276" s="343">
        <f>COUNTIF(I277:K303,1)+COUNTIF(I277:K303,2)+COUNTIF(I277:K303,3)+COUNTIF(I277:K303,4)+COUNTIF(I277:K303,5)+COUNTIF(I277:K303,6)+COUNTIF(I277:K303,7)+COUNTIF(I277:K303,8)</f>
        <v>0</v>
      </c>
      <c r="J276" s="344"/>
      <c r="K276" s="344"/>
      <c r="L276" s="126"/>
      <c r="M276" s="126"/>
      <c r="N276" s="126"/>
      <c r="O276" s="51">
        <f t="shared" ref="O276:AI276" si="76">SUM(O277:O303)</f>
        <v>0</v>
      </c>
      <c r="P276" s="51"/>
      <c r="Q276" s="51"/>
      <c r="R276" s="51">
        <f t="shared" si="76"/>
        <v>0</v>
      </c>
      <c r="S276" s="51"/>
      <c r="T276" s="51">
        <f t="shared" si="76"/>
        <v>0</v>
      </c>
      <c r="U276" s="51">
        <f t="shared" si="76"/>
        <v>0</v>
      </c>
      <c r="V276" s="51"/>
      <c r="W276" s="51">
        <f t="shared" si="76"/>
        <v>0</v>
      </c>
      <c r="X276" s="51">
        <f t="shared" si="76"/>
        <v>0</v>
      </c>
      <c r="Y276" s="51">
        <f t="shared" si="76"/>
        <v>0</v>
      </c>
      <c r="Z276" s="51">
        <f t="shared" si="76"/>
        <v>0</v>
      </c>
      <c r="AA276" s="51">
        <f t="shared" si="76"/>
        <v>0</v>
      </c>
      <c r="AB276" s="51">
        <f t="shared" si="76"/>
        <v>0</v>
      </c>
      <c r="AC276" s="51">
        <f t="shared" si="76"/>
        <v>0</v>
      </c>
      <c r="AD276" s="51">
        <f t="shared" si="76"/>
        <v>0</v>
      </c>
      <c r="AE276" s="51">
        <f t="shared" si="76"/>
        <v>0</v>
      </c>
      <c r="AF276" s="51">
        <f t="shared" si="76"/>
        <v>0</v>
      </c>
      <c r="AG276" s="51">
        <f t="shared" si="76"/>
        <v>0</v>
      </c>
      <c r="AH276" s="51">
        <f t="shared" si="76"/>
        <v>0</v>
      </c>
      <c r="AI276" s="51">
        <f t="shared" si="76"/>
        <v>0</v>
      </c>
      <c r="AJ276" s="32">
        <f t="shared" si="75"/>
        <v>0</v>
      </c>
    </row>
    <row r="277" spans="1:36" ht="11.25" hidden="1" customHeight="1">
      <c r="A277" s="65" t="s">
        <v>226</v>
      </c>
      <c r="B277" s="133"/>
      <c r="C277" s="1"/>
      <c r="D277" s="58"/>
      <c r="E277" s="59"/>
      <c r="F277" s="60"/>
      <c r="G277" s="58"/>
      <c r="H277" s="59"/>
      <c r="I277" s="61"/>
      <c r="J277" s="58"/>
      <c r="K277" s="1"/>
      <c r="L277" s="1"/>
      <c r="M277" s="1"/>
      <c r="N277" s="1"/>
      <c r="O277" s="41">
        <f t="shared" ref="O277:O303" si="77">R277+T277</f>
        <v>0</v>
      </c>
      <c r="P277" s="41"/>
      <c r="Q277" s="41"/>
      <c r="R277" s="41">
        <f t="shared" ref="R277:R301" si="78">T277/2</f>
        <v>0</v>
      </c>
      <c r="S277" s="41"/>
      <c r="T277" s="41">
        <f t="shared" ref="T277:T303" si="79">SUM(X277:AH277)</f>
        <v>0</v>
      </c>
      <c r="U277" s="41">
        <f t="shared" ref="U277:U303" si="80">T277-W277</f>
        <v>0</v>
      </c>
      <c r="V277" s="41"/>
      <c r="W277" s="54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54"/>
      <c r="AJ277" s="42">
        <f t="shared" si="75"/>
        <v>0</v>
      </c>
    </row>
    <row r="278" spans="1:36" ht="11.25" hidden="1" customHeight="1">
      <c r="A278" s="65" t="s">
        <v>227</v>
      </c>
      <c r="B278" s="133"/>
      <c r="C278" s="55"/>
      <c r="D278" s="7"/>
      <c r="E278" s="8"/>
      <c r="F278" s="6"/>
      <c r="G278" s="7"/>
      <c r="H278" s="8"/>
      <c r="I278" s="12"/>
      <c r="J278" s="7"/>
      <c r="K278" s="55"/>
      <c r="L278" s="55"/>
      <c r="M278" s="55"/>
      <c r="N278" s="55"/>
      <c r="O278" s="41">
        <f t="shared" si="77"/>
        <v>0</v>
      </c>
      <c r="P278" s="41"/>
      <c r="Q278" s="41"/>
      <c r="R278" s="41">
        <f t="shared" si="78"/>
        <v>0</v>
      </c>
      <c r="S278" s="41"/>
      <c r="T278" s="41">
        <f t="shared" si="79"/>
        <v>0</v>
      </c>
      <c r="U278" s="41">
        <f t="shared" si="80"/>
        <v>0</v>
      </c>
      <c r="V278" s="41"/>
      <c r="W278" s="54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54"/>
      <c r="AJ278" s="42">
        <f t="shared" si="75"/>
        <v>0</v>
      </c>
    </row>
    <row r="279" spans="1:36" ht="11.25" hidden="1" customHeight="1">
      <c r="A279" s="65" t="s">
        <v>228</v>
      </c>
      <c r="B279" s="133"/>
      <c r="C279" s="55"/>
      <c r="D279" s="7"/>
      <c r="E279" s="8"/>
      <c r="F279" s="6"/>
      <c r="G279" s="7"/>
      <c r="H279" s="8"/>
      <c r="I279" s="12"/>
      <c r="J279" s="7"/>
      <c r="K279" s="55"/>
      <c r="L279" s="55"/>
      <c r="M279" s="55"/>
      <c r="N279" s="55"/>
      <c r="O279" s="41">
        <f t="shared" si="77"/>
        <v>0</v>
      </c>
      <c r="P279" s="41"/>
      <c r="Q279" s="41"/>
      <c r="R279" s="41">
        <f t="shared" si="78"/>
        <v>0</v>
      </c>
      <c r="S279" s="41"/>
      <c r="T279" s="41">
        <f t="shared" si="79"/>
        <v>0</v>
      </c>
      <c r="U279" s="41">
        <f t="shared" si="80"/>
        <v>0</v>
      </c>
      <c r="V279" s="41"/>
      <c r="W279" s="54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54"/>
      <c r="AJ279" s="42">
        <f t="shared" si="75"/>
        <v>0</v>
      </c>
    </row>
    <row r="280" spans="1:36" ht="11.25" hidden="1" customHeight="1">
      <c r="A280" s="65" t="s">
        <v>229</v>
      </c>
      <c r="B280" s="133"/>
      <c r="C280" s="55"/>
      <c r="D280" s="7"/>
      <c r="E280" s="8"/>
      <c r="F280" s="6"/>
      <c r="G280" s="7"/>
      <c r="H280" s="8"/>
      <c r="I280" s="12"/>
      <c r="J280" s="7"/>
      <c r="K280" s="55"/>
      <c r="L280" s="55"/>
      <c r="M280" s="55"/>
      <c r="N280" s="55"/>
      <c r="O280" s="41">
        <f t="shared" si="77"/>
        <v>0</v>
      </c>
      <c r="P280" s="41"/>
      <c r="Q280" s="41"/>
      <c r="R280" s="41">
        <f t="shared" si="78"/>
        <v>0</v>
      </c>
      <c r="S280" s="41"/>
      <c r="T280" s="41">
        <f t="shared" si="79"/>
        <v>0</v>
      </c>
      <c r="U280" s="41">
        <f t="shared" si="80"/>
        <v>0</v>
      </c>
      <c r="V280" s="41"/>
      <c r="W280" s="54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54"/>
      <c r="AJ280" s="42">
        <f t="shared" si="75"/>
        <v>0</v>
      </c>
    </row>
    <row r="281" spans="1:36" ht="11.25" hidden="1" customHeight="1">
      <c r="A281" s="65" t="s">
        <v>230</v>
      </c>
      <c r="B281" s="133"/>
      <c r="C281" s="55"/>
      <c r="D281" s="7"/>
      <c r="E281" s="8"/>
      <c r="F281" s="6"/>
      <c r="G281" s="7"/>
      <c r="H281" s="8"/>
      <c r="I281" s="12"/>
      <c r="J281" s="7"/>
      <c r="K281" s="55"/>
      <c r="L281" s="55"/>
      <c r="M281" s="55"/>
      <c r="N281" s="55"/>
      <c r="O281" s="41">
        <f t="shared" si="77"/>
        <v>0</v>
      </c>
      <c r="P281" s="41"/>
      <c r="Q281" s="41"/>
      <c r="R281" s="41">
        <f t="shared" si="78"/>
        <v>0</v>
      </c>
      <c r="S281" s="41"/>
      <c r="T281" s="41">
        <f t="shared" si="79"/>
        <v>0</v>
      </c>
      <c r="U281" s="41">
        <f t="shared" si="80"/>
        <v>0</v>
      </c>
      <c r="V281" s="41"/>
      <c r="W281" s="54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54"/>
      <c r="AJ281" s="42">
        <f t="shared" si="75"/>
        <v>0</v>
      </c>
    </row>
    <row r="282" spans="1:36" ht="11.25" hidden="1" customHeight="1">
      <c r="A282" s="65" t="s">
        <v>231</v>
      </c>
      <c r="B282" s="133"/>
      <c r="C282" s="55"/>
      <c r="D282" s="7"/>
      <c r="E282" s="8"/>
      <c r="F282" s="6"/>
      <c r="G282" s="7"/>
      <c r="H282" s="8"/>
      <c r="I282" s="12"/>
      <c r="J282" s="7"/>
      <c r="K282" s="55"/>
      <c r="L282" s="55"/>
      <c r="M282" s="55"/>
      <c r="N282" s="55"/>
      <c r="O282" s="41">
        <f t="shared" si="77"/>
        <v>0</v>
      </c>
      <c r="P282" s="41"/>
      <c r="Q282" s="41"/>
      <c r="R282" s="41">
        <f t="shared" si="78"/>
        <v>0</v>
      </c>
      <c r="S282" s="41"/>
      <c r="T282" s="41">
        <f t="shared" si="79"/>
        <v>0</v>
      </c>
      <c r="U282" s="41">
        <f t="shared" si="80"/>
        <v>0</v>
      </c>
      <c r="V282" s="41"/>
      <c r="W282" s="54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54"/>
      <c r="AJ282" s="42">
        <f t="shared" si="75"/>
        <v>0</v>
      </c>
    </row>
    <row r="283" spans="1:36" ht="11.25" hidden="1" customHeight="1">
      <c r="A283" s="65" t="s">
        <v>232</v>
      </c>
      <c r="B283" s="133"/>
      <c r="C283" s="55"/>
      <c r="D283" s="7"/>
      <c r="E283" s="8"/>
      <c r="F283" s="6"/>
      <c r="G283" s="7"/>
      <c r="H283" s="8"/>
      <c r="I283" s="12"/>
      <c r="J283" s="7"/>
      <c r="K283" s="55"/>
      <c r="L283" s="55"/>
      <c r="M283" s="55"/>
      <c r="N283" s="55"/>
      <c r="O283" s="41">
        <f t="shared" si="77"/>
        <v>0</v>
      </c>
      <c r="P283" s="41"/>
      <c r="Q283" s="41"/>
      <c r="R283" s="41">
        <f t="shared" si="78"/>
        <v>0</v>
      </c>
      <c r="S283" s="41"/>
      <c r="T283" s="41">
        <f t="shared" si="79"/>
        <v>0</v>
      </c>
      <c r="U283" s="41">
        <f t="shared" si="80"/>
        <v>0</v>
      </c>
      <c r="V283" s="41"/>
      <c r="W283" s="54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54"/>
      <c r="AJ283" s="42">
        <f t="shared" si="75"/>
        <v>0</v>
      </c>
    </row>
    <row r="284" spans="1:36" ht="11.25" hidden="1" customHeight="1">
      <c r="A284" s="65" t="s">
        <v>233</v>
      </c>
      <c r="B284" s="133"/>
      <c r="C284" s="55"/>
      <c r="D284" s="7"/>
      <c r="E284" s="8"/>
      <c r="F284" s="6"/>
      <c r="G284" s="7"/>
      <c r="H284" s="8"/>
      <c r="I284" s="12"/>
      <c r="J284" s="7"/>
      <c r="K284" s="55"/>
      <c r="L284" s="55"/>
      <c r="M284" s="55"/>
      <c r="N284" s="55"/>
      <c r="O284" s="41">
        <f t="shared" si="77"/>
        <v>0</v>
      </c>
      <c r="P284" s="41"/>
      <c r="Q284" s="41"/>
      <c r="R284" s="41">
        <f t="shared" si="78"/>
        <v>0</v>
      </c>
      <c r="S284" s="41"/>
      <c r="T284" s="41">
        <f t="shared" si="79"/>
        <v>0</v>
      </c>
      <c r="U284" s="41">
        <f t="shared" si="80"/>
        <v>0</v>
      </c>
      <c r="V284" s="41"/>
      <c r="W284" s="54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54"/>
      <c r="AJ284" s="42">
        <f t="shared" si="75"/>
        <v>0</v>
      </c>
    </row>
    <row r="285" spans="1:36" ht="11.25" hidden="1" customHeight="1">
      <c r="A285" s="65" t="s">
        <v>234</v>
      </c>
      <c r="B285" s="133"/>
      <c r="C285" s="55"/>
      <c r="D285" s="7"/>
      <c r="E285" s="8"/>
      <c r="F285" s="6"/>
      <c r="G285" s="7"/>
      <c r="H285" s="8"/>
      <c r="I285" s="12"/>
      <c r="J285" s="7"/>
      <c r="K285" s="55"/>
      <c r="L285" s="55"/>
      <c r="M285" s="55"/>
      <c r="N285" s="55"/>
      <c r="O285" s="41">
        <f t="shared" si="77"/>
        <v>0</v>
      </c>
      <c r="P285" s="41"/>
      <c r="Q285" s="41"/>
      <c r="R285" s="41">
        <f t="shared" si="78"/>
        <v>0</v>
      </c>
      <c r="S285" s="41"/>
      <c r="T285" s="41">
        <f t="shared" si="79"/>
        <v>0</v>
      </c>
      <c r="U285" s="41">
        <f t="shared" si="80"/>
        <v>0</v>
      </c>
      <c r="V285" s="41"/>
      <c r="W285" s="54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54"/>
      <c r="AJ285" s="42">
        <f t="shared" si="75"/>
        <v>0</v>
      </c>
    </row>
    <row r="286" spans="1:36" ht="11.25" hidden="1" customHeight="1">
      <c r="A286" s="65" t="s">
        <v>235</v>
      </c>
      <c r="B286" s="133"/>
      <c r="C286" s="55"/>
      <c r="D286" s="7"/>
      <c r="E286" s="8"/>
      <c r="F286" s="6"/>
      <c r="G286" s="7"/>
      <c r="H286" s="8"/>
      <c r="I286" s="12"/>
      <c r="J286" s="7"/>
      <c r="K286" s="55"/>
      <c r="L286" s="55"/>
      <c r="M286" s="55"/>
      <c r="N286" s="55"/>
      <c r="O286" s="41">
        <f t="shared" si="77"/>
        <v>0</v>
      </c>
      <c r="P286" s="41"/>
      <c r="Q286" s="41"/>
      <c r="R286" s="41">
        <f t="shared" si="78"/>
        <v>0</v>
      </c>
      <c r="S286" s="41"/>
      <c r="T286" s="41">
        <f t="shared" si="79"/>
        <v>0</v>
      </c>
      <c r="U286" s="41">
        <f t="shared" si="80"/>
        <v>0</v>
      </c>
      <c r="V286" s="41"/>
      <c r="W286" s="54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54"/>
      <c r="AJ286" s="42">
        <f t="shared" si="75"/>
        <v>0</v>
      </c>
    </row>
    <row r="287" spans="1:36" ht="11.25" hidden="1" customHeight="1">
      <c r="A287" s="65" t="s">
        <v>236</v>
      </c>
      <c r="B287" s="133"/>
      <c r="C287" s="55"/>
      <c r="D287" s="7"/>
      <c r="E287" s="8"/>
      <c r="F287" s="6"/>
      <c r="G287" s="7"/>
      <c r="H287" s="8"/>
      <c r="I287" s="12"/>
      <c r="J287" s="7"/>
      <c r="K287" s="55"/>
      <c r="L287" s="55"/>
      <c r="M287" s="55"/>
      <c r="N287" s="55"/>
      <c r="O287" s="41">
        <f t="shared" si="77"/>
        <v>0</v>
      </c>
      <c r="P287" s="41"/>
      <c r="Q287" s="41"/>
      <c r="R287" s="41">
        <f t="shared" si="78"/>
        <v>0</v>
      </c>
      <c r="S287" s="41"/>
      <c r="T287" s="41">
        <f t="shared" si="79"/>
        <v>0</v>
      </c>
      <c r="U287" s="41">
        <f t="shared" si="80"/>
        <v>0</v>
      </c>
      <c r="V287" s="41"/>
      <c r="W287" s="54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54"/>
      <c r="AJ287" s="42">
        <f t="shared" si="75"/>
        <v>0</v>
      </c>
    </row>
    <row r="288" spans="1:36" ht="11.25" hidden="1" customHeight="1">
      <c r="A288" s="65" t="s">
        <v>237</v>
      </c>
      <c r="B288" s="133"/>
      <c r="C288" s="55"/>
      <c r="D288" s="7"/>
      <c r="E288" s="8"/>
      <c r="F288" s="6"/>
      <c r="G288" s="7"/>
      <c r="H288" s="8"/>
      <c r="I288" s="12"/>
      <c r="J288" s="7"/>
      <c r="K288" s="55"/>
      <c r="L288" s="55"/>
      <c r="M288" s="55"/>
      <c r="N288" s="55"/>
      <c r="O288" s="41">
        <f t="shared" si="77"/>
        <v>0</v>
      </c>
      <c r="P288" s="41"/>
      <c r="Q288" s="41"/>
      <c r="R288" s="41">
        <f t="shared" si="78"/>
        <v>0</v>
      </c>
      <c r="S288" s="41"/>
      <c r="T288" s="41">
        <f t="shared" si="79"/>
        <v>0</v>
      </c>
      <c r="U288" s="41">
        <f t="shared" si="80"/>
        <v>0</v>
      </c>
      <c r="V288" s="41"/>
      <c r="W288" s="54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54"/>
      <c r="AJ288" s="42">
        <f t="shared" si="75"/>
        <v>0</v>
      </c>
    </row>
    <row r="289" spans="1:36" ht="11.25" hidden="1" customHeight="1">
      <c r="A289" s="65" t="s">
        <v>238</v>
      </c>
      <c r="B289" s="133"/>
      <c r="C289" s="55"/>
      <c r="D289" s="7"/>
      <c r="E289" s="8"/>
      <c r="F289" s="6"/>
      <c r="G289" s="7"/>
      <c r="H289" s="8"/>
      <c r="I289" s="12"/>
      <c r="J289" s="7"/>
      <c r="K289" s="55"/>
      <c r="L289" s="55"/>
      <c r="M289" s="55"/>
      <c r="N289" s="55"/>
      <c r="O289" s="41">
        <f t="shared" si="77"/>
        <v>0</v>
      </c>
      <c r="P289" s="41"/>
      <c r="Q289" s="41"/>
      <c r="R289" s="41">
        <f t="shared" si="78"/>
        <v>0</v>
      </c>
      <c r="S289" s="41"/>
      <c r="T289" s="41">
        <f t="shared" si="79"/>
        <v>0</v>
      </c>
      <c r="U289" s="41">
        <f t="shared" si="80"/>
        <v>0</v>
      </c>
      <c r="V289" s="41"/>
      <c r="W289" s="54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54"/>
      <c r="AJ289" s="42">
        <f t="shared" si="75"/>
        <v>0</v>
      </c>
    </row>
    <row r="290" spans="1:36" ht="11.25" hidden="1" customHeight="1">
      <c r="A290" s="65" t="s">
        <v>239</v>
      </c>
      <c r="B290" s="133"/>
      <c r="C290" s="55"/>
      <c r="D290" s="7"/>
      <c r="E290" s="8"/>
      <c r="F290" s="6"/>
      <c r="G290" s="7"/>
      <c r="H290" s="8"/>
      <c r="I290" s="12"/>
      <c r="J290" s="7"/>
      <c r="K290" s="55"/>
      <c r="L290" s="55"/>
      <c r="M290" s="55"/>
      <c r="N290" s="55"/>
      <c r="O290" s="41">
        <f t="shared" si="77"/>
        <v>0</v>
      </c>
      <c r="P290" s="41"/>
      <c r="Q290" s="41"/>
      <c r="R290" s="41">
        <f t="shared" si="78"/>
        <v>0</v>
      </c>
      <c r="S290" s="41"/>
      <c r="T290" s="41">
        <f t="shared" si="79"/>
        <v>0</v>
      </c>
      <c r="U290" s="41">
        <f t="shared" si="80"/>
        <v>0</v>
      </c>
      <c r="V290" s="41"/>
      <c r="W290" s="54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54"/>
      <c r="AJ290" s="42">
        <f t="shared" si="75"/>
        <v>0</v>
      </c>
    </row>
    <row r="291" spans="1:36" ht="11.25" hidden="1" customHeight="1">
      <c r="A291" s="65" t="s">
        <v>240</v>
      </c>
      <c r="B291" s="133"/>
      <c r="C291" s="55"/>
      <c r="D291" s="7"/>
      <c r="E291" s="8"/>
      <c r="F291" s="6"/>
      <c r="G291" s="7"/>
      <c r="H291" s="8"/>
      <c r="I291" s="12"/>
      <c r="J291" s="7"/>
      <c r="K291" s="55"/>
      <c r="L291" s="55"/>
      <c r="M291" s="55"/>
      <c r="N291" s="55"/>
      <c r="O291" s="41">
        <f t="shared" si="77"/>
        <v>0</v>
      </c>
      <c r="P291" s="41"/>
      <c r="Q291" s="41"/>
      <c r="R291" s="41">
        <f t="shared" si="78"/>
        <v>0</v>
      </c>
      <c r="S291" s="41"/>
      <c r="T291" s="41">
        <f t="shared" si="79"/>
        <v>0</v>
      </c>
      <c r="U291" s="41">
        <f t="shared" si="80"/>
        <v>0</v>
      </c>
      <c r="V291" s="41"/>
      <c r="W291" s="54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54"/>
      <c r="AJ291" s="42">
        <f t="shared" si="75"/>
        <v>0</v>
      </c>
    </row>
    <row r="292" spans="1:36" ht="11.25" hidden="1" customHeight="1">
      <c r="A292" s="65" t="s">
        <v>241</v>
      </c>
      <c r="B292" s="133"/>
      <c r="C292" s="55"/>
      <c r="D292" s="7"/>
      <c r="E292" s="8"/>
      <c r="F292" s="6"/>
      <c r="G292" s="7"/>
      <c r="H292" s="8"/>
      <c r="I292" s="12"/>
      <c r="J292" s="7"/>
      <c r="K292" s="55"/>
      <c r="L292" s="55"/>
      <c r="M292" s="55"/>
      <c r="N292" s="55"/>
      <c r="O292" s="41">
        <f t="shared" si="77"/>
        <v>0</v>
      </c>
      <c r="P292" s="41"/>
      <c r="Q292" s="41"/>
      <c r="R292" s="41">
        <f t="shared" si="78"/>
        <v>0</v>
      </c>
      <c r="S292" s="41"/>
      <c r="T292" s="41">
        <f t="shared" si="79"/>
        <v>0</v>
      </c>
      <c r="U292" s="41">
        <f t="shared" si="80"/>
        <v>0</v>
      </c>
      <c r="V292" s="41"/>
      <c r="W292" s="54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54"/>
      <c r="AJ292" s="42">
        <f t="shared" si="75"/>
        <v>0</v>
      </c>
    </row>
    <row r="293" spans="1:36" ht="11.25" hidden="1" customHeight="1">
      <c r="A293" s="65" t="s">
        <v>242</v>
      </c>
      <c r="B293" s="133"/>
      <c r="C293" s="55"/>
      <c r="D293" s="7"/>
      <c r="E293" s="8"/>
      <c r="F293" s="6"/>
      <c r="G293" s="7"/>
      <c r="H293" s="8"/>
      <c r="I293" s="12"/>
      <c r="J293" s="7"/>
      <c r="K293" s="55"/>
      <c r="L293" s="55"/>
      <c r="M293" s="55"/>
      <c r="N293" s="55"/>
      <c r="O293" s="41">
        <f t="shared" si="77"/>
        <v>0</v>
      </c>
      <c r="P293" s="41"/>
      <c r="Q293" s="41"/>
      <c r="R293" s="41">
        <f t="shared" si="78"/>
        <v>0</v>
      </c>
      <c r="S293" s="41"/>
      <c r="T293" s="41">
        <f t="shared" si="79"/>
        <v>0</v>
      </c>
      <c r="U293" s="41">
        <f t="shared" si="80"/>
        <v>0</v>
      </c>
      <c r="V293" s="41"/>
      <c r="W293" s="54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54"/>
      <c r="AJ293" s="42">
        <f t="shared" si="75"/>
        <v>0</v>
      </c>
    </row>
    <row r="294" spans="1:36" ht="11.25" hidden="1" customHeight="1">
      <c r="A294" s="65" t="s">
        <v>243</v>
      </c>
      <c r="B294" s="133"/>
      <c r="C294" s="55"/>
      <c r="D294" s="7"/>
      <c r="E294" s="8"/>
      <c r="F294" s="6"/>
      <c r="G294" s="7"/>
      <c r="H294" s="8"/>
      <c r="I294" s="12"/>
      <c r="J294" s="7"/>
      <c r="K294" s="55"/>
      <c r="L294" s="55"/>
      <c r="M294" s="55"/>
      <c r="N294" s="55"/>
      <c r="O294" s="41">
        <f t="shared" si="77"/>
        <v>0</v>
      </c>
      <c r="P294" s="41"/>
      <c r="Q294" s="41"/>
      <c r="R294" s="41">
        <f t="shared" si="78"/>
        <v>0</v>
      </c>
      <c r="S294" s="41"/>
      <c r="T294" s="41">
        <f t="shared" si="79"/>
        <v>0</v>
      </c>
      <c r="U294" s="41">
        <f t="shared" si="80"/>
        <v>0</v>
      </c>
      <c r="V294" s="41"/>
      <c r="W294" s="54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54"/>
      <c r="AJ294" s="42">
        <f t="shared" si="75"/>
        <v>0</v>
      </c>
    </row>
    <row r="295" spans="1:36" ht="11.25" hidden="1" customHeight="1">
      <c r="A295" s="65" t="s">
        <v>244</v>
      </c>
      <c r="B295" s="133"/>
      <c r="C295" s="55"/>
      <c r="D295" s="7"/>
      <c r="E295" s="8"/>
      <c r="F295" s="6"/>
      <c r="G295" s="7"/>
      <c r="H295" s="8"/>
      <c r="I295" s="12"/>
      <c r="J295" s="7"/>
      <c r="K295" s="55"/>
      <c r="L295" s="55"/>
      <c r="M295" s="55"/>
      <c r="N295" s="55"/>
      <c r="O295" s="41">
        <f t="shared" si="77"/>
        <v>0</v>
      </c>
      <c r="P295" s="41"/>
      <c r="Q295" s="41"/>
      <c r="R295" s="41">
        <f t="shared" si="78"/>
        <v>0</v>
      </c>
      <c r="S295" s="41"/>
      <c r="T295" s="41">
        <f t="shared" si="79"/>
        <v>0</v>
      </c>
      <c r="U295" s="41">
        <f t="shared" si="80"/>
        <v>0</v>
      </c>
      <c r="V295" s="41"/>
      <c r="W295" s="54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54"/>
      <c r="AJ295" s="42">
        <f t="shared" si="75"/>
        <v>0</v>
      </c>
    </row>
    <row r="296" spans="1:36" ht="11.25" hidden="1" customHeight="1">
      <c r="A296" s="65" t="s">
        <v>245</v>
      </c>
      <c r="B296" s="133"/>
      <c r="C296" s="55"/>
      <c r="D296" s="7"/>
      <c r="E296" s="8"/>
      <c r="F296" s="6"/>
      <c r="G296" s="7"/>
      <c r="H296" s="8"/>
      <c r="I296" s="12"/>
      <c r="J296" s="7"/>
      <c r="K296" s="55"/>
      <c r="L296" s="55"/>
      <c r="M296" s="55"/>
      <c r="N296" s="55"/>
      <c r="O296" s="41">
        <f t="shared" si="77"/>
        <v>0</v>
      </c>
      <c r="P296" s="41"/>
      <c r="Q296" s="41"/>
      <c r="R296" s="41">
        <f t="shared" si="78"/>
        <v>0</v>
      </c>
      <c r="S296" s="41"/>
      <c r="T296" s="41">
        <f t="shared" si="79"/>
        <v>0</v>
      </c>
      <c r="U296" s="41">
        <f t="shared" si="80"/>
        <v>0</v>
      </c>
      <c r="V296" s="41"/>
      <c r="W296" s="54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54"/>
      <c r="AJ296" s="42">
        <f t="shared" si="75"/>
        <v>0</v>
      </c>
    </row>
    <row r="297" spans="1:36" ht="11.25" hidden="1" customHeight="1">
      <c r="A297" s="65" t="s">
        <v>246</v>
      </c>
      <c r="B297" s="133"/>
      <c r="C297" s="55"/>
      <c r="D297" s="7"/>
      <c r="E297" s="8"/>
      <c r="F297" s="6"/>
      <c r="G297" s="7"/>
      <c r="H297" s="8"/>
      <c r="I297" s="12"/>
      <c r="J297" s="7"/>
      <c r="K297" s="55"/>
      <c r="L297" s="55"/>
      <c r="M297" s="55"/>
      <c r="N297" s="55"/>
      <c r="O297" s="41">
        <f t="shared" si="77"/>
        <v>0</v>
      </c>
      <c r="P297" s="41"/>
      <c r="Q297" s="41"/>
      <c r="R297" s="41">
        <f t="shared" si="78"/>
        <v>0</v>
      </c>
      <c r="S297" s="41"/>
      <c r="T297" s="41">
        <f t="shared" si="79"/>
        <v>0</v>
      </c>
      <c r="U297" s="41">
        <f t="shared" si="80"/>
        <v>0</v>
      </c>
      <c r="V297" s="41"/>
      <c r="W297" s="54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54"/>
      <c r="AJ297" s="42">
        <f t="shared" si="75"/>
        <v>0</v>
      </c>
    </row>
    <row r="298" spans="1:36" ht="11.25" hidden="1" customHeight="1">
      <c r="A298" s="65" t="s">
        <v>247</v>
      </c>
      <c r="B298" s="133"/>
      <c r="C298" s="55"/>
      <c r="D298" s="7"/>
      <c r="E298" s="8"/>
      <c r="F298" s="6"/>
      <c r="G298" s="7"/>
      <c r="H298" s="8"/>
      <c r="I298" s="12"/>
      <c r="J298" s="7"/>
      <c r="K298" s="55"/>
      <c r="L298" s="55"/>
      <c r="M298" s="55"/>
      <c r="N298" s="55"/>
      <c r="O298" s="41">
        <f t="shared" si="77"/>
        <v>0</v>
      </c>
      <c r="P298" s="41"/>
      <c r="Q298" s="41"/>
      <c r="R298" s="41">
        <f t="shared" si="78"/>
        <v>0</v>
      </c>
      <c r="S298" s="41"/>
      <c r="T298" s="41">
        <f t="shared" si="79"/>
        <v>0</v>
      </c>
      <c r="U298" s="41">
        <f t="shared" si="80"/>
        <v>0</v>
      </c>
      <c r="V298" s="41"/>
      <c r="W298" s="54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54"/>
      <c r="AJ298" s="42">
        <f t="shared" si="75"/>
        <v>0</v>
      </c>
    </row>
    <row r="299" spans="1:36" ht="11.25" hidden="1" customHeight="1">
      <c r="A299" s="65" t="s">
        <v>248</v>
      </c>
      <c r="B299" s="133"/>
      <c r="C299" s="55"/>
      <c r="D299" s="7"/>
      <c r="E299" s="8"/>
      <c r="F299" s="6"/>
      <c r="G299" s="7"/>
      <c r="H299" s="8"/>
      <c r="I299" s="12"/>
      <c r="J299" s="7"/>
      <c r="K299" s="55"/>
      <c r="L299" s="55"/>
      <c r="M299" s="55"/>
      <c r="N299" s="55"/>
      <c r="O299" s="41">
        <f t="shared" si="77"/>
        <v>0</v>
      </c>
      <c r="P299" s="41"/>
      <c r="Q299" s="41"/>
      <c r="R299" s="41">
        <f t="shared" si="78"/>
        <v>0</v>
      </c>
      <c r="S299" s="41"/>
      <c r="T299" s="41">
        <f t="shared" si="79"/>
        <v>0</v>
      </c>
      <c r="U299" s="41">
        <f t="shared" si="80"/>
        <v>0</v>
      </c>
      <c r="V299" s="41"/>
      <c r="W299" s="54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54"/>
      <c r="AJ299" s="42">
        <f t="shared" si="75"/>
        <v>0</v>
      </c>
    </row>
    <row r="300" spans="1:36" ht="11.25" hidden="1" customHeight="1">
      <c r="A300" s="65" t="s">
        <v>249</v>
      </c>
      <c r="B300" s="133"/>
      <c r="C300" s="55"/>
      <c r="D300" s="7"/>
      <c r="E300" s="8"/>
      <c r="F300" s="6"/>
      <c r="G300" s="7"/>
      <c r="H300" s="8"/>
      <c r="I300" s="12"/>
      <c r="J300" s="7"/>
      <c r="K300" s="55"/>
      <c r="L300" s="55"/>
      <c r="M300" s="55"/>
      <c r="N300" s="55"/>
      <c r="O300" s="41">
        <f t="shared" si="77"/>
        <v>0</v>
      </c>
      <c r="P300" s="41"/>
      <c r="Q300" s="41"/>
      <c r="R300" s="41">
        <f t="shared" si="78"/>
        <v>0</v>
      </c>
      <c r="S300" s="41"/>
      <c r="T300" s="41">
        <f t="shared" si="79"/>
        <v>0</v>
      </c>
      <c r="U300" s="41">
        <f t="shared" si="80"/>
        <v>0</v>
      </c>
      <c r="V300" s="41"/>
      <c r="W300" s="54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54"/>
      <c r="AJ300" s="42">
        <f t="shared" si="75"/>
        <v>0</v>
      </c>
    </row>
    <row r="301" spans="1:36" ht="11.25" hidden="1" customHeight="1">
      <c r="A301" s="65" t="s">
        <v>250</v>
      </c>
      <c r="B301" s="133"/>
      <c r="C301" s="55"/>
      <c r="D301" s="7"/>
      <c r="E301" s="8"/>
      <c r="F301" s="6"/>
      <c r="G301" s="7"/>
      <c r="H301" s="8"/>
      <c r="I301" s="12"/>
      <c r="J301" s="7"/>
      <c r="K301" s="55"/>
      <c r="L301" s="55"/>
      <c r="M301" s="55"/>
      <c r="N301" s="55"/>
      <c r="O301" s="41">
        <f t="shared" si="77"/>
        <v>0</v>
      </c>
      <c r="P301" s="41"/>
      <c r="Q301" s="41"/>
      <c r="R301" s="41">
        <f t="shared" si="78"/>
        <v>0</v>
      </c>
      <c r="S301" s="41"/>
      <c r="T301" s="41">
        <f t="shared" si="79"/>
        <v>0</v>
      </c>
      <c r="U301" s="41">
        <f t="shared" si="80"/>
        <v>0</v>
      </c>
      <c r="V301" s="41"/>
      <c r="W301" s="54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54"/>
      <c r="AJ301" s="42">
        <f t="shared" si="75"/>
        <v>0</v>
      </c>
    </row>
    <row r="302" spans="1:36" ht="11.25" hidden="1" customHeight="1">
      <c r="A302" s="66" t="s">
        <v>251</v>
      </c>
      <c r="B302" s="128"/>
      <c r="C302" s="4"/>
      <c r="D302" s="4"/>
      <c r="E302" s="5"/>
      <c r="F302" s="6"/>
      <c r="G302" s="7"/>
      <c r="H302" s="8"/>
      <c r="I302" s="6"/>
      <c r="J302" s="7"/>
      <c r="K302" s="7"/>
      <c r="L302" s="7"/>
      <c r="M302" s="7"/>
      <c r="N302" s="7"/>
      <c r="O302" s="41">
        <f t="shared" si="77"/>
        <v>0</v>
      </c>
      <c r="P302" s="41"/>
      <c r="Q302" s="41"/>
      <c r="R302" s="41"/>
      <c r="S302" s="41"/>
      <c r="T302" s="41">
        <f t="shared" si="79"/>
        <v>0</v>
      </c>
      <c r="U302" s="41">
        <f t="shared" si="80"/>
        <v>0</v>
      </c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J302" s="42">
        <f t="shared" si="75"/>
        <v>0</v>
      </c>
    </row>
    <row r="303" spans="1:36" ht="11.25" hidden="1" customHeight="1">
      <c r="A303" s="66" t="s">
        <v>252</v>
      </c>
      <c r="B303" s="135"/>
      <c r="C303" s="4"/>
      <c r="D303" s="4"/>
      <c r="E303" s="5"/>
      <c r="F303" s="9"/>
      <c r="G303" s="4"/>
      <c r="H303" s="5"/>
      <c r="I303" s="9"/>
      <c r="J303" s="4"/>
      <c r="K303" s="4"/>
      <c r="L303" s="4"/>
      <c r="M303" s="4"/>
      <c r="N303" s="4"/>
      <c r="O303" s="41">
        <f t="shared" si="77"/>
        <v>0</v>
      </c>
      <c r="P303" s="41"/>
      <c r="Q303" s="41"/>
      <c r="R303" s="41"/>
      <c r="S303" s="41"/>
      <c r="T303" s="41">
        <f t="shared" si="79"/>
        <v>0</v>
      </c>
      <c r="U303" s="41">
        <f t="shared" si="80"/>
        <v>0</v>
      </c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J303" s="42">
        <f t="shared" si="75"/>
        <v>0</v>
      </c>
    </row>
    <row r="304" spans="1:36" ht="11.25" hidden="1" customHeight="1">
      <c r="A304" s="56" t="s">
        <v>253</v>
      </c>
      <c r="B304" s="134"/>
      <c r="C304" s="344">
        <f>COUNTIF(C305:E331,1)+COUNTIF(C305:E331,2)+COUNTIF(C305:E331,3)+COUNTIF(C305:E331,4)+COUNTIF(C305:E331,5)+COUNTIF(C305:E331,6)+COUNTIF(C305:E331,7)+COUNTIF(C305:E331,8)</f>
        <v>0</v>
      </c>
      <c r="D304" s="344"/>
      <c r="E304" s="360"/>
      <c r="F304" s="343">
        <f>COUNTIF(F305:H331,1)+COUNTIF(F305:H331,2)+COUNTIF(F305:H331,3)+COUNTIF(F305:H331,4)+COUNTIF(F305:H331,5)+COUNTIF(F305:H331,6)+COUNTIF(F305:H331,7)+COUNTIF(F305:H331,8)</f>
        <v>0</v>
      </c>
      <c r="G304" s="344"/>
      <c r="H304" s="360"/>
      <c r="I304" s="343">
        <f>COUNTIF(I305:K331,1)+COUNTIF(I305:K331,2)+COUNTIF(I305:K331,3)+COUNTIF(I305:K331,4)+COUNTIF(I305:K331,5)+COUNTIF(I305:K331,6)+COUNTIF(I305:K331,7)+COUNTIF(I305:K331,8)</f>
        <v>0</v>
      </c>
      <c r="J304" s="344"/>
      <c r="K304" s="344"/>
      <c r="L304" s="126"/>
      <c r="M304" s="126"/>
      <c r="N304" s="126"/>
      <c r="O304" s="51">
        <f t="shared" ref="O304:AI304" si="81">SUM(O305:O331)</f>
        <v>0</v>
      </c>
      <c r="P304" s="51"/>
      <c r="Q304" s="51"/>
      <c r="R304" s="51">
        <f t="shared" si="81"/>
        <v>0</v>
      </c>
      <c r="S304" s="51"/>
      <c r="T304" s="51">
        <f t="shared" si="81"/>
        <v>0</v>
      </c>
      <c r="U304" s="51">
        <f t="shared" si="81"/>
        <v>0</v>
      </c>
      <c r="V304" s="51"/>
      <c r="W304" s="51">
        <f t="shared" si="81"/>
        <v>0</v>
      </c>
      <c r="X304" s="51">
        <f t="shared" si="81"/>
        <v>0</v>
      </c>
      <c r="Y304" s="51">
        <f t="shared" si="81"/>
        <v>0</v>
      </c>
      <c r="Z304" s="51">
        <f t="shared" si="81"/>
        <v>0</v>
      </c>
      <c r="AA304" s="51">
        <f t="shared" si="81"/>
        <v>0</v>
      </c>
      <c r="AB304" s="51">
        <f t="shared" si="81"/>
        <v>0</v>
      </c>
      <c r="AC304" s="51">
        <f t="shared" si="81"/>
        <v>0</v>
      </c>
      <c r="AD304" s="51">
        <f t="shared" si="81"/>
        <v>0</v>
      </c>
      <c r="AE304" s="51">
        <f t="shared" si="81"/>
        <v>0</v>
      </c>
      <c r="AF304" s="51">
        <f t="shared" si="81"/>
        <v>0</v>
      </c>
      <c r="AG304" s="51">
        <f t="shared" si="81"/>
        <v>0</v>
      </c>
      <c r="AH304" s="51">
        <f t="shared" si="81"/>
        <v>0</v>
      </c>
      <c r="AI304" s="51">
        <f t="shared" si="81"/>
        <v>0</v>
      </c>
      <c r="AJ304" s="32">
        <f t="shared" si="75"/>
        <v>0</v>
      </c>
    </row>
    <row r="305" spans="1:36" ht="11.25" hidden="1" customHeight="1">
      <c r="A305" s="65" t="s">
        <v>254</v>
      </c>
      <c r="B305" s="133"/>
      <c r="C305" s="1"/>
      <c r="D305" s="58"/>
      <c r="E305" s="59"/>
      <c r="F305" s="60"/>
      <c r="G305" s="58"/>
      <c r="H305" s="59"/>
      <c r="I305" s="61"/>
      <c r="J305" s="58"/>
      <c r="K305" s="1"/>
      <c r="L305" s="1"/>
      <c r="M305" s="1"/>
      <c r="N305" s="1"/>
      <c r="O305" s="41">
        <f t="shared" ref="O305:O331" si="82">R305+T305</f>
        <v>0</v>
      </c>
      <c r="P305" s="41"/>
      <c r="Q305" s="41"/>
      <c r="R305" s="41">
        <f t="shared" ref="R305:R329" si="83">T305/2</f>
        <v>0</v>
      </c>
      <c r="S305" s="41"/>
      <c r="T305" s="41">
        <f t="shared" ref="T305:T331" si="84">SUM(X305:AH305)</f>
        <v>0</v>
      </c>
      <c r="U305" s="41">
        <f t="shared" ref="U305:U331" si="85">T305-W305</f>
        <v>0</v>
      </c>
      <c r="V305" s="41"/>
      <c r="W305" s="54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54"/>
      <c r="AJ305" s="42">
        <f t="shared" si="75"/>
        <v>0</v>
      </c>
    </row>
    <row r="306" spans="1:36" ht="11.25" hidden="1" customHeight="1">
      <c r="A306" s="65" t="s">
        <v>255</v>
      </c>
      <c r="B306" s="133"/>
      <c r="C306" s="55"/>
      <c r="D306" s="7"/>
      <c r="E306" s="8"/>
      <c r="F306" s="6"/>
      <c r="G306" s="7"/>
      <c r="H306" s="8"/>
      <c r="I306" s="12"/>
      <c r="J306" s="7"/>
      <c r="K306" s="55"/>
      <c r="L306" s="55"/>
      <c r="M306" s="55"/>
      <c r="N306" s="55"/>
      <c r="O306" s="41">
        <f t="shared" si="82"/>
        <v>0</v>
      </c>
      <c r="P306" s="41"/>
      <c r="Q306" s="41"/>
      <c r="R306" s="41">
        <f t="shared" si="83"/>
        <v>0</v>
      </c>
      <c r="S306" s="41"/>
      <c r="T306" s="41">
        <f t="shared" si="84"/>
        <v>0</v>
      </c>
      <c r="U306" s="41">
        <f t="shared" si="85"/>
        <v>0</v>
      </c>
      <c r="V306" s="41"/>
      <c r="W306" s="54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54"/>
      <c r="AJ306" s="42">
        <f t="shared" si="75"/>
        <v>0</v>
      </c>
    </row>
    <row r="307" spans="1:36" ht="11.25" hidden="1" customHeight="1">
      <c r="A307" s="65" t="s">
        <v>256</v>
      </c>
      <c r="B307" s="133"/>
      <c r="C307" s="55"/>
      <c r="D307" s="7"/>
      <c r="E307" s="8"/>
      <c r="F307" s="6"/>
      <c r="G307" s="7"/>
      <c r="H307" s="8"/>
      <c r="I307" s="12"/>
      <c r="J307" s="7"/>
      <c r="K307" s="55"/>
      <c r="L307" s="55"/>
      <c r="M307" s="55"/>
      <c r="N307" s="55"/>
      <c r="O307" s="41">
        <f t="shared" si="82"/>
        <v>0</v>
      </c>
      <c r="P307" s="41"/>
      <c r="Q307" s="41"/>
      <c r="R307" s="41">
        <f t="shared" si="83"/>
        <v>0</v>
      </c>
      <c r="S307" s="41"/>
      <c r="T307" s="41">
        <f t="shared" si="84"/>
        <v>0</v>
      </c>
      <c r="U307" s="41">
        <f t="shared" si="85"/>
        <v>0</v>
      </c>
      <c r="V307" s="41"/>
      <c r="W307" s="54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54"/>
      <c r="AJ307" s="42">
        <f t="shared" ref="AJ307:AJ338" si="86">T307-AI307</f>
        <v>0</v>
      </c>
    </row>
    <row r="308" spans="1:36" ht="11.25" hidden="1" customHeight="1">
      <c r="A308" s="65" t="s">
        <v>257</v>
      </c>
      <c r="B308" s="133"/>
      <c r="C308" s="55"/>
      <c r="D308" s="7"/>
      <c r="E308" s="8"/>
      <c r="F308" s="6"/>
      <c r="G308" s="7"/>
      <c r="H308" s="8"/>
      <c r="I308" s="12"/>
      <c r="J308" s="7"/>
      <c r="K308" s="55"/>
      <c r="L308" s="55"/>
      <c r="M308" s="55"/>
      <c r="N308" s="55"/>
      <c r="O308" s="41">
        <f t="shared" si="82"/>
        <v>0</v>
      </c>
      <c r="P308" s="41"/>
      <c r="Q308" s="41"/>
      <c r="R308" s="41">
        <f t="shared" si="83"/>
        <v>0</v>
      </c>
      <c r="S308" s="41"/>
      <c r="T308" s="41">
        <f t="shared" si="84"/>
        <v>0</v>
      </c>
      <c r="U308" s="41">
        <f t="shared" si="85"/>
        <v>0</v>
      </c>
      <c r="V308" s="41"/>
      <c r="W308" s="54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54"/>
      <c r="AJ308" s="42">
        <f t="shared" si="86"/>
        <v>0</v>
      </c>
    </row>
    <row r="309" spans="1:36" ht="11.25" hidden="1" customHeight="1">
      <c r="A309" s="65" t="s">
        <v>258</v>
      </c>
      <c r="B309" s="133"/>
      <c r="C309" s="55"/>
      <c r="D309" s="7"/>
      <c r="E309" s="8"/>
      <c r="F309" s="6"/>
      <c r="G309" s="7"/>
      <c r="H309" s="8"/>
      <c r="I309" s="12"/>
      <c r="J309" s="7"/>
      <c r="K309" s="55"/>
      <c r="L309" s="55"/>
      <c r="M309" s="55"/>
      <c r="N309" s="55"/>
      <c r="O309" s="41">
        <f t="shared" si="82"/>
        <v>0</v>
      </c>
      <c r="P309" s="41"/>
      <c r="Q309" s="41"/>
      <c r="R309" s="41">
        <f t="shared" si="83"/>
        <v>0</v>
      </c>
      <c r="S309" s="41"/>
      <c r="T309" s="41">
        <f t="shared" si="84"/>
        <v>0</v>
      </c>
      <c r="U309" s="41">
        <f t="shared" si="85"/>
        <v>0</v>
      </c>
      <c r="V309" s="41"/>
      <c r="W309" s="54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54"/>
      <c r="AJ309" s="42">
        <f t="shared" si="86"/>
        <v>0</v>
      </c>
    </row>
    <row r="310" spans="1:36" ht="11.25" hidden="1" customHeight="1">
      <c r="A310" s="65" t="s">
        <v>259</v>
      </c>
      <c r="B310" s="133"/>
      <c r="C310" s="55"/>
      <c r="D310" s="7"/>
      <c r="E310" s="8"/>
      <c r="F310" s="6"/>
      <c r="G310" s="7"/>
      <c r="H310" s="8"/>
      <c r="I310" s="12"/>
      <c r="J310" s="7"/>
      <c r="K310" s="55"/>
      <c r="L310" s="55"/>
      <c r="M310" s="55"/>
      <c r="N310" s="55"/>
      <c r="O310" s="41">
        <f t="shared" si="82"/>
        <v>0</v>
      </c>
      <c r="P310" s="41"/>
      <c r="Q310" s="41"/>
      <c r="R310" s="41">
        <f t="shared" si="83"/>
        <v>0</v>
      </c>
      <c r="S310" s="41"/>
      <c r="T310" s="41">
        <f t="shared" si="84"/>
        <v>0</v>
      </c>
      <c r="U310" s="41">
        <f t="shared" si="85"/>
        <v>0</v>
      </c>
      <c r="V310" s="41"/>
      <c r="W310" s="54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54"/>
      <c r="AJ310" s="42">
        <f t="shared" si="86"/>
        <v>0</v>
      </c>
    </row>
    <row r="311" spans="1:36" ht="11.25" hidden="1" customHeight="1">
      <c r="A311" s="65" t="s">
        <v>260</v>
      </c>
      <c r="B311" s="133"/>
      <c r="C311" s="55"/>
      <c r="D311" s="7"/>
      <c r="E311" s="8"/>
      <c r="F311" s="6"/>
      <c r="G311" s="7"/>
      <c r="H311" s="8"/>
      <c r="I311" s="12"/>
      <c r="J311" s="7"/>
      <c r="K311" s="55"/>
      <c r="L311" s="55"/>
      <c r="M311" s="55"/>
      <c r="N311" s="55"/>
      <c r="O311" s="41">
        <f t="shared" si="82"/>
        <v>0</v>
      </c>
      <c r="P311" s="41"/>
      <c r="Q311" s="41"/>
      <c r="R311" s="41">
        <f t="shared" si="83"/>
        <v>0</v>
      </c>
      <c r="S311" s="41"/>
      <c r="T311" s="41">
        <f t="shared" si="84"/>
        <v>0</v>
      </c>
      <c r="U311" s="41">
        <f t="shared" si="85"/>
        <v>0</v>
      </c>
      <c r="V311" s="41"/>
      <c r="W311" s="54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54"/>
      <c r="AJ311" s="42">
        <f t="shared" si="86"/>
        <v>0</v>
      </c>
    </row>
    <row r="312" spans="1:36" ht="11.25" hidden="1" customHeight="1">
      <c r="A312" s="65" t="s">
        <v>261</v>
      </c>
      <c r="B312" s="133"/>
      <c r="C312" s="55"/>
      <c r="D312" s="7"/>
      <c r="E312" s="8"/>
      <c r="F312" s="6"/>
      <c r="G312" s="7"/>
      <c r="H312" s="8"/>
      <c r="I312" s="12"/>
      <c r="J312" s="7"/>
      <c r="K312" s="55"/>
      <c r="L312" s="55"/>
      <c r="M312" s="55"/>
      <c r="N312" s="55"/>
      <c r="O312" s="41">
        <f t="shared" si="82"/>
        <v>0</v>
      </c>
      <c r="P312" s="41"/>
      <c r="Q312" s="41"/>
      <c r="R312" s="41">
        <f t="shared" si="83"/>
        <v>0</v>
      </c>
      <c r="S312" s="41"/>
      <c r="T312" s="41">
        <f t="shared" si="84"/>
        <v>0</v>
      </c>
      <c r="U312" s="41">
        <f t="shared" si="85"/>
        <v>0</v>
      </c>
      <c r="V312" s="41"/>
      <c r="W312" s="54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54"/>
      <c r="AJ312" s="42">
        <f t="shared" si="86"/>
        <v>0</v>
      </c>
    </row>
    <row r="313" spans="1:36" ht="11.25" hidden="1" customHeight="1">
      <c r="A313" s="65" t="s">
        <v>262</v>
      </c>
      <c r="B313" s="133"/>
      <c r="C313" s="55"/>
      <c r="D313" s="7"/>
      <c r="E313" s="8"/>
      <c r="F313" s="6"/>
      <c r="G313" s="7"/>
      <c r="H313" s="8"/>
      <c r="I313" s="12"/>
      <c r="J313" s="7"/>
      <c r="K313" s="55"/>
      <c r="L313" s="55"/>
      <c r="M313" s="55"/>
      <c r="N313" s="55"/>
      <c r="O313" s="41">
        <f t="shared" si="82"/>
        <v>0</v>
      </c>
      <c r="P313" s="41"/>
      <c r="Q313" s="41"/>
      <c r="R313" s="41">
        <f t="shared" si="83"/>
        <v>0</v>
      </c>
      <c r="S313" s="41"/>
      <c r="T313" s="41">
        <f t="shared" si="84"/>
        <v>0</v>
      </c>
      <c r="U313" s="41">
        <f t="shared" si="85"/>
        <v>0</v>
      </c>
      <c r="V313" s="41"/>
      <c r="W313" s="54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54"/>
      <c r="AJ313" s="42">
        <f t="shared" si="86"/>
        <v>0</v>
      </c>
    </row>
    <row r="314" spans="1:36" ht="11.25" hidden="1" customHeight="1">
      <c r="A314" s="65" t="s">
        <v>263</v>
      </c>
      <c r="B314" s="133"/>
      <c r="C314" s="55"/>
      <c r="D314" s="7"/>
      <c r="E314" s="8"/>
      <c r="F314" s="6"/>
      <c r="G314" s="7"/>
      <c r="H314" s="8"/>
      <c r="I314" s="12"/>
      <c r="J314" s="7"/>
      <c r="K314" s="55"/>
      <c r="L314" s="55"/>
      <c r="M314" s="55"/>
      <c r="N314" s="55"/>
      <c r="O314" s="41">
        <f t="shared" si="82"/>
        <v>0</v>
      </c>
      <c r="P314" s="41"/>
      <c r="Q314" s="41"/>
      <c r="R314" s="41">
        <f t="shared" si="83"/>
        <v>0</v>
      </c>
      <c r="S314" s="41"/>
      <c r="T314" s="41">
        <f t="shared" si="84"/>
        <v>0</v>
      </c>
      <c r="U314" s="41">
        <f t="shared" si="85"/>
        <v>0</v>
      </c>
      <c r="V314" s="41"/>
      <c r="W314" s="54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54"/>
      <c r="AJ314" s="42">
        <f t="shared" si="86"/>
        <v>0</v>
      </c>
    </row>
    <row r="315" spans="1:36" ht="11.25" hidden="1" customHeight="1">
      <c r="A315" s="65" t="s">
        <v>264</v>
      </c>
      <c r="B315" s="133"/>
      <c r="C315" s="55"/>
      <c r="D315" s="7"/>
      <c r="E315" s="8"/>
      <c r="F315" s="6"/>
      <c r="G315" s="7"/>
      <c r="H315" s="8"/>
      <c r="I315" s="12"/>
      <c r="J315" s="7"/>
      <c r="K315" s="55"/>
      <c r="L315" s="55"/>
      <c r="M315" s="55"/>
      <c r="N315" s="55"/>
      <c r="O315" s="41">
        <f t="shared" si="82"/>
        <v>0</v>
      </c>
      <c r="P315" s="41"/>
      <c r="Q315" s="41"/>
      <c r="R315" s="41">
        <f t="shared" si="83"/>
        <v>0</v>
      </c>
      <c r="S315" s="41"/>
      <c r="T315" s="41">
        <f t="shared" si="84"/>
        <v>0</v>
      </c>
      <c r="U315" s="41">
        <f t="shared" si="85"/>
        <v>0</v>
      </c>
      <c r="V315" s="41"/>
      <c r="W315" s="54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54"/>
      <c r="AJ315" s="42">
        <f t="shared" si="86"/>
        <v>0</v>
      </c>
    </row>
    <row r="316" spans="1:36" ht="11.25" hidden="1" customHeight="1">
      <c r="A316" s="65" t="s">
        <v>265</v>
      </c>
      <c r="B316" s="133"/>
      <c r="C316" s="55"/>
      <c r="D316" s="7"/>
      <c r="E316" s="8"/>
      <c r="F316" s="6"/>
      <c r="G316" s="7"/>
      <c r="H316" s="8"/>
      <c r="I316" s="12"/>
      <c r="J316" s="7"/>
      <c r="K316" s="55"/>
      <c r="L316" s="55"/>
      <c r="M316" s="55"/>
      <c r="N316" s="55"/>
      <c r="O316" s="41">
        <f t="shared" si="82"/>
        <v>0</v>
      </c>
      <c r="P316" s="41"/>
      <c r="Q316" s="41"/>
      <c r="R316" s="41">
        <f t="shared" si="83"/>
        <v>0</v>
      </c>
      <c r="S316" s="41"/>
      <c r="T316" s="41">
        <f t="shared" si="84"/>
        <v>0</v>
      </c>
      <c r="U316" s="41">
        <f t="shared" si="85"/>
        <v>0</v>
      </c>
      <c r="V316" s="41"/>
      <c r="W316" s="54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54"/>
      <c r="AJ316" s="42">
        <f t="shared" si="86"/>
        <v>0</v>
      </c>
    </row>
    <row r="317" spans="1:36" ht="11.25" hidden="1" customHeight="1">
      <c r="A317" s="65" t="s">
        <v>266</v>
      </c>
      <c r="B317" s="133"/>
      <c r="C317" s="55"/>
      <c r="D317" s="7"/>
      <c r="E317" s="8"/>
      <c r="F317" s="6"/>
      <c r="G317" s="7"/>
      <c r="H317" s="8"/>
      <c r="I317" s="12"/>
      <c r="J317" s="7"/>
      <c r="K317" s="55"/>
      <c r="L317" s="55"/>
      <c r="M317" s="55"/>
      <c r="N317" s="55"/>
      <c r="O317" s="41">
        <f t="shared" si="82"/>
        <v>0</v>
      </c>
      <c r="P317" s="41"/>
      <c r="Q317" s="41"/>
      <c r="R317" s="41">
        <f t="shared" si="83"/>
        <v>0</v>
      </c>
      <c r="S317" s="41"/>
      <c r="T317" s="41">
        <f t="shared" si="84"/>
        <v>0</v>
      </c>
      <c r="U317" s="41">
        <f t="shared" si="85"/>
        <v>0</v>
      </c>
      <c r="V317" s="41"/>
      <c r="W317" s="54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54"/>
      <c r="AJ317" s="42">
        <f t="shared" si="86"/>
        <v>0</v>
      </c>
    </row>
    <row r="318" spans="1:36" ht="11.25" hidden="1" customHeight="1">
      <c r="A318" s="65" t="s">
        <v>267</v>
      </c>
      <c r="B318" s="133"/>
      <c r="C318" s="55"/>
      <c r="D318" s="7"/>
      <c r="E318" s="8"/>
      <c r="F318" s="6"/>
      <c r="G318" s="7"/>
      <c r="H318" s="8"/>
      <c r="I318" s="12"/>
      <c r="J318" s="7"/>
      <c r="K318" s="55"/>
      <c r="L318" s="55"/>
      <c r="M318" s="55"/>
      <c r="N318" s="55"/>
      <c r="O318" s="41">
        <f t="shared" si="82"/>
        <v>0</v>
      </c>
      <c r="P318" s="41"/>
      <c r="Q318" s="41"/>
      <c r="R318" s="41">
        <f t="shared" si="83"/>
        <v>0</v>
      </c>
      <c r="S318" s="41"/>
      <c r="T318" s="41">
        <f t="shared" si="84"/>
        <v>0</v>
      </c>
      <c r="U318" s="41">
        <f t="shared" si="85"/>
        <v>0</v>
      </c>
      <c r="V318" s="41"/>
      <c r="W318" s="54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54"/>
      <c r="AJ318" s="42">
        <f t="shared" si="86"/>
        <v>0</v>
      </c>
    </row>
    <row r="319" spans="1:36" ht="11.25" hidden="1" customHeight="1">
      <c r="A319" s="65" t="s">
        <v>268</v>
      </c>
      <c r="B319" s="133"/>
      <c r="C319" s="55"/>
      <c r="D319" s="7"/>
      <c r="E319" s="8"/>
      <c r="F319" s="6"/>
      <c r="G319" s="7"/>
      <c r="H319" s="8"/>
      <c r="I319" s="12"/>
      <c r="J319" s="7"/>
      <c r="K319" s="55"/>
      <c r="L319" s="55"/>
      <c r="M319" s="55"/>
      <c r="N319" s="55"/>
      <c r="O319" s="41">
        <f t="shared" si="82"/>
        <v>0</v>
      </c>
      <c r="P319" s="41"/>
      <c r="Q319" s="41"/>
      <c r="R319" s="41">
        <f t="shared" si="83"/>
        <v>0</v>
      </c>
      <c r="S319" s="41"/>
      <c r="T319" s="41">
        <f t="shared" si="84"/>
        <v>0</v>
      </c>
      <c r="U319" s="41">
        <f t="shared" si="85"/>
        <v>0</v>
      </c>
      <c r="V319" s="41"/>
      <c r="W319" s="54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54"/>
      <c r="AJ319" s="42">
        <f t="shared" si="86"/>
        <v>0</v>
      </c>
    </row>
    <row r="320" spans="1:36" ht="11.25" hidden="1" customHeight="1">
      <c r="A320" s="65" t="s">
        <v>269</v>
      </c>
      <c r="B320" s="133"/>
      <c r="C320" s="55"/>
      <c r="D320" s="7"/>
      <c r="E320" s="8"/>
      <c r="F320" s="6"/>
      <c r="G320" s="7"/>
      <c r="H320" s="8"/>
      <c r="I320" s="12"/>
      <c r="J320" s="7"/>
      <c r="K320" s="55"/>
      <c r="L320" s="55"/>
      <c r="M320" s="55"/>
      <c r="N320" s="55"/>
      <c r="O320" s="41">
        <f t="shared" si="82"/>
        <v>0</v>
      </c>
      <c r="P320" s="41"/>
      <c r="Q320" s="41"/>
      <c r="R320" s="41">
        <f t="shared" si="83"/>
        <v>0</v>
      </c>
      <c r="S320" s="41"/>
      <c r="T320" s="41">
        <f t="shared" si="84"/>
        <v>0</v>
      </c>
      <c r="U320" s="41">
        <f t="shared" si="85"/>
        <v>0</v>
      </c>
      <c r="V320" s="41"/>
      <c r="W320" s="54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54"/>
      <c r="AJ320" s="42">
        <f t="shared" si="86"/>
        <v>0</v>
      </c>
    </row>
    <row r="321" spans="1:36" ht="11.25" hidden="1" customHeight="1">
      <c r="A321" s="65" t="s">
        <v>270</v>
      </c>
      <c r="B321" s="133"/>
      <c r="C321" s="55"/>
      <c r="D321" s="7"/>
      <c r="E321" s="8"/>
      <c r="F321" s="6"/>
      <c r="G321" s="7"/>
      <c r="H321" s="8"/>
      <c r="I321" s="12"/>
      <c r="J321" s="7"/>
      <c r="K321" s="55"/>
      <c r="L321" s="55"/>
      <c r="M321" s="55"/>
      <c r="N321" s="55"/>
      <c r="O321" s="41">
        <f t="shared" si="82"/>
        <v>0</v>
      </c>
      <c r="P321" s="41"/>
      <c r="Q321" s="41"/>
      <c r="R321" s="41">
        <f t="shared" si="83"/>
        <v>0</v>
      </c>
      <c r="S321" s="41"/>
      <c r="T321" s="41">
        <f t="shared" si="84"/>
        <v>0</v>
      </c>
      <c r="U321" s="41">
        <f t="shared" si="85"/>
        <v>0</v>
      </c>
      <c r="V321" s="41"/>
      <c r="W321" s="54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54"/>
      <c r="AJ321" s="42">
        <f t="shared" si="86"/>
        <v>0</v>
      </c>
    </row>
    <row r="322" spans="1:36" ht="11.25" hidden="1" customHeight="1">
      <c r="A322" s="65" t="s">
        <v>271</v>
      </c>
      <c r="B322" s="133"/>
      <c r="C322" s="55"/>
      <c r="D322" s="7"/>
      <c r="E322" s="8"/>
      <c r="F322" s="6"/>
      <c r="G322" s="7"/>
      <c r="H322" s="8"/>
      <c r="I322" s="12"/>
      <c r="J322" s="7"/>
      <c r="K322" s="55"/>
      <c r="L322" s="55"/>
      <c r="M322" s="55"/>
      <c r="N322" s="55"/>
      <c r="O322" s="41">
        <f t="shared" si="82"/>
        <v>0</v>
      </c>
      <c r="P322" s="41"/>
      <c r="Q322" s="41"/>
      <c r="R322" s="41">
        <f t="shared" si="83"/>
        <v>0</v>
      </c>
      <c r="S322" s="41"/>
      <c r="T322" s="41">
        <f t="shared" si="84"/>
        <v>0</v>
      </c>
      <c r="U322" s="41">
        <f t="shared" si="85"/>
        <v>0</v>
      </c>
      <c r="V322" s="41"/>
      <c r="W322" s="54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54"/>
      <c r="AJ322" s="42">
        <f t="shared" si="86"/>
        <v>0</v>
      </c>
    </row>
    <row r="323" spans="1:36" ht="11.25" hidden="1" customHeight="1">
      <c r="A323" s="65" t="s">
        <v>272</v>
      </c>
      <c r="B323" s="133"/>
      <c r="C323" s="55"/>
      <c r="D323" s="7"/>
      <c r="E323" s="8"/>
      <c r="F323" s="6"/>
      <c r="G323" s="7"/>
      <c r="H323" s="8"/>
      <c r="I323" s="12"/>
      <c r="J323" s="7"/>
      <c r="K323" s="55"/>
      <c r="L323" s="55"/>
      <c r="M323" s="55"/>
      <c r="N323" s="55"/>
      <c r="O323" s="41">
        <f t="shared" si="82"/>
        <v>0</v>
      </c>
      <c r="P323" s="41"/>
      <c r="Q323" s="41"/>
      <c r="R323" s="41">
        <f t="shared" si="83"/>
        <v>0</v>
      </c>
      <c r="S323" s="41"/>
      <c r="T323" s="41">
        <f t="shared" si="84"/>
        <v>0</v>
      </c>
      <c r="U323" s="41">
        <f t="shared" si="85"/>
        <v>0</v>
      </c>
      <c r="V323" s="41"/>
      <c r="W323" s="54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54"/>
      <c r="AJ323" s="42">
        <f t="shared" si="86"/>
        <v>0</v>
      </c>
    </row>
    <row r="324" spans="1:36" ht="11.25" hidden="1" customHeight="1">
      <c r="A324" s="65" t="s">
        <v>273</v>
      </c>
      <c r="B324" s="133"/>
      <c r="C324" s="55"/>
      <c r="D324" s="7"/>
      <c r="E324" s="8"/>
      <c r="F324" s="6"/>
      <c r="G324" s="7"/>
      <c r="H324" s="8"/>
      <c r="I324" s="12"/>
      <c r="J324" s="7"/>
      <c r="K324" s="55"/>
      <c r="L324" s="55"/>
      <c r="M324" s="55"/>
      <c r="N324" s="55"/>
      <c r="O324" s="41">
        <f t="shared" si="82"/>
        <v>0</v>
      </c>
      <c r="P324" s="41"/>
      <c r="Q324" s="41"/>
      <c r="R324" s="41">
        <f t="shared" si="83"/>
        <v>0</v>
      </c>
      <c r="S324" s="41"/>
      <c r="T324" s="41">
        <f t="shared" si="84"/>
        <v>0</v>
      </c>
      <c r="U324" s="41">
        <f t="shared" si="85"/>
        <v>0</v>
      </c>
      <c r="V324" s="41"/>
      <c r="W324" s="54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54"/>
      <c r="AJ324" s="42">
        <f t="shared" si="86"/>
        <v>0</v>
      </c>
    </row>
    <row r="325" spans="1:36" ht="11.25" hidden="1" customHeight="1">
      <c r="A325" s="65" t="s">
        <v>274</v>
      </c>
      <c r="B325" s="133"/>
      <c r="C325" s="55"/>
      <c r="D325" s="7"/>
      <c r="E325" s="8"/>
      <c r="F325" s="6"/>
      <c r="G325" s="7"/>
      <c r="H325" s="8"/>
      <c r="I325" s="12"/>
      <c r="J325" s="7"/>
      <c r="K325" s="55"/>
      <c r="L325" s="55"/>
      <c r="M325" s="55"/>
      <c r="N325" s="55"/>
      <c r="O325" s="41">
        <f t="shared" si="82"/>
        <v>0</v>
      </c>
      <c r="P325" s="41"/>
      <c r="Q325" s="41"/>
      <c r="R325" s="41">
        <f t="shared" si="83"/>
        <v>0</v>
      </c>
      <c r="S325" s="41"/>
      <c r="T325" s="41">
        <f t="shared" si="84"/>
        <v>0</v>
      </c>
      <c r="U325" s="41">
        <f t="shared" si="85"/>
        <v>0</v>
      </c>
      <c r="V325" s="41"/>
      <c r="W325" s="54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54"/>
      <c r="AJ325" s="42">
        <f t="shared" si="86"/>
        <v>0</v>
      </c>
    </row>
    <row r="326" spans="1:36" ht="11.25" hidden="1" customHeight="1">
      <c r="A326" s="65" t="s">
        <v>275</v>
      </c>
      <c r="B326" s="133"/>
      <c r="C326" s="55"/>
      <c r="D326" s="7"/>
      <c r="E326" s="8"/>
      <c r="F326" s="6"/>
      <c r="G326" s="7"/>
      <c r="H326" s="8"/>
      <c r="I326" s="12"/>
      <c r="J326" s="7"/>
      <c r="K326" s="55"/>
      <c r="L326" s="55"/>
      <c r="M326" s="55"/>
      <c r="N326" s="55"/>
      <c r="O326" s="41">
        <f t="shared" si="82"/>
        <v>0</v>
      </c>
      <c r="P326" s="41"/>
      <c r="Q326" s="41"/>
      <c r="R326" s="41">
        <f t="shared" si="83"/>
        <v>0</v>
      </c>
      <c r="S326" s="41"/>
      <c r="T326" s="41">
        <f t="shared" si="84"/>
        <v>0</v>
      </c>
      <c r="U326" s="41">
        <f t="shared" si="85"/>
        <v>0</v>
      </c>
      <c r="V326" s="41"/>
      <c r="W326" s="54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54"/>
      <c r="AJ326" s="42">
        <f t="shared" si="86"/>
        <v>0</v>
      </c>
    </row>
    <row r="327" spans="1:36" ht="11.25" hidden="1" customHeight="1">
      <c r="A327" s="65" t="s">
        <v>276</v>
      </c>
      <c r="B327" s="133"/>
      <c r="C327" s="55"/>
      <c r="D327" s="7"/>
      <c r="E327" s="8"/>
      <c r="F327" s="6"/>
      <c r="G327" s="7"/>
      <c r="H327" s="8"/>
      <c r="I327" s="12"/>
      <c r="J327" s="7"/>
      <c r="K327" s="55"/>
      <c r="L327" s="55"/>
      <c r="M327" s="55"/>
      <c r="N327" s="55"/>
      <c r="O327" s="41">
        <f t="shared" si="82"/>
        <v>0</v>
      </c>
      <c r="P327" s="41"/>
      <c r="Q327" s="41"/>
      <c r="R327" s="41">
        <f t="shared" si="83"/>
        <v>0</v>
      </c>
      <c r="S327" s="41"/>
      <c r="T327" s="41">
        <f t="shared" si="84"/>
        <v>0</v>
      </c>
      <c r="U327" s="41">
        <f t="shared" si="85"/>
        <v>0</v>
      </c>
      <c r="V327" s="41"/>
      <c r="W327" s="54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54"/>
      <c r="AJ327" s="42">
        <f t="shared" si="86"/>
        <v>0</v>
      </c>
    </row>
    <row r="328" spans="1:36" ht="11.25" hidden="1" customHeight="1">
      <c r="A328" s="65" t="s">
        <v>277</v>
      </c>
      <c r="B328" s="133"/>
      <c r="C328" s="55"/>
      <c r="D328" s="7"/>
      <c r="E328" s="8"/>
      <c r="F328" s="6"/>
      <c r="G328" s="7"/>
      <c r="H328" s="8"/>
      <c r="I328" s="12"/>
      <c r="J328" s="7"/>
      <c r="K328" s="55"/>
      <c r="L328" s="55"/>
      <c r="M328" s="55"/>
      <c r="N328" s="55"/>
      <c r="O328" s="41">
        <f t="shared" si="82"/>
        <v>0</v>
      </c>
      <c r="P328" s="41"/>
      <c r="Q328" s="41"/>
      <c r="R328" s="41">
        <f t="shared" si="83"/>
        <v>0</v>
      </c>
      <c r="S328" s="41"/>
      <c r="T328" s="41">
        <f t="shared" si="84"/>
        <v>0</v>
      </c>
      <c r="U328" s="41">
        <f t="shared" si="85"/>
        <v>0</v>
      </c>
      <c r="V328" s="41"/>
      <c r="W328" s="54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54"/>
      <c r="AJ328" s="42">
        <f t="shared" si="86"/>
        <v>0</v>
      </c>
    </row>
    <row r="329" spans="1:36" ht="11.25" hidden="1" customHeight="1">
      <c r="A329" s="65" t="s">
        <v>278</v>
      </c>
      <c r="B329" s="133"/>
      <c r="C329" s="55"/>
      <c r="D329" s="7"/>
      <c r="E329" s="8"/>
      <c r="F329" s="6"/>
      <c r="G329" s="7"/>
      <c r="H329" s="8"/>
      <c r="I329" s="12"/>
      <c r="J329" s="7"/>
      <c r="K329" s="55"/>
      <c r="L329" s="55"/>
      <c r="M329" s="55"/>
      <c r="N329" s="55"/>
      <c r="O329" s="41">
        <f t="shared" si="82"/>
        <v>0</v>
      </c>
      <c r="P329" s="41"/>
      <c r="Q329" s="41"/>
      <c r="R329" s="41">
        <f t="shared" si="83"/>
        <v>0</v>
      </c>
      <c r="S329" s="41"/>
      <c r="T329" s="41">
        <f t="shared" si="84"/>
        <v>0</v>
      </c>
      <c r="U329" s="41">
        <f t="shared" si="85"/>
        <v>0</v>
      </c>
      <c r="V329" s="41"/>
      <c r="W329" s="54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54"/>
      <c r="AJ329" s="42">
        <f t="shared" si="86"/>
        <v>0</v>
      </c>
    </row>
    <row r="330" spans="1:36" ht="11.25" hidden="1" customHeight="1">
      <c r="A330" s="66" t="s">
        <v>44</v>
      </c>
      <c r="B330" s="128"/>
      <c r="C330" s="4"/>
      <c r="D330" s="4"/>
      <c r="E330" s="5"/>
      <c r="F330" s="6"/>
      <c r="G330" s="7"/>
      <c r="H330" s="8"/>
      <c r="I330" s="6"/>
      <c r="J330" s="7"/>
      <c r="K330" s="7"/>
      <c r="L330" s="7"/>
      <c r="M330" s="7"/>
      <c r="N330" s="7"/>
      <c r="O330" s="41">
        <f t="shared" si="82"/>
        <v>0</v>
      </c>
      <c r="P330" s="41"/>
      <c r="Q330" s="41"/>
      <c r="R330" s="41"/>
      <c r="S330" s="41"/>
      <c r="T330" s="41">
        <f t="shared" si="84"/>
        <v>0</v>
      </c>
      <c r="U330" s="41">
        <f t="shared" si="85"/>
        <v>0</v>
      </c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J330" s="42">
        <f t="shared" si="86"/>
        <v>0</v>
      </c>
    </row>
    <row r="331" spans="1:36" ht="11.25" hidden="1" customHeight="1">
      <c r="A331" s="66" t="s">
        <v>45</v>
      </c>
      <c r="B331" s="135"/>
      <c r="C331" s="4"/>
      <c r="D331" s="4"/>
      <c r="E331" s="5"/>
      <c r="F331" s="9"/>
      <c r="G331" s="4"/>
      <c r="H331" s="5"/>
      <c r="I331" s="9"/>
      <c r="J331" s="4"/>
      <c r="K331" s="4"/>
      <c r="L331" s="4"/>
      <c r="M331" s="4"/>
      <c r="N331" s="4"/>
      <c r="O331" s="41">
        <f t="shared" si="82"/>
        <v>0</v>
      </c>
      <c r="P331" s="41"/>
      <c r="Q331" s="41"/>
      <c r="R331" s="41"/>
      <c r="S331" s="41"/>
      <c r="T331" s="41">
        <f t="shared" si="84"/>
        <v>0</v>
      </c>
      <c r="U331" s="41">
        <f t="shared" si="85"/>
        <v>0</v>
      </c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J331" s="42">
        <f t="shared" si="86"/>
        <v>0</v>
      </c>
    </row>
    <row r="332" spans="1:36" ht="11.25" hidden="1" customHeight="1">
      <c r="A332" s="56" t="s">
        <v>279</v>
      </c>
      <c r="B332" s="134"/>
      <c r="C332" s="344">
        <f>COUNTIF(C333:E359,1)+COUNTIF(C333:E359,2)+COUNTIF(C333:E359,3)+COUNTIF(C333:E359,4)+COUNTIF(C333:E359,5)+COUNTIF(C333:E359,6)+COUNTIF(C333:E359,7)+COUNTIF(C333:E359,8)</f>
        <v>0</v>
      </c>
      <c r="D332" s="344"/>
      <c r="E332" s="360"/>
      <c r="F332" s="343">
        <f>COUNTIF(F333:H359,1)+COUNTIF(F333:H359,2)+COUNTIF(F333:H359,3)+COUNTIF(F333:H359,4)+COUNTIF(F333:H359,5)+COUNTIF(F333:H359,6)+COUNTIF(F333:H359,7)+COUNTIF(F333:H359,8)</f>
        <v>0</v>
      </c>
      <c r="G332" s="344"/>
      <c r="H332" s="360"/>
      <c r="I332" s="343">
        <f>COUNTIF(I333:K359,1)+COUNTIF(I333:K359,2)+COUNTIF(I333:K359,3)+COUNTIF(I333:K359,4)+COUNTIF(I333:K359,5)+COUNTIF(I333:K359,6)+COUNTIF(I333:K359,7)+COUNTIF(I333:K359,8)</f>
        <v>0</v>
      </c>
      <c r="J332" s="344"/>
      <c r="K332" s="344"/>
      <c r="L332" s="126"/>
      <c r="M332" s="126"/>
      <c r="N332" s="126"/>
      <c r="O332" s="51">
        <f t="shared" ref="O332:AI332" si="87">SUM(O333:O359)</f>
        <v>0</v>
      </c>
      <c r="P332" s="51"/>
      <c r="Q332" s="51"/>
      <c r="R332" s="51">
        <f t="shared" si="87"/>
        <v>0</v>
      </c>
      <c r="S332" s="51"/>
      <c r="T332" s="51">
        <f t="shared" si="87"/>
        <v>0</v>
      </c>
      <c r="U332" s="51">
        <f t="shared" si="87"/>
        <v>0</v>
      </c>
      <c r="V332" s="51"/>
      <c r="W332" s="51">
        <f t="shared" si="87"/>
        <v>0</v>
      </c>
      <c r="X332" s="51">
        <f t="shared" si="87"/>
        <v>0</v>
      </c>
      <c r="Y332" s="51">
        <f t="shared" si="87"/>
        <v>0</v>
      </c>
      <c r="Z332" s="51">
        <f t="shared" si="87"/>
        <v>0</v>
      </c>
      <c r="AA332" s="51">
        <f t="shared" si="87"/>
        <v>0</v>
      </c>
      <c r="AB332" s="51">
        <f t="shared" si="87"/>
        <v>0</v>
      </c>
      <c r="AC332" s="51">
        <f t="shared" si="87"/>
        <v>0</v>
      </c>
      <c r="AD332" s="51">
        <f t="shared" si="87"/>
        <v>0</v>
      </c>
      <c r="AE332" s="51">
        <f t="shared" si="87"/>
        <v>0</v>
      </c>
      <c r="AF332" s="51">
        <f t="shared" si="87"/>
        <v>0</v>
      </c>
      <c r="AG332" s="51">
        <f t="shared" si="87"/>
        <v>0</v>
      </c>
      <c r="AH332" s="51">
        <f t="shared" si="87"/>
        <v>0</v>
      </c>
      <c r="AI332" s="51">
        <f t="shared" si="87"/>
        <v>0</v>
      </c>
      <c r="AJ332" s="32">
        <f t="shared" si="86"/>
        <v>0</v>
      </c>
    </row>
    <row r="333" spans="1:36" ht="11.25" hidden="1" customHeight="1">
      <c r="A333" s="65" t="s">
        <v>280</v>
      </c>
      <c r="B333" s="133"/>
      <c r="C333" s="1"/>
      <c r="D333" s="58"/>
      <c r="E333" s="59"/>
      <c r="F333" s="60"/>
      <c r="G333" s="58"/>
      <c r="H333" s="59"/>
      <c r="I333" s="61"/>
      <c r="J333" s="58"/>
      <c r="K333" s="1"/>
      <c r="L333" s="1"/>
      <c r="M333" s="1"/>
      <c r="N333" s="1"/>
      <c r="O333" s="41">
        <f t="shared" ref="O333:O359" si="88">R333+T333</f>
        <v>0</v>
      </c>
      <c r="P333" s="41"/>
      <c r="Q333" s="41"/>
      <c r="R333" s="41">
        <f t="shared" ref="R333:R357" si="89">T333/2</f>
        <v>0</v>
      </c>
      <c r="S333" s="41"/>
      <c r="T333" s="41">
        <f t="shared" ref="T333:T359" si="90">SUM(X333:AH333)</f>
        <v>0</v>
      </c>
      <c r="U333" s="41">
        <f t="shared" ref="U333:U359" si="91">T333-W333</f>
        <v>0</v>
      </c>
      <c r="V333" s="41"/>
      <c r="W333" s="54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54"/>
      <c r="AJ333" s="42">
        <f t="shared" si="86"/>
        <v>0</v>
      </c>
    </row>
    <row r="334" spans="1:36" ht="11.25" hidden="1" customHeight="1">
      <c r="A334" s="65" t="s">
        <v>281</v>
      </c>
      <c r="B334" s="133"/>
      <c r="C334" s="55"/>
      <c r="D334" s="7"/>
      <c r="E334" s="8"/>
      <c r="F334" s="6"/>
      <c r="G334" s="7"/>
      <c r="H334" s="8"/>
      <c r="I334" s="12"/>
      <c r="J334" s="7"/>
      <c r="K334" s="55"/>
      <c r="L334" s="55"/>
      <c r="M334" s="55"/>
      <c r="N334" s="55"/>
      <c r="O334" s="41">
        <f t="shared" si="88"/>
        <v>0</v>
      </c>
      <c r="P334" s="41"/>
      <c r="Q334" s="41"/>
      <c r="R334" s="41">
        <f t="shared" si="89"/>
        <v>0</v>
      </c>
      <c r="S334" s="41"/>
      <c r="T334" s="41">
        <f t="shared" si="90"/>
        <v>0</v>
      </c>
      <c r="U334" s="41">
        <f t="shared" si="91"/>
        <v>0</v>
      </c>
      <c r="V334" s="41"/>
      <c r="W334" s="54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54"/>
      <c r="AJ334" s="42">
        <f t="shared" si="86"/>
        <v>0</v>
      </c>
    </row>
    <row r="335" spans="1:36" ht="11.25" hidden="1" customHeight="1">
      <c r="A335" s="65" t="s">
        <v>282</v>
      </c>
      <c r="B335" s="133"/>
      <c r="C335" s="55"/>
      <c r="D335" s="7"/>
      <c r="E335" s="8"/>
      <c r="F335" s="6"/>
      <c r="G335" s="7"/>
      <c r="H335" s="8"/>
      <c r="I335" s="12"/>
      <c r="J335" s="7"/>
      <c r="K335" s="55"/>
      <c r="L335" s="55"/>
      <c r="M335" s="55"/>
      <c r="N335" s="55"/>
      <c r="O335" s="41">
        <f t="shared" si="88"/>
        <v>0</v>
      </c>
      <c r="P335" s="41"/>
      <c r="Q335" s="41"/>
      <c r="R335" s="41">
        <f t="shared" si="89"/>
        <v>0</v>
      </c>
      <c r="S335" s="41"/>
      <c r="T335" s="41">
        <f t="shared" si="90"/>
        <v>0</v>
      </c>
      <c r="U335" s="41">
        <f t="shared" si="91"/>
        <v>0</v>
      </c>
      <c r="V335" s="41"/>
      <c r="W335" s="54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54"/>
      <c r="AJ335" s="42">
        <f t="shared" si="86"/>
        <v>0</v>
      </c>
    </row>
    <row r="336" spans="1:36" ht="11.25" hidden="1" customHeight="1">
      <c r="A336" s="65" t="s">
        <v>283</v>
      </c>
      <c r="B336" s="133"/>
      <c r="C336" s="55"/>
      <c r="D336" s="7"/>
      <c r="E336" s="8"/>
      <c r="F336" s="6"/>
      <c r="G336" s="7"/>
      <c r="H336" s="8"/>
      <c r="I336" s="12"/>
      <c r="J336" s="7"/>
      <c r="K336" s="55"/>
      <c r="L336" s="55"/>
      <c r="M336" s="55"/>
      <c r="N336" s="55"/>
      <c r="O336" s="41">
        <f t="shared" si="88"/>
        <v>0</v>
      </c>
      <c r="P336" s="41"/>
      <c r="Q336" s="41"/>
      <c r="R336" s="41">
        <f t="shared" si="89"/>
        <v>0</v>
      </c>
      <c r="S336" s="41"/>
      <c r="T336" s="41">
        <f t="shared" si="90"/>
        <v>0</v>
      </c>
      <c r="U336" s="41">
        <f t="shared" si="91"/>
        <v>0</v>
      </c>
      <c r="V336" s="41"/>
      <c r="W336" s="54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54"/>
      <c r="AJ336" s="42">
        <f t="shared" si="86"/>
        <v>0</v>
      </c>
    </row>
    <row r="337" spans="1:36" ht="11.25" hidden="1" customHeight="1">
      <c r="A337" s="65" t="s">
        <v>284</v>
      </c>
      <c r="B337" s="133"/>
      <c r="C337" s="55"/>
      <c r="D337" s="7"/>
      <c r="E337" s="8"/>
      <c r="F337" s="6"/>
      <c r="G337" s="7"/>
      <c r="H337" s="8"/>
      <c r="I337" s="12"/>
      <c r="J337" s="7"/>
      <c r="K337" s="55"/>
      <c r="L337" s="55"/>
      <c r="M337" s="55"/>
      <c r="N337" s="55"/>
      <c r="O337" s="41">
        <f t="shared" si="88"/>
        <v>0</v>
      </c>
      <c r="P337" s="41"/>
      <c r="Q337" s="41"/>
      <c r="R337" s="41">
        <f t="shared" si="89"/>
        <v>0</v>
      </c>
      <c r="S337" s="41"/>
      <c r="T337" s="41">
        <f t="shared" si="90"/>
        <v>0</v>
      </c>
      <c r="U337" s="41">
        <f t="shared" si="91"/>
        <v>0</v>
      </c>
      <c r="V337" s="41"/>
      <c r="W337" s="54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54"/>
      <c r="AJ337" s="42">
        <f t="shared" si="86"/>
        <v>0</v>
      </c>
    </row>
    <row r="338" spans="1:36" ht="11.25" hidden="1" customHeight="1">
      <c r="A338" s="65" t="s">
        <v>285</v>
      </c>
      <c r="B338" s="133"/>
      <c r="C338" s="55"/>
      <c r="D338" s="7"/>
      <c r="E338" s="8"/>
      <c r="F338" s="6"/>
      <c r="G338" s="7"/>
      <c r="H338" s="8"/>
      <c r="I338" s="12"/>
      <c r="J338" s="7"/>
      <c r="K338" s="55"/>
      <c r="L338" s="55"/>
      <c r="M338" s="55"/>
      <c r="N338" s="55"/>
      <c r="O338" s="41">
        <f t="shared" si="88"/>
        <v>0</v>
      </c>
      <c r="P338" s="41"/>
      <c r="Q338" s="41"/>
      <c r="R338" s="41">
        <f t="shared" si="89"/>
        <v>0</v>
      </c>
      <c r="S338" s="41"/>
      <c r="T338" s="41">
        <f t="shared" si="90"/>
        <v>0</v>
      </c>
      <c r="U338" s="41">
        <f t="shared" si="91"/>
        <v>0</v>
      </c>
      <c r="V338" s="41"/>
      <c r="W338" s="54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54"/>
      <c r="AJ338" s="42">
        <f t="shared" si="86"/>
        <v>0</v>
      </c>
    </row>
    <row r="339" spans="1:36" ht="11.25" hidden="1" customHeight="1">
      <c r="A339" s="65" t="s">
        <v>286</v>
      </c>
      <c r="B339" s="133"/>
      <c r="C339" s="55"/>
      <c r="D339" s="7"/>
      <c r="E339" s="8"/>
      <c r="F339" s="6"/>
      <c r="G339" s="7"/>
      <c r="H339" s="8"/>
      <c r="I339" s="12"/>
      <c r="J339" s="7"/>
      <c r="K339" s="55"/>
      <c r="L339" s="55"/>
      <c r="M339" s="55"/>
      <c r="N339" s="55"/>
      <c r="O339" s="41">
        <f t="shared" si="88"/>
        <v>0</v>
      </c>
      <c r="P339" s="41"/>
      <c r="Q339" s="41"/>
      <c r="R339" s="41">
        <f t="shared" si="89"/>
        <v>0</v>
      </c>
      <c r="S339" s="41"/>
      <c r="T339" s="41">
        <f t="shared" si="90"/>
        <v>0</v>
      </c>
      <c r="U339" s="41">
        <f t="shared" si="91"/>
        <v>0</v>
      </c>
      <c r="V339" s="41"/>
      <c r="W339" s="54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54"/>
      <c r="AJ339" s="42">
        <f t="shared" ref="AJ339:AJ359" si="92">T339-AI339</f>
        <v>0</v>
      </c>
    </row>
    <row r="340" spans="1:36" ht="11.25" hidden="1" customHeight="1">
      <c r="A340" s="65" t="s">
        <v>287</v>
      </c>
      <c r="B340" s="133"/>
      <c r="C340" s="55"/>
      <c r="D340" s="7"/>
      <c r="E340" s="8"/>
      <c r="F340" s="6"/>
      <c r="G340" s="7"/>
      <c r="H340" s="8"/>
      <c r="I340" s="12"/>
      <c r="J340" s="7"/>
      <c r="K340" s="55"/>
      <c r="L340" s="55"/>
      <c r="M340" s="55"/>
      <c r="N340" s="55"/>
      <c r="O340" s="41">
        <f t="shared" si="88"/>
        <v>0</v>
      </c>
      <c r="P340" s="41"/>
      <c r="Q340" s="41"/>
      <c r="R340" s="41">
        <f t="shared" si="89"/>
        <v>0</v>
      </c>
      <c r="S340" s="41"/>
      <c r="T340" s="41">
        <f t="shared" si="90"/>
        <v>0</v>
      </c>
      <c r="U340" s="41">
        <f t="shared" si="91"/>
        <v>0</v>
      </c>
      <c r="V340" s="41"/>
      <c r="W340" s="54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54"/>
      <c r="AJ340" s="42">
        <f t="shared" si="92"/>
        <v>0</v>
      </c>
    </row>
    <row r="341" spans="1:36" ht="11.25" hidden="1" customHeight="1">
      <c r="A341" s="65" t="s">
        <v>288</v>
      </c>
      <c r="B341" s="133"/>
      <c r="C341" s="55"/>
      <c r="D341" s="7"/>
      <c r="E341" s="8"/>
      <c r="F341" s="6"/>
      <c r="G341" s="7"/>
      <c r="H341" s="8"/>
      <c r="I341" s="12"/>
      <c r="J341" s="7"/>
      <c r="K341" s="55"/>
      <c r="L341" s="55"/>
      <c r="M341" s="55"/>
      <c r="N341" s="55"/>
      <c r="O341" s="41">
        <f t="shared" si="88"/>
        <v>0</v>
      </c>
      <c r="P341" s="41"/>
      <c r="Q341" s="41"/>
      <c r="R341" s="41">
        <f t="shared" si="89"/>
        <v>0</v>
      </c>
      <c r="S341" s="41"/>
      <c r="T341" s="41">
        <f t="shared" si="90"/>
        <v>0</v>
      </c>
      <c r="U341" s="41">
        <f t="shared" si="91"/>
        <v>0</v>
      </c>
      <c r="V341" s="41"/>
      <c r="W341" s="54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54"/>
      <c r="AJ341" s="42">
        <f t="shared" si="92"/>
        <v>0</v>
      </c>
    </row>
    <row r="342" spans="1:36" ht="11.25" hidden="1" customHeight="1">
      <c r="A342" s="65" t="s">
        <v>289</v>
      </c>
      <c r="B342" s="133"/>
      <c r="C342" s="55"/>
      <c r="D342" s="7"/>
      <c r="E342" s="8"/>
      <c r="F342" s="6"/>
      <c r="G342" s="7"/>
      <c r="H342" s="8"/>
      <c r="I342" s="12"/>
      <c r="J342" s="7"/>
      <c r="K342" s="55"/>
      <c r="L342" s="55"/>
      <c r="M342" s="55"/>
      <c r="N342" s="55"/>
      <c r="O342" s="41">
        <f t="shared" si="88"/>
        <v>0</v>
      </c>
      <c r="P342" s="41"/>
      <c r="Q342" s="41"/>
      <c r="R342" s="41">
        <f t="shared" si="89"/>
        <v>0</v>
      </c>
      <c r="S342" s="41"/>
      <c r="T342" s="41">
        <f t="shared" si="90"/>
        <v>0</v>
      </c>
      <c r="U342" s="41">
        <f t="shared" si="91"/>
        <v>0</v>
      </c>
      <c r="V342" s="41"/>
      <c r="W342" s="54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54"/>
      <c r="AJ342" s="42">
        <f t="shared" si="92"/>
        <v>0</v>
      </c>
    </row>
    <row r="343" spans="1:36" ht="11.25" hidden="1" customHeight="1">
      <c r="A343" s="65" t="s">
        <v>290</v>
      </c>
      <c r="B343" s="133"/>
      <c r="C343" s="55"/>
      <c r="D343" s="7"/>
      <c r="E343" s="8"/>
      <c r="F343" s="6"/>
      <c r="G343" s="7"/>
      <c r="H343" s="8"/>
      <c r="I343" s="12"/>
      <c r="J343" s="7"/>
      <c r="K343" s="55"/>
      <c r="L343" s="55"/>
      <c r="M343" s="55"/>
      <c r="N343" s="55"/>
      <c r="O343" s="41">
        <f t="shared" si="88"/>
        <v>0</v>
      </c>
      <c r="P343" s="41"/>
      <c r="Q343" s="41"/>
      <c r="R343" s="41">
        <f t="shared" si="89"/>
        <v>0</v>
      </c>
      <c r="S343" s="41"/>
      <c r="T343" s="41">
        <f t="shared" si="90"/>
        <v>0</v>
      </c>
      <c r="U343" s="41">
        <f t="shared" si="91"/>
        <v>0</v>
      </c>
      <c r="V343" s="41"/>
      <c r="W343" s="54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54"/>
      <c r="AJ343" s="42">
        <f t="shared" si="92"/>
        <v>0</v>
      </c>
    </row>
    <row r="344" spans="1:36" ht="11.25" hidden="1" customHeight="1">
      <c r="A344" s="65" t="s">
        <v>291</v>
      </c>
      <c r="B344" s="133"/>
      <c r="C344" s="55"/>
      <c r="D344" s="7"/>
      <c r="E344" s="8"/>
      <c r="F344" s="6"/>
      <c r="G344" s="7"/>
      <c r="H344" s="8"/>
      <c r="I344" s="12"/>
      <c r="J344" s="7"/>
      <c r="K344" s="55"/>
      <c r="L344" s="55"/>
      <c r="M344" s="55"/>
      <c r="N344" s="55"/>
      <c r="O344" s="41">
        <f t="shared" si="88"/>
        <v>0</v>
      </c>
      <c r="P344" s="41"/>
      <c r="Q344" s="41"/>
      <c r="R344" s="41">
        <f t="shared" si="89"/>
        <v>0</v>
      </c>
      <c r="S344" s="41"/>
      <c r="T344" s="41">
        <f t="shared" si="90"/>
        <v>0</v>
      </c>
      <c r="U344" s="41">
        <f t="shared" si="91"/>
        <v>0</v>
      </c>
      <c r="V344" s="41"/>
      <c r="W344" s="54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54"/>
      <c r="AJ344" s="42">
        <f t="shared" si="92"/>
        <v>0</v>
      </c>
    </row>
    <row r="345" spans="1:36" ht="11.25" hidden="1" customHeight="1">
      <c r="A345" s="65" t="s">
        <v>292</v>
      </c>
      <c r="B345" s="133"/>
      <c r="C345" s="55"/>
      <c r="D345" s="7"/>
      <c r="E345" s="8"/>
      <c r="F345" s="6"/>
      <c r="G345" s="7"/>
      <c r="H345" s="8"/>
      <c r="I345" s="12"/>
      <c r="J345" s="7"/>
      <c r="K345" s="55"/>
      <c r="L345" s="55"/>
      <c r="M345" s="55"/>
      <c r="N345" s="55"/>
      <c r="O345" s="41">
        <f t="shared" si="88"/>
        <v>0</v>
      </c>
      <c r="P345" s="41"/>
      <c r="Q345" s="41"/>
      <c r="R345" s="41">
        <f t="shared" si="89"/>
        <v>0</v>
      </c>
      <c r="S345" s="41"/>
      <c r="T345" s="41">
        <f t="shared" si="90"/>
        <v>0</v>
      </c>
      <c r="U345" s="41">
        <f t="shared" si="91"/>
        <v>0</v>
      </c>
      <c r="V345" s="41"/>
      <c r="W345" s="54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54"/>
      <c r="AJ345" s="42">
        <f t="shared" si="92"/>
        <v>0</v>
      </c>
    </row>
    <row r="346" spans="1:36" ht="11.25" hidden="1" customHeight="1">
      <c r="A346" s="65" t="s">
        <v>293</v>
      </c>
      <c r="B346" s="133"/>
      <c r="C346" s="55"/>
      <c r="D346" s="7"/>
      <c r="E346" s="8"/>
      <c r="F346" s="6"/>
      <c r="G346" s="7"/>
      <c r="H346" s="8"/>
      <c r="I346" s="12"/>
      <c r="J346" s="7"/>
      <c r="K346" s="55"/>
      <c r="L346" s="55"/>
      <c r="M346" s="55"/>
      <c r="N346" s="55"/>
      <c r="O346" s="41">
        <f t="shared" si="88"/>
        <v>0</v>
      </c>
      <c r="P346" s="41"/>
      <c r="Q346" s="41"/>
      <c r="R346" s="41">
        <f t="shared" si="89"/>
        <v>0</v>
      </c>
      <c r="S346" s="41"/>
      <c r="T346" s="41">
        <f t="shared" si="90"/>
        <v>0</v>
      </c>
      <c r="U346" s="41">
        <f t="shared" si="91"/>
        <v>0</v>
      </c>
      <c r="V346" s="41"/>
      <c r="W346" s="54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54"/>
      <c r="AJ346" s="42">
        <f t="shared" si="92"/>
        <v>0</v>
      </c>
    </row>
    <row r="347" spans="1:36" ht="11.25" hidden="1" customHeight="1">
      <c r="A347" s="65" t="s">
        <v>294</v>
      </c>
      <c r="B347" s="133"/>
      <c r="C347" s="55"/>
      <c r="D347" s="7"/>
      <c r="E347" s="8"/>
      <c r="F347" s="6"/>
      <c r="G347" s="7"/>
      <c r="H347" s="8"/>
      <c r="I347" s="12"/>
      <c r="J347" s="7"/>
      <c r="K347" s="55"/>
      <c r="L347" s="55"/>
      <c r="M347" s="55"/>
      <c r="N347" s="55"/>
      <c r="O347" s="41">
        <f t="shared" si="88"/>
        <v>0</v>
      </c>
      <c r="P347" s="41"/>
      <c r="Q347" s="41"/>
      <c r="R347" s="41">
        <f t="shared" si="89"/>
        <v>0</v>
      </c>
      <c r="S347" s="41"/>
      <c r="T347" s="41">
        <f t="shared" si="90"/>
        <v>0</v>
      </c>
      <c r="U347" s="41">
        <f t="shared" si="91"/>
        <v>0</v>
      </c>
      <c r="V347" s="41"/>
      <c r="W347" s="54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54"/>
      <c r="AJ347" s="42">
        <f t="shared" si="92"/>
        <v>0</v>
      </c>
    </row>
    <row r="348" spans="1:36" ht="11.25" hidden="1" customHeight="1">
      <c r="A348" s="65" t="s">
        <v>295</v>
      </c>
      <c r="B348" s="133"/>
      <c r="C348" s="55"/>
      <c r="D348" s="7"/>
      <c r="E348" s="8"/>
      <c r="F348" s="6"/>
      <c r="G348" s="7"/>
      <c r="H348" s="8"/>
      <c r="I348" s="12"/>
      <c r="J348" s="7"/>
      <c r="K348" s="55"/>
      <c r="L348" s="55"/>
      <c r="M348" s="55"/>
      <c r="N348" s="55"/>
      <c r="O348" s="41">
        <f t="shared" si="88"/>
        <v>0</v>
      </c>
      <c r="P348" s="41"/>
      <c r="Q348" s="41"/>
      <c r="R348" s="41">
        <f t="shared" si="89"/>
        <v>0</v>
      </c>
      <c r="S348" s="41"/>
      <c r="T348" s="41">
        <f t="shared" si="90"/>
        <v>0</v>
      </c>
      <c r="U348" s="41">
        <f t="shared" si="91"/>
        <v>0</v>
      </c>
      <c r="V348" s="41"/>
      <c r="W348" s="54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54"/>
      <c r="AJ348" s="42">
        <f t="shared" si="92"/>
        <v>0</v>
      </c>
    </row>
    <row r="349" spans="1:36" ht="11.25" hidden="1" customHeight="1">
      <c r="A349" s="65" t="s">
        <v>296</v>
      </c>
      <c r="B349" s="133"/>
      <c r="C349" s="55"/>
      <c r="D349" s="7"/>
      <c r="E349" s="8"/>
      <c r="F349" s="6"/>
      <c r="G349" s="7"/>
      <c r="H349" s="8"/>
      <c r="I349" s="12"/>
      <c r="J349" s="7"/>
      <c r="K349" s="55"/>
      <c r="L349" s="55"/>
      <c r="M349" s="55"/>
      <c r="N349" s="55"/>
      <c r="O349" s="41">
        <f t="shared" si="88"/>
        <v>0</v>
      </c>
      <c r="P349" s="41"/>
      <c r="Q349" s="41"/>
      <c r="R349" s="41">
        <f t="shared" si="89"/>
        <v>0</v>
      </c>
      <c r="S349" s="41"/>
      <c r="T349" s="41">
        <f t="shared" si="90"/>
        <v>0</v>
      </c>
      <c r="U349" s="41">
        <f t="shared" si="91"/>
        <v>0</v>
      </c>
      <c r="V349" s="41"/>
      <c r="W349" s="54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54"/>
      <c r="AJ349" s="42">
        <f t="shared" si="92"/>
        <v>0</v>
      </c>
    </row>
    <row r="350" spans="1:36" ht="11.25" hidden="1" customHeight="1">
      <c r="A350" s="65" t="s">
        <v>297</v>
      </c>
      <c r="B350" s="133"/>
      <c r="C350" s="55"/>
      <c r="D350" s="7"/>
      <c r="E350" s="8"/>
      <c r="F350" s="6"/>
      <c r="G350" s="7"/>
      <c r="H350" s="8"/>
      <c r="I350" s="12"/>
      <c r="J350" s="7"/>
      <c r="K350" s="55"/>
      <c r="L350" s="55"/>
      <c r="M350" s="55"/>
      <c r="N350" s="55"/>
      <c r="O350" s="41">
        <f t="shared" si="88"/>
        <v>0</v>
      </c>
      <c r="P350" s="41"/>
      <c r="Q350" s="41"/>
      <c r="R350" s="41">
        <f t="shared" si="89"/>
        <v>0</v>
      </c>
      <c r="S350" s="41"/>
      <c r="T350" s="41">
        <f t="shared" si="90"/>
        <v>0</v>
      </c>
      <c r="U350" s="41">
        <f t="shared" si="91"/>
        <v>0</v>
      </c>
      <c r="V350" s="41"/>
      <c r="W350" s="54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54"/>
      <c r="AJ350" s="42">
        <f t="shared" si="92"/>
        <v>0</v>
      </c>
    </row>
    <row r="351" spans="1:36" ht="11.25" hidden="1" customHeight="1">
      <c r="A351" s="65" t="s">
        <v>298</v>
      </c>
      <c r="B351" s="133"/>
      <c r="C351" s="55"/>
      <c r="D351" s="7"/>
      <c r="E351" s="8"/>
      <c r="F351" s="6"/>
      <c r="G351" s="7"/>
      <c r="H351" s="8"/>
      <c r="I351" s="12"/>
      <c r="J351" s="7"/>
      <c r="K351" s="55"/>
      <c r="L351" s="55"/>
      <c r="M351" s="55"/>
      <c r="N351" s="55"/>
      <c r="O351" s="41">
        <f t="shared" si="88"/>
        <v>0</v>
      </c>
      <c r="P351" s="41"/>
      <c r="Q351" s="41"/>
      <c r="R351" s="41">
        <f t="shared" si="89"/>
        <v>0</v>
      </c>
      <c r="S351" s="41"/>
      <c r="T351" s="41">
        <f t="shared" si="90"/>
        <v>0</v>
      </c>
      <c r="U351" s="41">
        <f t="shared" si="91"/>
        <v>0</v>
      </c>
      <c r="V351" s="41"/>
      <c r="W351" s="54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54"/>
      <c r="AJ351" s="42">
        <f t="shared" si="92"/>
        <v>0</v>
      </c>
    </row>
    <row r="352" spans="1:36" ht="11.25" hidden="1" customHeight="1">
      <c r="A352" s="65" t="s">
        <v>299</v>
      </c>
      <c r="B352" s="133"/>
      <c r="C352" s="55"/>
      <c r="D352" s="7"/>
      <c r="E352" s="8"/>
      <c r="F352" s="6"/>
      <c r="G352" s="7"/>
      <c r="H352" s="8"/>
      <c r="I352" s="12"/>
      <c r="J352" s="7"/>
      <c r="K352" s="55"/>
      <c r="L352" s="55"/>
      <c r="M352" s="55"/>
      <c r="N352" s="55"/>
      <c r="O352" s="41">
        <f t="shared" si="88"/>
        <v>0</v>
      </c>
      <c r="P352" s="41"/>
      <c r="Q352" s="41"/>
      <c r="R352" s="41">
        <f t="shared" si="89"/>
        <v>0</v>
      </c>
      <c r="S352" s="41"/>
      <c r="T352" s="41">
        <f t="shared" si="90"/>
        <v>0</v>
      </c>
      <c r="U352" s="41">
        <f t="shared" si="91"/>
        <v>0</v>
      </c>
      <c r="V352" s="41"/>
      <c r="W352" s="54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54"/>
      <c r="AJ352" s="42">
        <f t="shared" si="92"/>
        <v>0</v>
      </c>
    </row>
    <row r="353" spans="1:58" ht="11.25" hidden="1" customHeight="1">
      <c r="A353" s="65" t="s">
        <v>300</v>
      </c>
      <c r="B353" s="133"/>
      <c r="C353" s="55"/>
      <c r="D353" s="7"/>
      <c r="E353" s="8"/>
      <c r="F353" s="6"/>
      <c r="G353" s="7"/>
      <c r="H353" s="8"/>
      <c r="I353" s="12"/>
      <c r="J353" s="7"/>
      <c r="K353" s="55"/>
      <c r="L353" s="55"/>
      <c r="M353" s="55"/>
      <c r="N353" s="55"/>
      <c r="O353" s="41">
        <f t="shared" si="88"/>
        <v>0</v>
      </c>
      <c r="P353" s="41"/>
      <c r="Q353" s="41"/>
      <c r="R353" s="41">
        <f t="shared" si="89"/>
        <v>0</v>
      </c>
      <c r="S353" s="41"/>
      <c r="T353" s="41">
        <f t="shared" si="90"/>
        <v>0</v>
      </c>
      <c r="U353" s="41">
        <f t="shared" si="91"/>
        <v>0</v>
      </c>
      <c r="V353" s="41"/>
      <c r="W353" s="54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54"/>
      <c r="AJ353" s="42">
        <f t="shared" si="92"/>
        <v>0</v>
      </c>
    </row>
    <row r="354" spans="1:58" ht="11.25" hidden="1" customHeight="1">
      <c r="A354" s="65" t="s">
        <v>301</v>
      </c>
      <c r="B354" s="133"/>
      <c r="C354" s="55"/>
      <c r="D354" s="7"/>
      <c r="E354" s="8"/>
      <c r="F354" s="6"/>
      <c r="G354" s="7"/>
      <c r="H354" s="8"/>
      <c r="I354" s="12"/>
      <c r="J354" s="7"/>
      <c r="K354" s="55"/>
      <c r="L354" s="55"/>
      <c r="M354" s="55"/>
      <c r="N354" s="55"/>
      <c r="O354" s="41">
        <f t="shared" si="88"/>
        <v>0</v>
      </c>
      <c r="P354" s="41"/>
      <c r="Q354" s="41"/>
      <c r="R354" s="41">
        <f t="shared" si="89"/>
        <v>0</v>
      </c>
      <c r="S354" s="41"/>
      <c r="T354" s="41">
        <f t="shared" si="90"/>
        <v>0</v>
      </c>
      <c r="U354" s="41">
        <f t="shared" si="91"/>
        <v>0</v>
      </c>
      <c r="V354" s="41"/>
      <c r="W354" s="54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54"/>
      <c r="AJ354" s="42">
        <f t="shared" si="92"/>
        <v>0</v>
      </c>
    </row>
    <row r="355" spans="1:58" ht="11.25" hidden="1" customHeight="1">
      <c r="A355" s="65" t="s">
        <v>302</v>
      </c>
      <c r="B355" s="133"/>
      <c r="C355" s="55"/>
      <c r="D355" s="7"/>
      <c r="E355" s="8"/>
      <c r="F355" s="6"/>
      <c r="G355" s="7"/>
      <c r="H355" s="8"/>
      <c r="I355" s="12"/>
      <c r="J355" s="7"/>
      <c r="K355" s="55"/>
      <c r="L355" s="55"/>
      <c r="M355" s="55"/>
      <c r="N355" s="55"/>
      <c r="O355" s="41">
        <f t="shared" si="88"/>
        <v>0</v>
      </c>
      <c r="P355" s="41"/>
      <c r="Q355" s="41"/>
      <c r="R355" s="41">
        <f t="shared" si="89"/>
        <v>0</v>
      </c>
      <c r="S355" s="41"/>
      <c r="T355" s="41">
        <f t="shared" si="90"/>
        <v>0</v>
      </c>
      <c r="U355" s="41">
        <f t="shared" si="91"/>
        <v>0</v>
      </c>
      <c r="V355" s="41"/>
      <c r="W355" s="54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54"/>
      <c r="AJ355" s="42">
        <f t="shared" si="92"/>
        <v>0</v>
      </c>
    </row>
    <row r="356" spans="1:58" ht="11.25" hidden="1" customHeight="1">
      <c r="A356" s="65" t="s">
        <v>303</v>
      </c>
      <c r="B356" s="133"/>
      <c r="C356" s="55"/>
      <c r="D356" s="7"/>
      <c r="E356" s="8"/>
      <c r="F356" s="6"/>
      <c r="G356" s="7"/>
      <c r="H356" s="8"/>
      <c r="I356" s="12"/>
      <c r="J356" s="7"/>
      <c r="K356" s="55"/>
      <c r="L356" s="55"/>
      <c r="M356" s="55"/>
      <c r="N356" s="55"/>
      <c r="O356" s="41">
        <f t="shared" si="88"/>
        <v>0</v>
      </c>
      <c r="P356" s="41"/>
      <c r="Q356" s="41"/>
      <c r="R356" s="41">
        <f t="shared" si="89"/>
        <v>0</v>
      </c>
      <c r="S356" s="41"/>
      <c r="T356" s="41">
        <f t="shared" si="90"/>
        <v>0</v>
      </c>
      <c r="U356" s="41">
        <f t="shared" si="91"/>
        <v>0</v>
      </c>
      <c r="V356" s="41"/>
      <c r="W356" s="54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54"/>
      <c r="AJ356" s="42">
        <f t="shared" si="92"/>
        <v>0</v>
      </c>
    </row>
    <row r="357" spans="1:58" ht="11.25" hidden="1" customHeight="1">
      <c r="A357" s="65" t="s">
        <v>304</v>
      </c>
      <c r="B357" s="133"/>
      <c r="C357" s="55"/>
      <c r="D357" s="7"/>
      <c r="E357" s="8"/>
      <c r="F357" s="6"/>
      <c r="G357" s="7"/>
      <c r="H357" s="8"/>
      <c r="I357" s="12"/>
      <c r="J357" s="7"/>
      <c r="K357" s="55"/>
      <c r="L357" s="55"/>
      <c r="M357" s="55"/>
      <c r="N357" s="55"/>
      <c r="O357" s="41">
        <f t="shared" si="88"/>
        <v>0</v>
      </c>
      <c r="P357" s="41"/>
      <c r="Q357" s="41"/>
      <c r="R357" s="41">
        <f t="shared" si="89"/>
        <v>0</v>
      </c>
      <c r="S357" s="41"/>
      <c r="T357" s="41">
        <f t="shared" si="90"/>
        <v>0</v>
      </c>
      <c r="U357" s="41">
        <f t="shared" si="91"/>
        <v>0</v>
      </c>
      <c r="V357" s="41"/>
      <c r="W357" s="54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54"/>
      <c r="AJ357" s="42">
        <f t="shared" si="92"/>
        <v>0</v>
      </c>
    </row>
    <row r="358" spans="1:58" ht="11.25" hidden="1" customHeight="1">
      <c r="A358" s="66" t="s">
        <v>305</v>
      </c>
      <c r="B358" s="128"/>
      <c r="C358" s="4"/>
      <c r="D358" s="4"/>
      <c r="E358" s="5"/>
      <c r="F358" s="6"/>
      <c r="G358" s="7"/>
      <c r="H358" s="8"/>
      <c r="I358" s="6"/>
      <c r="J358" s="7"/>
      <c r="K358" s="7"/>
      <c r="L358" s="7"/>
      <c r="M358" s="7"/>
      <c r="N358" s="7"/>
      <c r="O358" s="41">
        <f t="shared" si="88"/>
        <v>0</v>
      </c>
      <c r="P358" s="41"/>
      <c r="Q358" s="41"/>
      <c r="R358" s="41"/>
      <c r="S358" s="41"/>
      <c r="T358" s="41">
        <f t="shared" si="90"/>
        <v>0</v>
      </c>
      <c r="U358" s="41">
        <f t="shared" si="91"/>
        <v>0</v>
      </c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J358" s="42">
        <f t="shared" si="92"/>
        <v>0</v>
      </c>
    </row>
    <row r="359" spans="1:58" ht="11.25" hidden="1" customHeight="1">
      <c r="A359" s="68" t="s">
        <v>306</v>
      </c>
      <c r="B359" s="136"/>
      <c r="C359" s="6"/>
      <c r="D359" s="7"/>
      <c r="E359" s="8"/>
      <c r="F359" s="6"/>
      <c r="G359" s="7"/>
      <c r="H359" s="8"/>
      <c r="I359" s="6"/>
      <c r="J359" s="7"/>
      <c r="K359" s="7"/>
      <c r="L359" s="7"/>
      <c r="M359" s="7"/>
      <c r="N359" s="7"/>
      <c r="O359" s="41">
        <f t="shared" si="88"/>
        <v>0</v>
      </c>
      <c r="P359" s="41"/>
      <c r="Q359" s="41"/>
      <c r="R359" s="41"/>
      <c r="S359" s="41"/>
      <c r="T359" s="41">
        <f t="shared" si="90"/>
        <v>0</v>
      </c>
      <c r="U359" s="41">
        <f t="shared" si="91"/>
        <v>0</v>
      </c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J359" s="42">
        <f t="shared" si="92"/>
        <v>0</v>
      </c>
    </row>
    <row r="360" spans="1:58" ht="15" customHeight="1">
      <c r="A360" s="68"/>
      <c r="B360" s="128" t="s">
        <v>395</v>
      </c>
      <c r="C360" s="6"/>
      <c r="D360" s="7"/>
      <c r="E360" s="8"/>
      <c r="F360" s="6"/>
      <c r="G360" s="7"/>
      <c r="H360" s="8"/>
      <c r="I360" s="6"/>
      <c r="J360" s="7">
        <v>7</v>
      </c>
      <c r="K360" s="5"/>
      <c r="L360" s="7"/>
      <c r="M360" s="7"/>
      <c r="N360" s="7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J360" s="42"/>
    </row>
    <row r="361" spans="1:58" s="62" customFormat="1" ht="14.25" customHeight="1">
      <c r="A361" s="34"/>
      <c r="B361" s="128" t="s">
        <v>46</v>
      </c>
      <c r="C361" s="354"/>
      <c r="D361" s="355"/>
      <c r="E361" s="356"/>
      <c r="F361" s="354"/>
      <c r="G361" s="355"/>
      <c r="H361" s="356"/>
      <c r="I361" s="354"/>
      <c r="J361" s="355"/>
      <c r="K361" s="355"/>
      <c r="L361" s="9"/>
      <c r="M361" s="7"/>
      <c r="N361" s="5"/>
      <c r="O361" s="42">
        <f t="shared" ref="O361:U361" si="93">O116+O90+O64</f>
        <v>4643.5</v>
      </c>
      <c r="P361" s="42">
        <f t="shared" si="93"/>
        <v>0</v>
      </c>
      <c r="Q361" s="42">
        <f t="shared" si="93"/>
        <v>0</v>
      </c>
      <c r="R361" s="313">
        <f t="shared" si="93"/>
        <v>1547.5</v>
      </c>
      <c r="S361" s="42">
        <f t="shared" si="93"/>
        <v>0</v>
      </c>
      <c r="T361" s="42">
        <f t="shared" si="93"/>
        <v>3096</v>
      </c>
      <c r="U361" s="42">
        <f t="shared" si="93"/>
        <v>1108</v>
      </c>
      <c r="V361" s="42">
        <f>V116+V90+V64</f>
        <v>1988</v>
      </c>
      <c r="W361" s="42">
        <f>W116+W90+W64</f>
        <v>0</v>
      </c>
      <c r="X361" s="40">
        <f>X160+X117+X10+X64+X90</f>
        <v>576</v>
      </c>
      <c r="Y361" s="40">
        <f t="shared" ref="Y361:AE361" si="94">Y160+Y117+Y10+Y64+Y90</f>
        <v>828</v>
      </c>
      <c r="Z361" s="40">
        <f>Z10+Z364+Z116+Z64+Z90+Z365</f>
        <v>612</v>
      </c>
      <c r="AA361" s="40">
        <f>AA364+AA116+AA10+AA64+AA90+AA365</f>
        <v>864</v>
      </c>
      <c r="AB361" s="40">
        <f>AB364+AB116+AB10+AB64+AB90+AB365</f>
        <v>540</v>
      </c>
      <c r="AC361" s="40">
        <f t="shared" si="94"/>
        <v>36</v>
      </c>
      <c r="AD361" s="40">
        <f>AD364+AD116+AD10+AD64+AD90+AD365</f>
        <v>684</v>
      </c>
      <c r="AE361" s="40">
        <f t="shared" si="94"/>
        <v>144</v>
      </c>
      <c r="AF361" s="40">
        <f>AF364+AF116+AF10+AF64+AF90+AF365</f>
        <v>540</v>
      </c>
      <c r="AG361" s="40">
        <f>AG160+AG117+AG10+AG64+AG90+AG247</f>
        <v>36</v>
      </c>
      <c r="AH361" s="40">
        <f>AH364+AH116+AH10+AH64+AH90+AH365</f>
        <v>468</v>
      </c>
      <c r="AI361" s="42">
        <v>3096</v>
      </c>
      <c r="AJ361" s="42">
        <v>4644</v>
      </c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s="62" customFormat="1" ht="23.25" customHeight="1">
      <c r="A362" s="160" t="s">
        <v>430</v>
      </c>
      <c r="B362" s="132" t="s">
        <v>409</v>
      </c>
      <c r="C362" s="4"/>
      <c r="D362" s="4"/>
      <c r="E362" s="162"/>
      <c r="F362" s="163"/>
      <c r="G362" s="4"/>
      <c r="H362" s="162"/>
      <c r="I362" s="4"/>
      <c r="J362" s="4"/>
      <c r="K362" s="4"/>
      <c r="L362" s="4"/>
      <c r="M362" s="4"/>
      <c r="N362" s="4"/>
      <c r="O362" s="41"/>
      <c r="P362" s="41"/>
      <c r="Q362" s="41"/>
      <c r="R362" s="41"/>
      <c r="S362" s="41"/>
      <c r="T362" s="41">
        <v>216</v>
      </c>
      <c r="U362" s="69"/>
      <c r="V362" s="69"/>
      <c r="W362" s="69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388"/>
      <c r="AI362" s="389"/>
      <c r="AJ362" s="4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s="62" customFormat="1" ht="23.25" hidden="1" customHeight="1">
      <c r="A363" s="382" t="s">
        <v>58</v>
      </c>
      <c r="B363" s="382"/>
      <c r="C363" s="382"/>
      <c r="D363" s="382"/>
      <c r="E363" s="382"/>
      <c r="F363" s="382"/>
      <c r="G363" s="382"/>
      <c r="H363" s="382"/>
      <c r="I363" s="382"/>
      <c r="J363" s="382"/>
      <c r="K363" s="382"/>
      <c r="L363" s="382"/>
      <c r="M363" s="382"/>
      <c r="N363" s="382"/>
      <c r="O363" s="382"/>
      <c r="P363" s="382"/>
      <c r="Q363" s="382"/>
      <c r="R363" s="382"/>
      <c r="S363" s="41"/>
      <c r="T363" s="364" t="s">
        <v>5</v>
      </c>
      <c r="U363" s="365" t="s">
        <v>47</v>
      </c>
      <c r="V363" s="365"/>
      <c r="W363" s="365"/>
      <c r="X363" s="125">
        <v>12</v>
      </c>
      <c r="Y363" s="125">
        <v>12</v>
      </c>
      <c r="Z363" s="125">
        <f>COUNT(Z220:Z245,Z191:Z191,Z162:Z163,Z133:Z139,Z91:Z92,Z65:Z69,Z38:Z41,Z12:Z20)</f>
        <v>10</v>
      </c>
      <c r="AA363" s="125">
        <f>COUNT(AA220:AA245,AA191:AA191,AA162:AA163,AA133:AA139,AA91:AA92,AA65:AA69,AA38:AA41,AA12:AA20)</f>
        <v>10</v>
      </c>
      <c r="AB363" s="125">
        <f>COUNT(AB220:AB245,AB191:AB215,AB162:AB186,AB133:AB159,AB91:AB115,AB65:AB89,AB38:AB62,AB12:AB36)</f>
        <v>10</v>
      </c>
      <c r="AC363" s="125">
        <f>COUNT(AC333:AC357,AC305:AC329,AC277:AC301,AC249:AC273,AC220:AC244,AC191:AC215,AC162:AC186,AC133:AC158,AC38:AC63,AC12:AC36)</f>
        <v>0</v>
      </c>
      <c r="AD363" s="125">
        <v>9</v>
      </c>
      <c r="AE363" s="125">
        <f>COUNT(AE333:AE357,AE305:AE329,AE277:AE301,AE249:AE273,AE220:AE244,AE191:AE215,AE162:AE186,AE133:AE158,AE38:AE63,AE12:AE36)</f>
        <v>0</v>
      </c>
      <c r="AF363" s="125">
        <v>8</v>
      </c>
      <c r="AG363" s="125">
        <f>COUNT(AG333:AG357,AG305:AG329,AG277:AG301,AG249:AG273,AG220:AG244,AG191:AG215,AG162:AG186,AG133:AG158,AG38:AG63,AG12:AG36)</f>
        <v>0</v>
      </c>
      <c r="AH363" s="125">
        <f>COUNT(AH220:AH245,AH191:AH215,AH162:AH186,AH133:AH159,AH91:AH115,AH65:AH89,AH38:AH62,AH12:AH36)</f>
        <v>7</v>
      </c>
      <c r="AI363" s="57"/>
      <c r="AJ363" s="42">
        <f>SUM(AJ64,AJ90,AJ116)</f>
        <v>936</v>
      </c>
      <c r="AK363" s="114">
        <f>936-AJ363</f>
        <v>0</v>
      </c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s="62" customFormat="1" ht="20.25" customHeight="1">
      <c r="A364" s="382"/>
      <c r="B364" s="382"/>
      <c r="C364" s="382"/>
      <c r="D364" s="382"/>
      <c r="E364" s="382"/>
      <c r="F364" s="382"/>
      <c r="G364" s="382"/>
      <c r="H364" s="382"/>
      <c r="I364" s="382"/>
      <c r="J364" s="382"/>
      <c r="K364" s="382"/>
      <c r="L364" s="382"/>
      <c r="M364" s="382"/>
      <c r="N364" s="382"/>
      <c r="O364" s="382"/>
      <c r="P364" s="382"/>
      <c r="Q364" s="382"/>
      <c r="R364" s="382"/>
      <c r="S364" s="41"/>
      <c r="T364" s="364"/>
      <c r="U364" s="366" t="s">
        <v>48</v>
      </c>
      <c r="V364" s="366"/>
      <c r="W364" s="366"/>
      <c r="X364" s="41">
        <f>X358+X330+X302+X274+X246+X216+X187</f>
        <v>0</v>
      </c>
      <c r="Y364" s="41">
        <f>Y358+Y330+Y302+Y274+Y246+Y216+Y187</f>
        <v>0</v>
      </c>
      <c r="Z364" s="41">
        <f>Z187+Z216+Z246</f>
        <v>51</v>
      </c>
      <c r="AA364" s="41">
        <f t="shared" ref="AA364:AH364" si="95">AA187+AA216+AA246</f>
        <v>55</v>
      </c>
      <c r="AB364" s="41">
        <f t="shared" si="95"/>
        <v>0</v>
      </c>
      <c r="AC364" s="41">
        <f t="shared" si="95"/>
        <v>0</v>
      </c>
      <c r="AD364" s="41">
        <f t="shared" si="95"/>
        <v>38</v>
      </c>
      <c r="AE364" s="41">
        <f>AE187+AE216+AE246</f>
        <v>36</v>
      </c>
      <c r="AF364" s="41">
        <f t="shared" si="95"/>
        <v>0</v>
      </c>
      <c r="AG364" s="116">
        <f>AG187+AG216+AG246</f>
        <v>0</v>
      </c>
      <c r="AH364" s="41">
        <f t="shared" si="95"/>
        <v>0</v>
      </c>
      <c r="AI364" s="57">
        <f>SUM(X364:AH364)</f>
        <v>180</v>
      </c>
      <c r="AJ364" s="57">
        <f>SUM(AI364:AI365)</f>
        <v>828</v>
      </c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s="62" customFormat="1" ht="22.5" customHeight="1">
      <c r="A365" s="382"/>
      <c r="B365" s="382"/>
      <c r="C365" s="382"/>
      <c r="D365" s="382"/>
      <c r="E365" s="382"/>
      <c r="F365" s="382"/>
      <c r="G365" s="382"/>
      <c r="H365" s="382"/>
      <c r="I365" s="382"/>
      <c r="J365" s="382"/>
      <c r="K365" s="382"/>
      <c r="L365" s="382"/>
      <c r="M365" s="382"/>
      <c r="N365" s="382"/>
      <c r="O365" s="382"/>
      <c r="P365" s="382"/>
      <c r="Q365" s="382"/>
      <c r="R365" s="382"/>
      <c r="S365" s="41"/>
      <c r="T365" s="364"/>
      <c r="U365" s="339" t="s">
        <v>469</v>
      </c>
      <c r="V365" s="340"/>
      <c r="W365" s="341"/>
      <c r="X365" s="41">
        <f>X359+X331+X303+X275+X247+X217+X188</f>
        <v>0</v>
      </c>
      <c r="Y365" s="41">
        <f>Y359+Y331+Y303+Y275+Y247+Y217+Y188</f>
        <v>0</v>
      </c>
      <c r="Z365" s="41">
        <f>Z188+Z217+Z247</f>
        <v>0</v>
      </c>
      <c r="AA365" s="41">
        <f t="shared" ref="AA365:AH365" si="96">AA188+AA217+AA247</f>
        <v>83</v>
      </c>
      <c r="AB365" s="41">
        <f t="shared" si="96"/>
        <v>90</v>
      </c>
      <c r="AC365" s="41">
        <f t="shared" si="96"/>
        <v>36</v>
      </c>
      <c r="AD365" s="41">
        <f t="shared" si="96"/>
        <v>114</v>
      </c>
      <c r="AE365" s="41">
        <f t="shared" si="96"/>
        <v>108</v>
      </c>
      <c r="AF365" s="41">
        <f t="shared" si="96"/>
        <v>90</v>
      </c>
      <c r="AG365" s="41">
        <f t="shared" si="96"/>
        <v>36</v>
      </c>
      <c r="AH365" s="41">
        <f t="shared" si="96"/>
        <v>91</v>
      </c>
      <c r="AI365" s="57">
        <f>SUM(X365:AH365)</f>
        <v>648</v>
      </c>
      <c r="AJ365" s="42">
        <f>AJ363</f>
        <v>936</v>
      </c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s="62" customFormat="1" ht="12.75" customHeight="1">
      <c r="A366" s="382"/>
      <c r="B366" s="382"/>
      <c r="C366" s="382"/>
      <c r="D366" s="382"/>
      <c r="E366" s="382"/>
      <c r="F366" s="382"/>
      <c r="G366" s="382"/>
      <c r="H366" s="382"/>
      <c r="I366" s="382"/>
      <c r="J366" s="382"/>
      <c r="K366" s="382"/>
      <c r="L366" s="382"/>
      <c r="M366" s="382"/>
      <c r="N366" s="382"/>
      <c r="O366" s="382"/>
      <c r="P366" s="382"/>
      <c r="Q366" s="382"/>
      <c r="R366" s="382"/>
      <c r="S366" s="41"/>
      <c r="T366" s="364"/>
      <c r="U366" s="366" t="s">
        <v>37</v>
      </c>
      <c r="V366" s="366"/>
      <c r="W366" s="366"/>
      <c r="X366" s="41">
        <f>COUNTIF($I$12:$K$20,1)+COUNTIF($I$38:$K$41,1)+COUNTIF($I$65:$K$69,1)+COUNTIF($I$91:$K$92,1)+COUNTIF($I$133:$K$139,1)+COUNTIF($I$162:$K$189,1)+COUNTIF($I$191:$K$218,1)+COUNTIF($I$220:$K$360,1)</f>
        <v>2</v>
      </c>
      <c r="Y366" s="41">
        <f>COUNTIF($I$12:$K$20,2)+COUNTIF($I$38:$K$41,2)+COUNTIF($I$65:$K$69,2)+COUNTIF($I$91:$K$92,2)+COUNTIF($I$133:$K$139,2)+COUNTIF($I$162:$K$189,2)+COUNTIF($I$191:$K$218,2)+COUNTIF($I$220:$K$360,2)</f>
        <v>2</v>
      </c>
      <c r="Z366" s="41">
        <f>COUNTIF($I$12:$K$20,3)+COUNTIF($I$38:$K$41,3)+COUNTIF($I$65:$K$69,3)+COUNTIF($I$91:$K$92,3)+COUNTIF($I$133:$K$139,3)+COUNTIF($I$162:$K$189,3)+COUNTIF($I$191:$K$218,3)+COUNTIF($I$220:$K$360,3)</f>
        <v>0</v>
      </c>
      <c r="AA366" s="41">
        <f>COUNTIF($I$12:$K$20,4)+COUNTIF($I$38:$K$41,4)+COUNTIF($I$65:$K$69,4)+COUNTIF($I$91:$K$92,4)+COUNTIF($I$133:$K$139,4)+COUNTIF($I$162:$K$189,4)+COUNTIF($I$191:$K$218,4)+COUNTIF($I$220:$K$360,4)</f>
        <v>1</v>
      </c>
      <c r="AB366" s="41">
        <f>COUNTIF($I$12:$K$20,5)+COUNTIF($I$38:$K$41,5)+COUNTIF($I$65:$K$69,5)+COUNTIF($I$91:$K$92,5)+COUNTIF($I$133:$K$139,5)+COUNTIF($I$162:$K$189,5)+COUNTIF($I$191:$K$218,5)+COUNTIF($I$220:$K$360,5)</f>
        <v>2</v>
      </c>
      <c r="AC366" s="41"/>
      <c r="AD366" s="41">
        <f>COUNTIF($I$12:$K$20,6)+COUNTIF($I$38:$K$41,6)+COUNTIF($I$65:$K$69,6)+COUNTIF($I$91:$K$92,6)+COUNTIF($I$133:$K$139,6)+COUNTIF($I$162:$K$189,6)+COUNTIF($I$191:$K$218,6)+COUNTIF($I$220:$K$360,6)</f>
        <v>2</v>
      </c>
      <c r="AE366" s="41"/>
      <c r="AF366" s="41">
        <f>COUNTIF($I$12:$K$20,7)+COUNTIF($I$38:$K$41,7)+COUNTIF($I$65:$K$69,7)+COUNTIF($I$91:$K$92,7)+COUNTIF($I$133:$K$139,7)+COUNTIF($I$162:$K$189,7)+COUNTIF($I$191:$K$218,7)+COUNTIF($I$220:$K$360,7)</f>
        <v>2</v>
      </c>
      <c r="AG366" s="41"/>
      <c r="AH366" s="41">
        <f>COUNTIF($I$12:$K$20,8)+COUNTIF($I$38:$K$41,8)+COUNTIF($I$65:$K$69,8)+COUNTIF($I$91:$K$92,8)+COUNTIF($I$133:$K$139,8)+COUNTIF($I$162:$K$189,8)+COUNTIF($I$191:$K$218,8)+COUNTIF($I$220:$K$360,8)</f>
        <v>2</v>
      </c>
      <c r="AI366" s="57"/>
      <c r="AJ366" s="42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s="62" customFormat="1" ht="15.75" customHeight="1">
      <c r="A367" s="382"/>
      <c r="B367" s="382"/>
      <c r="C367" s="382"/>
      <c r="D367" s="382"/>
      <c r="E367" s="382"/>
      <c r="F367" s="382"/>
      <c r="G367" s="382"/>
      <c r="H367" s="382"/>
      <c r="I367" s="382"/>
      <c r="J367" s="382"/>
      <c r="K367" s="382"/>
      <c r="L367" s="382"/>
      <c r="M367" s="382"/>
      <c r="N367" s="382"/>
      <c r="O367" s="382"/>
      <c r="P367" s="382"/>
      <c r="Q367" s="382"/>
      <c r="R367" s="382"/>
      <c r="S367" s="41"/>
      <c r="T367" s="364"/>
      <c r="U367" s="366" t="s">
        <v>389</v>
      </c>
      <c r="V367" s="366"/>
      <c r="W367" s="366"/>
      <c r="X367" s="41">
        <f>COUNTIF($F$12:$H$20,1)+COUNTIF($F$38:$H$41,1)+COUNTIF($F$65:$H$69,1)+COUNTIF($F$91:$H$92,1)+COUNTIF($F$133:$H$139,1)+COUNTIF($F$162:$H$189,1)+COUNTIF($F$191:$H$218,1)+COUNTIF($F$220:$H$360,1)</f>
        <v>0</v>
      </c>
      <c r="Y367" s="41">
        <f>COUNTIF($F$12:$H$21,2)+COUNTIF($F$38:$H$41,2)+COUNTIF($F$65:$H$69,2)+COUNTIF($F$91:$H$92,2)+COUNTIF($F$133:$H$139,2)+COUNTIF($F$162:$H$189,2)+COUNTIF($F$191:$H$218,2)+COUNTIF($F$220:$H$360,2)</f>
        <v>10</v>
      </c>
      <c r="Z367" s="41">
        <f>COUNTIF($F$12:$H$20,3)+COUNTIF($F$38:$H$41,3)+COUNTIF($F$65:$H$69,3)+COUNTIF($F$91:$H$92,3)+COUNTIF($F$133:$H$139,3)+COUNTIF($F$162:$H$189,3)+COUNTIF($F$191:$H$218,3)+COUNTIF($F$220:$H$360,3)</f>
        <v>2</v>
      </c>
      <c r="AA367" s="41">
        <f>COUNTIF($F$12:$H$20,4)+COUNTIF($F$38:$H$41,4)+COUNTIF($F$65:$H$69,4)+COUNTIF($F$91:$H$92,4)+COUNTIF($F$133:$H$139,4)+COUNTIF($F$162:$H$186,4)+COUNTIF($F$191:$H$215,4)+COUNTIF($F$220:$H$245,4)</f>
        <v>5</v>
      </c>
      <c r="AB367" s="41">
        <f>COUNTIF($F$12:$H$20,5)+COUNTIF($F$38:$H$41,5)+COUNTIF($F$65:$H$69,5)+COUNTIF($F$91:$H$92,5)+COUNTIF($F$133:$H$139,5)+COUNTIF($F$162:$H$188,5)+COUNTIF($F$191:$H$217,5)+COUNTIF($F$220:$H$247,5)</f>
        <v>3</v>
      </c>
      <c r="AC367" s="41"/>
      <c r="AD367" s="41">
        <f>COUNTIF($F$12:$H$20,6)+COUNTIF($F$38:$H$41,6)+COUNTIF($F$65:$H$69,6)+COUNTIF($F$91:$H$92,6)+COUNTIF($F$133:$H$139,6)+COUNTIF($F$162:$H$188,6)+COUNTIF($F$191:$H$217,6)+COUNTIF($F$220:$H$247,6)</f>
        <v>4</v>
      </c>
      <c r="AE367" s="41"/>
      <c r="AF367" s="41">
        <f>COUNTIF($F$12:$H$20,7)+COUNTIF($F$38:$H$41,7)+COUNTIF($F$65:$H$69,7)+COUNTIF($F$91:$H$92,7)+COUNTIF($F$133:$H$139,7)+COUNTIF($F$162:$H$188,7)+COUNTIF($F$191:$H$217,7)+COUNTIF($F$220:$H$247,7)</f>
        <v>4</v>
      </c>
      <c r="AG367" s="41"/>
      <c r="AH367" s="41">
        <f>COUNTIF($F$12:$H$20,8)+COUNTIF($F$38:$H$41,8)+COUNTIF($F$65:$H$69,8)+COUNTIF($F$91:$H$92,8)+COUNTIF($F$133:$H$139,8)+COUNTIF($F$162:$H$188,8)+COUNTIF($F$191:$H$217,8)+COUNTIF($F$220:$H$247,8)</f>
        <v>6</v>
      </c>
      <c r="AI367" s="57"/>
      <c r="AJ367" s="57">
        <v>936</v>
      </c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s="62" customFormat="1" ht="13.5" customHeight="1">
      <c r="A368" s="382"/>
      <c r="B368" s="382"/>
      <c r="C368" s="382"/>
      <c r="D368" s="382"/>
      <c r="E368" s="382"/>
      <c r="F368" s="382"/>
      <c r="G368" s="382"/>
      <c r="H368" s="382"/>
      <c r="I368" s="382"/>
      <c r="J368" s="382"/>
      <c r="K368" s="382"/>
      <c r="L368" s="382"/>
      <c r="M368" s="382"/>
      <c r="N368" s="382"/>
      <c r="O368" s="382"/>
      <c r="P368" s="382"/>
      <c r="Q368" s="382"/>
      <c r="R368" s="382"/>
      <c r="S368" s="41"/>
      <c r="T368" s="364"/>
      <c r="U368" s="366" t="s">
        <v>391</v>
      </c>
      <c r="V368" s="366"/>
      <c r="W368" s="366"/>
      <c r="X368" s="41">
        <f>COUNTIF($C$12:$E$20,1)+COUNTIF($C$38:$E$41,1)+COUNTIF($C$65:$E$69,1)+COUNTIF($C$91:$E$92,1)+COUNTIF($C$133:$E$139,1)+COUNTIF($C$162:$E$189,1)+COUNTIF($C$191:$E$218,1)+COUNTIF($C$220:$E$360,1)</f>
        <v>0</v>
      </c>
      <c r="Y368" s="41">
        <f>COUNTIF($C$12:$E$36,2)+COUNTIF($C$38:$E$41,2)+COUNTIF($C$65:$E$69,2)+COUNTIF($C$91:$E$92,2)+COUNTIF($C$133:$E$139,2)+COUNTIF($C$162:$E$189,2)+COUNTIF($C$191:$E$218,2)+COUNTIF($C$220:$E$360,2)</f>
        <v>0</v>
      </c>
      <c r="Z368" s="41">
        <f>COUNTIF($C$12:$E$20,3)+COUNTIF($C$38:$E$41,3)+COUNTIF($C$65:$E$69,3)+COUNTIF($C$91:$E$92,3)+COUNTIF($C$133:$E$139,3)+COUNTIF($C$162:$E$187,3)+COUNTIF($C$191:$E$216,3)+COUNTIF($C$220:$E$245,3)</f>
        <v>1</v>
      </c>
      <c r="AA368" s="41">
        <f>COUNTIF($C$12:$E$20,4)+COUNTIF($C$38:$E$41,4)+COUNTIF($C$65:$E$69,4)+COUNTIF($C$91:$E$92,4)+COUNTIF($C$133:$E$139,4)+COUNTIF($C$162:$E$187,4)+COUNTIF($C$191:$E$216,4)+COUNTIF($C$220:$E$245,4)</f>
        <v>1</v>
      </c>
      <c r="AB368" s="41">
        <f>COUNTIF($C$12:$E$20,5)+COUNTIF($C$38:$E$41,5)+COUNTIF($C$65:$E$69,5)+COUNTIF($C$91:$E$92,5)+COUNTIF($C$133:$E$139,5)+COUNTIF($C$162:$E$187,5)+COUNTIF($C$191:$E$216,5)+COUNTIF($C$220:$E$245,5)</f>
        <v>0</v>
      </c>
      <c r="AC368" s="41"/>
      <c r="AD368" s="41">
        <f>COUNTIF($C$12:$E$20,6)+COUNTIF($C$38:$E$41,6)+COUNTIF($C$65:$E$69,6)+COUNTIF($C$91:$E$92,6)+COUNTIF($C$133:$E$139,6)+COUNTIF($C$162:$E$187,6)+COUNTIF($C$191:$E$216,6)+COUNTIF($C$220:$E$245,6)</f>
        <v>1</v>
      </c>
      <c r="AE368" s="41"/>
      <c r="AF368" s="41">
        <f>COUNTIF($C$12:$E$20,7)+COUNTIF($C$38:$E$41,7)+COUNTIF($C$65:$E$69,7)+COUNTIF($C$91:$E$92,7)+COUNTIF($C$133:$E$139,7)+COUNTIF($C$162:$E$187,7)+COUNTIF($C$191:$E$216,7)+COUNTIF($C$220:$E$245,7)</f>
        <v>0</v>
      </c>
      <c r="AG368" s="41"/>
      <c r="AH368" s="41">
        <f>COUNTIF($C$12:$E$20,8)+COUNTIF($C$38:$E$41,8)+COUNTIF($C$65:$E$69,8)+COUNTIF($C$91:$E$92,8)+COUNTIF($C$133:$E$139,8)+COUNTIF($C$162:$E$187,8)+COUNTIF($C$191:$E$216,8)+COUNTIF($C$220:$E$245,8)</f>
        <v>0</v>
      </c>
      <c r="AI368" s="57"/>
      <c r="AJ368" s="57">
        <v>828</v>
      </c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s="62" customFormat="1" ht="19.5" customHeight="1">
      <c r="A369" s="53"/>
      <c r="B369" s="53"/>
      <c r="C369" s="9"/>
      <c r="D369" s="4"/>
      <c r="E369" s="5"/>
      <c r="F369" s="9"/>
      <c r="G369" s="4"/>
      <c r="H369" s="5"/>
      <c r="I369" s="9"/>
      <c r="J369" s="4"/>
      <c r="K369" s="5"/>
      <c r="L369" s="37"/>
      <c r="M369" s="37"/>
      <c r="N369" s="37"/>
      <c r="O369" s="53"/>
      <c r="P369" s="53"/>
      <c r="Q369" s="53"/>
      <c r="R369" s="53"/>
      <c r="S369" s="53"/>
      <c r="T369" s="176"/>
      <c r="U369" s="339" t="s">
        <v>448</v>
      </c>
      <c r="V369" s="340"/>
      <c r="W369" s="341"/>
      <c r="X369" s="53">
        <f>COUNTIF(L12:N36,1)+COUNTIF(L38:N41,1)+COUNTIF(L65:N89,1)+COUNTIF(L91:N92,1)+COUNTIF(L133:N159,1)+COUNTIF(L162:N186,1)+COUNTIF(L191:N215,1)+COUNTIF(L220:N245,1)+COUNTIF(L46:N46,1)</f>
        <v>0</v>
      </c>
      <c r="Y369" s="53">
        <f>COUNTIF(M12:O36,2)+COUNTIF(M38:O41,2)+COUNTIF(M65:O89,2)+COUNTIF(M91:O92,2)+COUNTIF(M133:O159,2)+COUNTIF(M162:O186,2)+COUNTIF(M191:O215,2)+COUNTIF(M220:O245,2)+COUNTIF(M46:O46,2)</f>
        <v>1</v>
      </c>
      <c r="Z369" s="53">
        <f>COUNTIF(N12:P36,3)+COUNTIF(N38:P41,3)+COUNTIF(N65:P89,3)+COUNTIF(N91:P92,3)+COUNTIF(N133:P159,3)+COUNTIF(N162:P186,3)+COUNTIF(N191:P215,3)+COUNTIF(N220:P245,3)+COUNTIF(N46:P46,3)</f>
        <v>0</v>
      </c>
      <c r="AA369" s="306">
        <f>COUNTIF(O12:Q36,4)+COUNTIF(O38:Q41,4)+COUNTIF(O65:Q89,4)+COUNTIF(O91:Q92,4)+COUNTIF(O133:Q159,4)+COUNTIF(O162:Q186,4)+COUNTIF(O191:Q215,4)+COUNTIF(O220:Q245,4)+COUNTIF(O46:Q46,4)</f>
        <v>0</v>
      </c>
      <c r="AB369" s="306">
        <f>COUNTIF(P12:R36,5)+COUNTIF(P38:R41,5)+COUNTIF(P65:R89,5)+COUNTIF(P91:R92,5)+COUNTIF(P133:R159,5)+COUNTIF(P162:R186,5)+COUNTIF(P191:R215,5)+COUNTIF(P220:R245,5)+COUNTIF(P46:R46,5)</f>
        <v>0</v>
      </c>
      <c r="AC369" s="53"/>
      <c r="AD369" s="306">
        <f>COUNTIF(R12:T36,6)+COUNTIF(R38:T41,6)+COUNTIF(R65:T89,6)+COUNTIF(R91:T92,6)+COUNTIF(R133:T159,6)+COUNTIF(R162:T186,6)+COUNTIF(R191:T215,6)+COUNTIF(R220:T245,6)+COUNTIF(R46:T46,6)</f>
        <v>0</v>
      </c>
      <c r="AE369" s="53"/>
      <c r="AF369" s="306">
        <f>COUNTIF(T12:V36,7)+COUNTIF(T38:V41,7)+COUNTIF(T65:V89,7)+COUNTIF(T91:V92,7)+COUNTIF(T133:V159,7)+COUNTIF(T162:V186,7)+COUNTIF(T191:V215,7)+COUNTIF(T220:V245,7)+COUNTIF(T46:V46,7)</f>
        <v>0</v>
      </c>
      <c r="AG369" s="53"/>
      <c r="AH369" s="306">
        <f>COUNTIF(V12:X36,8)+COUNTIF(V38:X41,8)+COUNTIF(V65:X89,8)+COUNTIF(V91:X92,8)+COUNTIF(V133:X159,8)+COUNTIF(V162:X186,8)+COUNTIF(V191:X215,8)+COUNTIF(V220:X245,8)+COUNTIF(V46:X46,8)</f>
        <v>0</v>
      </c>
      <c r="AI369" s="39"/>
      <c r="AJ369" s="11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s="64" customFormat="1" ht="18" customHeight="1">
      <c r="A370" s="70"/>
      <c r="B370" s="71" t="s">
        <v>50</v>
      </c>
      <c r="C370" s="343"/>
      <c r="D370" s="344"/>
      <c r="E370" s="360"/>
      <c r="F370" s="343"/>
      <c r="G370" s="344"/>
      <c r="H370" s="360"/>
      <c r="I370" s="343"/>
      <c r="J370" s="344"/>
      <c r="K370" s="360"/>
      <c r="L370" s="175"/>
      <c r="M370" s="175"/>
      <c r="N370" s="175"/>
      <c r="O370" s="72"/>
      <c r="P370" s="72"/>
      <c r="Q370" s="72"/>
      <c r="R370" s="72"/>
      <c r="S370" s="72"/>
      <c r="T370" s="72"/>
      <c r="U370" s="72"/>
      <c r="V370" s="72"/>
      <c r="W370" s="72"/>
      <c r="X370" s="307">
        <f t="shared" ref="X370:AH370" si="97">X361/X7</f>
        <v>36</v>
      </c>
      <c r="Y370" s="307">
        <f t="shared" si="97"/>
        <v>36</v>
      </c>
      <c r="Z370" s="307">
        <f t="shared" si="97"/>
        <v>36</v>
      </c>
      <c r="AA370" s="307">
        <f t="shared" si="97"/>
        <v>36</v>
      </c>
      <c r="AB370" s="308">
        <f t="shared" si="97"/>
        <v>36</v>
      </c>
      <c r="AC370" s="307">
        <f t="shared" si="97"/>
        <v>36</v>
      </c>
      <c r="AD370" s="308">
        <f t="shared" si="97"/>
        <v>36</v>
      </c>
      <c r="AE370" s="307">
        <f t="shared" si="97"/>
        <v>36</v>
      </c>
      <c r="AF370" s="308">
        <f t="shared" si="97"/>
        <v>36</v>
      </c>
      <c r="AG370" s="307">
        <f t="shared" si="97"/>
        <v>36</v>
      </c>
      <c r="AH370" s="307">
        <f t="shared" si="97"/>
        <v>36</v>
      </c>
      <c r="AI370" s="73"/>
      <c r="AJ370" s="27">
        <f>AJ367-AJ363</f>
        <v>0</v>
      </c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  <c r="AX370" s="63"/>
      <c r="AY370" s="63"/>
      <c r="AZ370" s="63"/>
      <c r="BA370" s="63"/>
      <c r="BB370" s="63"/>
      <c r="BC370" s="63"/>
      <c r="BD370" s="63"/>
      <c r="BE370" s="63"/>
      <c r="BF370" s="63"/>
    </row>
    <row r="371" spans="1:58" s="1" customFormat="1" hidden="1">
      <c r="A371" s="67"/>
      <c r="B371" s="34" t="s">
        <v>59</v>
      </c>
      <c r="C371" s="10"/>
      <c r="D371" s="43"/>
      <c r="E371" s="74"/>
      <c r="F371" s="10"/>
      <c r="G371" s="43"/>
      <c r="H371" s="74"/>
      <c r="I371" s="10"/>
      <c r="J371" s="43"/>
      <c r="K371" s="74"/>
      <c r="L371" s="74"/>
      <c r="M371" s="74"/>
      <c r="N371" s="74"/>
      <c r="O371" s="57">
        <f>X371+Z371+AB371+AF371</f>
        <v>0</v>
      </c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>
        <v>828</v>
      </c>
    </row>
    <row r="372" spans="1:58" s="173" customFormat="1" ht="21.75" hidden="1" customHeight="1">
      <c r="A372" s="164"/>
      <c r="B372" s="165"/>
      <c r="C372" s="166"/>
      <c r="D372" s="167"/>
      <c r="E372" s="168"/>
      <c r="F372" s="169"/>
      <c r="G372" s="170"/>
      <c r="H372" s="171"/>
      <c r="I372" s="169"/>
      <c r="J372" s="170"/>
      <c r="K372" s="171"/>
      <c r="L372" s="171"/>
      <c r="M372" s="171"/>
      <c r="N372" s="171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  <c r="AA372" s="172"/>
      <c r="AB372" s="172"/>
      <c r="AC372" s="172"/>
      <c r="AD372" s="172"/>
      <c r="AE372" s="172"/>
      <c r="AF372" s="172"/>
      <c r="AG372" s="172"/>
      <c r="AH372" s="172"/>
      <c r="AI372" s="172"/>
      <c r="AJ372" s="172">
        <f>AJ368-AJ364</f>
        <v>0</v>
      </c>
    </row>
    <row r="373" spans="1:58" s="2" customFormat="1">
      <c r="AI373" s="45"/>
      <c r="AJ373" s="75"/>
    </row>
    <row r="374" spans="1:58" s="2" customFormat="1">
      <c r="AI374" s="45"/>
      <c r="AJ374" s="75"/>
    </row>
    <row r="375" spans="1:58" s="2" customFormat="1">
      <c r="AI375" s="45"/>
      <c r="AJ375" s="75"/>
    </row>
    <row r="376" spans="1:58" s="2" customFormat="1">
      <c r="AI376" s="45"/>
      <c r="AJ376" s="75"/>
    </row>
    <row r="377" spans="1:58" s="2" customFormat="1">
      <c r="AI377" s="45"/>
      <c r="AJ377" s="75"/>
    </row>
    <row r="378" spans="1:58" s="2" customFormat="1">
      <c r="AI378" s="45"/>
      <c r="AJ378" s="75"/>
    </row>
    <row r="379" spans="1:58" s="2" customFormat="1">
      <c r="AI379" s="45"/>
      <c r="AJ379" s="75"/>
    </row>
    <row r="380" spans="1:58" s="2" customFormat="1">
      <c r="AI380" s="45"/>
      <c r="AJ380" s="75"/>
    </row>
    <row r="381" spans="1:58" s="2" customFormat="1">
      <c r="AI381" s="45"/>
      <c r="AJ381" s="75"/>
    </row>
    <row r="382" spans="1:58" s="2" customFormat="1">
      <c r="AI382" s="45"/>
      <c r="AJ382" s="75"/>
    </row>
    <row r="383" spans="1:58" s="2" customFormat="1">
      <c r="AI383" s="45"/>
      <c r="AJ383" s="75"/>
    </row>
    <row r="384" spans="1:58" s="2" customFormat="1">
      <c r="AI384" s="45"/>
      <c r="AJ384" s="75"/>
    </row>
    <row r="385" spans="35:36" s="2" customFormat="1">
      <c r="AI385" s="45"/>
      <c r="AJ385" s="75"/>
    </row>
    <row r="386" spans="35:36" s="2" customFormat="1">
      <c r="AI386" s="45"/>
      <c r="AJ386" s="75"/>
    </row>
    <row r="387" spans="35:36" s="2" customFormat="1">
      <c r="AI387" s="45"/>
      <c r="AJ387" s="75"/>
    </row>
    <row r="388" spans="35:36" s="2" customFormat="1">
      <c r="AI388" s="45"/>
      <c r="AJ388" s="75"/>
    </row>
    <row r="389" spans="35:36" s="2" customFormat="1">
      <c r="AI389" s="45"/>
      <c r="AJ389" s="75"/>
    </row>
    <row r="390" spans="35:36" s="2" customFormat="1">
      <c r="AI390" s="45"/>
      <c r="AJ390" s="75"/>
    </row>
    <row r="391" spans="35:36" s="2" customFormat="1">
      <c r="AI391" s="45"/>
      <c r="AJ391" s="75"/>
    </row>
    <row r="392" spans="35:36" s="2" customFormat="1">
      <c r="AI392" s="45"/>
      <c r="AJ392" s="75"/>
    </row>
    <row r="393" spans="35:36" s="2" customFormat="1">
      <c r="AI393" s="45"/>
      <c r="AJ393" s="75"/>
    </row>
    <row r="394" spans="35:36" s="2" customFormat="1">
      <c r="AI394" s="45"/>
      <c r="AJ394" s="75"/>
    </row>
    <row r="395" spans="35:36" s="2" customFormat="1">
      <c r="AI395" s="45"/>
      <c r="AJ395" s="75"/>
    </row>
    <row r="396" spans="35:36" s="2" customFormat="1">
      <c r="AI396" s="45"/>
      <c r="AJ396" s="75"/>
    </row>
    <row r="397" spans="35:36" s="2" customFormat="1">
      <c r="AI397" s="45"/>
      <c r="AJ397" s="75"/>
    </row>
    <row r="398" spans="35:36" s="2" customFormat="1">
      <c r="AI398" s="45"/>
      <c r="AJ398" s="75"/>
    </row>
    <row r="399" spans="35:36" s="2" customFormat="1">
      <c r="AI399" s="45"/>
      <c r="AJ399" s="75"/>
    </row>
    <row r="400" spans="35:36" s="2" customFormat="1">
      <c r="AI400" s="45"/>
      <c r="AJ400" s="75"/>
    </row>
    <row r="401" spans="35:36" s="2" customFormat="1">
      <c r="AI401" s="45"/>
      <c r="AJ401" s="75"/>
    </row>
    <row r="402" spans="35:36" s="2" customFormat="1">
      <c r="AI402" s="45"/>
      <c r="AJ402" s="75"/>
    </row>
    <row r="403" spans="35:36" s="2" customFormat="1">
      <c r="AI403" s="45"/>
      <c r="AJ403" s="75"/>
    </row>
    <row r="404" spans="35:36" s="2" customFormat="1">
      <c r="AI404" s="45"/>
      <c r="AJ404" s="75"/>
    </row>
    <row r="405" spans="35:36" s="2" customFormat="1">
      <c r="AI405" s="45"/>
      <c r="AJ405" s="75"/>
    </row>
    <row r="406" spans="35:36" s="2" customFormat="1">
      <c r="AI406" s="45"/>
      <c r="AJ406" s="75"/>
    </row>
    <row r="407" spans="35:36" s="2" customFormat="1">
      <c r="AI407" s="45"/>
      <c r="AJ407" s="75"/>
    </row>
    <row r="408" spans="35:36" s="2" customFormat="1">
      <c r="AI408" s="45"/>
      <c r="AJ408" s="75"/>
    </row>
    <row r="409" spans="35:36" s="2" customFormat="1">
      <c r="AI409" s="45"/>
      <c r="AJ409" s="75"/>
    </row>
    <row r="410" spans="35:36" s="2" customFormat="1">
      <c r="AI410" s="45"/>
      <c r="AJ410" s="75"/>
    </row>
    <row r="411" spans="35:36" s="2" customFormat="1">
      <c r="AI411" s="45"/>
      <c r="AJ411" s="75"/>
    </row>
    <row r="412" spans="35:36" s="2" customFormat="1">
      <c r="AI412" s="45"/>
      <c r="AJ412" s="75"/>
    </row>
    <row r="413" spans="35:36" s="2" customFormat="1">
      <c r="AI413" s="45"/>
      <c r="AJ413" s="75"/>
    </row>
    <row r="414" spans="35:36" s="2" customFormat="1">
      <c r="AI414" s="45"/>
      <c r="AJ414" s="75"/>
    </row>
    <row r="415" spans="35:36" s="2" customFormat="1">
      <c r="AI415" s="45"/>
      <c r="AJ415" s="75"/>
    </row>
    <row r="416" spans="35:36" s="2" customFormat="1">
      <c r="AI416" s="45"/>
      <c r="AJ416" s="75"/>
    </row>
    <row r="417" spans="35:36" s="2" customFormat="1">
      <c r="AI417" s="45"/>
      <c r="AJ417" s="75"/>
    </row>
    <row r="418" spans="35:36" s="2" customFormat="1">
      <c r="AI418" s="45"/>
      <c r="AJ418" s="75"/>
    </row>
    <row r="419" spans="35:36" s="2" customFormat="1">
      <c r="AI419" s="45"/>
      <c r="AJ419" s="75"/>
    </row>
    <row r="420" spans="35:36" s="2" customFormat="1">
      <c r="AI420" s="45"/>
      <c r="AJ420" s="75"/>
    </row>
    <row r="421" spans="35:36" s="2" customFormat="1">
      <c r="AI421" s="45"/>
      <c r="AJ421" s="75"/>
    </row>
    <row r="422" spans="35:36" s="2" customFormat="1">
      <c r="AI422" s="45"/>
      <c r="AJ422" s="75"/>
    </row>
    <row r="423" spans="35:36" s="2" customFormat="1">
      <c r="AI423" s="45"/>
      <c r="AJ423" s="75"/>
    </row>
    <row r="424" spans="35:36" s="2" customFormat="1">
      <c r="AI424" s="45"/>
      <c r="AJ424" s="75"/>
    </row>
    <row r="425" spans="35:36" s="2" customFormat="1">
      <c r="AI425" s="45"/>
      <c r="AJ425" s="75"/>
    </row>
    <row r="426" spans="35:36" s="2" customFormat="1">
      <c r="AI426" s="45"/>
      <c r="AJ426" s="75"/>
    </row>
    <row r="427" spans="35:36" s="2" customFormat="1">
      <c r="AI427" s="45"/>
      <c r="AJ427" s="75"/>
    </row>
    <row r="428" spans="35:36" s="2" customFormat="1">
      <c r="AI428" s="45"/>
      <c r="AJ428" s="75"/>
    </row>
    <row r="429" spans="35:36" s="2" customFormat="1">
      <c r="AI429" s="45"/>
      <c r="AJ429" s="75"/>
    </row>
    <row r="430" spans="35:36" s="2" customFormat="1">
      <c r="AI430" s="45"/>
      <c r="AJ430" s="75"/>
    </row>
    <row r="431" spans="35:36" s="2" customFormat="1">
      <c r="AI431" s="45"/>
      <c r="AJ431" s="75"/>
    </row>
    <row r="432" spans="35:36" s="2" customFormat="1">
      <c r="AI432" s="45"/>
      <c r="AJ432" s="75"/>
    </row>
    <row r="433" spans="35:36" s="2" customFormat="1">
      <c r="AI433" s="45"/>
      <c r="AJ433" s="75"/>
    </row>
    <row r="434" spans="35:36" s="2" customFormat="1">
      <c r="AI434" s="45"/>
      <c r="AJ434" s="75"/>
    </row>
    <row r="435" spans="35:36" s="2" customFormat="1">
      <c r="AI435" s="45"/>
      <c r="AJ435" s="75"/>
    </row>
    <row r="436" spans="35:36" s="2" customFormat="1">
      <c r="AI436" s="45"/>
      <c r="AJ436" s="75"/>
    </row>
    <row r="437" spans="35:36" s="2" customFormat="1">
      <c r="AI437" s="45"/>
      <c r="AJ437" s="75"/>
    </row>
    <row r="438" spans="35:36" s="2" customFormat="1">
      <c r="AI438" s="45"/>
      <c r="AJ438" s="75"/>
    </row>
    <row r="439" spans="35:36" s="2" customFormat="1">
      <c r="AI439" s="45"/>
      <c r="AJ439" s="75"/>
    </row>
    <row r="440" spans="35:36" s="2" customFormat="1">
      <c r="AI440" s="45"/>
      <c r="AJ440" s="75"/>
    </row>
    <row r="441" spans="35:36" s="2" customFormat="1">
      <c r="AI441" s="45"/>
      <c r="AJ441" s="75"/>
    </row>
    <row r="442" spans="35:36" s="2" customFormat="1">
      <c r="AI442" s="45"/>
      <c r="AJ442" s="75"/>
    </row>
    <row r="443" spans="35:36" s="2" customFormat="1">
      <c r="AI443" s="45"/>
      <c r="AJ443" s="75"/>
    </row>
    <row r="444" spans="35:36" s="2" customFormat="1">
      <c r="AI444" s="45"/>
      <c r="AJ444" s="75"/>
    </row>
    <row r="445" spans="35:36" s="2" customFormat="1">
      <c r="AI445" s="45"/>
      <c r="AJ445" s="75"/>
    </row>
    <row r="446" spans="35:36" s="2" customFormat="1">
      <c r="AI446" s="45"/>
      <c r="AJ446" s="75"/>
    </row>
    <row r="447" spans="35:36" s="2" customFormat="1">
      <c r="AI447" s="45"/>
      <c r="AJ447" s="75"/>
    </row>
    <row r="448" spans="35:36" s="2" customFormat="1">
      <c r="AI448" s="45"/>
      <c r="AJ448" s="75"/>
    </row>
    <row r="449" spans="35:36" s="2" customFormat="1">
      <c r="AI449" s="45"/>
      <c r="AJ449" s="75"/>
    </row>
    <row r="450" spans="35:36" s="2" customFormat="1">
      <c r="AI450" s="45"/>
      <c r="AJ450" s="75"/>
    </row>
    <row r="451" spans="35:36" s="2" customFormat="1">
      <c r="AI451" s="45"/>
      <c r="AJ451" s="75"/>
    </row>
    <row r="452" spans="35:36" s="2" customFormat="1">
      <c r="AI452" s="45"/>
      <c r="AJ452" s="75"/>
    </row>
    <row r="453" spans="35:36" s="2" customFormat="1">
      <c r="AI453" s="45"/>
      <c r="AJ453" s="75"/>
    </row>
    <row r="454" spans="35:36" s="2" customFormat="1">
      <c r="AI454" s="45"/>
      <c r="AJ454" s="75"/>
    </row>
    <row r="455" spans="35:36" s="2" customFormat="1">
      <c r="AI455" s="45"/>
      <c r="AJ455" s="75"/>
    </row>
    <row r="456" spans="35:36" s="2" customFormat="1">
      <c r="AI456" s="45"/>
      <c r="AJ456" s="75"/>
    </row>
    <row r="457" spans="35:36" s="2" customFormat="1">
      <c r="AI457" s="45"/>
      <c r="AJ457" s="75"/>
    </row>
    <row r="458" spans="35:36" s="2" customFormat="1">
      <c r="AI458" s="45"/>
      <c r="AJ458" s="75"/>
    </row>
    <row r="459" spans="35:36" s="2" customFormat="1">
      <c r="AI459" s="45"/>
      <c r="AJ459" s="75"/>
    </row>
    <row r="460" spans="35:36" s="2" customFormat="1">
      <c r="AI460" s="45"/>
      <c r="AJ460" s="75"/>
    </row>
    <row r="461" spans="35:36" s="2" customFormat="1">
      <c r="AI461" s="45"/>
      <c r="AJ461" s="75"/>
    </row>
    <row r="462" spans="35:36" s="2" customFormat="1">
      <c r="AI462" s="45"/>
      <c r="AJ462" s="75"/>
    </row>
    <row r="463" spans="35:36" s="2" customFormat="1">
      <c r="AI463" s="45"/>
      <c r="AJ463" s="75"/>
    </row>
    <row r="464" spans="35:36" s="2" customFormat="1">
      <c r="AI464" s="45"/>
      <c r="AJ464" s="75"/>
    </row>
    <row r="465" spans="35:36" s="2" customFormat="1">
      <c r="AI465" s="45"/>
      <c r="AJ465" s="75"/>
    </row>
    <row r="466" spans="35:36" s="2" customFormat="1">
      <c r="AI466" s="45"/>
      <c r="AJ466" s="75"/>
    </row>
    <row r="467" spans="35:36" s="2" customFormat="1">
      <c r="AI467" s="45"/>
      <c r="AJ467" s="75"/>
    </row>
    <row r="468" spans="35:36" s="2" customFormat="1">
      <c r="AI468" s="45"/>
      <c r="AJ468" s="75"/>
    </row>
    <row r="469" spans="35:36" s="2" customFormat="1">
      <c r="AI469" s="45"/>
      <c r="AJ469" s="75"/>
    </row>
    <row r="470" spans="35:36" s="2" customFormat="1">
      <c r="AI470" s="45"/>
      <c r="AJ470" s="75"/>
    </row>
    <row r="471" spans="35:36" s="2" customFormat="1">
      <c r="AI471" s="45"/>
      <c r="AJ471" s="75"/>
    </row>
    <row r="472" spans="35:36" s="2" customFormat="1">
      <c r="AI472" s="45"/>
      <c r="AJ472" s="75"/>
    </row>
    <row r="473" spans="35:36" s="2" customFormat="1">
      <c r="AI473" s="45"/>
      <c r="AJ473" s="75"/>
    </row>
    <row r="474" spans="35:36" s="2" customFormat="1">
      <c r="AI474" s="45"/>
      <c r="AJ474" s="75"/>
    </row>
    <row r="475" spans="35:36" s="2" customFormat="1">
      <c r="AI475" s="45"/>
      <c r="AJ475" s="75"/>
    </row>
    <row r="476" spans="35:36" s="2" customFormat="1">
      <c r="AI476" s="45"/>
      <c r="AJ476" s="75"/>
    </row>
    <row r="477" spans="35:36" s="2" customFormat="1">
      <c r="AI477" s="45"/>
      <c r="AJ477" s="75"/>
    </row>
    <row r="478" spans="35:36" s="2" customFormat="1">
      <c r="AI478" s="45"/>
      <c r="AJ478" s="75"/>
    </row>
    <row r="479" spans="35:36" s="2" customFormat="1">
      <c r="AI479" s="45"/>
      <c r="AJ479" s="75"/>
    </row>
    <row r="480" spans="35:36" s="2" customFormat="1">
      <c r="AI480" s="45"/>
      <c r="AJ480" s="75"/>
    </row>
    <row r="481" spans="35:36" s="2" customFormat="1">
      <c r="AI481" s="45"/>
      <c r="AJ481" s="75"/>
    </row>
    <row r="482" spans="35:36" s="2" customFormat="1">
      <c r="AI482" s="45"/>
      <c r="AJ482" s="75"/>
    </row>
    <row r="483" spans="35:36" s="2" customFormat="1">
      <c r="AI483" s="45"/>
      <c r="AJ483" s="75"/>
    </row>
    <row r="484" spans="35:36" s="2" customFormat="1">
      <c r="AI484" s="45"/>
      <c r="AJ484" s="75"/>
    </row>
    <row r="485" spans="35:36" s="2" customFormat="1">
      <c r="AI485" s="45"/>
      <c r="AJ485" s="75"/>
    </row>
    <row r="486" spans="35:36" s="2" customFormat="1">
      <c r="AI486" s="45"/>
      <c r="AJ486" s="75"/>
    </row>
    <row r="487" spans="35:36" s="2" customFormat="1">
      <c r="AI487" s="45"/>
      <c r="AJ487" s="75"/>
    </row>
    <row r="488" spans="35:36" s="2" customFormat="1">
      <c r="AI488" s="45"/>
      <c r="AJ488" s="75"/>
    </row>
    <row r="489" spans="35:36" s="2" customFormat="1">
      <c r="AI489" s="45"/>
      <c r="AJ489" s="75"/>
    </row>
    <row r="490" spans="35:36" s="2" customFormat="1">
      <c r="AI490" s="45"/>
      <c r="AJ490" s="75"/>
    </row>
    <row r="491" spans="35:36" s="2" customFormat="1">
      <c r="AI491" s="45"/>
      <c r="AJ491" s="75"/>
    </row>
    <row r="492" spans="35:36" s="2" customFormat="1">
      <c r="AI492" s="45"/>
      <c r="AJ492" s="75"/>
    </row>
    <row r="493" spans="35:36" s="2" customFormat="1">
      <c r="AI493" s="45"/>
      <c r="AJ493" s="75"/>
    </row>
    <row r="494" spans="35:36" s="2" customFormat="1">
      <c r="AI494" s="45"/>
      <c r="AJ494" s="75"/>
    </row>
    <row r="495" spans="35:36" s="2" customFormat="1">
      <c r="AI495" s="45"/>
      <c r="AJ495" s="75"/>
    </row>
    <row r="496" spans="35:36" s="2" customFormat="1">
      <c r="AI496" s="45"/>
      <c r="AJ496" s="75"/>
    </row>
    <row r="497" spans="35:36" s="2" customFormat="1">
      <c r="AI497" s="45"/>
      <c r="AJ497" s="75"/>
    </row>
    <row r="498" spans="35:36" s="2" customFormat="1">
      <c r="AI498" s="45"/>
      <c r="AJ498" s="75"/>
    </row>
    <row r="499" spans="35:36" s="2" customFormat="1">
      <c r="AI499" s="45"/>
      <c r="AJ499" s="75"/>
    </row>
    <row r="500" spans="35:36" s="2" customFormat="1">
      <c r="AI500" s="45"/>
      <c r="AJ500" s="75"/>
    </row>
    <row r="501" spans="35:36" s="2" customFormat="1">
      <c r="AI501" s="45"/>
      <c r="AJ501" s="75"/>
    </row>
    <row r="502" spans="35:36" s="2" customFormat="1">
      <c r="AI502" s="45"/>
      <c r="AJ502" s="75"/>
    </row>
    <row r="503" spans="35:36" s="2" customFormat="1">
      <c r="AI503" s="45"/>
      <c r="AJ503" s="75"/>
    </row>
    <row r="504" spans="35:36" s="2" customFormat="1">
      <c r="AI504" s="45"/>
      <c r="AJ504" s="75"/>
    </row>
    <row r="505" spans="35:36" s="2" customFormat="1">
      <c r="AI505" s="45"/>
      <c r="AJ505" s="75"/>
    </row>
    <row r="506" spans="35:36" s="2" customFormat="1">
      <c r="AI506" s="45"/>
      <c r="AJ506" s="75"/>
    </row>
    <row r="507" spans="35:36" s="2" customFormat="1">
      <c r="AI507" s="45"/>
      <c r="AJ507" s="75"/>
    </row>
    <row r="508" spans="35:36" s="2" customFormat="1">
      <c r="AI508" s="45"/>
      <c r="AJ508" s="75"/>
    </row>
    <row r="509" spans="35:36" s="2" customFormat="1">
      <c r="AI509" s="45"/>
      <c r="AJ509" s="75"/>
    </row>
    <row r="510" spans="35:36" s="2" customFormat="1">
      <c r="AI510" s="45"/>
      <c r="AJ510" s="75"/>
    </row>
    <row r="511" spans="35:36" s="2" customFormat="1">
      <c r="AI511" s="45"/>
      <c r="AJ511" s="75"/>
    </row>
    <row r="512" spans="35:36" s="2" customFormat="1">
      <c r="AI512" s="45"/>
      <c r="AJ512" s="75"/>
    </row>
    <row r="513" spans="35:36" s="2" customFormat="1">
      <c r="AI513" s="45"/>
      <c r="AJ513" s="75"/>
    </row>
    <row r="514" spans="35:36" s="2" customFormat="1">
      <c r="AI514" s="45"/>
      <c r="AJ514" s="75"/>
    </row>
    <row r="515" spans="35:36" s="2" customFormat="1">
      <c r="AI515" s="45"/>
      <c r="AJ515" s="75"/>
    </row>
    <row r="516" spans="35:36" s="2" customFormat="1">
      <c r="AI516" s="45"/>
      <c r="AJ516" s="75"/>
    </row>
    <row r="517" spans="35:36" s="2" customFormat="1">
      <c r="AI517" s="45"/>
      <c r="AJ517" s="75"/>
    </row>
    <row r="518" spans="35:36" s="2" customFormat="1">
      <c r="AI518" s="45"/>
      <c r="AJ518" s="75"/>
    </row>
    <row r="519" spans="35:36" s="2" customFormat="1">
      <c r="AI519" s="45"/>
      <c r="AJ519" s="75"/>
    </row>
    <row r="520" spans="35:36" s="2" customFormat="1">
      <c r="AI520" s="45"/>
      <c r="AJ520" s="75"/>
    </row>
    <row r="521" spans="35:36" s="2" customFormat="1">
      <c r="AI521" s="45"/>
      <c r="AJ521" s="75"/>
    </row>
    <row r="522" spans="35:36" s="2" customFormat="1">
      <c r="AI522" s="45"/>
      <c r="AJ522" s="75"/>
    </row>
    <row r="523" spans="35:36" s="2" customFormat="1">
      <c r="AI523" s="45"/>
      <c r="AJ523" s="75"/>
    </row>
    <row r="524" spans="35:36" s="2" customFormat="1">
      <c r="AI524" s="45"/>
      <c r="AJ524" s="75"/>
    </row>
    <row r="525" spans="35:36" s="2" customFormat="1">
      <c r="AI525" s="45"/>
      <c r="AJ525" s="75"/>
    </row>
    <row r="526" spans="35:36" s="2" customFormat="1">
      <c r="AI526" s="45"/>
      <c r="AJ526" s="75"/>
    </row>
    <row r="527" spans="35:36" s="2" customFormat="1">
      <c r="AI527" s="45"/>
      <c r="AJ527" s="75"/>
    </row>
    <row r="528" spans="35:36" s="2" customFormat="1">
      <c r="AI528" s="45"/>
      <c r="AJ528" s="75"/>
    </row>
    <row r="529" spans="35:36" s="2" customFormat="1">
      <c r="AI529" s="45"/>
      <c r="AJ529" s="75"/>
    </row>
    <row r="530" spans="35:36" s="2" customFormat="1">
      <c r="AI530" s="45"/>
      <c r="AJ530" s="75"/>
    </row>
    <row r="531" spans="35:36" s="2" customFormat="1">
      <c r="AI531" s="45"/>
      <c r="AJ531" s="75"/>
    </row>
    <row r="532" spans="35:36" s="2" customFormat="1">
      <c r="AI532" s="45"/>
      <c r="AJ532" s="75"/>
    </row>
    <row r="533" spans="35:36" s="2" customFormat="1">
      <c r="AI533" s="45"/>
      <c r="AJ533" s="75"/>
    </row>
    <row r="534" spans="35:36" s="2" customFormat="1">
      <c r="AI534" s="45"/>
      <c r="AJ534" s="75"/>
    </row>
    <row r="535" spans="35:36" s="2" customFormat="1">
      <c r="AI535" s="45"/>
      <c r="AJ535" s="75"/>
    </row>
    <row r="536" spans="35:36" s="2" customFormat="1">
      <c r="AI536" s="45"/>
      <c r="AJ536" s="75"/>
    </row>
    <row r="537" spans="35:36" s="2" customFormat="1">
      <c r="AI537" s="45"/>
      <c r="AJ537" s="75"/>
    </row>
    <row r="538" spans="35:36" s="2" customFormat="1">
      <c r="AI538" s="45"/>
      <c r="AJ538" s="75"/>
    </row>
    <row r="539" spans="35:36" s="2" customFormat="1">
      <c r="AI539" s="45"/>
      <c r="AJ539" s="75"/>
    </row>
    <row r="540" spans="35:36" s="2" customFormat="1">
      <c r="AI540" s="45"/>
      <c r="AJ540" s="75"/>
    </row>
    <row r="541" spans="35:36" s="2" customFormat="1">
      <c r="AI541" s="45"/>
      <c r="AJ541" s="75"/>
    </row>
    <row r="542" spans="35:36" s="2" customFormat="1">
      <c r="AI542" s="45"/>
      <c r="AJ542" s="75"/>
    </row>
    <row r="543" spans="35:36" s="2" customFormat="1">
      <c r="AI543" s="45"/>
      <c r="AJ543" s="75"/>
    </row>
    <row r="544" spans="35:36" s="2" customFormat="1">
      <c r="AI544" s="45"/>
      <c r="AJ544" s="75"/>
    </row>
    <row r="545" spans="35:36" s="2" customFormat="1">
      <c r="AI545" s="45"/>
      <c r="AJ545" s="75"/>
    </row>
    <row r="546" spans="35:36" s="2" customFormat="1">
      <c r="AI546" s="45"/>
      <c r="AJ546" s="75"/>
    </row>
    <row r="547" spans="35:36" s="2" customFormat="1">
      <c r="AI547" s="45"/>
      <c r="AJ547" s="75"/>
    </row>
    <row r="548" spans="35:36" s="2" customFormat="1">
      <c r="AI548" s="45"/>
      <c r="AJ548" s="75"/>
    </row>
    <row r="549" spans="35:36" s="2" customFormat="1">
      <c r="AI549" s="45"/>
      <c r="AJ549" s="75"/>
    </row>
    <row r="550" spans="35:36" s="2" customFormat="1">
      <c r="AI550" s="45"/>
      <c r="AJ550" s="75"/>
    </row>
    <row r="551" spans="35:36" s="2" customFormat="1">
      <c r="AI551" s="45"/>
      <c r="AJ551" s="75"/>
    </row>
    <row r="552" spans="35:36" s="2" customFormat="1">
      <c r="AI552" s="45"/>
      <c r="AJ552" s="75"/>
    </row>
    <row r="553" spans="35:36" s="2" customFormat="1">
      <c r="AI553" s="45"/>
      <c r="AJ553" s="75"/>
    </row>
    <row r="554" spans="35:36" s="2" customFormat="1">
      <c r="AI554" s="45"/>
      <c r="AJ554" s="75"/>
    </row>
    <row r="555" spans="35:36" s="2" customFormat="1">
      <c r="AI555" s="45"/>
      <c r="AJ555" s="75"/>
    </row>
    <row r="556" spans="35:36" s="2" customFormat="1">
      <c r="AI556" s="45"/>
      <c r="AJ556" s="75"/>
    </row>
    <row r="557" spans="35:36" s="2" customFormat="1">
      <c r="AI557" s="45"/>
      <c r="AJ557" s="75"/>
    </row>
    <row r="558" spans="35:36" s="2" customFormat="1">
      <c r="AI558" s="45"/>
      <c r="AJ558" s="75"/>
    </row>
    <row r="559" spans="35:36" s="2" customFormat="1">
      <c r="AI559" s="45"/>
      <c r="AJ559" s="75"/>
    </row>
    <row r="560" spans="35:36" s="2" customFormat="1">
      <c r="AI560" s="45"/>
      <c r="AJ560" s="75"/>
    </row>
    <row r="561" spans="35:36" s="2" customFormat="1">
      <c r="AI561" s="45"/>
      <c r="AJ561" s="75"/>
    </row>
    <row r="562" spans="35:36" s="2" customFormat="1">
      <c r="AI562" s="45"/>
      <c r="AJ562" s="75"/>
    </row>
    <row r="563" spans="35:36" s="2" customFormat="1">
      <c r="AI563" s="45"/>
      <c r="AJ563" s="75"/>
    </row>
    <row r="564" spans="35:36" s="2" customFormat="1">
      <c r="AI564" s="45"/>
      <c r="AJ564" s="75"/>
    </row>
    <row r="565" spans="35:36" s="2" customFormat="1">
      <c r="AI565" s="45"/>
      <c r="AJ565" s="75"/>
    </row>
    <row r="566" spans="35:36" s="2" customFormat="1">
      <c r="AI566" s="45"/>
      <c r="AJ566" s="75"/>
    </row>
    <row r="567" spans="35:36" s="2" customFormat="1">
      <c r="AI567" s="45"/>
      <c r="AJ567" s="75"/>
    </row>
    <row r="568" spans="35:36" s="2" customFormat="1">
      <c r="AI568" s="45"/>
      <c r="AJ568" s="75"/>
    </row>
    <row r="569" spans="35:36" s="2" customFormat="1">
      <c r="AI569" s="45"/>
      <c r="AJ569" s="75"/>
    </row>
    <row r="570" spans="35:36" s="2" customFormat="1">
      <c r="AI570" s="45"/>
      <c r="AJ570" s="75"/>
    </row>
    <row r="571" spans="35:36" s="2" customFormat="1">
      <c r="AI571" s="45"/>
      <c r="AJ571" s="75"/>
    </row>
    <row r="572" spans="35:36" s="2" customFormat="1">
      <c r="AI572" s="45"/>
      <c r="AJ572" s="75"/>
    </row>
    <row r="573" spans="35:36" s="2" customFormat="1">
      <c r="AI573" s="45"/>
      <c r="AJ573" s="75"/>
    </row>
    <row r="574" spans="35:36" s="2" customFormat="1">
      <c r="AI574" s="45"/>
      <c r="AJ574" s="75"/>
    </row>
    <row r="575" spans="35:36" s="2" customFormat="1">
      <c r="AI575" s="45"/>
      <c r="AJ575" s="75"/>
    </row>
    <row r="576" spans="35:36" s="2" customFormat="1">
      <c r="AI576" s="45"/>
      <c r="AJ576" s="75"/>
    </row>
    <row r="577" spans="35:36" s="2" customFormat="1">
      <c r="AI577" s="45"/>
      <c r="AJ577" s="75"/>
    </row>
    <row r="578" spans="35:36" s="2" customFormat="1">
      <c r="AI578" s="45"/>
      <c r="AJ578" s="75"/>
    </row>
    <row r="579" spans="35:36" s="2" customFormat="1">
      <c r="AI579" s="45"/>
      <c r="AJ579" s="75"/>
    </row>
    <row r="580" spans="35:36" s="2" customFormat="1">
      <c r="AI580" s="45"/>
      <c r="AJ580" s="75"/>
    </row>
    <row r="581" spans="35:36" s="2" customFormat="1">
      <c r="AI581" s="45"/>
      <c r="AJ581" s="75"/>
    </row>
    <row r="582" spans="35:36" s="2" customFormat="1">
      <c r="AI582" s="45"/>
      <c r="AJ582" s="75"/>
    </row>
    <row r="583" spans="35:36" s="2" customFormat="1">
      <c r="AI583" s="45"/>
      <c r="AJ583" s="75"/>
    </row>
    <row r="584" spans="35:36" s="2" customFormat="1">
      <c r="AI584" s="45"/>
      <c r="AJ584" s="75"/>
    </row>
    <row r="585" spans="35:36" s="2" customFormat="1">
      <c r="AI585" s="45"/>
      <c r="AJ585" s="75"/>
    </row>
    <row r="586" spans="35:36" s="2" customFormat="1">
      <c r="AI586" s="45"/>
      <c r="AJ586" s="75"/>
    </row>
    <row r="587" spans="35:36" s="2" customFormat="1">
      <c r="AI587" s="45"/>
      <c r="AJ587" s="75"/>
    </row>
    <row r="588" spans="35:36" s="2" customFormat="1">
      <c r="AI588" s="45"/>
      <c r="AJ588" s="75"/>
    </row>
    <row r="589" spans="35:36" s="2" customFormat="1">
      <c r="AI589" s="45"/>
      <c r="AJ589" s="75"/>
    </row>
    <row r="590" spans="35:36" s="2" customFormat="1">
      <c r="AI590" s="45"/>
      <c r="AJ590" s="75"/>
    </row>
    <row r="591" spans="35:36" s="2" customFormat="1">
      <c r="AI591" s="45"/>
      <c r="AJ591" s="75"/>
    </row>
    <row r="592" spans="35:36" s="2" customFormat="1">
      <c r="AI592" s="45"/>
      <c r="AJ592" s="75"/>
    </row>
    <row r="593" spans="35:36" s="2" customFormat="1">
      <c r="AI593" s="45"/>
      <c r="AJ593" s="75"/>
    </row>
    <row r="594" spans="35:36" s="2" customFormat="1">
      <c r="AI594" s="45"/>
      <c r="AJ594" s="75"/>
    </row>
    <row r="595" spans="35:36" s="2" customFormat="1">
      <c r="AI595" s="45"/>
      <c r="AJ595" s="75"/>
    </row>
    <row r="596" spans="35:36" s="2" customFormat="1">
      <c r="AI596" s="45"/>
      <c r="AJ596" s="75"/>
    </row>
    <row r="597" spans="35:36" s="2" customFormat="1">
      <c r="AI597" s="45"/>
      <c r="AJ597" s="75"/>
    </row>
    <row r="598" spans="35:36" s="2" customFormat="1">
      <c r="AI598" s="45"/>
      <c r="AJ598" s="75"/>
    </row>
    <row r="599" spans="35:36" s="2" customFormat="1">
      <c r="AI599" s="45"/>
      <c r="AJ599" s="75"/>
    </row>
    <row r="600" spans="35:36" s="2" customFormat="1">
      <c r="AI600" s="45"/>
      <c r="AJ600" s="75"/>
    </row>
    <row r="601" spans="35:36" s="2" customFormat="1">
      <c r="AI601" s="45"/>
      <c r="AJ601" s="75"/>
    </row>
    <row r="602" spans="35:36" s="2" customFormat="1">
      <c r="AI602" s="45"/>
      <c r="AJ602" s="75"/>
    </row>
    <row r="603" spans="35:36" s="2" customFormat="1">
      <c r="AI603" s="45"/>
      <c r="AJ603" s="75"/>
    </row>
    <row r="604" spans="35:36" s="2" customFormat="1">
      <c r="AI604" s="45"/>
      <c r="AJ604" s="75"/>
    </row>
    <row r="605" spans="35:36" s="2" customFormat="1">
      <c r="AI605" s="45"/>
      <c r="AJ605" s="75"/>
    </row>
    <row r="606" spans="35:36" s="2" customFormat="1">
      <c r="AI606" s="45"/>
      <c r="AJ606" s="75"/>
    </row>
    <row r="607" spans="35:36" s="2" customFormat="1">
      <c r="AI607" s="45"/>
      <c r="AJ607" s="75"/>
    </row>
    <row r="608" spans="35:36" s="2" customFormat="1">
      <c r="AI608" s="45"/>
      <c r="AJ608" s="75"/>
    </row>
    <row r="609" spans="35:36">
      <c r="AI609" s="111"/>
      <c r="AJ609" s="76"/>
    </row>
  </sheetData>
  <mergeCells count="105">
    <mergeCell ref="AI4:AI9"/>
    <mergeCell ref="AJ4:AJ9"/>
    <mergeCell ref="C3:N4"/>
    <mergeCell ref="Q5:Q8"/>
    <mergeCell ref="P5:P8"/>
    <mergeCell ref="C5:E8"/>
    <mergeCell ref="I90:K90"/>
    <mergeCell ref="X4:Y5"/>
    <mergeCell ref="R5:R8"/>
    <mergeCell ref="U6:W7"/>
    <mergeCell ref="L9:N9"/>
    <mergeCell ref="T6:T8"/>
    <mergeCell ref="S6:S8"/>
    <mergeCell ref="S5:W5"/>
    <mergeCell ref="L45:N45"/>
    <mergeCell ref="I10:K10"/>
    <mergeCell ref="AB4:AE5"/>
    <mergeCell ref="AF4:AH5"/>
    <mergeCell ref="C37:E37"/>
    <mergeCell ref="F37:H37"/>
    <mergeCell ref="I37:K37"/>
    <mergeCell ref="I5:K8"/>
    <mergeCell ref="C10:E10"/>
    <mergeCell ref="F10:H10"/>
    <mergeCell ref="Z4:AA5"/>
    <mergeCell ref="O3:W4"/>
    <mergeCell ref="I159:K159"/>
    <mergeCell ref="C64:E64"/>
    <mergeCell ref="F64:H64"/>
    <mergeCell ref="I64:K64"/>
    <mergeCell ref="F117:H117"/>
    <mergeCell ref="I117:K117"/>
    <mergeCell ref="C116:E116"/>
    <mergeCell ref="F116:H116"/>
    <mergeCell ref="C90:E90"/>
    <mergeCell ref="F90:H90"/>
    <mergeCell ref="O5:O8"/>
    <mergeCell ref="C9:E9"/>
    <mergeCell ref="F9:H9"/>
    <mergeCell ref="L5:N8"/>
    <mergeCell ref="I9:K9"/>
    <mergeCell ref="AJ38:AJ39"/>
    <mergeCell ref="C370:E370"/>
    <mergeCell ref="F370:H370"/>
    <mergeCell ref="I370:K370"/>
    <mergeCell ref="C304:E304"/>
    <mergeCell ref="F304:H304"/>
    <mergeCell ref="L160:N160"/>
    <mergeCell ref="C219:E219"/>
    <mergeCell ref="I304:K304"/>
    <mergeCell ref="C332:E332"/>
    <mergeCell ref="C161:E161"/>
    <mergeCell ref="C159:E159"/>
    <mergeCell ref="C276:E276"/>
    <mergeCell ref="AH362:AI362"/>
    <mergeCell ref="AI38:AI39"/>
    <mergeCell ref="F332:H332"/>
    <mergeCell ref="I332:K332"/>
    <mergeCell ref="U367:W367"/>
    <mergeCell ref="U368:W368"/>
    <mergeCell ref="U366:W366"/>
    <mergeCell ref="I161:K161"/>
    <mergeCell ref="F161:H161"/>
    <mergeCell ref="F160:H160"/>
    <mergeCell ref="C117:E117"/>
    <mergeCell ref="A2:AH2"/>
    <mergeCell ref="L190:N190"/>
    <mergeCell ref="L219:N219"/>
    <mergeCell ref="I248:K248"/>
    <mergeCell ref="U365:W365"/>
    <mergeCell ref="T363:T368"/>
    <mergeCell ref="U363:W363"/>
    <mergeCell ref="U364:W364"/>
    <mergeCell ref="F276:H276"/>
    <mergeCell ref="I276:K276"/>
    <mergeCell ref="A3:A8"/>
    <mergeCell ref="B3:B8"/>
    <mergeCell ref="F5:H8"/>
    <mergeCell ref="C11:E11"/>
    <mergeCell ref="A363:R368"/>
    <mergeCell ref="F361:H361"/>
    <mergeCell ref="I361:K361"/>
    <mergeCell ref="I11:K11"/>
    <mergeCell ref="F11:H11"/>
    <mergeCell ref="C190:E190"/>
    <mergeCell ref="F190:H190"/>
    <mergeCell ref="I190:K190"/>
    <mergeCell ref="F159:H159"/>
    <mergeCell ref="F219:H219"/>
    <mergeCell ref="U369:W369"/>
    <mergeCell ref="L10:N10"/>
    <mergeCell ref="L11:N11"/>
    <mergeCell ref="L37:N37"/>
    <mergeCell ref="L64:N64"/>
    <mergeCell ref="L90:N90"/>
    <mergeCell ref="L116:N116"/>
    <mergeCell ref="C361:E361"/>
    <mergeCell ref="L117:N117"/>
    <mergeCell ref="C160:E160"/>
    <mergeCell ref="I116:K116"/>
    <mergeCell ref="I160:K160"/>
    <mergeCell ref="L161:N161"/>
    <mergeCell ref="I219:K219"/>
    <mergeCell ref="C248:E248"/>
    <mergeCell ref="F248:H248"/>
  </mergeCells>
  <phoneticPr fontId="0" type="noConversion"/>
  <pageMargins left="0.39370078740157483" right="0.39370078740157483" top="0.39370078740157483" bottom="0.39370078740157483" header="0" footer="0"/>
  <pageSetup paperSize="9" scale="98" fitToHeight="5" orientation="landscape" horizontalDpi="300" verticalDpi="300" r:id="rId1"/>
  <headerFooter alignWithMargins="0"/>
  <rowBreaks count="2" manualBreakCount="2">
    <brk id="215" max="57" man="1"/>
    <brk id="370" max="57" man="1"/>
  </rowBreaks>
  <ignoredErrors>
    <ignoredError sqref="T91" formulaRange="1"/>
    <ignoredError sqref="T64:U64 O90 T90 R117 T191 O276 T276:U276 O332 T332:U333 T304:U304 AB117:AH117 O304 O117 R30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учебного процесса</vt:lpstr>
      <vt:lpstr>ПДО</vt:lpstr>
      <vt:lpstr>ПДО!Заголовки_для_печати</vt:lpstr>
      <vt:lpstr>ПДО!Область_печати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2023-06-20T10:31:59Z</cp:lastPrinted>
  <dcterms:created xsi:type="dcterms:W3CDTF">2010-12-02T15:47:34Z</dcterms:created>
  <dcterms:modified xsi:type="dcterms:W3CDTF">2025-01-26T16:35:51Z</dcterms:modified>
</cp:coreProperties>
</file>