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300" activeTab="1"/>
  </bookViews>
  <sheets>
    <sheet name="КУГ" sheetId="10" r:id="rId1"/>
    <sheet name="СР" sheetId="8" r:id="rId2"/>
    <sheet name="Лист3" sheetId="11" r:id="rId3"/>
  </sheets>
  <definedNames>
    <definedName name="_xlnm.Print_Titles" localSheetId="1">СР!$1:$7</definedName>
  </definedNames>
  <calcPr calcId="125725"/>
</workbook>
</file>

<file path=xl/calcChain.xml><?xml version="1.0" encoding="utf-8"?>
<calcChain xmlns="http://schemas.openxmlformats.org/spreadsheetml/2006/main">
  <c r="Q128" i="8"/>
  <c r="X267"/>
  <c r="W267"/>
  <c r="Q70"/>
  <c r="R70" s="1"/>
  <c r="K113"/>
  <c r="Q113"/>
  <c r="R113"/>
  <c r="AB266"/>
  <c r="W266"/>
  <c r="X266"/>
  <c r="Y266"/>
  <c r="Z266"/>
  <c r="AE120"/>
  <c r="AC121"/>
  <c r="AC268"/>
  <c r="AC263"/>
  <c r="X264"/>
  <c r="AD264" s="1"/>
  <c r="Y264"/>
  <c r="Z264"/>
  <c r="AA264"/>
  <c r="AB264"/>
  <c r="AC264"/>
  <c r="X121"/>
  <c r="Y121"/>
  <c r="Z121"/>
  <c r="AA121"/>
  <c r="AB121"/>
  <c r="W121"/>
  <c r="X86"/>
  <c r="Y86"/>
  <c r="Z86"/>
  <c r="AA86"/>
  <c r="AB86"/>
  <c r="AC86"/>
  <c r="X64"/>
  <c r="Y64"/>
  <c r="Z64"/>
  <c r="AA64"/>
  <c r="AB64"/>
  <c r="AC64"/>
  <c r="W64"/>
  <c r="K70" l="1"/>
  <c r="Q112"/>
  <c r="R112" s="1"/>
  <c r="Q111"/>
  <c r="R111" s="1"/>
  <c r="R110"/>
  <c r="Q110"/>
  <c r="K110"/>
  <c r="R133"/>
  <c r="Q133"/>
  <c r="K133"/>
  <c r="Q126"/>
  <c r="K126" s="1"/>
  <c r="Q124"/>
  <c r="K124" s="1"/>
  <c r="Q125"/>
  <c r="K125" s="1"/>
  <c r="R124" l="1"/>
  <c r="K112"/>
  <c r="R126"/>
  <c r="K111"/>
  <c r="R125"/>
  <c r="V269"/>
  <c r="U269"/>
  <c r="G131"/>
  <c r="Q136"/>
  <c r="AK136"/>
  <c r="AO136"/>
  <c r="AM136" l="1"/>
  <c r="AI136"/>
  <c r="AN136"/>
  <c r="AL136"/>
  <c r="AJ136"/>
  <c r="AH136"/>
  <c r="K136"/>
  <c r="AC265"/>
  <c r="AE86"/>
  <c r="AA266" l="1"/>
  <c r="V266"/>
  <c r="AB269" l="1"/>
  <c r="Z269"/>
  <c r="X269"/>
  <c r="W269"/>
  <c r="U266"/>
  <c r="T9"/>
  <c r="O42"/>
  <c r="U24"/>
  <c r="G38"/>
  <c r="G24"/>
  <c r="Q26"/>
  <c r="R26" s="1"/>
  <c r="Q25"/>
  <c r="R25" s="1"/>
  <c r="AD24"/>
  <c r="AC24"/>
  <c r="AB24"/>
  <c r="AA24"/>
  <c r="Z24"/>
  <c r="Y24"/>
  <c r="X24"/>
  <c r="W24"/>
  <c r="V24"/>
  <c r="T24"/>
  <c r="S24"/>
  <c r="P24"/>
  <c r="N24"/>
  <c r="M24"/>
  <c r="L24"/>
  <c r="Q24" l="1"/>
  <c r="R24"/>
  <c r="K25"/>
  <c r="K26"/>
  <c r="G139"/>
  <c r="I139"/>
  <c r="I131"/>
  <c r="G121"/>
  <c r="I121"/>
  <c r="C121"/>
  <c r="G86"/>
  <c r="I86"/>
  <c r="E86"/>
  <c r="I64"/>
  <c r="G64"/>
  <c r="E64"/>
  <c r="C64"/>
  <c r="Q73"/>
  <c r="O73" s="1"/>
  <c r="K73" s="1"/>
  <c r="S38"/>
  <c r="T38"/>
  <c r="T8" s="1"/>
  <c r="U38"/>
  <c r="V38"/>
  <c r="W38"/>
  <c r="X38"/>
  <c r="Y38"/>
  <c r="Z38"/>
  <c r="AA38"/>
  <c r="AB38"/>
  <c r="AC38"/>
  <c r="AC8" s="1"/>
  <c r="AD38"/>
  <c r="U263"/>
  <c r="V263"/>
  <c r="W263"/>
  <c r="X263"/>
  <c r="Y263"/>
  <c r="Q11"/>
  <c r="I120" l="1"/>
  <c r="G120"/>
  <c r="R73"/>
  <c r="M121"/>
  <c r="N121"/>
  <c r="O121"/>
  <c r="P121"/>
  <c r="T121"/>
  <c r="P131"/>
  <c r="T131"/>
  <c r="AC131"/>
  <c r="AC139"/>
  <c r="Q146"/>
  <c r="AC120" l="1"/>
  <c r="AC261" s="1"/>
  <c r="AC270" s="1"/>
  <c r="AH130"/>
  <c r="AI130"/>
  <c r="AJ130"/>
  <c r="AK130"/>
  <c r="AL130"/>
  <c r="AM130"/>
  <c r="AN130"/>
  <c r="AO130"/>
  <c r="AH138"/>
  <c r="AI138"/>
  <c r="AJ138"/>
  <c r="AK138"/>
  <c r="AL138"/>
  <c r="AM138"/>
  <c r="AN138"/>
  <c r="AO138"/>
  <c r="AH147"/>
  <c r="AI147"/>
  <c r="AJ147"/>
  <c r="AK147"/>
  <c r="AL147"/>
  <c r="AM147"/>
  <c r="AN147"/>
  <c r="AO147"/>
  <c r="O9"/>
  <c r="AC262" l="1"/>
  <c r="AH11"/>
  <c r="AI11"/>
  <c r="AJ11"/>
  <c r="AK11"/>
  <c r="AL11"/>
  <c r="AM11"/>
  <c r="AN11"/>
  <c r="AO11"/>
  <c r="AH51"/>
  <c r="AI51"/>
  <c r="AJ51"/>
  <c r="AK51"/>
  <c r="AL51"/>
  <c r="AM51"/>
  <c r="AN51"/>
  <c r="AO51"/>
  <c r="X139" l="1"/>
  <c r="Y139"/>
  <c r="Z139"/>
  <c r="AA139"/>
  <c r="AB139"/>
  <c r="X131"/>
  <c r="Y131"/>
  <c r="Z131"/>
  <c r="AA131"/>
  <c r="AB131"/>
  <c r="X75"/>
  <c r="Y75"/>
  <c r="Z75"/>
  <c r="AA75"/>
  <c r="AB75"/>
  <c r="K130"/>
  <c r="K138"/>
  <c r="K147"/>
  <c r="P86"/>
  <c r="P38"/>
  <c r="P9"/>
  <c r="P139"/>
  <c r="P120" s="1"/>
  <c r="L121"/>
  <c r="L131"/>
  <c r="M131"/>
  <c r="N131"/>
  <c r="L139"/>
  <c r="M139"/>
  <c r="N139"/>
  <c r="T139"/>
  <c r="T120" s="1"/>
  <c r="L86"/>
  <c r="M86"/>
  <c r="N86"/>
  <c r="L75"/>
  <c r="M75"/>
  <c r="N75"/>
  <c r="L64"/>
  <c r="M64"/>
  <c r="N64"/>
  <c r="N120" l="1"/>
  <c r="M120"/>
  <c r="M261" s="1"/>
  <c r="N261"/>
  <c r="L120"/>
  <c r="L261" s="1"/>
  <c r="P261"/>
  <c r="Z120"/>
  <c r="X120"/>
  <c r="AB120"/>
  <c r="AA120"/>
  <c r="Y120"/>
  <c r="P8"/>
  <c r="P262" l="1"/>
  <c r="AE75"/>
  <c r="Q115"/>
  <c r="Q114"/>
  <c r="Q68"/>
  <c r="Q69"/>
  <c r="L38"/>
  <c r="M38"/>
  <c r="N38"/>
  <c r="N9"/>
  <c r="L9"/>
  <c r="M9"/>
  <c r="M8" s="1"/>
  <c r="M262" s="1"/>
  <c r="K11"/>
  <c r="AJ68" l="1"/>
  <c r="S68"/>
  <c r="AI114"/>
  <c r="AH114"/>
  <c r="AM114"/>
  <c r="AJ114"/>
  <c r="AN114"/>
  <c r="AL114"/>
  <c r="AK114"/>
  <c r="AO114"/>
  <c r="AJ113"/>
  <c r="AN113"/>
  <c r="AK113"/>
  <c r="AO113"/>
  <c r="AI113"/>
  <c r="AM113"/>
  <c r="AL113"/>
  <c r="AH113"/>
  <c r="K68"/>
  <c r="AO68"/>
  <c r="AK68"/>
  <c r="AM68"/>
  <c r="AN68"/>
  <c r="AI68"/>
  <c r="AL68"/>
  <c r="AH68"/>
  <c r="AI115"/>
  <c r="AM115"/>
  <c r="AJ115"/>
  <c r="AN115"/>
  <c r="AH115"/>
  <c r="AL115"/>
  <c r="AO115"/>
  <c r="AK115"/>
  <c r="K69"/>
  <c r="AK69"/>
  <c r="AO69"/>
  <c r="AI69"/>
  <c r="AL69"/>
  <c r="AH69"/>
  <c r="AM69"/>
  <c r="AJ69"/>
  <c r="AN69"/>
  <c r="R115"/>
  <c r="K115"/>
  <c r="R114"/>
  <c r="K114"/>
  <c r="L8"/>
  <c r="L262" s="1"/>
  <c r="N8"/>
  <c r="N262" s="1"/>
  <c r="R69"/>
  <c r="R68"/>
  <c r="BF5" i="10"/>
  <c r="BF7"/>
  <c r="BF4"/>
  <c r="Q15" i="8" l="1"/>
  <c r="Q14"/>
  <c r="Q13"/>
  <c r="Q12"/>
  <c r="O46"/>
  <c r="S46"/>
  <c r="U46"/>
  <c r="V46"/>
  <c r="AK12" l="1"/>
  <c r="AO12"/>
  <c r="AI12"/>
  <c r="AH12"/>
  <c r="AL12"/>
  <c r="AM12"/>
  <c r="AJ12"/>
  <c r="AN12"/>
  <c r="AK13"/>
  <c r="AO13"/>
  <c r="AI13"/>
  <c r="AH13"/>
  <c r="AL13"/>
  <c r="AJ13"/>
  <c r="AN13"/>
  <c r="AM13"/>
  <c r="AK14"/>
  <c r="AO14"/>
  <c r="AM14"/>
  <c r="AH14"/>
  <c r="AL14"/>
  <c r="AI14"/>
  <c r="AJ14"/>
  <c r="AN14"/>
  <c r="AK15"/>
  <c r="AO15"/>
  <c r="AH15"/>
  <c r="AL15"/>
  <c r="AM15"/>
  <c r="AJ15"/>
  <c r="AN15"/>
  <c r="AI15"/>
  <c r="R13"/>
  <c r="K13"/>
  <c r="R15"/>
  <c r="K15"/>
  <c r="R12"/>
  <c r="K12"/>
  <c r="R14"/>
  <c r="K14"/>
  <c r="S9"/>
  <c r="S8" s="1"/>
  <c r="U9"/>
  <c r="U8" s="1"/>
  <c r="V9"/>
  <c r="V8" s="1"/>
  <c r="S145"/>
  <c r="S174" l="1"/>
  <c r="S173"/>
  <c r="AA263"/>
  <c r="AB263"/>
  <c r="Z263"/>
  <c r="AA265"/>
  <c r="AA261" s="1"/>
  <c r="AA270" s="1"/>
  <c r="AB265"/>
  <c r="AB261" s="1"/>
  <c r="AB270" s="1"/>
  <c r="Z265"/>
  <c r="Z261" s="1"/>
  <c r="Z270" s="1"/>
  <c r="Y265"/>
  <c r="Y261" s="1"/>
  <c r="Y270" s="1"/>
  <c r="X265"/>
  <c r="X261" s="1"/>
  <c r="X270" s="1"/>
  <c r="U131"/>
  <c r="V131"/>
  <c r="W131"/>
  <c r="T75" l="1"/>
  <c r="T261" s="1"/>
  <c r="T262" s="1"/>
  <c r="R11"/>
  <c r="Q22"/>
  <c r="W86"/>
  <c r="V86"/>
  <c r="U86"/>
  <c r="S86"/>
  <c r="AK22" l="1"/>
  <c r="AO22"/>
  <c r="AI22"/>
  <c r="AH22"/>
  <c r="AL22"/>
  <c r="AJ22"/>
  <c r="AN22"/>
  <c r="AM22"/>
  <c r="R22"/>
  <c r="K22"/>
  <c r="Q116"/>
  <c r="K116" s="1"/>
  <c r="Q117"/>
  <c r="K117" s="1"/>
  <c r="Q118"/>
  <c r="Q119"/>
  <c r="AI119" l="1"/>
  <c r="AM119"/>
  <c r="AJ119"/>
  <c r="AN119"/>
  <c r="AH119"/>
  <c r="AL119"/>
  <c r="AO119"/>
  <c r="AK119"/>
  <c r="AJ112"/>
  <c r="AN112"/>
  <c r="AK112"/>
  <c r="AO112"/>
  <c r="AI112"/>
  <c r="AM112"/>
  <c r="AH112"/>
  <c r="AL112"/>
  <c r="AI118"/>
  <c r="AM118"/>
  <c r="AJ118"/>
  <c r="AN118"/>
  <c r="AH118"/>
  <c r="AL118"/>
  <c r="AK118"/>
  <c r="AO118"/>
  <c r="AI117"/>
  <c r="AM117"/>
  <c r="AJ117"/>
  <c r="AN117"/>
  <c r="AH117"/>
  <c r="AL117"/>
  <c r="AO117"/>
  <c r="AK117"/>
  <c r="AJ111"/>
  <c r="AN111"/>
  <c r="AK111"/>
  <c r="AO111"/>
  <c r="AI111"/>
  <c r="AM111"/>
  <c r="AL111"/>
  <c r="AH111"/>
  <c r="AI116"/>
  <c r="AM116"/>
  <c r="AJ116"/>
  <c r="AN116"/>
  <c r="AH116"/>
  <c r="AL116"/>
  <c r="AK116"/>
  <c r="AO116"/>
  <c r="R119"/>
  <c r="R118"/>
  <c r="R117"/>
  <c r="R116"/>
  <c r="W265"/>
  <c r="AD265" s="1"/>
  <c r="W264"/>
  <c r="W139"/>
  <c r="W120" s="1"/>
  <c r="W261" s="1"/>
  <c r="W270" s="1"/>
  <c r="AD175" l="1"/>
  <c r="V265"/>
  <c r="U265"/>
  <c r="V264"/>
  <c r="U264"/>
  <c r="S146" l="1"/>
  <c r="S139" s="1"/>
  <c r="AI146"/>
  <c r="AM146"/>
  <c r="AJ146"/>
  <c r="AN146"/>
  <c r="AK146"/>
  <c r="AH146"/>
  <c r="AL146"/>
  <c r="AO146"/>
  <c r="Q127"/>
  <c r="AK128" l="1"/>
  <c r="AO128"/>
  <c r="AH128"/>
  <c r="AL128"/>
  <c r="AJ128"/>
  <c r="AN128"/>
  <c r="AI128"/>
  <c r="AM128"/>
  <c r="AK127"/>
  <c r="AO127"/>
  <c r="AH127"/>
  <c r="AL127"/>
  <c r="AJ127"/>
  <c r="AN127"/>
  <c r="AM127"/>
  <c r="AI127"/>
  <c r="AD263"/>
  <c r="Q258"/>
  <c r="AE258" s="1"/>
  <c r="Q257"/>
  <c r="AE257" s="1"/>
  <c r="Q256"/>
  <c r="Q255"/>
  <c r="Q254"/>
  <c r="Q253"/>
  <c r="Q252"/>
  <c r="Q251"/>
  <c r="Q250"/>
  <c r="Q249"/>
  <c r="Q248"/>
  <c r="Q247"/>
  <c r="Q246"/>
  <c r="Q245"/>
  <c r="Q244"/>
  <c r="Q243"/>
  <c r="Q242"/>
  <c r="Q241"/>
  <c r="Q240"/>
  <c r="Q239"/>
  <c r="Q238"/>
  <c r="Q237"/>
  <c r="Q236"/>
  <c r="Q235"/>
  <c r="Q234"/>
  <c r="Q233"/>
  <c r="Q232"/>
  <c r="AD231"/>
  <c r="AB231"/>
  <c r="AA231"/>
  <c r="Z231"/>
  <c r="Y231"/>
  <c r="X231"/>
  <c r="W231"/>
  <c r="V231"/>
  <c r="U231"/>
  <c r="S231"/>
  <c r="G231"/>
  <c r="E231"/>
  <c r="C231"/>
  <c r="Q230"/>
  <c r="AE230" s="1"/>
  <c r="Q229"/>
  <c r="AE229" s="1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AD203"/>
  <c r="AB203"/>
  <c r="AA203"/>
  <c r="Z203"/>
  <c r="Y203"/>
  <c r="X203"/>
  <c r="W203"/>
  <c r="V203"/>
  <c r="U203"/>
  <c r="S203"/>
  <c r="G203"/>
  <c r="E203"/>
  <c r="C203"/>
  <c r="Q202"/>
  <c r="AE202" s="1"/>
  <c r="Q201"/>
  <c r="AE201" s="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Q182"/>
  <c r="Q181"/>
  <c r="Q180"/>
  <c r="Q179"/>
  <c r="Q178"/>
  <c r="Q177"/>
  <c r="Q176"/>
  <c r="AB175"/>
  <c r="AA175"/>
  <c r="Z175"/>
  <c r="Y175"/>
  <c r="X175"/>
  <c r="W175"/>
  <c r="V175"/>
  <c r="U175"/>
  <c r="S175"/>
  <c r="G175"/>
  <c r="E175"/>
  <c r="C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5"/>
  <c r="Q144"/>
  <c r="Q143"/>
  <c r="Q140"/>
  <c r="V139"/>
  <c r="U139"/>
  <c r="E139"/>
  <c r="C139"/>
  <c r="Q137"/>
  <c r="Q132"/>
  <c r="E131"/>
  <c r="C131"/>
  <c r="K128"/>
  <c r="K127"/>
  <c r="E121"/>
  <c r="U121"/>
  <c r="U120" s="1"/>
  <c r="V121"/>
  <c r="Q123"/>
  <c r="C86"/>
  <c r="Q103"/>
  <c r="Q104"/>
  <c r="Q105"/>
  <c r="Q106"/>
  <c r="Q107"/>
  <c r="Q108"/>
  <c r="Q109"/>
  <c r="C120" l="1"/>
  <c r="V120"/>
  <c r="E120"/>
  <c r="Q131"/>
  <c r="S121"/>
  <c r="Q139"/>
  <c r="K123"/>
  <c r="AK123"/>
  <c r="AJ123"/>
  <c r="AO123"/>
  <c r="AL123"/>
  <c r="AI123"/>
  <c r="AN123"/>
  <c r="AM123"/>
  <c r="AH123"/>
  <c r="K109"/>
  <c r="AJ109"/>
  <c r="AN109"/>
  <c r="AK109"/>
  <c r="AO109"/>
  <c r="AI109"/>
  <c r="AM109"/>
  <c r="AL109"/>
  <c r="AH109"/>
  <c r="K105"/>
  <c r="AJ105"/>
  <c r="AN105"/>
  <c r="AK105"/>
  <c r="AO105"/>
  <c r="AI105"/>
  <c r="AM105"/>
  <c r="AL105"/>
  <c r="AH105"/>
  <c r="AK137"/>
  <c r="AO137"/>
  <c r="AH137"/>
  <c r="AL137"/>
  <c r="AJ137"/>
  <c r="AN137"/>
  <c r="AI137"/>
  <c r="AM137"/>
  <c r="AK144"/>
  <c r="AO144"/>
  <c r="AH144"/>
  <c r="AL144"/>
  <c r="AJ144"/>
  <c r="AN144"/>
  <c r="AI144"/>
  <c r="AM144"/>
  <c r="K108"/>
  <c r="AJ108"/>
  <c r="AN108"/>
  <c r="AK108"/>
  <c r="AO108"/>
  <c r="AI108"/>
  <c r="AM108"/>
  <c r="AH108"/>
  <c r="AL108"/>
  <c r="K104"/>
  <c r="AJ104"/>
  <c r="AN104"/>
  <c r="AK104"/>
  <c r="AO104"/>
  <c r="AI104"/>
  <c r="AM104"/>
  <c r="AH104"/>
  <c r="AL104"/>
  <c r="K107"/>
  <c r="AJ107"/>
  <c r="AN107"/>
  <c r="AK107"/>
  <c r="AO107"/>
  <c r="AI107"/>
  <c r="AM107"/>
  <c r="AL107"/>
  <c r="AH107"/>
  <c r="K103"/>
  <c r="AJ103"/>
  <c r="AN103"/>
  <c r="AK103"/>
  <c r="AO103"/>
  <c r="AI103"/>
  <c r="AM103"/>
  <c r="AL103"/>
  <c r="AH103"/>
  <c r="AK124"/>
  <c r="AO124"/>
  <c r="AH124"/>
  <c r="AL124"/>
  <c r="AJ124"/>
  <c r="AN124"/>
  <c r="AI124"/>
  <c r="AM124"/>
  <c r="K132"/>
  <c r="AK132"/>
  <c r="AO132"/>
  <c r="AH132"/>
  <c r="AL132"/>
  <c r="AJ132"/>
  <c r="AN132"/>
  <c r="AI132"/>
  <c r="AM132"/>
  <c r="K140"/>
  <c r="AK140"/>
  <c r="AO140"/>
  <c r="AH140"/>
  <c r="AL140"/>
  <c r="AJ140"/>
  <c r="AN140"/>
  <c r="AI140"/>
  <c r="AM140"/>
  <c r="AJ110"/>
  <c r="AN110"/>
  <c r="AK110"/>
  <c r="AO110"/>
  <c r="AI110"/>
  <c r="AM110"/>
  <c r="AH110"/>
  <c r="AL110"/>
  <c r="K106"/>
  <c r="AJ106"/>
  <c r="AN106"/>
  <c r="AK106"/>
  <c r="AO106"/>
  <c r="AI106"/>
  <c r="AM106"/>
  <c r="AH106"/>
  <c r="AL106"/>
  <c r="AK135"/>
  <c r="AO135"/>
  <c r="AH135"/>
  <c r="AL135"/>
  <c r="AJ135"/>
  <c r="AN135"/>
  <c r="AM135"/>
  <c r="AI135"/>
  <c r="K143"/>
  <c r="AK143"/>
  <c r="AO143"/>
  <c r="AH143"/>
  <c r="AL143"/>
  <c r="AJ143"/>
  <c r="AN143"/>
  <c r="AM143"/>
  <c r="AI143"/>
  <c r="AI145"/>
  <c r="AM145"/>
  <c r="AO145"/>
  <c r="AJ145"/>
  <c r="AN145"/>
  <c r="AH145"/>
  <c r="AL145"/>
  <c r="AK145"/>
  <c r="R144"/>
  <c r="K144"/>
  <c r="R132"/>
  <c r="R140"/>
  <c r="R143"/>
  <c r="R123"/>
  <c r="AE149"/>
  <c r="O149"/>
  <c r="K149" s="1"/>
  <c r="AE151"/>
  <c r="O151"/>
  <c r="K151" s="1"/>
  <c r="AE153"/>
  <c r="O153"/>
  <c r="K153" s="1"/>
  <c r="AE155"/>
  <c r="O155"/>
  <c r="K155" s="1"/>
  <c r="AE157"/>
  <c r="O157"/>
  <c r="K157" s="1"/>
  <c r="AE159"/>
  <c r="O159"/>
  <c r="K159" s="1"/>
  <c r="AE161"/>
  <c r="O161"/>
  <c r="K161" s="1"/>
  <c r="AE163"/>
  <c r="O163"/>
  <c r="K163" s="1"/>
  <c r="AE165"/>
  <c r="O165"/>
  <c r="K165" s="1"/>
  <c r="AE167"/>
  <c r="O167"/>
  <c r="K167" s="1"/>
  <c r="AE169"/>
  <c r="O169"/>
  <c r="K169" s="1"/>
  <c r="AE171"/>
  <c r="O171"/>
  <c r="K171" s="1"/>
  <c r="AE176"/>
  <c r="O176"/>
  <c r="K176" s="1"/>
  <c r="AE178"/>
  <c r="O178"/>
  <c r="K178" s="1"/>
  <c r="AE180"/>
  <c r="O180"/>
  <c r="K180" s="1"/>
  <c r="AE182"/>
  <c r="O182"/>
  <c r="K182" s="1"/>
  <c r="AE184"/>
  <c r="O184"/>
  <c r="K184" s="1"/>
  <c r="AE186"/>
  <c r="O186"/>
  <c r="K186" s="1"/>
  <c r="AE188"/>
  <c r="O188"/>
  <c r="K188" s="1"/>
  <c r="AE190"/>
  <c r="O190"/>
  <c r="K190" s="1"/>
  <c r="AE192"/>
  <c r="O192"/>
  <c r="K192" s="1"/>
  <c r="AE194"/>
  <c r="O194"/>
  <c r="K194" s="1"/>
  <c r="AE196"/>
  <c r="O196"/>
  <c r="K196" s="1"/>
  <c r="AE198"/>
  <c r="O198"/>
  <c r="K198" s="1"/>
  <c r="AE200"/>
  <c r="O200"/>
  <c r="K200" s="1"/>
  <c r="AE205"/>
  <c r="O205"/>
  <c r="K205" s="1"/>
  <c r="AE207"/>
  <c r="O207"/>
  <c r="K207" s="1"/>
  <c r="AE209"/>
  <c r="O209"/>
  <c r="K209" s="1"/>
  <c r="AE211"/>
  <c r="O211"/>
  <c r="K211" s="1"/>
  <c r="AE213"/>
  <c r="O213"/>
  <c r="K213" s="1"/>
  <c r="AE215"/>
  <c r="O215"/>
  <c r="K215" s="1"/>
  <c r="AE217"/>
  <c r="O217"/>
  <c r="K217" s="1"/>
  <c r="AE219"/>
  <c r="O219"/>
  <c r="K219" s="1"/>
  <c r="AE221"/>
  <c r="O221"/>
  <c r="K221" s="1"/>
  <c r="AE223"/>
  <c r="O223"/>
  <c r="K223" s="1"/>
  <c r="AE225"/>
  <c r="O225"/>
  <c r="K225" s="1"/>
  <c r="AE227"/>
  <c r="O227"/>
  <c r="K227" s="1"/>
  <c r="AE232"/>
  <c r="O232"/>
  <c r="K232" s="1"/>
  <c r="AE234"/>
  <c r="O234"/>
  <c r="K234" s="1"/>
  <c r="AE236"/>
  <c r="O236"/>
  <c r="K236" s="1"/>
  <c r="AE238"/>
  <c r="O238"/>
  <c r="K238" s="1"/>
  <c r="AE240"/>
  <c r="O240"/>
  <c r="K240" s="1"/>
  <c r="AE242"/>
  <c r="O242"/>
  <c r="K242" s="1"/>
  <c r="AE244"/>
  <c r="O244"/>
  <c r="K244" s="1"/>
  <c r="AE246"/>
  <c r="O246"/>
  <c r="K246" s="1"/>
  <c r="AE248"/>
  <c r="O248"/>
  <c r="K248" s="1"/>
  <c r="AE250"/>
  <c r="O250"/>
  <c r="K250" s="1"/>
  <c r="AE252"/>
  <c r="O252"/>
  <c r="K252" s="1"/>
  <c r="AE254"/>
  <c r="O254"/>
  <c r="K254" s="1"/>
  <c r="AE256"/>
  <c r="O256"/>
  <c r="K256" s="1"/>
  <c r="R109"/>
  <c r="R107"/>
  <c r="R108"/>
  <c r="AE150"/>
  <c r="O150"/>
  <c r="K150" s="1"/>
  <c r="AE152"/>
  <c r="O152"/>
  <c r="K152" s="1"/>
  <c r="AE154"/>
  <c r="O154"/>
  <c r="K154" s="1"/>
  <c r="AE156"/>
  <c r="O156"/>
  <c r="K156" s="1"/>
  <c r="AE158"/>
  <c r="O158"/>
  <c r="K158" s="1"/>
  <c r="AE160"/>
  <c r="O160"/>
  <c r="K160" s="1"/>
  <c r="AE162"/>
  <c r="O162"/>
  <c r="K162" s="1"/>
  <c r="AE164"/>
  <c r="O164"/>
  <c r="K164" s="1"/>
  <c r="AE166"/>
  <c r="O166"/>
  <c r="K166" s="1"/>
  <c r="AE168"/>
  <c r="O168"/>
  <c r="K168" s="1"/>
  <c r="AE170"/>
  <c r="O170"/>
  <c r="K170" s="1"/>
  <c r="AE172"/>
  <c r="O172"/>
  <c r="K172" s="1"/>
  <c r="AE177"/>
  <c r="O177"/>
  <c r="K177" s="1"/>
  <c r="AE179"/>
  <c r="O179"/>
  <c r="K179" s="1"/>
  <c r="AE181"/>
  <c r="O181"/>
  <c r="K181" s="1"/>
  <c r="AE183"/>
  <c r="O183"/>
  <c r="K183" s="1"/>
  <c r="AE185"/>
  <c r="O185"/>
  <c r="K185" s="1"/>
  <c r="AE187"/>
  <c r="O187"/>
  <c r="K187" s="1"/>
  <c r="AE189"/>
  <c r="O189"/>
  <c r="K189" s="1"/>
  <c r="AE191"/>
  <c r="O191"/>
  <c r="K191" s="1"/>
  <c r="AE193"/>
  <c r="O193"/>
  <c r="K193" s="1"/>
  <c r="AE195"/>
  <c r="O195"/>
  <c r="K195" s="1"/>
  <c r="AE197"/>
  <c r="O197"/>
  <c r="K197" s="1"/>
  <c r="AE199"/>
  <c r="O199"/>
  <c r="K199" s="1"/>
  <c r="AE204"/>
  <c r="O204"/>
  <c r="K204" s="1"/>
  <c r="AE206"/>
  <c r="O206"/>
  <c r="K206" s="1"/>
  <c r="AE208"/>
  <c r="O208"/>
  <c r="K208" s="1"/>
  <c r="AE210"/>
  <c r="O210"/>
  <c r="K210" s="1"/>
  <c r="AE212"/>
  <c r="O212"/>
  <c r="K212" s="1"/>
  <c r="AE214"/>
  <c r="O214"/>
  <c r="K214" s="1"/>
  <c r="AE216"/>
  <c r="O216"/>
  <c r="K216" s="1"/>
  <c r="AE218"/>
  <c r="O218"/>
  <c r="K218" s="1"/>
  <c r="AE220"/>
  <c r="O220"/>
  <c r="K220" s="1"/>
  <c r="AE222"/>
  <c r="O222"/>
  <c r="K222" s="1"/>
  <c r="AE224"/>
  <c r="O224"/>
  <c r="K224" s="1"/>
  <c r="AE226"/>
  <c r="O226"/>
  <c r="K226" s="1"/>
  <c r="AE228"/>
  <c r="O228"/>
  <c r="K228" s="1"/>
  <c r="AE233"/>
  <c r="O233"/>
  <c r="K233" s="1"/>
  <c r="AE235"/>
  <c r="O235"/>
  <c r="K235" s="1"/>
  <c r="AE237"/>
  <c r="O237"/>
  <c r="K237" s="1"/>
  <c r="AE239"/>
  <c r="O239"/>
  <c r="K239" s="1"/>
  <c r="AE241"/>
  <c r="O241"/>
  <c r="K241" s="1"/>
  <c r="AE243"/>
  <c r="O243"/>
  <c r="K243" s="1"/>
  <c r="AE245"/>
  <c r="O245"/>
  <c r="K245" s="1"/>
  <c r="AE247"/>
  <c r="O247"/>
  <c r="K247" s="1"/>
  <c r="AE249"/>
  <c r="O249"/>
  <c r="K249" s="1"/>
  <c r="AE251"/>
  <c r="O251"/>
  <c r="K251" s="1"/>
  <c r="AE253"/>
  <c r="O253"/>
  <c r="K253" s="1"/>
  <c r="AE255"/>
  <c r="O255"/>
  <c r="K255" s="1"/>
  <c r="R105"/>
  <c r="R103"/>
  <c r="R106"/>
  <c r="R104"/>
  <c r="R204"/>
  <c r="R206"/>
  <c r="R208"/>
  <c r="R210"/>
  <c r="R212"/>
  <c r="R214"/>
  <c r="R216"/>
  <c r="R218"/>
  <c r="R220"/>
  <c r="R222"/>
  <c r="R224"/>
  <c r="R226"/>
  <c r="R228"/>
  <c r="K230"/>
  <c r="Q231"/>
  <c r="Q175"/>
  <c r="Q203"/>
  <c r="R205"/>
  <c r="R207"/>
  <c r="R209"/>
  <c r="R211"/>
  <c r="R213"/>
  <c r="R215"/>
  <c r="R217"/>
  <c r="R219"/>
  <c r="R221"/>
  <c r="R223"/>
  <c r="R225"/>
  <c r="R227"/>
  <c r="K229"/>
  <c r="R229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K257"/>
  <c r="R257"/>
  <c r="K258"/>
  <c r="R258"/>
  <c r="R230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K201"/>
  <c r="R201"/>
  <c r="K202"/>
  <c r="R202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K173"/>
  <c r="K174"/>
  <c r="K145"/>
  <c r="K146"/>
  <c r="K137"/>
  <c r="E75"/>
  <c r="C75"/>
  <c r="S75"/>
  <c r="U75"/>
  <c r="V75"/>
  <c r="W75"/>
  <c r="AA9"/>
  <c r="Y9"/>
  <c r="Q77"/>
  <c r="R77" s="1"/>
  <c r="Q78"/>
  <c r="Q79"/>
  <c r="Q80"/>
  <c r="Q81"/>
  <c r="Q82"/>
  <c r="Q83"/>
  <c r="Q84"/>
  <c r="Q85"/>
  <c r="Q66"/>
  <c r="Q67"/>
  <c r="Q71"/>
  <c r="Q72"/>
  <c r="Q74"/>
  <c r="E38"/>
  <c r="C38"/>
  <c r="Q40"/>
  <c r="Q41"/>
  <c r="K42"/>
  <c r="Q43"/>
  <c r="Q44"/>
  <c r="Q45"/>
  <c r="Q47"/>
  <c r="Q48"/>
  <c r="Q49"/>
  <c r="Q50"/>
  <c r="Q52"/>
  <c r="Q53"/>
  <c r="Q54"/>
  <c r="Q55"/>
  <c r="Q56"/>
  <c r="Q57"/>
  <c r="Q58"/>
  <c r="Q59"/>
  <c r="Q60"/>
  <c r="Q61"/>
  <c r="Q62"/>
  <c r="Q63"/>
  <c r="Q18"/>
  <c r="Q19"/>
  <c r="Q20"/>
  <c r="Q21"/>
  <c r="Q23"/>
  <c r="Q28"/>
  <c r="Q29"/>
  <c r="Q30"/>
  <c r="Q31"/>
  <c r="Q32"/>
  <c r="Q33"/>
  <c r="Q34"/>
  <c r="Q35"/>
  <c r="Q36"/>
  <c r="Q37"/>
  <c r="Z267" l="1"/>
  <c r="AA267"/>
  <c r="U267"/>
  <c r="AB267"/>
  <c r="Y267"/>
  <c r="V267"/>
  <c r="Z268"/>
  <c r="W268"/>
  <c r="Y268"/>
  <c r="U268"/>
  <c r="AB268"/>
  <c r="X268"/>
  <c r="V268"/>
  <c r="AA268"/>
  <c r="C24"/>
  <c r="E24"/>
  <c r="Y8"/>
  <c r="AA8"/>
  <c r="AA262" s="1"/>
  <c r="R139"/>
  <c r="R131"/>
  <c r="S131"/>
  <c r="S120" s="1"/>
  <c r="AM131"/>
  <c r="AJ139"/>
  <c r="AO139"/>
  <c r="AL131"/>
  <c r="AN139"/>
  <c r="AI131"/>
  <c r="AK139"/>
  <c r="AI139"/>
  <c r="AL139"/>
  <c r="AN131"/>
  <c r="AO131"/>
  <c r="AM139"/>
  <c r="AH139"/>
  <c r="AP139" s="1"/>
  <c r="AJ131"/>
  <c r="AH131"/>
  <c r="AK131"/>
  <c r="K18"/>
  <c r="AK18"/>
  <c r="AO18"/>
  <c r="AH18"/>
  <c r="AL18"/>
  <c r="AM18"/>
  <c r="AJ18"/>
  <c r="AN18"/>
  <c r="AI18"/>
  <c r="K48"/>
  <c r="AH48"/>
  <c r="AL48"/>
  <c r="AN48"/>
  <c r="AI48"/>
  <c r="AM48"/>
  <c r="AJ48"/>
  <c r="AK48"/>
  <c r="AO48"/>
  <c r="K47"/>
  <c r="AH47"/>
  <c r="AL47"/>
  <c r="AJ47"/>
  <c r="AI47"/>
  <c r="AM47"/>
  <c r="AK47"/>
  <c r="AO47"/>
  <c r="AN47"/>
  <c r="K20"/>
  <c r="AK20"/>
  <c r="AO20"/>
  <c r="AM20"/>
  <c r="AH20"/>
  <c r="AL20"/>
  <c r="AI20"/>
  <c r="AJ20"/>
  <c r="AN20"/>
  <c r="K50"/>
  <c r="AH50"/>
  <c r="AL50"/>
  <c r="AJ50"/>
  <c r="AI50"/>
  <c r="AM50"/>
  <c r="AK50"/>
  <c r="AO50"/>
  <c r="AN50"/>
  <c r="K45"/>
  <c r="AH45"/>
  <c r="AL45"/>
  <c r="AN45"/>
  <c r="AI45"/>
  <c r="AM45"/>
  <c r="AJ45"/>
  <c r="AK45"/>
  <c r="AO45"/>
  <c r="K41"/>
  <c r="AH41"/>
  <c r="AL41"/>
  <c r="AJ41"/>
  <c r="AI41"/>
  <c r="AM41"/>
  <c r="AK41"/>
  <c r="AO41"/>
  <c r="AN41"/>
  <c r="K19"/>
  <c r="AK19"/>
  <c r="AO19"/>
  <c r="AI19"/>
  <c r="AH19"/>
  <c r="AL19"/>
  <c r="AJ19"/>
  <c r="AN19"/>
  <c r="AM19"/>
  <c r="K49"/>
  <c r="AH49"/>
  <c r="AL49"/>
  <c r="AI49"/>
  <c r="AM49"/>
  <c r="AN49"/>
  <c r="AK49"/>
  <c r="AO49"/>
  <c r="AJ49"/>
  <c r="K40"/>
  <c r="AH40"/>
  <c r="AL40"/>
  <c r="AI40"/>
  <c r="AM40"/>
  <c r="AN40"/>
  <c r="AK40"/>
  <c r="AO40"/>
  <c r="AJ40"/>
  <c r="K77"/>
  <c r="AJ77"/>
  <c r="AN77"/>
  <c r="AK77"/>
  <c r="AO77"/>
  <c r="AI77"/>
  <c r="AM77"/>
  <c r="AH77"/>
  <c r="AL77"/>
  <c r="K23"/>
  <c r="AK23"/>
  <c r="AO23"/>
  <c r="AM23"/>
  <c r="AH23"/>
  <c r="AL23"/>
  <c r="AI23"/>
  <c r="AJ23"/>
  <c r="AN23"/>
  <c r="AH67"/>
  <c r="AL67"/>
  <c r="AI67"/>
  <c r="AM67"/>
  <c r="AJ67"/>
  <c r="AK67"/>
  <c r="AO67"/>
  <c r="AN67"/>
  <c r="K21"/>
  <c r="AK21"/>
  <c r="AO21"/>
  <c r="AH21"/>
  <c r="AL21"/>
  <c r="AM21"/>
  <c r="AJ21"/>
  <c r="AN21"/>
  <c r="AI21"/>
  <c r="AJ78"/>
  <c r="AN78"/>
  <c r="AK78"/>
  <c r="AO78"/>
  <c r="AI78"/>
  <c r="AM78"/>
  <c r="AL78"/>
  <c r="AH78"/>
  <c r="AM66"/>
  <c r="AH66"/>
  <c r="AI66"/>
  <c r="AJ66"/>
  <c r="AO66"/>
  <c r="AK66"/>
  <c r="AL66"/>
  <c r="AN66"/>
  <c r="O139"/>
  <c r="O131"/>
  <c r="AE139"/>
  <c r="K66"/>
  <c r="R66"/>
  <c r="K67"/>
  <c r="R67"/>
  <c r="Q46"/>
  <c r="AE231"/>
  <c r="AE203"/>
  <c r="AE175"/>
  <c r="R203"/>
  <c r="AE35"/>
  <c r="O35"/>
  <c r="AE33"/>
  <c r="O33"/>
  <c r="AE29"/>
  <c r="O29"/>
  <c r="AE23"/>
  <c r="AE21"/>
  <c r="AE36"/>
  <c r="O36"/>
  <c r="AE34"/>
  <c r="O34"/>
  <c r="AE32"/>
  <c r="O32"/>
  <c r="AE30"/>
  <c r="O30"/>
  <c r="AE28"/>
  <c r="O28"/>
  <c r="O24" s="1"/>
  <c r="AE22"/>
  <c r="R63"/>
  <c r="O63"/>
  <c r="R61"/>
  <c r="O61"/>
  <c r="R59"/>
  <c r="O59"/>
  <c r="R57"/>
  <c r="O57"/>
  <c r="R55"/>
  <c r="O55"/>
  <c r="R53"/>
  <c r="O53"/>
  <c r="R49"/>
  <c r="R47"/>
  <c r="R45"/>
  <c r="AE74"/>
  <c r="O74"/>
  <c r="O72"/>
  <c r="AE85"/>
  <c r="O85"/>
  <c r="AE83"/>
  <c r="O83"/>
  <c r="AE81"/>
  <c r="O81"/>
  <c r="O203"/>
  <c r="O231"/>
  <c r="O175"/>
  <c r="AE37"/>
  <c r="O37"/>
  <c r="AE31"/>
  <c r="O31"/>
  <c r="O62"/>
  <c r="O60"/>
  <c r="O58"/>
  <c r="O56"/>
  <c r="O54"/>
  <c r="O52"/>
  <c r="O44"/>
  <c r="O71"/>
  <c r="AE84"/>
  <c r="O84"/>
  <c r="AE82"/>
  <c r="O82"/>
  <c r="AE80"/>
  <c r="O80"/>
  <c r="K78"/>
  <c r="R43"/>
  <c r="O43"/>
  <c r="R41"/>
  <c r="K203"/>
  <c r="R231"/>
  <c r="K231"/>
  <c r="R175"/>
  <c r="K175"/>
  <c r="R85"/>
  <c r="R83"/>
  <c r="R81"/>
  <c r="R79"/>
  <c r="R84"/>
  <c r="R82"/>
  <c r="R80"/>
  <c r="R78"/>
  <c r="R74"/>
  <c r="R72"/>
  <c r="R71"/>
  <c r="R62"/>
  <c r="R60"/>
  <c r="R58"/>
  <c r="R56"/>
  <c r="R54"/>
  <c r="R52"/>
  <c r="R50"/>
  <c r="R48"/>
  <c r="R44"/>
  <c r="R40"/>
  <c r="R37"/>
  <c r="R35"/>
  <c r="R33"/>
  <c r="R31"/>
  <c r="R29"/>
  <c r="R23"/>
  <c r="R21"/>
  <c r="R19"/>
  <c r="R36"/>
  <c r="R34"/>
  <c r="R32"/>
  <c r="R30"/>
  <c r="R28"/>
  <c r="R20"/>
  <c r="R18"/>
  <c r="E9" l="1"/>
  <c r="E8" s="1"/>
  <c r="C9"/>
  <c r="C8" s="1"/>
  <c r="Y262"/>
  <c r="O120"/>
  <c r="K46"/>
  <c r="K71"/>
  <c r="AJ71"/>
  <c r="AN71"/>
  <c r="AK71"/>
  <c r="AO71"/>
  <c r="AI71"/>
  <c r="AM71"/>
  <c r="AL71"/>
  <c r="AH71"/>
  <c r="AJ70"/>
  <c r="AN70"/>
  <c r="AK70"/>
  <c r="AO70"/>
  <c r="AI70"/>
  <c r="AM70"/>
  <c r="AH70"/>
  <c r="AL70"/>
  <c r="K43"/>
  <c r="AH43"/>
  <c r="AL43"/>
  <c r="AI43"/>
  <c r="AM43"/>
  <c r="AN43"/>
  <c r="AK43"/>
  <c r="AO43"/>
  <c r="AJ43"/>
  <c r="AJ73"/>
  <c r="AN73"/>
  <c r="AK73"/>
  <c r="AO73"/>
  <c r="AI73"/>
  <c r="AM73"/>
  <c r="AL73"/>
  <c r="AH73"/>
  <c r="K62"/>
  <c r="AH62"/>
  <c r="AL62"/>
  <c r="AJ62"/>
  <c r="AI62"/>
  <c r="AM62"/>
  <c r="AN62"/>
  <c r="AK62"/>
  <c r="AO62"/>
  <c r="K81"/>
  <c r="AJ81"/>
  <c r="AN81"/>
  <c r="AK81"/>
  <c r="AO81"/>
  <c r="AI81"/>
  <c r="AM81"/>
  <c r="AH81"/>
  <c r="AL81"/>
  <c r="K72"/>
  <c r="AJ72"/>
  <c r="AN72"/>
  <c r="AK72"/>
  <c r="AO72"/>
  <c r="AI72"/>
  <c r="AM72"/>
  <c r="AH72"/>
  <c r="AL72"/>
  <c r="K82"/>
  <c r="AJ82"/>
  <c r="AN82"/>
  <c r="AK82"/>
  <c r="AO82"/>
  <c r="AI82"/>
  <c r="AM82"/>
  <c r="AL82"/>
  <c r="AH82"/>
  <c r="K56"/>
  <c r="AH56"/>
  <c r="AL56"/>
  <c r="AN56"/>
  <c r="AI56"/>
  <c r="AM56"/>
  <c r="AK56"/>
  <c r="AO56"/>
  <c r="AJ56"/>
  <c r="AK25"/>
  <c r="AO25"/>
  <c r="AI25"/>
  <c r="AH25"/>
  <c r="AL25"/>
  <c r="AJ25"/>
  <c r="AN25"/>
  <c r="AM25"/>
  <c r="K37"/>
  <c r="AK37"/>
  <c r="AO37"/>
  <c r="AH37"/>
  <c r="AL37"/>
  <c r="AM37"/>
  <c r="AJ37"/>
  <c r="AN37"/>
  <c r="AI37"/>
  <c r="K55"/>
  <c r="AH55"/>
  <c r="AL55"/>
  <c r="AJ55"/>
  <c r="AI55"/>
  <c r="AM55"/>
  <c r="AN55"/>
  <c r="AK55"/>
  <c r="AO55"/>
  <c r="K59"/>
  <c r="AH59"/>
  <c r="AL59"/>
  <c r="AJ59"/>
  <c r="AI59"/>
  <c r="AM59"/>
  <c r="AN59"/>
  <c r="AK59"/>
  <c r="AO59"/>
  <c r="K63"/>
  <c r="AH63"/>
  <c r="AL63"/>
  <c r="AN63"/>
  <c r="AI63"/>
  <c r="AM63"/>
  <c r="AK63"/>
  <c r="AO63"/>
  <c r="AJ63"/>
  <c r="AK24"/>
  <c r="AO24"/>
  <c r="AH24"/>
  <c r="AL24"/>
  <c r="AM24"/>
  <c r="AJ24"/>
  <c r="AN24"/>
  <c r="AI24"/>
  <c r="K28"/>
  <c r="AK28"/>
  <c r="AO28"/>
  <c r="AI28"/>
  <c r="AH28"/>
  <c r="AL28"/>
  <c r="AJ28"/>
  <c r="AN28"/>
  <c r="AM28"/>
  <c r="K32"/>
  <c r="AK32"/>
  <c r="AO32"/>
  <c r="AH32"/>
  <c r="AL32"/>
  <c r="AI32"/>
  <c r="AJ32"/>
  <c r="AN32"/>
  <c r="AM32"/>
  <c r="K36"/>
  <c r="AK36"/>
  <c r="AO36"/>
  <c r="AI36"/>
  <c r="AH36"/>
  <c r="AL36"/>
  <c r="AM36"/>
  <c r="AJ36"/>
  <c r="AN36"/>
  <c r="AK27"/>
  <c r="AO27"/>
  <c r="AH27"/>
  <c r="AL27"/>
  <c r="AM27"/>
  <c r="AJ27"/>
  <c r="AN27"/>
  <c r="AI27"/>
  <c r="K33"/>
  <c r="AK33"/>
  <c r="AO33"/>
  <c r="AI33"/>
  <c r="AH33"/>
  <c r="AL33"/>
  <c r="AM33"/>
  <c r="AJ33"/>
  <c r="AN33"/>
  <c r="K58"/>
  <c r="AH58"/>
  <c r="AL58"/>
  <c r="AI58"/>
  <c r="AM58"/>
  <c r="AN58"/>
  <c r="AK58"/>
  <c r="AO58"/>
  <c r="AJ58"/>
  <c r="K79"/>
  <c r="AJ79"/>
  <c r="AN79"/>
  <c r="AK79"/>
  <c r="AO79"/>
  <c r="AI79"/>
  <c r="AM79"/>
  <c r="AH79"/>
  <c r="AL79"/>
  <c r="K74"/>
  <c r="AJ74"/>
  <c r="AN74"/>
  <c r="AK74"/>
  <c r="AO74"/>
  <c r="AI74"/>
  <c r="AM74"/>
  <c r="AH74"/>
  <c r="AL74"/>
  <c r="AH42"/>
  <c r="AL42"/>
  <c r="AN42"/>
  <c r="AI42"/>
  <c r="AM42"/>
  <c r="AJ42"/>
  <c r="AK42"/>
  <c r="AO42"/>
  <c r="K80"/>
  <c r="AJ80"/>
  <c r="AN80"/>
  <c r="AK80"/>
  <c r="AO80"/>
  <c r="AI80"/>
  <c r="AM80"/>
  <c r="AL80"/>
  <c r="AH80"/>
  <c r="K84"/>
  <c r="AJ84"/>
  <c r="AN84"/>
  <c r="AK84"/>
  <c r="AO84"/>
  <c r="AI84"/>
  <c r="AM84"/>
  <c r="AL84"/>
  <c r="AH84"/>
  <c r="K52"/>
  <c r="AH52"/>
  <c r="AL52"/>
  <c r="AI52"/>
  <c r="AM52"/>
  <c r="AK52"/>
  <c r="AO52"/>
  <c r="AJ52"/>
  <c r="AN52"/>
  <c r="K60"/>
  <c r="AH60"/>
  <c r="AL60"/>
  <c r="AN60"/>
  <c r="AI60"/>
  <c r="AM60"/>
  <c r="AK60"/>
  <c r="AO60"/>
  <c r="AJ60"/>
  <c r="K31"/>
  <c r="AK31"/>
  <c r="AO31"/>
  <c r="AI31"/>
  <c r="AH31"/>
  <c r="AL31"/>
  <c r="AJ31"/>
  <c r="AN31"/>
  <c r="AM31"/>
  <c r="K53"/>
  <c r="AH53"/>
  <c r="AL53"/>
  <c r="AN53"/>
  <c r="AI53"/>
  <c r="AM53"/>
  <c r="AK53"/>
  <c r="AO53"/>
  <c r="AJ53"/>
  <c r="K57"/>
  <c r="AH57"/>
  <c r="AL57"/>
  <c r="AN57"/>
  <c r="AI57"/>
  <c r="AM57"/>
  <c r="AJ57"/>
  <c r="AK57"/>
  <c r="AO57"/>
  <c r="K61"/>
  <c r="AH61"/>
  <c r="AL61"/>
  <c r="AI61"/>
  <c r="AM61"/>
  <c r="AJ61"/>
  <c r="AK61"/>
  <c r="AO61"/>
  <c r="AN61"/>
  <c r="AK26"/>
  <c r="AO26"/>
  <c r="AM26"/>
  <c r="AH26"/>
  <c r="AL26"/>
  <c r="AI26"/>
  <c r="AJ26"/>
  <c r="AN26"/>
  <c r="K30"/>
  <c r="AK30"/>
  <c r="AO30"/>
  <c r="AH30"/>
  <c r="AL30"/>
  <c r="AM30"/>
  <c r="AJ30"/>
  <c r="AN30"/>
  <c r="AI30"/>
  <c r="K34"/>
  <c r="AK34"/>
  <c r="AO34"/>
  <c r="AM34"/>
  <c r="AH34"/>
  <c r="AL34"/>
  <c r="AJ34"/>
  <c r="AN34"/>
  <c r="AI34"/>
  <c r="K29"/>
  <c r="AK29"/>
  <c r="AO29"/>
  <c r="AM29"/>
  <c r="AH29"/>
  <c r="AL29"/>
  <c r="AI29"/>
  <c r="AJ29"/>
  <c r="AN29"/>
  <c r="K35"/>
  <c r="AK35"/>
  <c r="AO35"/>
  <c r="AH35"/>
  <c r="AL35"/>
  <c r="AI35"/>
  <c r="AJ35"/>
  <c r="AN35"/>
  <c r="AM35"/>
  <c r="K139"/>
  <c r="K44"/>
  <c r="AH44"/>
  <c r="AL44"/>
  <c r="AJ44"/>
  <c r="AI44"/>
  <c r="AM44"/>
  <c r="AK44"/>
  <c r="AO44"/>
  <c r="AN44"/>
  <c r="K83"/>
  <c r="AJ83"/>
  <c r="AN83"/>
  <c r="AK83"/>
  <c r="AO83"/>
  <c r="AI83"/>
  <c r="AM83"/>
  <c r="AH83"/>
  <c r="AL83"/>
  <c r="K54"/>
  <c r="AH54"/>
  <c r="AL54"/>
  <c r="AI54"/>
  <c r="AM54"/>
  <c r="AJ54"/>
  <c r="AK54"/>
  <c r="AO54"/>
  <c r="AN54"/>
  <c r="K85"/>
  <c r="AJ85"/>
  <c r="AN85"/>
  <c r="AK85"/>
  <c r="AO85"/>
  <c r="AI85"/>
  <c r="AM85"/>
  <c r="AH85"/>
  <c r="AL85"/>
  <c r="AH46"/>
  <c r="AN46"/>
  <c r="AO46"/>
  <c r="AL46"/>
  <c r="AK46"/>
  <c r="AM46"/>
  <c r="AJ46"/>
  <c r="AI46"/>
  <c r="K131"/>
  <c r="O38"/>
  <c r="R46"/>
  <c r="Q39"/>
  <c r="Q38" s="1"/>
  <c r="K24" l="1"/>
  <c r="I24"/>
  <c r="AH39"/>
  <c r="AH38" s="1"/>
  <c r="AL39"/>
  <c r="AL38" s="1"/>
  <c r="AN39"/>
  <c r="AN38" s="1"/>
  <c r="AI39"/>
  <c r="AI38" s="1"/>
  <c r="AM39"/>
  <c r="AM38" s="1"/>
  <c r="AJ39"/>
  <c r="AJ38" s="1"/>
  <c r="AK39"/>
  <c r="AK38" s="1"/>
  <c r="AO39"/>
  <c r="AO38" s="1"/>
  <c r="O8"/>
  <c r="K39"/>
  <c r="K38" s="1"/>
  <c r="Q16"/>
  <c r="Q17"/>
  <c r="Q10"/>
  <c r="I38" l="1"/>
  <c r="I9"/>
  <c r="G9"/>
  <c r="G8" s="1"/>
  <c r="K16"/>
  <c r="AK16"/>
  <c r="AO16"/>
  <c r="AI16"/>
  <c r="AH16"/>
  <c r="AL16"/>
  <c r="AJ16"/>
  <c r="AN16"/>
  <c r="AM16"/>
  <c r="K10"/>
  <c r="AK10"/>
  <c r="AO10"/>
  <c r="AI10"/>
  <c r="AH10"/>
  <c r="AL10"/>
  <c r="AM10"/>
  <c r="AJ10"/>
  <c r="AN10"/>
  <c r="K17"/>
  <c r="AK17"/>
  <c r="AO17"/>
  <c r="AM17"/>
  <c r="AH17"/>
  <c r="AL17"/>
  <c r="AI17"/>
  <c r="AJ17"/>
  <c r="AN17"/>
  <c r="Q9"/>
  <c r="Q8" s="1"/>
  <c r="R17"/>
  <c r="R16"/>
  <c r="R10"/>
  <c r="Q102"/>
  <c r="K102" s="1"/>
  <c r="Q76"/>
  <c r="V64"/>
  <c r="U64"/>
  <c r="S64"/>
  <c r="S261" s="1"/>
  <c r="AB9"/>
  <c r="AB8" s="1"/>
  <c r="Z9"/>
  <c r="Z8" s="1"/>
  <c r="X9"/>
  <c r="X8" s="1"/>
  <c r="V261" l="1"/>
  <c r="V262" s="1"/>
  <c r="AL9"/>
  <c r="AL8" s="1"/>
  <c r="AK9"/>
  <c r="AK8" s="1"/>
  <c r="AN9"/>
  <c r="AN8" s="1"/>
  <c r="AH9"/>
  <c r="AJ9"/>
  <c r="AJ8" s="1"/>
  <c r="AI9"/>
  <c r="AI8" s="1"/>
  <c r="AM9"/>
  <c r="AM8" s="1"/>
  <c r="AO9"/>
  <c r="AO8" s="1"/>
  <c r="AJ102"/>
  <c r="AJ86" s="1"/>
  <c r="AN102"/>
  <c r="AN86" s="1"/>
  <c r="AK102"/>
  <c r="AK86" s="1"/>
  <c r="AO102"/>
  <c r="AO86" s="1"/>
  <c r="AI102"/>
  <c r="AI86" s="1"/>
  <c r="AM102"/>
  <c r="AM86" s="1"/>
  <c r="AH102"/>
  <c r="AH86" s="1"/>
  <c r="AL102"/>
  <c r="AL86" s="1"/>
  <c r="Z262"/>
  <c r="AB262"/>
  <c r="X262"/>
  <c r="AJ76"/>
  <c r="AJ75" s="1"/>
  <c r="AN76"/>
  <c r="AN75" s="1"/>
  <c r="AK76"/>
  <c r="AK75" s="1"/>
  <c r="AO76"/>
  <c r="AO75" s="1"/>
  <c r="AI76"/>
  <c r="AI75" s="1"/>
  <c r="AM76"/>
  <c r="AM75" s="1"/>
  <c r="AL76"/>
  <c r="AL75" s="1"/>
  <c r="AH76"/>
  <c r="AH75" s="1"/>
  <c r="Q86"/>
  <c r="O75"/>
  <c r="K76"/>
  <c r="K75" s="1"/>
  <c r="K9"/>
  <c r="K8" s="1"/>
  <c r="R9"/>
  <c r="O86"/>
  <c r="Q75"/>
  <c r="R76"/>
  <c r="R75" s="1"/>
  <c r="R102"/>
  <c r="R86" s="1"/>
  <c r="AP9" l="1"/>
  <c r="AH8"/>
  <c r="AP8" s="1"/>
  <c r="AP75"/>
  <c r="K86"/>
  <c r="W9"/>
  <c r="W8" s="1"/>
  <c r="U87"/>
  <c r="V87"/>
  <c r="W87"/>
  <c r="Q88"/>
  <c r="AE88" s="1"/>
  <c r="Q89"/>
  <c r="AE89" s="1"/>
  <c r="Q90"/>
  <c r="AE90" s="1"/>
  <c r="Q91"/>
  <c r="AE91" s="1"/>
  <c r="Q92"/>
  <c r="AE92" s="1"/>
  <c r="Q93"/>
  <c r="AE93" s="1"/>
  <c r="Q94"/>
  <c r="AE94" s="1"/>
  <c r="Q95"/>
  <c r="AE95" s="1"/>
  <c r="Q96"/>
  <c r="AE96" s="1"/>
  <c r="Q97"/>
  <c r="AE97" s="1"/>
  <c r="Q98"/>
  <c r="AE98" s="1"/>
  <c r="Q99"/>
  <c r="AE99" s="1"/>
  <c r="Q100"/>
  <c r="AE100" s="1"/>
  <c r="Q101"/>
  <c r="AE101" s="1"/>
  <c r="Q122"/>
  <c r="Q121" s="1"/>
  <c r="Q120" s="1"/>
  <c r="Q65"/>
  <c r="R39"/>
  <c r="R38" s="1"/>
  <c r="R8" s="1"/>
  <c r="K122" l="1"/>
  <c r="AK122"/>
  <c r="AK121" s="1"/>
  <c r="AK120" s="1"/>
  <c r="AI122"/>
  <c r="AI121" s="1"/>
  <c r="AI120" s="1"/>
  <c r="AN122"/>
  <c r="AN121" s="1"/>
  <c r="AN120" s="1"/>
  <c r="AJ122"/>
  <c r="AJ121" s="1"/>
  <c r="AO122"/>
  <c r="AO121" s="1"/>
  <c r="AO120" s="1"/>
  <c r="AH122"/>
  <c r="AH121" s="1"/>
  <c r="AH120" s="1"/>
  <c r="AM122"/>
  <c r="AM121" s="1"/>
  <c r="AM120" s="1"/>
  <c r="AL122"/>
  <c r="AL121" s="1"/>
  <c r="AL120" s="1"/>
  <c r="K65"/>
  <c r="AL65"/>
  <c r="AL64" s="1"/>
  <c r="AM65"/>
  <c r="AM64" s="1"/>
  <c r="AN65"/>
  <c r="AN64" s="1"/>
  <c r="AH65"/>
  <c r="AH64" s="1"/>
  <c r="AI65"/>
  <c r="AI64" s="1"/>
  <c r="AJ65"/>
  <c r="AJ64" s="1"/>
  <c r="AK65"/>
  <c r="AK64" s="1"/>
  <c r="AO65"/>
  <c r="AO64" s="1"/>
  <c r="R122"/>
  <c r="R121" s="1"/>
  <c r="R120" s="1"/>
  <c r="O88"/>
  <c r="O95"/>
  <c r="Q87"/>
  <c r="AE87" s="1"/>
  <c r="O98"/>
  <c r="O91"/>
  <c r="O99"/>
  <c r="O92"/>
  <c r="O94"/>
  <c r="O90"/>
  <c r="O89"/>
  <c r="O93"/>
  <c r="O97"/>
  <c r="O100"/>
  <c r="O96"/>
  <c r="R65"/>
  <c r="R64" s="1"/>
  <c r="Q64"/>
  <c r="Q261" s="1"/>
  <c r="AE64"/>
  <c r="O101"/>
  <c r="U261"/>
  <c r="K64" l="1"/>
  <c r="AC269"/>
  <c r="R261"/>
  <c r="U270"/>
  <c r="U262"/>
  <c r="W262"/>
  <c r="AL261"/>
  <c r="AH261"/>
  <c r="AM261"/>
  <c r="AO261"/>
  <c r="AN261"/>
  <c r="AK261"/>
  <c r="AJ120"/>
  <c r="AJ261" s="1"/>
  <c r="AI261"/>
  <c r="K100"/>
  <c r="AJ100"/>
  <c r="AN100"/>
  <c r="AK100"/>
  <c r="AO100"/>
  <c r="AI100"/>
  <c r="AM100"/>
  <c r="AH100"/>
  <c r="AL100"/>
  <c r="K95"/>
  <c r="AJ95"/>
  <c r="AN95"/>
  <c r="AK95"/>
  <c r="AO95"/>
  <c r="AI95"/>
  <c r="AM95"/>
  <c r="AL95"/>
  <c r="AH95"/>
  <c r="K96"/>
  <c r="AJ96"/>
  <c r="AN96"/>
  <c r="AK96"/>
  <c r="AO96"/>
  <c r="AI96"/>
  <c r="AM96"/>
  <c r="AH96"/>
  <c r="AL96"/>
  <c r="K89"/>
  <c r="AJ89"/>
  <c r="AN89"/>
  <c r="AK89"/>
  <c r="AO89"/>
  <c r="AI89"/>
  <c r="AM89"/>
  <c r="AL89"/>
  <c r="AH89"/>
  <c r="K99"/>
  <c r="AJ99"/>
  <c r="AN99"/>
  <c r="AK99"/>
  <c r="AO99"/>
  <c r="AI99"/>
  <c r="AM99"/>
  <c r="AL99"/>
  <c r="AH99"/>
  <c r="K90"/>
  <c r="AJ90"/>
  <c r="AN90"/>
  <c r="AK90"/>
  <c r="AO90"/>
  <c r="AI90"/>
  <c r="AM90"/>
  <c r="AH90"/>
  <c r="AL90"/>
  <c r="K97"/>
  <c r="AJ97"/>
  <c r="AN97"/>
  <c r="AK97"/>
  <c r="AO97"/>
  <c r="AI97"/>
  <c r="AM97"/>
  <c r="AL97"/>
  <c r="AH97"/>
  <c r="K94"/>
  <c r="AJ94"/>
  <c r="AN94"/>
  <c r="AK94"/>
  <c r="AO94"/>
  <c r="AI94"/>
  <c r="AM94"/>
  <c r="AH94"/>
  <c r="AL94"/>
  <c r="K98"/>
  <c r="AJ98"/>
  <c r="AN98"/>
  <c r="AK98"/>
  <c r="AO98"/>
  <c r="AI98"/>
  <c r="AM98"/>
  <c r="AH98"/>
  <c r="AL98"/>
  <c r="K88"/>
  <c r="AJ88"/>
  <c r="AN88"/>
  <c r="AK88"/>
  <c r="AO88"/>
  <c r="AI88"/>
  <c r="AM88"/>
  <c r="AH88"/>
  <c r="AL88"/>
  <c r="K91"/>
  <c r="AJ91"/>
  <c r="AN91"/>
  <c r="AK91"/>
  <c r="AO91"/>
  <c r="AI91"/>
  <c r="AM91"/>
  <c r="AL91"/>
  <c r="AH91"/>
  <c r="K101"/>
  <c r="AJ101"/>
  <c r="AN101"/>
  <c r="AK101"/>
  <c r="AO101"/>
  <c r="AI101"/>
  <c r="AM101"/>
  <c r="AL101"/>
  <c r="AH101"/>
  <c r="K93"/>
  <c r="AJ93"/>
  <c r="AN93"/>
  <c r="AK93"/>
  <c r="AO93"/>
  <c r="AI93"/>
  <c r="AM93"/>
  <c r="AL93"/>
  <c r="AH93"/>
  <c r="K92"/>
  <c r="AJ92"/>
  <c r="AN92"/>
  <c r="AK92"/>
  <c r="AO92"/>
  <c r="AI92"/>
  <c r="AM92"/>
  <c r="AH92"/>
  <c r="AL92"/>
  <c r="O87"/>
  <c r="O64"/>
  <c r="V270"/>
  <c r="K121"/>
  <c r="K120" l="1"/>
  <c r="K261" s="1"/>
  <c r="O261"/>
  <c r="O262" s="1"/>
  <c r="K87"/>
  <c r="AJ87"/>
  <c r="AN87"/>
  <c r="AK87"/>
  <c r="AO87"/>
  <c r="AI87"/>
  <c r="AM87"/>
  <c r="AL87"/>
  <c r="AH87"/>
  <c r="Q262"/>
  <c r="E262" s="1"/>
  <c r="K262" l="1"/>
  <c r="C262" s="1"/>
  <c r="S262" l="1"/>
  <c r="R262"/>
</calcChain>
</file>

<file path=xl/sharedStrings.xml><?xml version="1.0" encoding="utf-8"?>
<sst xmlns="http://schemas.openxmlformats.org/spreadsheetml/2006/main" count="484" uniqueCount="383">
  <si>
    <t>Индекс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</si>
  <si>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</si>
  <si>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</si>
  <si>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</si>
  <si>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</si>
  <si>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</si>
  <si>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</si>
  <si>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</si>
  <si>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</si>
  <si>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лабораторных и практических занятий</t>
  </si>
  <si>
    <t>ОД.00</t>
  </si>
  <si>
    <t>Общеобразовательные дисциплины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</si>
  <si>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</si>
  <si>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</si>
  <si>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</si>
  <si>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</si>
  <si>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</si>
  <si>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</si>
  <si>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</si>
  <si>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</si>
  <si>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</si>
  <si>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</si>
  <si>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</si>
  <si>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</si>
  <si>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</si>
  <si>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</si>
  <si>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</si>
  <si>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Профессиональный цикл</t>
  </si>
  <si>
    <t>ОП.00</t>
  </si>
  <si>
    <t xml:space="preserve"> нед.</t>
  </si>
  <si>
    <t>Общеобразовательный цикл</t>
  </si>
  <si>
    <t>УП.06</t>
  </si>
  <si>
    <t>ПП.06</t>
  </si>
  <si>
    <t>Дисциплин и МДК</t>
  </si>
  <si>
    <t>Учебной практики</t>
  </si>
  <si>
    <t>IV курс</t>
  </si>
  <si>
    <t>5 сем.</t>
  </si>
  <si>
    <t>6 сем.</t>
  </si>
  <si>
    <t>7 сем.</t>
  </si>
  <si>
    <t>8 сем.</t>
  </si>
  <si>
    <t>ЕН.00</t>
  </si>
  <si>
    <t>Математический и общий естественнонаучный цикл</t>
  </si>
  <si>
    <t>1 сем.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</si>
  <si>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</si>
  <si>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</si>
  <si>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</si>
  <si>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</si>
  <si>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</si>
  <si>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</si>
  <si>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</si>
  <si>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</si>
  <si>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ОП.12</t>
  </si>
  <si>
    <t>ОП.13</t>
  </si>
  <si>
    <t>ОП.14</t>
  </si>
  <si>
    <t>ОП.15</t>
  </si>
  <si>
    <t>ОП.16</t>
  </si>
  <si>
    <t>ОП.17</t>
  </si>
  <si>
    <t>ОП.18</t>
  </si>
  <si>
    <t>МДК.04.02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</si>
  <si>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</si>
  <si>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</si>
  <si>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</si>
  <si>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</si>
  <si>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</si>
  <si>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</si>
  <si>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</si>
  <si>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</si>
  <si>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</si>
  <si>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</si>
  <si>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</si>
  <si>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</si>
  <si>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</si>
  <si>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</si>
  <si>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</si>
  <si>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</si>
  <si>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</si>
  <si>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</si>
  <si>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</si>
  <si>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</si>
  <si>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</si>
  <si>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</si>
  <si>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</si>
  <si>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УП.04</t>
  </si>
  <si>
    <t>ПП.04</t>
  </si>
  <si>
    <t>ПМ.05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</si>
  <si>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</si>
  <si>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</si>
  <si>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</si>
  <si>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</si>
  <si>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</si>
  <si>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</si>
  <si>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</si>
  <si>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</si>
  <si>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</si>
  <si>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</si>
  <si>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</si>
  <si>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</si>
  <si>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</si>
  <si>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</si>
  <si>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</si>
  <si>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</si>
  <si>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</si>
  <si>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</si>
  <si>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</si>
  <si>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</si>
  <si>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</si>
  <si>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</si>
  <si>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</si>
  <si>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</si>
  <si>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</si>
  <si>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</si>
  <si>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</si>
  <si>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</si>
  <si>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</si>
  <si>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</si>
  <si>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</si>
  <si>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</si>
  <si>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</si>
  <si>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</si>
  <si>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</si>
  <si>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</si>
  <si>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</si>
  <si>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</si>
  <si>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</si>
  <si>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</si>
  <si>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</si>
  <si>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</si>
  <si>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</si>
  <si>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</si>
  <si>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</si>
  <si>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</si>
  <si>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</si>
  <si>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</si>
  <si>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</si>
  <si>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</si>
  <si>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</si>
  <si>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</si>
  <si>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</si>
  <si>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</si>
  <si>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</si>
  <si>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</si>
  <si>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</si>
  <si>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</si>
  <si>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</si>
  <si>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</si>
  <si>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</si>
  <si>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</si>
  <si>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</si>
  <si>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</si>
  <si>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</si>
  <si>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</si>
  <si>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</si>
  <si>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</si>
  <si>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</si>
  <si>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</si>
  <si>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</si>
  <si>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</si>
  <si>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</si>
  <si>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</si>
  <si>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</si>
  <si>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</si>
  <si>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</si>
  <si>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</si>
  <si>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</si>
  <si>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Иностранный язык</t>
  </si>
  <si>
    <t>Математика</t>
  </si>
  <si>
    <t>Физика</t>
  </si>
  <si>
    <t>Физическая культура</t>
  </si>
  <si>
    <t>История</t>
  </si>
  <si>
    <t>СУММА: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</si>
  <si>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</si>
  <si>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</si>
  <si>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</si>
  <si>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</si>
  <si>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</si>
  <si>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</si>
  <si>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</si>
  <si>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</si>
  <si>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</si>
  <si>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</si>
  <si>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</si>
  <si>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</si>
  <si>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</si>
  <si>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</si>
  <si>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</si>
  <si>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</si>
  <si>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</si>
  <si>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</si>
  <si>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</si>
  <si>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</si>
  <si>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</si>
  <si>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</si>
  <si>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</si>
  <si>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</si>
  <si>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</si>
  <si>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</si>
  <si>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</si>
  <si>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</si>
  <si>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</si>
  <si>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</si>
  <si>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</si>
  <si>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</si>
  <si>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</si>
  <si>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</si>
  <si>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</si>
  <si>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</si>
  <si>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</si>
  <si>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</si>
  <si>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</si>
  <si>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</si>
  <si>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</si>
  <si>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</si>
  <si>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</si>
  <si>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</si>
  <si>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</si>
  <si>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</si>
  <si>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</si>
  <si>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</si>
  <si>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</si>
  <si>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</si>
  <si>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D</t>
  </si>
  <si>
    <t>Ш</t>
  </si>
  <si>
    <t>*</t>
  </si>
  <si>
    <t>Условные обозначения:</t>
  </si>
  <si>
    <t>теоретическое обучение</t>
  </si>
  <si>
    <t>каникулы</t>
  </si>
  <si>
    <t>промежуточная аттестация</t>
  </si>
  <si>
    <t>Производственная практика</t>
  </si>
  <si>
    <t>Учебная практика</t>
  </si>
  <si>
    <t>Зачёты</t>
  </si>
  <si>
    <t>Дифференцированные зачеты</t>
  </si>
  <si>
    <t>Экзамены</t>
  </si>
  <si>
    <t>Общепрофессиональный цикл</t>
  </si>
  <si>
    <t>Диф. зачеты без ФК</t>
  </si>
  <si>
    <t>Зачёты без ФК</t>
  </si>
  <si>
    <t>Произв. практики</t>
  </si>
  <si>
    <t>ФГОС</t>
  </si>
  <si>
    <t xml:space="preserve">Информатика </t>
  </si>
  <si>
    <t>Основы безопасности жизнедеятельности</t>
  </si>
  <si>
    <t>*2</t>
  </si>
  <si>
    <t>курсовое проектирование</t>
  </si>
  <si>
    <t>ОУПБ</t>
  </si>
  <si>
    <t>ОУПБ.01</t>
  </si>
  <si>
    <t>Русский язык</t>
  </si>
  <si>
    <t>ОУПБ.02</t>
  </si>
  <si>
    <t>ОУПБ.03</t>
  </si>
  <si>
    <t>ОУПБ.04</t>
  </si>
  <si>
    <t>ОУПБ.05</t>
  </si>
  <si>
    <t>ОУПБ.06</t>
  </si>
  <si>
    <t>ОУПБ.07</t>
  </si>
  <si>
    <t>ОУПБ.08</t>
  </si>
  <si>
    <t>ОУПБ.09</t>
  </si>
  <si>
    <t>Литература</t>
  </si>
  <si>
    <t>Общеобразовательные учебные предметы углублённого уровня</t>
  </si>
  <si>
    <t>ОУПП.02</t>
  </si>
  <si>
    <t>ИП</t>
  </si>
  <si>
    <t>ОУПВ</t>
  </si>
  <si>
    <t>Учебные предметы по выбору, предлагаемые ОО</t>
  </si>
  <si>
    <t>ЕН.01.</t>
  </si>
  <si>
    <t>ЕН.02.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</si>
  <si>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</si>
  <si>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</si>
  <si>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</si>
  <si>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</si>
  <si>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</si>
  <si>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</si>
  <si>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</si>
  <si>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</si>
  <si>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</si>
  <si>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</si>
  <si>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</si>
  <si>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ГИА</t>
  </si>
  <si>
    <t>Государственная итоговая аттестация</t>
  </si>
  <si>
    <t>неделя отсутствует</t>
  </si>
  <si>
    <t>Экзамен (квалификационный)</t>
  </si>
  <si>
    <t>1. Календарный учебный график</t>
  </si>
  <si>
    <t>практическая подготовка при проведении производственной практики (по профилю специальности) (концентрированная)</t>
  </si>
  <si>
    <t>Наименование циклов, разделов, учебных предметов, дисциплин, профессиональных модулей, междисциплинарных курсов, практик</t>
  </si>
  <si>
    <t xml:space="preserve">Объём работы обучающихся во взаимодействии с преподавателем </t>
  </si>
  <si>
    <t xml:space="preserve">Самостоятельная   работа </t>
  </si>
  <si>
    <t xml:space="preserve">Общий объём образовательной программы </t>
  </si>
  <si>
    <t>Экзамены по учебным предметам, дисциплинам, МДК</t>
  </si>
  <si>
    <t>Консультации</t>
  </si>
  <si>
    <t xml:space="preserve">Иностранный язык в профессиональной деятельности </t>
  </si>
  <si>
    <t>УП.09</t>
  </si>
  <si>
    <t>ПП.09</t>
  </si>
  <si>
    <t>ИТОГО аудиторная нагрузка на студента в неделю (вместе с практикой)</t>
  </si>
  <si>
    <t>Реко-менда-ция ПООП</t>
  </si>
  <si>
    <t>Объём образовательной программы по ФГОС СПО в академических часах</t>
  </si>
  <si>
    <t>нед.</t>
  </si>
  <si>
    <t>Объём самостоятельной работы в академических часах</t>
  </si>
  <si>
    <t>Объём консультаций в академических часах</t>
  </si>
  <si>
    <t>Объём консультаций в академических часах для выполнения курсового проектирования</t>
  </si>
  <si>
    <t>Социальная работа (приём 2023-выпуск 2027) ФГОС 5</t>
  </si>
  <si>
    <t>Химия</t>
  </si>
  <si>
    <t>Биология</t>
  </si>
  <si>
    <t>Обществознание</t>
  </si>
  <si>
    <t>ОУПБ.10</t>
  </si>
  <si>
    <t>География</t>
  </si>
  <si>
    <t>Социально-гуманитарный цикл</t>
  </si>
  <si>
    <t>История России</t>
  </si>
  <si>
    <t xml:space="preserve">Безопасность жизнедеятельности </t>
  </si>
  <si>
    <t>Теория и методика социальной работы</t>
  </si>
  <si>
    <t>Психология социальной работы</t>
  </si>
  <si>
    <t>Информационные технологии в профессиональной деятельности</t>
  </si>
  <si>
    <t>Основы валеологии и социальной медицины</t>
  </si>
  <si>
    <t>Основы документоведения и делопроизводства в социальной работе</t>
  </si>
  <si>
    <t>Основы учебно-исследовательской деятельности</t>
  </si>
  <si>
    <t>практика не менее 504 часа</t>
  </si>
  <si>
    <t>Формы промежуточной аттестации</t>
  </si>
  <si>
    <t>Другие формы контроля</t>
  </si>
  <si>
    <t>Дисциплины (модули) не менее 1476</t>
  </si>
  <si>
    <t>ПМ.01</t>
  </si>
  <si>
    <t>МДК.01.01.</t>
  </si>
  <si>
    <t>МДК.01.02.</t>
  </si>
  <si>
    <t>МДК.01.04</t>
  </si>
  <si>
    <t>МДК.01.05</t>
  </si>
  <si>
    <t>ПМ.02</t>
  </si>
  <si>
    <t>МДК.02.01</t>
  </si>
  <si>
    <t>МДК.02.02</t>
  </si>
  <si>
    <t>ПМ.03</t>
  </si>
  <si>
    <t>МДК.03.01</t>
  </si>
  <si>
    <t>МДК.03.02</t>
  </si>
  <si>
    <t>МДК.03.03</t>
  </si>
  <si>
    <t>ОУПБ.11</t>
  </si>
  <si>
    <t>Общеобразовательные учебные предметы базового уровня</t>
  </si>
  <si>
    <t>ОУПУ</t>
  </si>
  <si>
    <t>Общеобразовательные учебные предметы по выбору</t>
  </si>
  <si>
    <t>ОУПУ.02</t>
  </si>
  <si>
    <t>ОУПУ.01</t>
  </si>
  <si>
    <t>ОУПВ.01</t>
  </si>
  <si>
    <t>Основы исследовательской и проектной деятельности</t>
  </si>
  <si>
    <r>
      <t>Индивидуальный проект</t>
    </r>
    <r>
      <rPr>
        <b/>
        <sz val="8"/>
        <color rgb="FFFF0000"/>
        <rFont val="Arial"/>
        <family val="2"/>
        <charset val="204"/>
      </rPr>
      <t xml:space="preserve">  </t>
    </r>
  </si>
  <si>
    <t>зачётная единица=32-36 часов</t>
  </si>
  <si>
    <t>Предоставление социальных услуг гражданам в различных формах социального обслуживания</t>
  </si>
  <si>
    <t>Менеджмент в социальной работе</t>
  </si>
  <si>
    <t>УП.01</t>
  </si>
  <si>
    <t>ПП.01</t>
  </si>
  <si>
    <t>Основы шахмат</t>
  </si>
  <si>
    <t>ПМ не менее 8 зачётных единиц (256-288 часов)</t>
  </si>
  <si>
    <t xml:space="preserve">Основы финансовой грамотности </t>
  </si>
  <si>
    <t>МДК.03.04</t>
  </si>
  <si>
    <t>МДК.03.05</t>
  </si>
  <si>
    <t>МДК.02.03</t>
  </si>
  <si>
    <t>МДК.02.04</t>
  </si>
  <si>
    <t>Основы педагогики</t>
  </si>
  <si>
    <t>Этические основы социальной работы</t>
  </si>
  <si>
    <t>Социально-правовая и законодательная основы социальной работы с семьей и детьми и лицами из групп риска</t>
  </si>
  <si>
    <t>МДК 01.03</t>
  </si>
  <si>
    <t>Технологии социальной работы с лицами пожилого возраста и инвалидами. Социальный патронат лиц пожилого возраста и инвалидов</t>
  </si>
  <si>
    <t>Технологии социальной работы с лицами из групп риска, попавшими в ТЖС. Социальный патронат лиц из групп риска</t>
  </si>
  <si>
    <t>Социальное проектирование с практикумом</t>
  </si>
  <si>
    <t>Инновации в социальной работе</t>
  </si>
  <si>
    <t>Основы психологии</t>
  </si>
  <si>
    <t>Организация и содержание деятельности социального работника</t>
  </si>
  <si>
    <t>Теоретические основы организации и содержания деятельности социального работника</t>
  </si>
  <si>
    <t>Общий объём образовательной программы</t>
  </si>
  <si>
    <t>5</t>
  </si>
  <si>
    <t>Практикум по компетенции "Социальная работа"</t>
  </si>
  <si>
    <t>Эффективное поведение на рынке труда</t>
  </si>
  <si>
    <t>6</t>
  </si>
  <si>
    <t>Социально-правовые и законодательные основы предоставления социальных услуг лицам пожилого возраста и инвалидам</t>
  </si>
  <si>
    <t xml:space="preserve">Организация социальной работы в различных сферах </t>
  </si>
  <si>
    <t>СГ. 00</t>
  </si>
  <si>
    <t>СГ.01</t>
  </si>
  <si>
    <t>СГ.02</t>
  </si>
  <si>
    <t>СГ.03</t>
  </si>
  <si>
    <t>СГ.04</t>
  </si>
  <si>
    <t>СГ.05</t>
  </si>
  <si>
    <t>СГ.06</t>
  </si>
  <si>
    <t>СГ.07</t>
  </si>
  <si>
    <t>СГ.08</t>
  </si>
  <si>
    <t>СГ.09</t>
  </si>
  <si>
    <t xml:space="preserve">Технологии социальной работы с семьей и детьми. Социальный патронат различных типов семей и детей </t>
  </si>
  <si>
    <t>Экзамен по модулю</t>
  </si>
  <si>
    <t>Экзамены по модулю</t>
  </si>
  <si>
    <t>Объём образовательной программы, в академических часах</t>
  </si>
  <si>
    <t>УП.02</t>
  </si>
  <si>
    <t>ПП.02</t>
  </si>
  <si>
    <t>Иные формы контроля (АКР, отчёт по практике)</t>
  </si>
  <si>
    <t>подготовка к государственной итоговой аттестации (ГИА)</t>
  </si>
  <si>
    <t xml:space="preserve">ГИА (демонстрационный экзамен и защита дипломного проекта (работы)) </t>
  </si>
  <si>
    <t>Социальная работа (приём 2023 - выпуск 2026 г.)   ФГОС 5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</si>
</sst>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color rgb="FF92D05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6" tint="-0.249977111117893"/>
      <name val="Arial"/>
      <family val="2"/>
      <charset val="204"/>
    </font>
    <font>
      <sz val="6"/>
      <color theme="1"/>
      <name val="Calibri"/>
      <family val="2"/>
      <charset val="204"/>
      <scheme val="minor"/>
    </font>
    <font>
      <b/>
      <sz val="6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9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7" borderId="0" xfId="0" applyFont="1" applyFill="1" applyBorder="1"/>
    <xf numFmtId="0" fontId="1" fillId="7" borderId="0" xfId="0" applyFont="1" applyFill="1" applyBorder="1" applyAlignment="1">
      <alignment horizontal="center" vertical="center"/>
    </xf>
    <xf numFmtId="0" fontId="4" fillId="6" borderId="0" xfId="0" applyFont="1" applyFill="1"/>
    <xf numFmtId="0" fontId="4" fillId="5" borderId="0" xfId="0" applyFont="1" applyFill="1"/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1" fontId="4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0" fillId="0" borderId="0" xfId="0" applyAlignment="1">
      <alignment horizontal="left"/>
    </xf>
    <xf numFmtId="49" fontId="0" fillId="0" borderId="8" xfId="0" applyNumberFormat="1" applyBorder="1" applyAlignment="1">
      <alignment textRotation="90"/>
    </xf>
    <xf numFmtId="0" fontId="0" fillId="0" borderId="9" xfId="0" applyBorder="1" applyAlignment="1">
      <alignment horizontal="center"/>
    </xf>
    <xf numFmtId="1" fontId="12" fillId="0" borderId="8" xfId="0" applyNumberFormat="1" applyFont="1" applyBorder="1" applyAlignment="1"/>
    <xf numFmtId="0" fontId="0" fillId="3" borderId="8" xfId="0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3" fillId="3" borderId="8" xfId="0" applyFont="1" applyFill="1" applyBorder="1" applyAlignment="1"/>
    <xf numFmtId="0" fontId="14" fillId="3" borderId="8" xfId="0" applyFont="1" applyFill="1" applyBorder="1" applyAlignment="1"/>
    <xf numFmtId="0" fontId="0" fillId="0" borderId="8" xfId="0" applyBorder="1"/>
    <xf numFmtId="0" fontId="13" fillId="3" borderId="8" xfId="0" applyNumberFormat="1" applyFont="1" applyFill="1" applyBorder="1" applyAlignment="1"/>
    <xf numFmtId="0" fontId="15" fillId="3" borderId="8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7" fillId="3" borderId="8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 vertical="center"/>
    </xf>
    <xf numFmtId="0" fontId="20" fillId="3" borderId="8" xfId="0" applyFont="1" applyFill="1" applyBorder="1" applyAlignment="1"/>
    <xf numFmtId="0" fontId="21" fillId="0" borderId="8" xfId="0" applyFont="1" applyBorder="1" applyAlignment="1">
      <alignment horizontal="center" vertical="center"/>
    </xf>
    <xf numFmtId="0" fontId="0" fillId="0" borderId="0" xfId="0" applyBorder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2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left" vertical="top" wrapText="1"/>
      <protection hidden="1"/>
    </xf>
    <xf numFmtId="1" fontId="3" fillId="0" borderId="29" xfId="0" applyNumberFormat="1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1" fontId="3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 shrinkToFit="1"/>
    </xf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1" fontId="4" fillId="0" borderId="28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/>
    </xf>
    <xf numFmtId="0" fontId="6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center" textRotation="90" wrapText="1"/>
    </xf>
    <xf numFmtId="0" fontId="5" fillId="0" borderId="8" xfId="0" applyFont="1" applyFill="1" applyBorder="1" applyAlignment="1">
      <alignment wrapText="1"/>
    </xf>
    <xf numFmtId="1" fontId="4" fillId="0" borderId="14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textRotation="90"/>
    </xf>
    <xf numFmtId="0" fontId="0" fillId="0" borderId="8" xfId="0" applyNumberFormat="1" applyBorder="1"/>
    <xf numFmtId="0" fontId="0" fillId="0" borderId="8" xfId="0" applyNumberFormat="1" applyFill="1" applyBorder="1"/>
    <xf numFmtId="1" fontId="3" fillId="10" borderId="9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/>
    </xf>
    <xf numFmtId="0" fontId="1" fillId="10" borderId="0" xfId="0" applyFont="1" applyFill="1"/>
    <xf numFmtId="0" fontId="5" fillId="10" borderId="8" xfId="0" applyFont="1" applyFill="1" applyBorder="1" applyAlignment="1">
      <alignment vertical="center" wrapText="1"/>
    </xf>
    <xf numFmtId="1" fontId="3" fillId="10" borderId="8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1" fontId="5" fillId="10" borderId="8" xfId="0" applyNumberFormat="1" applyFont="1" applyFill="1" applyBorder="1" applyAlignment="1">
      <alignment horizontal="center" vertical="center"/>
    </xf>
    <xf numFmtId="0" fontId="8" fillId="10" borderId="0" xfId="0" applyFont="1" applyFill="1" applyAlignment="1">
      <alignment vertical="center"/>
    </xf>
    <xf numFmtId="1" fontId="3" fillId="10" borderId="8" xfId="0" applyNumberFormat="1" applyFont="1" applyFill="1" applyBorder="1" applyAlignment="1">
      <alignment horizontal="center" vertical="center"/>
    </xf>
    <xf numFmtId="0" fontId="4" fillId="10" borderId="0" xfId="0" applyFont="1" applyFill="1"/>
    <xf numFmtId="0" fontId="4" fillId="1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 shrinkToFit="1"/>
    </xf>
    <xf numFmtId="0" fontId="3" fillId="1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1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hidden="1"/>
    </xf>
    <xf numFmtId="0" fontId="4" fillId="0" borderId="25" xfId="0" applyFont="1" applyFill="1" applyBorder="1" applyAlignment="1" applyProtection="1">
      <alignment horizontal="left" vertical="top" wrapText="1"/>
      <protection hidden="1"/>
    </xf>
    <xf numFmtId="0" fontId="3" fillId="0" borderId="25" xfId="0" applyFont="1" applyFill="1" applyBorder="1" applyAlignment="1" applyProtection="1">
      <alignment horizontal="left" vertical="top" wrapText="1"/>
      <protection hidden="1"/>
    </xf>
    <xf numFmtId="0" fontId="5" fillId="10" borderId="25" xfId="0" applyFont="1" applyFill="1" applyBorder="1" applyAlignment="1">
      <alignment horizontal="left" vertical="top" wrapText="1"/>
    </xf>
    <xf numFmtId="0" fontId="4" fillId="0" borderId="10" xfId="0" applyFont="1" applyFill="1" applyBorder="1" applyAlignment="1" applyProtection="1">
      <alignment horizontal="left" vertical="top" wrapText="1" shrinkToFit="1"/>
      <protection hidden="1"/>
    </xf>
    <xf numFmtId="0" fontId="4" fillId="0" borderId="25" xfId="0" applyFont="1" applyFill="1" applyBorder="1" applyAlignment="1" applyProtection="1">
      <alignment horizontal="left" vertical="top" wrapText="1" shrinkToFit="1"/>
      <protection hidden="1"/>
    </xf>
    <xf numFmtId="0" fontId="3" fillId="10" borderId="25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7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17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center" wrapText="1"/>
    </xf>
    <xf numFmtId="0" fontId="1" fillId="11" borderId="0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12" borderId="26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>
      <alignment horizontal="center" vertical="center"/>
    </xf>
    <xf numFmtId="0" fontId="4" fillId="12" borderId="0" xfId="0" applyFont="1" applyFill="1"/>
    <xf numFmtId="0" fontId="4" fillId="0" borderId="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left" vertical="top" wrapText="1"/>
      <protection hidden="1"/>
    </xf>
    <xf numFmtId="0" fontId="4" fillId="13" borderId="25" xfId="0" applyFont="1" applyFill="1" applyBorder="1" applyAlignment="1" applyProtection="1">
      <alignment horizontal="left" vertical="top" wrapText="1"/>
      <protection hidden="1"/>
    </xf>
    <xf numFmtId="0" fontId="27" fillId="13" borderId="8" xfId="0" applyFont="1" applyFill="1" applyBorder="1" applyAlignment="1">
      <alignment vertical="top" wrapText="1"/>
    </xf>
    <xf numFmtId="0" fontId="4" fillId="13" borderId="26" xfId="0" applyFont="1" applyFill="1" applyBorder="1" applyAlignment="1">
      <alignment horizontal="center" vertical="center"/>
    </xf>
    <xf numFmtId="0" fontId="4" fillId="13" borderId="26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/>
    </xf>
    <xf numFmtId="1" fontId="4" fillId="13" borderId="8" xfId="0" applyNumberFormat="1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1" fontId="4" fillId="13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13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left" vertical="top" wrapText="1" shrinkToFit="1"/>
    </xf>
    <xf numFmtId="0" fontId="6" fillId="0" borderId="2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1" fontId="28" fillId="0" borderId="8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top" wrapText="1"/>
    </xf>
    <xf numFmtId="0" fontId="4" fillId="14" borderId="21" xfId="0" applyFont="1" applyFill="1" applyBorder="1" applyAlignment="1">
      <alignment horizontal="center" vertical="top" wrapText="1"/>
    </xf>
    <xf numFmtId="0" fontId="4" fillId="16" borderId="21" xfId="0" applyFont="1" applyFill="1" applyBorder="1" applyAlignment="1">
      <alignment horizontal="center" vertical="top" wrapText="1"/>
    </xf>
    <xf numFmtId="0" fontId="4" fillId="15" borderId="21" xfId="0" applyFont="1" applyFill="1" applyBorder="1" applyAlignment="1">
      <alignment horizontal="center" vertical="top" wrapText="1"/>
    </xf>
    <xf numFmtId="0" fontId="4" fillId="12" borderId="21" xfId="0" applyFont="1" applyFill="1" applyBorder="1" applyAlignment="1">
      <alignment horizontal="center" vertical="top" wrapText="1"/>
    </xf>
    <xf numFmtId="0" fontId="4" fillId="10" borderId="21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4" fillId="0" borderId="8" xfId="0" applyFont="1" applyFill="1" applyBorder="1"/>
    <xf numFmtId="1" fontId="4" fillId="0" borderId="8" xfId="0" applyNumberFormat="1" applyFont="1" applyFill="1" applyBorder="1"/>
    <xf numFmtId="1" fontId="4" fillId="0" borderId="0" xfId="0" applyNumberFormat="1" applyFont="1" applyFill="1" applyBorder="1"/>
    <xf numFmtId="1" fontId="4" fillId="0" borderId="1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/>
    </xf>
    <xf numFmtId="1" fontId="4" fillId="10" borderId="8" xfId="0" applyNumberFormat="1" applyFont="1" applyFill="1" applyBorder="1"/>
    <xf numFmtId="1" fontId="4" fillId="10" borderId="8" xfId="0" applyNumberFormat="1" applyFont="1" applyFill="1" applyBorder="1" applyAlignment="1">
      <alignment horizontal="center" vertical="center"/>
    </xf>
    <xf numFmtId="1" fontId="4" fillId="9" borderId="8" xfId="0" applyNumberFormat="1" applyFont="1" applyFill="1" applyBorder="1"/>
    <xf numFmtId="1" fontId="4" fillId="9" borderId="8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1" fontId="1" fillId="17" borderId="8" xfId="0" applyNumberFormat="1" applyFont="1" applyFill="1" applyBorder="1"/>
    <xf numFmtId="1" fontId="1" fillId="0" borderId="0" xfId="0" applyNumberFormat="1" applyFont="1" applyFill="1" applyBorder="1"/>
    <xf numFmtId="2" fontId="4" fillId="0" borderId="8" xfId="0" applyNumberFormat="1" applyFont="1" applyFill="1" applyBorder="1" applyAlignment="1">
      <alignment horizontal="center" vertical="center"/>
    </xf>
    <xf numFmtId="0" fontId="4" fillId="12" borderId="25" xfId="0" applyFont="1" applyFill="1" applyBorder="1" applyAlignment="1" applyProtection="1">
      <alignment horizontal="left" vertical="top" wrapText="1" shrinkToFit="1"/>
      <protection hidden="1"/>
    </xf>
    <xf numFmtId="0" fontId="4" fillId="12" borderId="8" xfId="0" applyFont="1" applyFill="1" applyBorder="1" applyAlignment="1">
      <alignment vertical="top" wrapText="1" shrinkToFit="1"/>
    </xf>
    <xf numFmtId="0" fontId="4" fillId="12" borderId="26" xfId="0" applyFont="1" applyFill="1" applyBorder="1" applyAlignment="1">
      <alignment vertical="center"/>
    </xf>
    <xf numFmtId="0" fontId="4" fillId="12" borderId="25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6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left" vertical="top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28" fillId="0" borderId="9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1" fontId="6" fillId="19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1" fontId="6" fillId="21" borderId="8" xfId="0" applyNumberFormat="1" applyFont="1" applyFill="1" applyBorder="1" applyAlignment="1">
      <alignment horizontal="center" vertical="center"/>
    </xf>
    <xf numFmtId="0" fontId="4" fillId="21" borderId="8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left" vertical="top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1" fontId="4" fillId="12" borderId="13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vertical="center"/>
    </xf>
    <xf numFmtId="0" fontId="3" fillId="0" borderId="4" xfId="0" applyFont="1" applyFill="1" applyBorder="1" applyAlignment="1">
      <alignment vertical="top" wrapText="1"/>
    </xf>
    <xf numFmtId="0" fontId="3" fillId="0" borderId="22" xfId="0" applyFont="1" applyFill="1" applyBorder="1" applyAlignment="1">
      <alignment vertical="top" wrapText="1"/>
    </xf>
    <xf numFmtId="0" fontId="3" fillId="10" borderId="32" xfId="0" applyFont="1" applyFill="1" applyBorder="1" applyAlignment="1">
      <alignment vertical="center"/>
    </xf>
    <xf numFmtId="0" fontId="4" fillId="12" borderId="0" xfId="0" applyFont="1" applyFill="1" applyBorder="1" applyAlignment="1">
      <alignment vertical="center" wrapText="1"/>
    </xf>
    <xf numFmtId="0" fontId="4" fillId="12" borderId="29" xfId="0" applyFont="1" applyFill="1" applyBorder="1" applyAlignment="1">
      <alignment vertical="center" wrapText="1"/>
    </xf>
    <xf numFmtId="0" fontId="3" fillId="10" borderId="30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Border="1" applyAlignment="1">
      <alignment horizontal="left" vertical="top"/>
    </xf>
    <xf numFmtId="0" fontId="1" fillId="0" borderId="13" xfId="0" applyFont="1" applyBorder="1"/>
    <xf numFmtId="0" fontId="1" fillId="0" borderId="8" xfId="0" applyFont="1" applyBorder="1"/>
    <xf numFmtId="0" fontId="6" fillId="0" borderId="8" xfId="0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/>
    </xf>
    <xf numFmtId="1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" fontId="4" fillId="14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20" borderId="8" xfId="0" applyNumberFormat="1" applyFont="1" applyFill="1" applyBorder="1" applyAlignment="1">
      <alignment horizontal="center" vertical="center" wrapText="1"/>
    </xf>
    <xf numFmtId="1" fontId="32" fillId="0" borderId="8" xfId="0" applyNumberFormat="1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left" vertical="top" wrapText="1"/>
    </xf>
    <xf numFmtId="49" fontId="4" fillId="12" borderId="2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/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1" fontId="4" fillId="23" borderId="8" xfId="0" applyNumberFormat="1" applyFont="1" applyFill="1" applyBorder="1" applyAlignment="1" applyProtection="1">
      <alignment horizontal="center" vertical="center" wrapText="1"/>
      <protection hidden="1"/>
    </xf>
    <xf numFmtId="1" fontId="28" fillId="23" borderId="8" xfId="0" applyNumberFormat="1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top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12" borderId="25" xfId="0" applyFont="1" applyFill="1" applyBorder="1" applyAlignment="1">
      <alignment horizontal="left" vertical="top" wrapText="1"/>
    </xf>
    <xf numFmtId="0" fontId="6" fillId="12" borderId="8" xfId="0" applyFont="1" applyFill="1" applyBorder="1" applyAlignment="1">
      <alignment horizontal="left" vertical="top" wrapText="1" shrinkToFit="1"/>
    </xf>
    <xf numFmtId="0" fontId="6" fillId="12" borderId="16" xfId="0" applyFont="1" applyFill="1" applyBorder="1" applyAlignment="1">
      <alignment vertical="center"/>
    </xf>
    <xf numFmtId="0" fontId="6" fillId="12" borderId="16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vertical="center"/>
    </xf>
    <xf numFmtId="0" fontId="6" fillId="12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vertical="center"/>
    </xf>
    <xf numFmtId="1" fontId="6" fillId="12" borderId="13" xfId="0" applyNumberFormat="1" applyFont="1" applyFill="1" applyBorder="1" applyAlignment="1">
      <alignment horizontal="center" vertical="center" wrapText="1"/>
    </xf>
    <xf numFmtId="1" fontId="6" fillId="12" borderId="8" xfId="0" applyNumberFormat="1" applyFont="1" applyFill="1" applyBorder="1" applyAlignment="1">
      <alignment horizontal="center" vertical="center" wrapText="1"/>
    </xf>
    <xf numFmtId="1" fontId="6" fillId="12" borderId="8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1" fontId="4" fillId="24" borderId="8" xfId="0" applyNumberFormat="1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vertical="center"/>
    </xf>
    <xf numFmtId="0" fontId="4" fillId="12" borderId="15" xfId="0" applyFont="1" applyFill="1" applyBorder="1" applyAlignment="1">
      <alignment vertical="center"/>
    </xf>
    <xf numFmtId="0" fontId="4" fillId="12" borderId="13" xfId="0" applyFont="1" applyFill="1" applyBorder="1" applyAlignment="1">
      <alignment vertical="center"/>
    </xf>
    <xf numFmtId="0" fontId="4" fillId="0" borderId="8" xfId="0" applyFont="1" applyBorder="1"/>
    <xf numFmtId="0" fontId="4" fillId="12" borderId="25" xfId="0" applyFont="1" applyFill="1" applyBorder="1" applyAlignment="1" applyProtection="1">
      <alignment horizontal="left" vertical="top" wrapText="1"/>
      <protection hidden="1"/>
    </xf>
    <xf numFmtId="0" fontId="4" fillId="12" borderId="26" xfId="0" applyFont="1" applyFill="1" applyBorder="1" applyAlignment="1">
      <alignment horizontal="center" vertical="center"/>
    </xf>
    <xf numFmtId="0" fontId="4" fillId="12" borderId="25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vertical="top" wrapText="1"/>
    </xf>
    <xf numFmtId="0" fontId="3" fillId="10" borderId="9" xfId="0" applyFont="1" applyFill="1" applyBorder="1" applyAlignment="1">
      <alignment horizontal="left" vertical="top" wrapText="1" shrinkToFit="1"/>
    </xf>
    <xf numFmtId="0" fontId="1" fillId="9" borderId="8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/>
    </xf>
    <xf numFmtId="164" fontId="3" fillId="0" borderId="8" xfId="0" applyNumberFormat="1" applyFont="1" applyFill="1" applyBorder="1" applyAlignment="1">
      <alignment horizontal="center" vertical="center"/>
    </xf>
    <xf numFmtId="164" fontId="3" fillId="18" borderId="8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left" vertical="top" wrapText="1"/>
    </xf>
    <xf numFmtId="0" fontId="22" fillId="0" borderId="26" xfId="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textRotation="1"/>
    </xf>
    <xf numFmtId="0" fontId="19" fillId="0" borderId="13" xfId="0" applyFont="1" applyBorder="1" applyAlignment="1">
      <alignment horizontal="left" vertical="top" textRotation="1"/>
    </xf>
    <xf numFmtId="0" fontId="22" fillId="0" borderId="8" xfId="0" applyFont="1" applyBorder="1" applyAlignment="1">
      <alignment horizontal="left" vertical="top"/>
    </xf>
    <xf numFmtId="0" fontId="25" fillId="0" borderId="25" xfId="0" applyFont="1" applyBorder="1" applyAlignment="1">
      <alignment horizontal="left" vertical="top" textRotation="2"/>
    </xf>
    <xf numFmtId="0" fontId="24" fillId="0" borderId="13" xfId="0" applyFont="1" applyBorder="1" applyAlignment="1">
      <alignment horizontal="left" vertical="top" textRotation="2"/>
    </xf>
    <xf numFmtId="0" fontId="10" fillId="0" borderId="25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/>
    </xf>
    <xf numFmtId="0" fontId="22" fillId="0" borderId="26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19" fillId="0" borderId="8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 wrapText="1"/>
    </xf>
    <xf numFmtId="0" fontId="22" fillId="0" borderId="26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3" fillId="0" borderId="25" xfId="0" applyFont="1" applyBorder="1" applyAlignment="1">
      <alignment horizontal="left" vertical="top" textRotation="3"/>
    </xf>
    <xf numFmtId="0" fontId="23" fillId="0" borderId="13" xfId="0" applyFont="1" applyBorder="1" applyAlignment="1">
      <alignment horizontal="left" vertical="top" textRotation="3"/>
    </xf>
    <xf numFmtId="0" fontId="0" fillId="0" borderId="0" xfId="0" applyAlignment="1"/>
    <xf numFmtId="0" fontId="11" fillId="0" borderId="16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0" fillId="0" borderId="14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4" fillId="0" borderId="25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1" fontId="3" fillId="22" borderId="30" xfId="0" applyNumberFormat="1" applyFont="1" applyFill="1" applyBorder="1" applyAlignment="1">
      <alignment vertical="center"/>
    </xf>
    <xf numFmtId="0" fontId="0" fillId="22" borderId="0" xfId="0" applyFill="1" applyAlignment="1">
      <alignment vertical="center"/>
    </xf>
    <xf numFmtId="1" fontId="4" fillId="22" borderId="30" xfId="0" applyNumberFormat="1" applyFont="1" applyFill="1" applyBorder="1" applyAlignment="1"/>
    <xf numFmtId="0" fontId="0" fillId="22" borderId="0" xfId="0" applyFill="1" applyAlignment="1"/>
    <xf numFmtId="0" fontId="4" fillId="14" borderId="30" xfId="0" applyFont="1" applyFill="1" applyBorder="1" applyAlignment="1"/>
    <xf numFmtId="0" fontId="4" fillId="14" borderId="0" xfId="0" applyFont="1" applyFill="1" applyBorder="1" applyAlignment="1"/>
    <xf numFmtId="0" fontId="0" fillId="14" borderId="0" xfId="0" applyFill="1" applyAlignment="1"/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21" borderId="30" xfId="0" applyFont="1" applyFill="1" applyBorder="1" applyAlignment="1">
      <alignment vertical="center"/>
    </xf>
    <xf numFmtId="0" fontId="4" fillId="21" borderId="0" xfId="0" applyFont="1" applyFill="1" applyBorder="1" applyAlignment="1">
      <alignment vertical="center"/>
    </xf>
    <xf numFmtId="0" fontId="0" fillId="21" borderId="0" xfId="0" applyFill="1" applyAlignment="1">
      <alignment vertic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0" fillId="0" borderId="23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textRotation="90" wrapText="1"/>
    </xf>
    <xf numFmtId="0" fontId="0" fillId="0" borderId="21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textRotation="90" wrapText="1"/>
    </xf>
    <xf numFmtId="0" fontId="4" fillId="0" borderId="27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top" wrapText="1"/>
    </xf>
    <xf numFmtId="0" fontId="0" fillId="0" borderId="32" xfId="0" applyFill="1" applyBorder="1" applyAlignment="1">
      <alignment horizontal="center" wrapText="1"/>
    </xf>
    <xf numFmtId="0" fontId="0" fillId="0" borderId="36" xfId="0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top" wrapText="1"/>
    </xf>
    <xf numFmtId="0" fontId="2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20" xfId="0" applyFont="1" applyFill="1" applyBorder="1" applyAlignment="1">
      <alignment horizontal="left" vertical="top" textRotation="90" wrapText="1"/>
    </xf>
    <xf numFmtId="0" fontId="3" fillId="0" borderId="27" xfId="0" applyFont="1" applyFill="1" applyBorder="1" applyAlignment="1">
      <alignment horizontal="left" vertical="top" textRotation="90" wrapText="1"/>
    </xf>
    <xf numFmtId="0" fontId="3" fillId="0" borderId="1" xfId="0" applyFont="1" applyFill="1" applyBorder="1" applyAlignment="1">
      <alignment horizontal="left" vertical="top" textRotation="90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10" borderId="16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" fontId="4" fillId="0" borderId="38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view="pageLayout" workbookViewId="0">
      <selection activeCell="U19" sqref="U19"/>
    </sheetView>
  </sheetViews>
  <sheetFormatPr defaultColWidth="4.5703125" defaultRowHeight="15"/>
  <cols>
    <col min="1" max="53" width="2.28515625" customWidth="1"/>
    <col min="54" max="54" width="2.85546875" customWidth="1"/>
    <col min="55" max="57" width="2.28515625" customWidth="1"/>
    <col min="58" max="58" width="2.85546875" customWidth="1"/>
  </cols>
  <sheetData>
    <row r="1" spans="1:58">
      <c r="A1" s="439" t="s">
        <v>275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27"/>
      <c r="N1" s="27"/>
    </row>
    <row r="2" spans="1:58">
      <c r="A2" s="440" t="s">
        <v>170</v>
      </c>
      <c r="B2" s="426" t="s">
        <v>171</v>
      </c>
      <c r="C2" s="427"/>
      <c r="D2" s="427"/>
      <c r="E2" s="427"/>
      <c r="F2" s="428"/>
      <c r="G2" s="426" t="s">
        <v>172</v>
      </c>
      <c r="H2" s="427"/>
      <c r="I2" s="427"/>
      <c r="J2" s="428"/>
      <c r="K2" s="426" t="s">
        <v>173</v>
      </c>
      <c r="L2" s="427"/>
      <c r="M2" s="427"/>
      <c r="N2" s="428"/>
      <c r="O2" s="426" t="s">
        <v>174</v>
      </c>
      <c r="P2" s="427"/>
      <c r="Q2" s="427"/>
      <c r="R2" s="427"/>
      <c r="S2" s="428"/>
      <c r="T2" s="426" t="s">
        <v>175</v>
      </c>
      <c r="U2" s="427"/>
      <c r="V2" s="427"/>
      <c r="W2" s="428"/>
      <c r="X2" s="426" t="s">
        <v>176</v>
      </c>
      <c r="Y2" s="427"/>
      <c r="Z2" s="427"/>
      <c r="AA2" s="428"/>
      <c r="AB2" s="426" t="s">
        <v>177</v>
      </c>
      <c r="AC2" s="427"/>
      <c r="AD2" s="427"/>
      <c r="AE2" s="427"/>
      <c r="AF2" s="428"/>
      <c r="AG2" s="426" t="s">
        <v>178</v>
      </c>
      <c r="AH2" s="427"/>
      <c r="AI2" s="427"/>
      <c r="AJ2" s="428"/>
      <c r="AK2" s="426" t="s">
        <v>179</v>
      </c>
      <c r="AL2" s="427"/>
      <c r="AM2" s="427"/>
      <c r="AN2" s="428"/>
      <c r="AO2" s="426" t="s">
        <v>180</v>
      </c>
      <c r="AP2" s="427"/>
      <c r="AQ2" s="427"/>
      <c r="AR2" s="427"/>
      <c r="AS2" s="428"/>
      <c r="AT2" s="426" t="s">
        <v>181</v>
      </c>
      <c r="AU2" s="427"/>
      <c r="AV2" s="427"/>
      <c r="AW2" s="428"/>
      <c r="AX2" s="426" t="s">
        <v>182</v>
      </c>
      <c r="AY2" s="427"/>
      <c r="AZ2" s="427"/>
      <c r="BA2" s="428"/>
    </row>
    <row r="3" spans="1:58" ht="30">
      <c r="A3" s="441"/>
      <c r="B3" s="28" t="s">
        <v>183</v>
      </c>
      <c r="C3" s="28" t="s">
        <v>184</v>
      </c>
      <c r="D3" s="28" t="s">
        <v>185</v>
      </c>
      <c r="E3" s="28" t="s">
        <v>186</v>
      </c>
      <c r="F3" s="28" t="s">
        <v>187</v>
      </c>
      <c r="G3" s="28" t="s">
        <v>188</v>
      </c>
      <c r="H3" s="28" t="s">
        <v>189</v>
      </c>
      <c r="I3" s="28" t="s">
        <v>190</v>
      </c>
      <c r="J3" s="28" t="s">
        <v>191</v>
      </c>
      <c r="K3" s="28" t="s">
        <v>192</v>
      </c>
      <c r="L3" s="28" t="s">
        <v>193</v>
      </c>
      <c r="M3" s="28" t="s">
        <v>194</v>
      </c>
      <c r="N3" s="28" t="s">
        <v>195</v>
      </c>
      <c r="O3" s="28" t="s">
        <v>183</v>
      </c>
      <c r="P3" s="28" t="s">
        <v>184</v>
      </c>
      <c r="Q3" s="28" t="s">
        <v>185</v>
      </c>
      <c r="R3" s="28" t="s">
        <v>186</v>
      </c>
      <c r="S3" s="28" t="s">
        <v>196</v>
      </c>
      <c r="T3" s="28" t="s">
        <v>197</v>
      </c>
      <c r="U3" s="28" t="s">
        <v>198</v>
      </c>
      <c r="V3" s="28" t="s">
        <v>199</v>
      </c>
      <c r="W3" s="28" t="s">
        <v>200</v>
      </c>
      <c r="X3" s="28" t="s">
        <v>201</v>
      </c>
      <c r="Y3" s="28" t="s">
        <v>202</v>
      </c>
      <c r="Z3" s="28" t="s">
        <v>203</v>
      </c>
      <c r="AA3" s="28" t="s">
        <v>204</v>
      </c>
      <c r="AB3" s="28" t="s">
        <v>201</v>
      </c>
      <c r="AC3" s="28" t="s">
        <v>202</v>
      </c>
      <c r="AD3" s="28" t="s">
        <v>203</v>
      </c>
      <c r="AE3" s="28" t="s">
        <v>205</v>
      </c>
      <c r="AF3" s="28" t="s">
        <v>206</v>
      </c>
      <c r="AG3" s="28" t="s">
        <v>188</v>
      </c>
      <c r="AH3" s="28" t="s">
        <v>189</v>
      </c>
      <c r="AI3" s="28" t="s">
        <v>190</v>
      </c>
      <c r="AJ3" s="28" t="s">
        <v>207</v>
      </c>
      <c r="AK3" s="28" t="s">
        <v>208</v>
      </c>
      <c r="AL3" s="28" t="s">
        <v>209</v>
      </c>
      <c r="AM3" s="28" t="s">
        <v>210</v>
      </c>
      <c r="AN3" s="28" t="s">
        <v>211</v>
      </c>
      <c r="AO3" s="28" t="s">
        <v>183</v>
      </c>
      <c r="AP3" s="28" t="s">
        <v>184</v>
      </c>
      <c r="AQ3" s="28" t="s">
        <v>185</v>
      </c>
      <c r="AR3" s="28" t="s">
        <v>186</v>
      </c>
      <c r="AS3" s="28" t="s">
        <v>187</v>
      </c>
      <c r="AT3" s="28" t="s">
        <v>188</v>
      </c>
      <c r="AU3" s="28" t="s">
        <v>189</v>
      </c>
      <c r="AV3" s="28" t="s">
        <v>190</v>
      </c>
      <c r="AW3" s="28" t="s">
        <v>191</v>
      </c>
      <c r="AX3" s="28" t="s">
        <v>192</v>
      </c>
      <c r="AY3" s="28" t="s">
        <v>193</v>
      </c>
      <c r="AZ3" s="28" t="s">
        <v>194</v>
      </c>
      <c r="BA3" s="28" t="s">
        <v>212</v>
      </c>
      <c r="BB3" s="115" t="s">
        <v>213</v>
      </c>
      <c r="BC3" s="115" t="s">
        <v>214</v>
      </c>
      <c r="BD3" s="115" t="s">
        <v>215</v>
      </c>
      <c r="BE3" s="115" t="s">
        <v>216</v>
      </c>
      <c r="BF3" s="116"/>
    </row>
    <row r="4" spans="1:58">
      <c r="A4" s="29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1" t="s">
        <v>218</v>
      </c>
      <c r="S4" s="31" t="s">
        <v>217</v>
      </c>
      <c r="T4" s="31" t="s">
        <v>217</v>
      </c>
      <c r="U4" s="31"/>
      <c r="V4" s="31"/>
      <c r="W4" s="31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3"/>
      <c r="AQ4" s="361"/>
      <c r="AR4" s="33" t="s">
        <v>218</v>
      </c>
      <c r="AS4" s="34" t="s">
        <v>217</v>
      </c>
      <c r="AT4" s="34" t="s">
        <v>217</v>
      </c>
      <c r="AU4" s="34" t="s">
        <v>217</v>
      </c>
      <c r="AV4" s="34" t="s">
        <v>217</v>
      </c>
      <c r="AW4" s="34" t="s">
        <v>217</v>
      </c>
      <c r="AX4" s="34" t="s">
        <v>217</v>
      </c>
      <c r="AY4" s="34" t="s">
        <v>217</v>
      </c>
      <c r="AZ4" s="34" t="s">
        <v>217</v>
      </c>
      <c r="BA4" s="34" t="s">
        <v>217</v>
      </c>
      <c r="BB4" s="116">
        <v>39</v>
      </c>
      <c r="BC4" s="116">
        <v>2</v>
      </c>
      <c r="BD4" s="117">
        <v>2</v>
      </c>
      <c r="BE4" s="117">
        <v>9</v>
      </c>
      <c r="BF4" s="116">
        <f>SUM(BB4:BE4)</f>
        <v>52</v>
      </c>
    </row>
    <row r="5" spans="1:58">
      <c r="A5" s="35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01" t="s">
        <v>218</v>
      </c>
      <c r="S5" s="31" t="s">
        <v>217</v>
      </c>
      <c r="T5" s="31" t="s">
        <v>217</v>
      </c>
      <c r="U5" s="31"/>
      <c r="V5" s="31"/>
      <c r="W5" s="31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3" t="s">
        <v>218</v>
      </c>
      <c r="AS5" s="31" t="s">
        <v>217</v>
      </c>
      <c r="AT5" s="31" t="s">
        <v>217</v>
      </c>
      <c r="AU5" s="31" t="s">
        <v>217</v>
      </c>
      <c r="AV5" s="31" t="s">
        <v>217</v>
      </c>
      <c r="AW5" s="31" t="s">
        <v>217</v>
      </c>
      <c r="AX5" s="31" t="s">
        <v>217</v>
      </c>
      <c r="AY5" s="31" t="s">
        <v>217</v>
      </c>
      <c r="AZ5" s="31" t="s">
        <v>217</v>
      </c>
      <c r="BA5" s="31" t="s">
        <v>217</v>
      </c>
      <c r="BB5" s="38">
        <v>39</v>
      </c>
      <c r="BC5" s="116">
        <v>2</v>
      </c>
      <c r="BD5" s="116">
        <v>2</v>
      </c>
      <c r="BE5" s="38">
        <v>9</v>
      </c>
      <c r="BF5" s="116">
        <f t="shared" ref="BF5:BF7" si="0">SUM(BB5:BE5)</f>
        <v>52</v>
      </c>
    </row>
    <row r="6" spans="1:58" hidden="1">
      <c r="A6" s="35"/>
      <c r="B6" s="36"/>
      <c r="C6" s="37"/>
      <c r="D6" s="36"/>
      <c r="E6" s="36"/>
      <c r="F6" s="36"/>
      <c r="G6" s="36"/>
      <c r="H6" s="36"/>
      <c r="I6" s="36"/>
      <c r="J6" s="38"/>
      <c r="K6" s="36"/>
      <c r="L6" s="36"/>
      <c r="M6" s="36"/>
      <c r="N6" s="36"/>
      <c r="O6" s="36"/>
      <c r="P6" s="39"/>
      <c r="Q6" s="36"/>
      <c r="R6" s="33"/>
      <c r="S6" s="31"/>
      <c r="T6" s="31"/>
      <c r="U6" s="31"/>
      <c r="V6" s="31"/>
      <c r="W6" s="3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P6" s="33"/>
      <c r="AQ6" s="41"/>
      <c r="AR6" s="33"/>
      <c r="AS6" s="31"/>
      <c r="AT6" s="31"/>
      <c r="AU6" s="31"/>
      <c r="AV6" s="31"/>
      <c r="AW6" s="31"/>
      <c r="AX6" s="31"/>
      <c r="AY6" s="31"/>
      <c r="AZ6" s="31"/>
      <c r="BA6" s="31"/>
      <c r="BB6" s="38"/>
      <c r="BC6" s="116"/>
      <c r="BD6" s="116"/>
      <c r="BE6" s="38"/>
      <c r="BF6" s="116"/>
    </row>
    <row r="7" spans="1:58">
      <c r="A7" s="35">
        <v>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6"/>
      <c r="O7" s="42"/>
      <c r="P7" s="42"/>
      <c r="Q7" s="42"/>
      <c r="R7" s="33" t="s">
        <v>218</v>
      </c>
      <c r="S7" s="31" t="s">
        <v>217</v>
      </c>
      <c r="T7" s="31" t="s">
        <v>217</v>
      </c>
      <c r="U7" s="31"/>
      <c r="V7" s="31"/>
      <c r="W7" s="31"/>
      <c r="X7" s="43"/>
      <c r="Y7" s="33"/>
      <c r="Z7" s="33"/>
      <c r="AA7" s="33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60"/>
      <c r="AM7" s="41" t="s">
        <v>219</v>
      </c>
      <c r="AN7" s="41" t="s">
        <v>219</v>
      </c>
      <c r="AO7" s="33" t="s">
        <v>218</v>
      </c>
      <c r="AP7" s="44" t="s">
        <v>220</v>
      </c>
      <c r="AQ7" s="33" t="s">
        <v>221</v>
      </c>
      <c r="AR7" s="33" t="s">
        <v>221</v>
      </c>
      <c r="AS7" s="45" t="s">
        <v>222</v>
      </c>
      <c r="AT7" s="45" t="s">
        <v>222</v>
      </c>
      <c r="AU7" s="45" t="s">
        <v>222</v>
      </c>
      <c r="AV7" s="45" t="s">
        <v>222</v>
      </c>
      <c r="AW7" s="45" t="s">
        <v>222</v>
      </c>
      <c r="AX7" s="45" t="s">
        <v>222</v>
      </c>
      <c r="AY7" s="45" t="s">
        <v>222</v>
      </c>
      <c r="AZ7" s="45" t="s">
        <v>222</v>
      </c>
      <c r="BA7" s="45" t="s">
        <v>222</v>
      </c>
      <c r="BB7" s="38">
        <v>36</v>
      </c>
      <c r="BC7" s="116">
        <v>2</v>
      </c>
      <c r="BD7" s="117">
        <v>2</v>
      </c>
      <c r="BE7" s="38"/>
      <c r="BF7" s="116">
        <f t="shared" si="0"/>
        <v>40</v>
      </c>
    </row>
    <row r="8" spans="1:58">
      <c r="A8" s="438" t="s">
        <v>223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7"/>
      <c r="BC8" s="47"/>
      <c r="BD8" s="47"/>
      <c r="BE8" s="47"/>
      <c r="BF8" s="47"/>
    </row>
    <row r="9" spans="1:58" ht="39.75" customHeight="1">
      <c r="A9" s="429"/>
      <c r="B9" s="429"/>
      <c r="C9" s="423" t="s">
        <v>224</v>
      </c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5"/>
      <c r="S9" s="430" t="s">
        <v>219</v>
      </c>
      <c r="T9" s="431"/>
      <c r="U9" s="432" t="s">
        <v>276</v>
      </c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4"/>
      <c r="AK9" s="435" t="s">
        <v>221</v>
      </c>
      <c r="AL9" s="436"/>
      <c r="AM9" s="411" t="s">
        <v>381</v>
      </c>
      <c r="AN9" s="412"/>
      <c r="AO9" s="412"/>
      <c r="AP9" s="412"/>
      <c r="AQ9" s="412"/>
      <c r="AR9" s="412"/>
      <c r="AS9" s="412"/>
      <c r="AT9" s="412"/>
      <c r="AU9" s="412"/>
      <c r="AV9" s="412"/>
      <c r="AW9" s="412"/>
      <c r="AX9" s="412"/>
      <c r="AY9" s="412"/>
      <c r="AZ9" s="412"/>
      <c r="BA9" s="413"/>
      <c r="BB9" s="48"/>
      <c r="BC9" s="48"/>
      <c r="BD9" s="48"/>
      <c r="BE9" s="48"/>
      <c r="BF9" s="48"/>
    </row>
    <row r="10" spans="1:58" ht="46.5" customHeight="1">
      <c r="A10" s="414" t="s">
        <v>217</v>
      </c>
      <c r="B10" s="415"/>
      <c r="C10" s="416" t="s">
        <v>225</v>
      </c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7" t="s">
        <v>220</v>
      </c>
      <c r="T10" s="418"/>
      <c r="U10" s="411" t="s">
        <v>380</v>
      </c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  <c r="AJ10" s="413"/>
      <c r="AK10" s="419" t="s">
        <v>222</v>
      </c>
      <c r="AL10" s="420"/>
      <c r="AM10" s="411" t="s">
        <v>273</v>
      </c>
      <c r="AN10" s="412"/>
      <c r="AO10" s="412"/>
      <c r="AP10" s="412"/>
      <c r="AQ10" s="412"/>
      <c r="AR10" s="412"/>
      <c r="AS10" s="412"/>
      <c r="AT10" s="412"/>
      <c r="AU10" s="412"/>
      <c r="AV10" s="412"/>
      <c r="AW10" s="412"/>
      <c r="AX10" s="412"/>
      <c r="AY10" s="412"/>
      <c r="AZ10" s="412"/>
      <c r="BA10" s="413"/>
      <c r="BB10" s="48"/>
      <c r="BC10" s="48"/>
      <c r="BD10" s="48"/>
      <c r="BE10" s="48"/>
      <c r="BF10" s="48"/>
    </row>
    <row r="11" spans="1:58" ht="30.75" customHeight="1">
      <c r="A11" s="421" t="s">
        <v>218</v>
      </c>
      <c r="B11" s="422"/>
      <c r="C11" s="423" t="s">
        <v>226</v>
      </c>
      <c r="D11" s="424"/>
      <c r="E11" s="42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5"/>
      <c r="S11" s="417"/>
      <c r="T11" s="418"/>
      <c r="U11" s="411"/>
      <c r="V11" s="412"/>
      <c r="W11" s="412"/>
      <c r="X11" s="412"/>
      <c r="Y11" s="412"/>
      <c r="Z11" s="412"/>
      <c r="AA11" s="412"/>
      <c r="AB11" s="412"/>
      <c r="AC11" s="412"/>
      <c r="AD11" s="412"/>
      <c r="AE11" s="412"/>
      <c r="AF11" s="412"/>
      <c r="AG11" s="412"/>
      <c r="AH11" s="412"/>
      <c r="AI11" s="412"/>
      <c r="AJ11" s="413"/>
      <c r="AK11" s="419"/>
      <c r="AL11" s="420"/>
      <c r="AM11" s="411"/>
      <c r="AN11" s="412"/>
      <c r="AO11" s="412"/>
      <c r="AP11" s="412"/>
      <c r="AQ11" s="412"/>
      <c r="AR11" s="412"/>
      <c r="AS11" s="412"/>
      <c r="AT11" s="412"/>
      <c r="AU11" s="412"/>
      <c r="AV11" s="412"/>
      <c r="AW11" s="412"/>
      <c r="AX11" s="412"/>
      <c r="AY11" s="412"/>
      <c r="AZ11" s="412"/>
      <c r="BA11" s="413"/>
      <c r="BB11" s="49"/>
      <c r="BC11" s="49"/>
      <c r="BD11" s="49"/>
      <c r="BE11" s="49"/>
      <c r="BF11" s="49"/>
    </row>
    <row r="14" spans="1:58">
      <c r="A14" s="437" t="s">
        <v>382</v>
      </c>
      <c r="B14" s="437"/>
      <c r="C14" s="437"/>
      <c r="D14" s="437"/>
      <c r="E14" s="437"/>
      <c r="F14" s="437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437"/>
      <c r="S14" s="437"/>
      <c r="T14" s="437"/>
      <c r="U14" s="437"/>
      <c r="V14" s="437"/>
      <c r="W14" s="437"/>
      <c r="X14" s="437"/>
      <c r="Y14" s="437"/>
      <c r="Z14" s="437"/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37"/>
      <c r="AM14" s="437"/>
      <c r="AN14" s="437"/>
    </row>
  </sheetData>
  <mergeCells count="34">
    <mergeCell ref="A14:AN14"/>
    <mergeCell ref="A8:K8"/>
    <mergeCell ref="A1:L1"/>
    <mergeCell ref="A2:A3"/>
    <mergeCell ref="B2:F2"/>
    <mergeCell ref="G2:J2"/>
    <mergeCell ref="K2:N2"/>
    <mergeCell ref="O2:S2"/>
    <mergeCell ref="T2:W2"/>
    <mergeCell ref="X2:AA2"/>
    <mergeCell ref="AB2:AF2"/>
    <mergeCell ref="AM9:BA9"/>
    <mergeCell ref="AG2:AJ2"/>
    <mergeCell ref="AK2:AN2"/>
    <mergeCell ref="AO2:AS2"/>
    <mergeCell ref="AT2:AW2"/>
    <mergeCell ref="AX2:BA2"/>
    <mergeCell ref="A9:B9"/>
    <mergeCell ref="C9:R9"/>
    <mergeCell ref="S9:T9"/>
    <mergeCell ref="U9:AJ9"/>
    <mergeCell ref="AK9:AL9"/>
    <mergeCell ref="AM11:BA11"/>
    <mergeCell ref="A10:B10"/>
    <mergeCell ref="C10:R10"/>
    <mergeCell ref="S10:T10"/>
    <mergeCell ref="U10:AJ10"/>
    <mergeCell ref="AK10:AL10"/>
    <mergeCell ref="AM10:BA10"/>
    <mergeCell ref="A11:B11"/>
    <mergeCell ref="C11:R11"/>
    <mergeCell ref="S11:T11"/>
    <mergeCell ref="U11:AJ11"/>
    <mergeCell ref="AK11:AL11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517"/>
  <sheetViews>
    <sheetView tabSelected="1" view="pageBreakPreview" topLeftCell="A2" zoomScaleSheetLayoutView="100" workbookViewId="0">
      <pane xSplit="2" ySplit="6" topLeftCell="C64" activePane="bottomRight" state="frozen"/>
      <selection activeCell="A2" sqref="A2"/>
      <selection pane="topRight" activeCell="C2" sqref="C2"/>
      <selection pane="bottomLeft" activeCell="A8" sqref="A8"/>
      <selection pane="bottomRight" activeCell="BA68" sqref="BA68"/>
    </sheetView>
  </sheetViews>
  <sheetFormatPr defaultRowHeight="12.75"/>
  <cols>
    <col min="1" max="1" width="9.140625" style="157" customWidth="1"/>
    <col min="2" max="2" width="53.5703125" style="2" customWidth="1"/>
    <col min="3" max="3" width="2.140625" style="2" customWidth="1"/>
    <col min="4" max="5" width="2.28515625" style="2" customWidth="1"/>
    <col min="6" max="6" width="2.5703125" style="2" customWidth="1"/>
    <col min="7" max="7" width="2.28515625" style="2" customWidth="1"/>
    <col min="8" max="8" width="2.140625" style="2" customWidth="1"/>
    <col min="9" max="9" width="2.7109375" style="2" customWidth="1"/>
    <col min="10" max="10" width="2.5703125" style="2" customWidth="1"/>
    <col min="11" max="11" width="4.28515625" style="2" customWidth="1"/>
    <col min="12" max="12" width="5.140625" style="2" customWidth="1"/>
    <col min="13" max="13" width="3.7109375" style="2" customWidth="1"/>
    <col min="14" max="14" width="4" style="2" hidden="1" customWidth="1"/>
    <col min="15" max="15" width="3.7109375" style="2" customWidth="1"/>
    <col min="16" max="16" width="4" style="2" customWidth="1"/>
    <col min="17" max="18" width="4.7109375" style="2" customWidth="1"/>
    <col min="19" max="19" width="4.42578125" style="2" customWidth="1"/>
    <col min="20" max="20" width="3.28515625" style="2" customWidth="1"/>
    <col min="21" max="24" width="3.7109375" style="2" customWidth="1"/>
    <col min="25" max="25" width="3.7109375" style="2" hidden="1" customWidth="1"/>
    <col min="26" max="26" width="3.7109375" style="2" customWidth="1"/>
    <col min="27" max="27" width="3.7109375" style="2" hidden="1" customWidth="1"/>
    <col min="28" max="29" width="3.7109375" style="2" customWidth="1"/>
    <col min="30" max="30" width="5.85546875" style="163" hidden="1" customWidth="1"/>
    <col min="31" max="31" width="5.85546875" style="18" hidden="1" customWidth="1"/>
    <col min="32" max="32" width="3.5703125" style="1" hidden="1" customWidth="1"/>
    <col min="33" max="33" width="3.28515625" style="1" hidden="1" customWidth="1"/>
    <col min="34" max="36" width="4.140625" style="1" hidden="1" customWidth="1"/>
    <col min="37" max="37" width="4.42578125" style="1" hidden="1" customWidth="1"/>
    <col min="38" max="38" width="4" style="1" hidden="1" customWidth="1"/>
    <col min="39" max="39" width="4.140625" style="1" hidden="1" customWidth="1"/>
    <col min="40" max="40" width="3.85546875" style="1" hidden="1" customWidth="1"/>
    <col min="41" max="41" width="4.140625" style="1" hidden="1" customWidth="1"/>
    <col min="42" max="42" width="7.5703125" style="1" hidden="1" customWidth="1"/>
    <col min="43" max="43" width="8.140625" style="1" hidden="1" customWidth="1"/>
    <col min="44" max="44" width="8.5703125" style="1" hidden="1" customWidth="1"/>
    <col min="45" max="45" width="7.140625" style="1" hidden="1" customWidth="1"/>
    <col min="46" max="46" width="9" style="1" hidden="1" customWidth="1"/>
    <col min="47" max="47" width="6.28515625" style="1" hidden="1" customWidth="1"/>
    <col min="48" max="48" width="7.140625" style="1" hidden="1" customWidth="1"/>
    <col min="49" max="49" width="0.28515625" style="1" customWidth="1"/>
    <col min="50" max="50" width="7.42578125" style="164" hidden="1" customWidth="1"/>
    <col min="51" max="51" width="9.7109375" style="164" hidden="1" customWidth="1"/>
    <col min="52" max="52" width="11.85546875" style="164" hidden="1" customWidth="1"/>
    <col min="53" max="53" width="7.85546875" style="164" customWidth="1"/>
    <col min="54" max="54" width="0.42578125" style="164" customWidth="1"/>
    <col min="55" max="55" width="5.85546875" style="164" hidden="1" customWidth="1"/>
    <col min="56" max="56" width="7.85546875" style="164" hidden="1" customWidth="1"/>
    <col min="57" max="57" width="3.140625" style="164" hidden="1" customWidth="1"/>
    <col min="58" max="58" width="9.5703125" style="164" hidden="1" customWidth="1"/>
    <col min="59" max="59" width="5" style="164" customWidth="1"/>
    <col min="60" max="60" width="8.7109375" style="164" customWidth="1"/>
    <col min="61" max="61" width="8" style="164" customWidth="1"/>
    <col min="62" max="62" width="5.28515625" style="164" customWidth="1"/>
    <col min="63" max="63" width="8.42578125" style="164" customWidth="1"/>
    <col min="64" max="64" width="6.7109375" style="164" customWidth="1"/>
    <col min="65" max="65" width="6.140625" style="164" customWidth="1"/>
    <col min="66" max="66" width="6.42578125" style="164" customWidth="1"/>
    <col min="67" max="67" width="7.140625" style="164" customWidth="1"/>
    <col min="68" max="68" width="7.42578125" style="164" customWidth="1"/>
    <col min="69" max="69" width="5.85546875" style="164" customWidth="1"/>
    <col min="70" max="82" width="9.140625" style="2" customWidth="1"/>
    <col min="83" max="16384" width="9.140625" style="2"/>
  </cols>
  <sheetData>
    <row r="1" spans="1:69" ht="45" hidden="1" customHeight="1">
      <c r="A1" s="510" t="s">
        <v>0</v>
      </c>
      <c r="B1" s="513" t="s">
        <v>277</v>
      </c>
      <c r="C1" s="286" t="s">
        <v>293</v>
      </c>
      <c r="D1" s="287"/>
      <c r="E1" s="287"/>
      <c r="F1" s="287"/>
      <c r="G1" s="287"/>
      <c r="H1" s="287"/>
      <c r="I1" s="287"/>
      <c r="J1" s="290"/>
      <c r="K1" s="532" t="s">
        <v>376</v>
      </c>
      <c r="L1" s="533"/>
      <c r="M1" s="533"/>
      <c r="N1" s="533"/>
      <c r="O1" s="533"/>
      <c r="P1" s="533"/>
      <c r="Q1" s="533"/>
      <c r="R1" s="533"/>
      <c r="S1" s="533"/>
      <c r="T1" s="534"/>
      <c r="U1" s="50"/>
      <c r="V1" s="51"/>
      <c r="W1" s="51"/>
      <c r="X1" s="51"/>
      <c r="Y1" s="51"/>
      <c r="Z1" s="51"/>
      <c r="AA1" s="51"/>
      <c r="AB1" s="52"/>
      <c r="AC1" s="271"/>
      <c r="AD1" s="158"/>
      <c r="AE1" s="53"/>
    </row>
    <row r="2" spans="1:69" ht="48" customHeight="1" thickBot="1">
      <c r="A2" s="511"/>
      <c r="B2" s="514"/>
      <c r="C2" s="473" t="s">
        <v>309</v>
      </c>
      <c r="D2" s="529"/>
      <c r="E2" s="529"/>
      <c r="F2" s="529"/>
      <c r="G2" s="529"/>
      <c r="H2" s="529"/>
      <c r="I2" s="529"/>
      <c r="J2" s="487"/>
      <c r="K2" s="535"/>
      <c r="L2" s="536"/>
      <c r="M2" s="536"/>
      <c r="N2" s="536"/>
      <c r="O2" s="536"/>
      <c r="P2" s="536"/>
      <c r="Q2" s="536"/>
      <c r="R2" s="536"/>
      <c r="S2" s="536"/>
      <c r="T2" s="537"/>
      <c r="U2" s="471" t="s">
        <v>1</v>
      </c>
      <c r="V2" s="503"/>
      <c r="W2" s="471" t="s">
        <v>2</v>
      </c>
      <c r="X2" s="472"/>
      <c r="Y2" s="503"/>
      <c r="Z2" s="471" t="s">
        <v>3</v>
      </c>
      <c r="AA2" s="472"/>
      <c r="AB2" s="472"/>
      <c r="AC2" s="503"/>
      <c r="AD2" s="499" t="s">
        <v>236</v>
      </c>
      <c r="AE2" s="494" t="s">
        <v>287</v>
      </c>
      <c r="AH2" s="471" t="s">
        <v>1</v>
      </c>
      <c r="AI2" s="503"/>
      <c r="AJ2" s="471" t="s">
        <v>2</v>
      </c>
      <c r="AK2" s="472"/>
      <c r="AL2" s="471" t="s">
        <v>3</v>
      </c>
      <c r="AM2" s="472"/>
      <c r="AN2" s="475" t="s">
        <v>35</v>
      </c>
      <c r="AO2" s="476"/>
    </row>
    <row r="3" spans="1:69" ht="51.75" customHeight="1" thickBot="1">
      <c r="A3" s="511"/>
      <c r="B3" s="514"/>
      <c r="C3" s="464" t="s">
        <v>229</v>
      </c>
      <c r="D3" s="519"/>
      <c r="E3" s="464" t="s">
        <v>230</v>
      </c>
      <c r="F3" s="519"/>
      <c r="G3" s="464" t="s">
        <v>231</v>
      </c>
      <c r="H3" s="524"/>
      <c r="I3" s="464" t="s">
        <v>379</v>
      </c>
      <c r="J3" s="465"/>
      <c r="K3" s="479" t="s">
        <v>280</v>
      </c>
      <c r="L3" s="479" t="s">
        <v>281</v>
      </c>
      <c r="M3" s="516" t="s">
        <v>375</v>
      </c>
      <c r="N3" s="479" t="s">
        <v>282</v>
      </c>
      <c r="O3" s="479" t="s">
        <v>279</v>
      </c>
      <c r="P3" s="488" t="s">
        <v>278</v>
      </c>
      <c r="Q3" s="489"/>
      <c r="R3" s="489"/>
      <c r="S3" s="489"/>
      <c r="T3" s="490"/>
      <c r="U3" s="473"/>
      <c r="V3" s="504"/>
      <c r="W3" s="473"/>
      <c r="X3" s="474"/>
      <c r="Y3" s="504"/>
      <c r="Z3" s="473"/>
      <c r="AA3" s="474"/>
      <c r="AB3" s="474"/>
      <c r="AC3" s="504"/>
      <c r="AD3" s="500"/>
      <c r="AE3" s="495"/>
      <c r="AH3" s="473"/>
      <c r="AI3" s="504"/>
      <c r="AJ3" s="473"/>
      <c r="AK3" s="474"/>
      <c r="AL3" s="473"/>
      <c r="AM3" s="474"/>
      <c r="AN3" s="477"/>
      <c r="AO3" s="478"/>
    </row>
    <row r="4" spans="1:69" ht="23.25" customHeight="1" thickBot="1">
      <c r="A4" s="511"/>
      <c r="B4" s="514"/>
      <c r="C4" s="520"/>
      <c r="D4" s="521"/>
      <c r="E4" s="520"/>
      <c r="F4" s="521"/>
      <c r="G4" s="525"/>
      <c r="H4" s="526"/>
      <c r="I4" s="466"/>
      <c r="J4" s="467"/>
      <c r="K4" s="480"/>
      <c r="L4" s="480"/>
      <c r="M4" s="517"/>
      <c r="N4" s="480"/>
      <c r="O4" s="480"/>
      <c r="P4" s="491" t="s">
        <v>282</v>
      </c>
      <c r="Q4" s="480" t="s">
        <v>4</v>
      </c>
      <c r="R4" s="482" t="s">
        <v>5</v>
      </c>
      <c r="S4" s="483"/>
      <c r="T4" s="484"/>
      <c r="U4" s="54" t="s">
        <v>42</v>
      </c>
      <c r="V4" s="55" t="s">
        <v>6</v>
      </c>
      <c r="W4" s="54" t="s">
        <v>7</v>
      </c>
      <c r="X4" s="55" t="s">
        <v>8</v>
      </c>
      <c r="Y4" s="55"/>
      <c r="Z4" s="55" t="s">
        <v>36</v>
      </c>
      <c r="AA4" s="55"/>
      <c r="AB4" s="505" t="s">
        <v>37</v>
      </c>
      <c r="AC4" s="506"/>
      <c r="AD4" s="501"/>
      <c r="AE4" s="495"/>
      <c r="AH4" s="54" t="s">
        <v>42</v>
      </c>
      <c r="AI4" s="55" t="s">
        <v>6</v>
      </c>
      <c r="AJ4" s="54" t="s">
        <v>7</v>
      </c>
      <c r="AK4" s="55" t="s">
        <v>8</v>
      </c>
      <c r="AL4" s="55" t="s">
        <v>36</v>
      </c>
      <c r="AM4" s="55" t="s">
        <v>37</v>
      </c>
      <c r="AN4" s="55" t="s">
        <v>38</v>
      </c>
      <c r="AO4" s="54" t="s">
        <v>39</v>
      </c>
    </row>
    <row r="5" spans="1:69" ht="11.25" customHeight="1" thickBot="1">
      <c r="A5" s="511"/>
      <c r="B5" s="514"/>
      <c r="C5" s="520"/>
      <c r="D5" s="521"/>
      <c r="E5" s="520"/>
      <c r="F5" s="521"/>
      <c r="G5" s="525"/>
      <c r="H5" s="526"/>
      <c r="I5" s="466"/>
      <c r="J5" s="467"/>
      <c r="K5" s="480"/>
      <c r="L5" s="480"/>
      <c r="M5" s="517"/>
      <c r="N5" s="480"/>
      <c r="O5" s="480"/>
      <c r="P5" s="492"/>
      <c r="Q5" s="480"/>
      <c r="R5" s="485"/>
      <c r="S5" s="486"/>
      <c r="T5" s="487"/>
      <c r="U5" s="56">
        <v>16</v>
      </c>
      <c r="V5" s="57">
        <v>23</v>
      </c>
      <c r="W5" s="57">
        <v>16</v>
      </c>
      <c r="X5" s="57">
        <v>23</v>
      </c>
      <c r="Y5" s="57"/>
      <c r="Z5" s="57">
        <v>16</v>
      </c>
      <c r="AA5" s="57"/>
      <c r="AB5" s="57">
        <v>18</v>
      </c>
      <c r="AC5" s="57">
        <v>2</v>
      </c>
      <c r="AD5" s="500"/>
      <c r="AE5" s="495"/>
      <c r="AH5" s="56">
        <v>17</v>
      </c>
      <c r="AI5" s="57">
        <v>22</v>
      </c>
      <c r="AJ5" s="57">
        <v>17</v>
      </c>
      <c r="AK5" s="243">
        <v>24</v>
      </c>
      <c r="AL5" s="244">
        <v>16</v>
      </c>
      <c r="AM5" s="242">
        <v>23</v>
      </c>
      <c r="AN5" s="245">
        <v>16</v>
      </c>
      <c r="AO5" s="246">
        <v>13</v>
      </c>
    </row>
    <row r="6" spans="1:69" ht="110.25" customHeight="1" thickBot="1">
      <c r="A6" s="512"/>
      <c r="B6" s="515"/>
      <c r="C6" s="522"/>
      <c r="D6" s="523"/>
      <c r="E6" s="522"/>
      <c r="F6" s="523"/>
      <c r="G6" s="527"/>
      <c r="H6" s="528"/>
      <c r="I6" s="468"/>
      <c r="J6" s="469"/>
      <c r="K6" s="481"/>
      <c r="L6" s="481"/>
      <c r="M6" s="518"/>
      <c r="N6" s="481"/>
      <c r="O6" s="481"/>
      <c r="P6" s="493"/>
      <c r="Q6" s="481"/>
      <c r="R6" s="227" t="s">
        <v>224</v>
      </c>
      <c r="S6" s="354" t="s">
        <v>9</v>
      </c>
      <c r="T6" s="191" t="s">
        <v>240</v>
      </c>
      <c r="U6" s="183" t="s">
        <v>29</v>
      </c>
      <c r="V6" s="183" t="s">
        <v>29</v>
      </c>
      <c r="W6" s="183" t="s">
        <v>29</v>
      </c>
      <c r="X6" s="183" t="s">
        <v>29</v>
      </c>
      <c r="Y6" s="183"/>
      <c r="Z6" s="183" t="s">
        <v>29</v>
      </c>
      <c r="AA6" s="183"/>
      <c r="AB6" s="183" t="s">
        <v>29</v>
      </c>
      <c r="AC6" s="183" t="s">
        <v>29</v>
      </c>
      <c r="AD6" s="500"/>
      <c r="AE6" s="495"/>
      <c r="AF6" s="165"/>
      <c r="AH6" s="183" t="s">
        <v>29</v>
      </c>
      <c r="AI6" s="183" t="s">
        <v>29</v>
      </c>
      <c r="AJ6" s="183" t="s">
        <v>29</v>
      </c>
      <c r="AK6" s="183" t="s">
        <v>29</v>
      </c>
      <c r="AL6" s="183" t="s">
        <v>29</v>
      </c>
      <c r="AM6" s="183" t="s">
        <v>289</v>
      </c>
      <c r="AN6" s="183" t="s">
        <v>29</v>
      </c>
      <c r="AO6" s="183" t="s">
        <v>29</v>
      </c>
    </row>
    <row r="7" spans="1:69" ht="15.75" customHeight="1" thickBot="1">
      <c r="A7" s="140">
        <v>1</v>
      </c>
      <c r="B7" s="58">
        <v>2</v>
      </c>
      <c r="C7" s="540">
        <v>3</v>
      </c>
      <c r="D7" s="541"/>
      <c r="E7" s="540">
        <v>4</v>
      </c>
      <c r="F7" s="541"/>
      <c r="G7" s="540">
        <v>5</v>
      </c>
      <c r="H7" s="544"/>
      <c r="I7" s="320"/>
      <c r="J7" s="321"/>
      <c r="K7" s="58">
        <v>6</v>
      </c>
      <c r="L7" s="226">
        <v>7</v>
      </c>
      <c r="M7" s="226">
        <v>8</v>
      </c>
      <c r="N7" s="226">
        <v>8</v>
      </c>
      <c r="O7" s="59">
        <v>9</v>
      </c>
      <c r="P7" s="241"/>
      <c r="Q7" s="59">
        <v>10</v>
      </c>
      <c r="R7" s="59">
        <v>11</v>
      </c>
      <c r="S7" s="59">
        <v>12</v>
      </c>
      <c r="T7" s="190">
        <v>13</v>
      </c>
      <c r="U7" s="59">
        <v>14</v>
      </c>
      <c r="V7" s="239">
        <v>15</v>
      </c>
      <c r="W7" s="239">
        <v>16</v>
      </c>
      <c r="X7" s="239">
        <v>17</v>
      </c>
      <c r="Y7" s="239">
        <v>18</v>
      </c>
      <c r="Z7" s="239">
        <v>21</v>
      </c>
      <c r="AA7" s="239">
        <v>24</v>
      </c>
      <c r="AB7" s="239">
        <v>22</v>
      </c>
      <c r="AC7" s="272">
        <v>23</v>
      </c>
      <c r="AD7" s="502"/>
      <c r="AE7" s="496"/>
      <c r="AH7" s="247">
        <v>14</v>
      </c>
      <c r="AI7" s="247">
        <v>15</v>
      </c>
      <c r="AJ7" s="247">
        <v>16</v>
      </c>
      <c r="AK7" s="247">
        <v>17</v>
      </c>
      <c r="AL7" s="247">
        <v>19</v>
      </c>
      <c r="AM7" s="247">
        <v>20</v>
      </c>
      <c r="AN7" s="247">
        <v>21</v>
      </c>
      <c r="AO7" s="247">
        <v>22</v>
      </c>
    </row>
    <row r="8" spans="1:69" s="120" customFormat="1" ht="14.25" customHeight="1">
      <c r="A8" s="141"/>
      <c r="B8" s="400" t="s">
        <v>30</v>
      </c>
      <c r="C8" s="530">
        <f>C9+C38</f>
        <v>0</v>
      </c>
      <c r="D8" s="531"/>
      <c r="E8" s="530">
        <f>E9+E38</f>
        <v>10</v>
      </c>
      <c r="F8" s="531"/>
      <c r="G8" s="530">
        <f>G9+G38</f>
        <v>5</v>
      </c>
      <c r="H8" s="531"/>
      <c r="I8" s="322"/>
      <c r="J8" s="319"/>
      <c r="K8" s="118">
        <f>K9+K24+K38+K42</f>
        <v>1476</v>
      </c>
      <c r="L8" s="118">
        <f t="shared" ref="L8:N8" si="0">L9+L38+L45+L46</f>
        <v>0</v>
      </c>
      <c r="M8" s="118">
        <f t="shared" si="0"/>
        <v>0</v>
      </c>
      <c r="N8" s="118">
        <f t="shared" si="0"/>
        <v>0</v>
      </c>
      <c r="O8" s="118">
        <f t="shared" ref="O8:P8" si="1">O9+O38+O45+O46</f>
        <v>39</v>
      </c>
      <c r="P8" s="118">
        <f t="shared" si="1"/>
        <v>0</v>
      </c>
      <c r="Q8" s="118">
        <f>Q9+Q38+Q42</f>
        <v>975</v>
      </c>
      <c r="R8" s="118">
        <f t="shared" ref="R8:AC8" si="2">R9+R38+R42</f>
        <v>347</v>
      </c>
      <c r="S8" s="118">
        <f t="shared" si="2"/>
        <v>628</v>
      </c>
      <c r="T8" s="118">
        <f t="shared" si="2"/>
        <v>0</v>
      </c>
      <c r="U8" s="118">
        <f>U9+U24+U38+U42</f>
        <v>576</v>
      </c>
      <c r="V8" s="118">
        <f>V9+V24+V38+V42</f>
        <v>828</v>
      </c>
      <c r="W8" s="118">
        <f t="shared" si="2"/>
        <v>0</v>
      </c>
      <c r="X8" s="118">
        <f t="shared" si="2"/>
        <v>0</v>
      </c>
      <c r="Y8" s="118">
        <f t="shared" si="2"/>
        <v>0</v>
      </c>
      <c r="Z8" s="118">
        <f t="shared" si="2"/>
        <v>0</v>
      </c>
      <c r="AA8" s="118">
        <f t="shared" si="2"/>
        <v>0</v>
      </c>
      <c r="AB8" s="118">
        <f t="shared" si="2"/>
        <v>0</v>
      </c>
      <c r="AC8" s="118">
        <f t="shared" si="2"/>
        <v>0</v>
      </c>
      <c r="AD8" s="118">
        <v>1476</v>
      </c>
      <c r="AE8" s="119"/>
      <c r="AF8" s="1"/>
      <c r="AG8" s="1"/>
      <c r="AH8" s="260" t="e">
        <f>AH9+AH38</f>
        <v>#DIV/0!</v>
      </c>
      <c r="AI8" s="260" t="e">
        <f t="shared" ref="AI8:AO8" si="3">AI9+AI38</f>
        <v>#DIV/0!</v>
      </c>
      <c r="AJ8" s="260" t="e">
        <f t="shared" si="3"/>
        <v>#DIV/0!</v>
      </c>
      <c r="AK8" s="260" t="e">
        <f t="shared" si="3"/>
        <v>#DIV/0!</v>
      </c>
      <c r="AL8" s="260" t="e">
        <f t="shared" si="3"/>
        <v>#REF!</v>
      </c>
      <c r="AM8" s="260" t="e">
        <f t="shared" si="3"/>
        <v>#REF!</v>
      </c>
      <c r="AN8" s="260" t="e">
        <f t="shared" si="3"/>
        <v>#DIV/0!</v>
      </c>
      <c r="AO8" s="260" t="e">
        <f t="shared" si="3"/>
        <v>#DIV/0!</v>
      </c>
      <c r="AP8" s="261" t="e">
        <f>SUM(AH8:AO8)</f>
        <v>#DIV/0!</v>
      </c>
      <c r="AQ8" s="1"/>
      <c r="AR8" s="1"/>
      <c r="AS8" s="1"/>
      <c r="AT8" s="1"/>
      <c r="AU8" s="1"/>
      <c r="AV8" s="1"/>
      <c r="AW8" s="1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1:69" ht="14.25" customHeight="1">
      <c r="A9" s="142" t="s">
        <v>241</v>
      </c>
      <c r="B9" s="61" t="s">
        <v>325</v>
      </c>
      <c r="C9" s="451">
        <f>COUNTIF(C10:D37,1)+COUNTIF(C10:D37,2)+COUNTIF(C10:D37,3)+COUNTIF(C10:D37,4)+COUNTIF(C10:D37,5)+COUNTIF(C10:D37,6)+COUNTIF(C10:D37,7)+COUNTIF(C10:D37,8)</f>
        <v>0</v>
      </c>
      <c r="D9" s="451"/>
      <c r="E9" s="452">
        <f>COUNTIF(E10:F37,1)+COUNTIF(E10:F37,2)+COUNTIF(E10:F37,3)+COUNTIF(E10:F37,4)+COUNTIF(E10:F37,5)+COUNTIF(E10:F37,6)+COUNTIF(E10:F37,7)+COUNTIF(E10:F37,8)</f>
        <v>10</v>
      </c>
      <c r="F9" s="470"/>
      <c r="G9" s="452">
        <f>COUNTIF(G10:J37,1)+COUNTIF(G10:J37,2)+COUNTIF(G10:J37,3)+COUNTIF(G10:J37,4)+COUNTIF(G10:J37,5)+COUNTIF(G10:J37,6)+COUNTIF(G10:J37,7)+COUNTIF(G10:J37,8)</f>
        <v>5</v>
      </c>
      <c r="H9" s="470"/>
      <c r="I9" s="452">
        <f>COUNTIF(I10:J37,1)+COUNTIF(I10:J37,2)+COUNTIF(I10:J37,3)+COUNTIF(I10:J37,4)+COUNTIF(I10:J37,5)+COUNTIF(I10:J37,6)+COUNTIF(I10:J37,7)+COUNTIF(I10:J37,8)</f>
        <v>0</v>
      </c>
      <c r="J9" s="470"/>
      <c r="K9" s="62">
        <f>SUM(K10:K23)</f>
        <v>904</v>
      </c>
      <c r="L9" s="62">
        <f t="shared" ref="L9:V9" si="4">SUM(L10:L23)</f>
        <v>0</v>
      </c>
      <c r="M9" s="62">
        <f t="shared" si="4"/>
        <v>0</v>
      </c>
      <c r="N9" s="62">
        <f t="shared" si="4"/>
        <v>0</v>
      </c>
      <c r="O9" s="62">
        <f t="shared" si="4"/>
        <v>0</v>
      </c>
      <c r="P9" s="62">
        <f t="shared" si="4"/>
        <v>0</v>
      </c>
      <c r="Q9" s="62">
        <f t="shared" si="4"/>
        <v>904</v>
      </c>
      <c r="R9" s="62">
        <f t="shared" si="4"/>
        <v>326</v>
      </c>
      <c r="S9" s="62">
        <f t="shared" si="4"/>
        <v>578</v>
      </c>
      <c r="T9" s="62">
        <f t="shared" si="4"/>
        <v>0</v>
      </c>
      <c r="U9" s="62">
        <f t="shared" si="4"/>
        <v>352</v>
      </c>
      <c r="V9" s="62">
        <f t="shared" si="4"/>
        <v>552</v>
      </c>
      <c r="W9" s="63">
        <f t="shared" ref="W9:AB9" si="5">SUM(W10:W37)</f>
        <v>0</v>
      </c>
      <c r="X9" s="63">
        <f t="shared" si="5"/>
        <v>0</v>
      </c>
      <c r="Y9" s="63">
        <f t="shared" si="5"/>
        <v>0</v>
      </c>
      <c r="Z9" s="63">
        <f t="shared" si="5"/>
        <v>0</v>
      </c>
      <c r="AA9" s="63">
        <f t="shared" si="5"/>
        <v>0</v>
      </c>
      <c r="AB9" s="63">
        <f t="shared" si="5"/>
        <v>0</v>
      </c>
      <c r="AC9" s="79"/>
      <c r="AD9" s="64"/>
      <c r="AE9" s="65"/>
      <c r="AH9" s="257">
        <f>SUM(AH10:AH18)</f>
        <v>0</v>
      </c>
      <c r="AI9" s="257">
        <f t="shared" ref="AI9:AO9" si="6">SUM(AI10:AI18)</f>
        <v>0</v>
      </c>
      <c r="AJ9" s="257">
        <f t="shared" si="6"/>
        <v>0</v>
      </c>
      <c r="AK9" s="257">
        <f t="shared" si="6"/>
        <v>0</v>
      </c>
      <c r="AL9" s="257" t="e">
        <f t="shared" si="6"/>
        <v>#REF!</v>
      </c>
      <c r="AM9" s="257" t="e">
        <f t="shared" si="6"/>
        <v>#REF!</v>
      </c>
      <c r="AN9" s="257">
        <f t="shared" si="6"/>
        <v>0</v>
      </c>
      <c r="AO9" s="257">
        <f t="shared" si="6"/>
        <v>0</v>
      </c>
      <c r="AP9" s="261" t="e">
        <f>SUM(AH9:AO9)</f>
        <v>#REF!</v>
      </c>
    </row>
    <row r="10" spans="1:69" ht="12" customHeight="1">
      <c r="A10" s="209" t="s">
        <v>242</v>
      </c>
      <c r="B10" s="207" t="s">
        <v>243</v>
      </c>
      <c r="C10" s="67"/>
      <c r="D10" s="68"/>
      <c r="E10" s="345"/>
      <c r="F10" s="68">
        <v>2</v>
      </c>
      <c r="G10" s="294"/>
      <c r="H10" s="329"/>
      <c r="I10" s="332"/>
      <c r="J10" s="67"/>
      <c r="K10" s="72">
        <f>SUM(L10:Q10)</f>
        <v>117</v>
      </c>
      <c r="L10" s="72"/>
      <c r="M10" s="72"/>
      <c r="N10" s="72"/>
      <c r="O10" s="283"/>
      <c r="P10" s="72"/>
      <c r="Q10" s="72">
        <f>SUM(U10:AB10)</f>
        <v>117</v>
      </c>
      <c r="R10" s="72">
        <f t="shared" ref="R10:R37" si="7">Q10-S10</f>
        <v>20</v>
      </c>
      <c r="S10" s="351">
        <v>97</v>
      </c>
      <c r="T10" s="192"/>
      <c r="U10" s="19">
        <v>48</v>
      </c>
      <c r="V10" s="19">
        <v>69</v>
      </c>
      <c r="W10" s="19"/>
      <c r="X10" s="19"/>
      <c r="Y10" s="19"/>
      <c r="Z10" s="19"/>
      <c r="AA10" s="19"/>
      <c r="AB10" s="19"/>
      <c r="AC10" s="19"/>
      <c r="AD10" s="19"/>
      <c r="AE10" s="240"/>
      <c r="AH10" s="249">
        <f t="shared" ref="AH10:AH37" si="8">$O10*(U10*100/$Q10)/100</f>
        <v>0</v>
      </c>
      <c r="AI10" s="249">
        <f t="shared" ref="AI10:AI37" si="9">$O10*(V10*100/$Q10)/100</f>
        <v>0</v>
      </c>
      <c r="AJ10" s="249">
        <f t="shared" ref="AJ10:AJ37" si="10">$O10*(W10*100/$Q10)/100</f>
        <v>0</v>
      </c>
      <c r="AK10" s="249">
        <f t="shared" ref="AK10:AK37" si="11">$O10*(X10*100/$Q10)/100</f>
        <v>0</v>
      </c>
      <c r="AL10" s="249" t="e">
        <f>$O10*(#REF!*100/$Q10)/100</f>
        <v>#REF!</v>
      </c>
      <c r="AM10" s="249" t="e">
        <f>$O10*(#REF!*100/$Q10)/100</f>
        <v>#REF!</v>
      </c>
      <c r="AN10" s="249">
        <f t="shared" ref="AN10:AN37" si="12">$O10*(Z10*100/$Q10)/100</f>
        <v>0</v>
      </c>
      <c r="AO10" s="249">
        <f t="shared" ref="AO10:AO67" si="13">$O10*(AB10*100/$Q10)/100</f>
        <v>0</v>
      </c>
    </row>
    <row r="11" spans="1:69" ht="12.75" customHeight="1">
      <c r="A11" s="209" t="s">
        <v>244</v>
      </c>
      <c r="B11" s="207" t="s">
        <v>252</v>
      </c>
      <c r="C11" s="67"/>
      <c r="D11" s="68"/>
      <c r="E11" s="345"/>
      <c r="F11" s="68">
        <v>2</v>
      </c>
      <c r="G11" s="75"/>
      <c r="H11" s="329"/>
      <c r="I11" s="330"/>
      <c r="J11" s="67"/>
      <c r="K11" s="72">
        <f t="shared" ref="K11:K42" si="14">SUM(L11:Q11)</f>
        <v>117</v>
      </c>
      <c r="L11" s="72"/>
      <c r="M11" s="72"/>
      <c r="N11" s="72"/>
      <c r="O11" s="72"/>
      <c r="P11" s="72"/>
      <c r="Q11" s="72">
        <f>SUM(U11:AB11)</f>
        <v>117</v>
      </c>
      <c r="R11" s="72">
        <f t="shared" si="7"/>
        <v>54</v>
      </c>
      <c r="S11" s="351">
        <v>63</v>
      </c>
      <c r="T11" s="192"/>
      <c r="U11" s="19">
        <v>48</v>
      </c>
      <c r="V11" s="19">
        <v>69</v>
      </c>
      <c r="W11" s="19"/>
      <c r="X11" s="19"/>
      <c r="Y11" s="19"/>
      <c r="Z11" s="19"/>
      <c r="AA11" s="19"/>
      <c r="AB11" s="19"/>
      <c r="AC11" s="270"/>
      <c r="AD11" s="276"/>
      <c r="AE11" s="285"/>
      <c r="AH11" s="249">
        <f t="shared" si="8"/>
        <v>0</v>
      </c>
      <c r="AI11" s="249">
        <f t="shared" si="9"/>
        <v>0</v>
      </c>
      <c r="AJ11" s="249">
        <f t="shared" si="10"/>
        <v>0</v>
      </c>
      <c r="AK11" s="249">
        <f t="shared" si="11"/>
        <v>0</v>
      </c>
      <c r="AL11" s="249" t="e">
        <f>$O11*(#REF!*100/$Q11)/100</f>
        <v>#REF!</v>
      </c>
      <c r="AM11" s="249" t="e">
        <f>$O11*(#REF!*100/$Q11)/100</f>
        <v>#REF!</v>
      </c>
      <c r="AN11" s="249">
        <f t="shared" si="12"/>
        <v>0</v>
      </c>
      <c r="AO11" s="249">
        <f t="shared" si="13"/>
        <v>0</v>
      </c>
    </row>
    <row r="12" spans="1:69">
      <c r="A12" s="209" t="s">
        <v>245</v>
      </c>
      <c r="B12" s="278" t="s">
        <v>164</v>
      </c>
      <c r="C12" s="74"/>
      <c r="D12" s="221"/>
      <c r="E12" s="345"/>
      <c r="F12" s="344">
        <v>2</v>
      </c>
      <c r="G12" s="75"/>
      <c r="H12" s="329"/>
      <c r="I12" s="331"/>
      <c r="J12" s="74"/>
      <c r="K12" s="72">
        <f t="shared" si="14"/>
        <v>117</v>
      </c>
      <c r="L12" s="72"/>
      <c r="M12" s="72"/>
      <c r="N12" s="72"/>
      <c r="O12" s="72"/>
      <c r="P12" s="72"/>
      <c r="Q12" s="72">
        <f t="shared" ref="Q12:Q37" si="15">SUM(U12:AB12)</f>
        <v>117</v>
      </c>
      <c r="R12" s="72">
        <f t="shared" ref="R12:R15" si="16">Q12-S12</f>
        <v>0</v>
      </c>
      <c r="S12" s="351">
        <v>117</v>
      </c>
      <c r="T12" s="222"/>
      <c r="U12" s="19">
        <v>48</v>
      </c>
      <c r="V12" s="19">
        <v>69</v>
      </c>
      <c r="W12" s="19"/>
      <c r="X12" s="19"/>
      <c r="Y12" s="19"/>
      <c r="Z12" s="19"/>
      <c r="AA12" s="19"/>
      <c r="AB12" s="19"/>
      <c r="AC12" s="270"/>
      <c r="AD12" s="208"/>
      <c r="AE12" s="240"/>
      <c r="AH12" s="249">
        <f t="shared" si="8"/>
        <v>0</v>
      </c>
      <c r="AI12" s="249">
        <f t="shared" si="9"/>
        <v>0</v>
      </c>
      <c r="AJ12" s="249">
        <f t="shared" si="10"/>
        <v>0</v>
      </c>
      <c r="AK12" s="249">
        <f t="shared" si="11"/>
        <v>0</v>
      </c>
      <c r="AL12" s="249" t="e">
        <f>$O12*(#REF!*100/$Q12)/100</f>
        <v>#REF!</v>
      </c>
      <c r="AM12" s="249" t="e">
        <f>$O12*(#REF!*100/$Q12)/100</f>
        <v>#REF!</v>
      </c>
      <c r="AN12" s="249">
        <f t="shared" si="12"/>
        <v>0</v>
      </c>
      <c r="AO12" s="249">
        <f t="shared" si="13"/>
        <v>0</v>
      </c>
    </row>
    <row r="13" spans="1:69">
      <c r="A13" s="209" t="s">
        <v>246</v>
      </c>
      <c r="B13" s="278" t="s">
        <v>237</v>
      </c>
      <c r="C13" s="74"/>
      <c r="D13" s="221"/>
      <c r="E13" s="345"/>
      <c r="F13" s="344">
        <v>2</v>
      </c>
      <c r="G13" s="75"/>
      <c r="H13" s="293"/>
      <c r="I13" s="317"/>
      <c r="J13" s="74"/>
      <c r="K13" s="72">
        <f t="shared" si="14"/>
        <v>78</v>
      </c>
      <c r="L13" s="72"/>
      <c r="M13" s="72"/>
      <c r="N13" s="72"/>
      <c r="O13" s="72"/>
      <c r="P13" s="72"/>
      <c r="Q13" s="72">
        <f t="shared" si="15"/>
        <v>78</v>
      </c>
      <c r="R13" s="72">
        <f t="shared" si="16"/>
        <v>28</v>
      </c>
      <c r="S13" s="351">
        <v>50</v>
      </c>
      <c r="T13" s="222"/>
      <c r="U13" s="19">
        <v>32</v>
      </c>
      <c r="V13" s="19">
        <v>46</v>
      </c>
      <c r="W13" s="19"/>
      <c r="X13" s="19"/>
      <c r="Y13" s="19"/>
      <c r="Z13" s="19"/>
      <c r="AA13" s="19"/>
      <c r="AB13" s="19"/>
      <c r="AC13" s="19"/>
      <c r="AD13" s="19"/>
      <c r="AE13" s="240"/>
      <c r="AH13" s="249">
        <f t="shared" si="8"/>
        <v>0</v>
      </c>
      <c r="AI13" s="249">
        <f t="shared" si="9"/>
        <v>0</v>
      </c>
      <c r="AJ13" s="249">
        <f t="shared" si="10"/>
        <v>0</v>
      </c>
      <c r="AK13" s="249">
        <f t="shared" si="11"/>
        <v>0</v>
      </c>
      <c r="AL13" s="249" t="e">
        <f>$O13*(#REF!*100/$Q13)/100</f>
        <v>#REF!</v>
      </c>
      <c r="AM13" s="249" t="e">
        <f>$O13*(#REF!*100/$Q13)/100</f>
        <v>#REF!</v>
      </c>
      <c r="AN13" s="249">
        <f t="shared" si="12"/>
        <v>0</v>
      </c>
      <c r="AO13" s="249">
        <f t="shared" si="13"/>
        <v>0</v>
      </c>
    </row>
    <row r="14" spans="1:69">
      <c r="A14" s="209" t="s">
        <v>247</v>
      </c>
      <c r="B14" s="316" t="s">
        <v>168</v>
      </c>
      <c r="C14" s="74"/>
      <c r="D14" s="221"/>
      <c r="E14" s="345"/>
      <c r="F14" s="344">
        <v>2</v>
      </c>
      <c r="G14" s="75"/>
      <c r="H14" s="293"/>
      <c r="I14" s="317"/>
      <c r="J14" s="74"/>
      <c r="K14" s="72">
        <f t="shared" si="14"/>
        <v>117</v>
      </c>
      <c r="L14" s="72"/>
      <c r="M14" s="72"/>
      <c r="N14" s="72"/>
      <c r="O14" s="72"/>
      <c r="P14" s="72"/>
      <c r="Q14" s="72">
        <f t="shared" si="15"/>
        <v>117</v>
      </c>
      <c r="R14" s="72">
        <f t="shared" si="16"/>
        <v>67</v>
      </c>
      <c r="S14" s="351">
        <v>50</v>
      </c>
      <c r="T14" s="222"/>
      <c r="U14" s="19">
        <v>48</v>
      </c>
      <c r="V14" s="19">
        <v>69</v>
      </c>
      <c r="W14" s="19"/>
      <c r="X14" s="19"/>
      <c r="Y14" s="19"/>
      <c r="Z14" s="19"/>
      <c r="AA14" s="19"/>
      <c r="AB14" s="19"/>
      <c r="AC14" s="19"/>
      <c r="AD14" s="19"/>
      <c r="AE14" s="240"/>
      <c r="AH14" s="249">
        <f t="shared" si="8"/>
        <v>0</v>
      </c>
      <c r="AI14" s="249">
        <f t="shared" si="9"/>
        <v>0</v>
      </c>
      <c r="AJ14" s="249">
        <f t="shared" si="10"/>
        <v>0</v>
      </c>
      <c r="AK14" s="249">
        <f t="shared" si="11"/>
        <v>0</v>
      </c>
      <c r="AL14" s="249" t="e">
        <f>$O14*(#REF!*100/$Q14)/100</f>
        <v>#REF!</v>
      </c>
      <c r="AM14" s="249" t="e">
        <f>$O14*(#REF!*100/$Q14)/100</f>
        <v>#REF!</v>
      </c>
      <c r="AN14" s="249">
        <f t="shared" si="12"/>
        <v>0</v>
      </c>
      <c r="AO14" s="249">
        <f t="shared" si="13"/>
        <v>0</v>
      </c>
    </row>
    <row r="15" spans="1:69">
      <c r="A15" s="209" t="s">
        <v>248</v>
      </c>
      <c r="B15" s="316" t="s">
        <v>298</v>
      </c>
      <c r="C15" s="74"/>
      <c r="D15" s="221"/>
      <c r="E15" s="345"/>
      <c r="F15" s="344">
        <v>2</v>
      </c>
      <c r="G15" s="75"/>
      <c r="H15" s="293"/>
      <c r="I15" s="317"/>
      <c r="J15" s="74"/>
      <c r="K15" s="72">
        <f t="shared" si="14"/>
        <v>78</v>
      </c>
      <c r="L15" s="72"/>
      <c r="M15" s="72"/>
      <c r="N15" s="72"/>
      <c r="O15" s="72"/>
      <c r="P15" s="72"/>
      <c r="Q15" s="72">
        <f t="shared" si="15"/>
        <v>78</v>
      </c>
      <c r="R15" s="72">
        <f t="shared" si="16"/>
        <v>40</v>
      </c>
      <c r="S15" s="352">
        <v>38</v>
      </c>
      <c r="T15" s="222"/>
      <c r="U15" s="19">
        <v>32</v>
      </c>
      <c r="V15" s="19">
        <v>46</v>
      </c>
      <c r="W15" s="19"/>
      <c r="X15" s="19"/>
      <c r="Y15" s="19"/>
      <c r="Z15" s="19"/>
      <c r="AA15" s="19"/>
      <c r="AB15" s="19"/>
      <c r="AC15" s="19"/>
      <c r="AD15" s="19"/>
      <c r="AE15" s="240"/>
      <c r="AH15" s="249">
        <f t="shared" si="8"/>
        <v>0</v>
      </c>
      <c r="AI15" s="249">
        <f t="shared" si="9"/>
        <v>0</v>
      </c>
      <c r="AJ15" s="249">
        <f t="shared" si="10"/>
        <v>0</v>
      </c>
      <c r="AK15" s="249">
        <f t="shared" si="11"/>
        <v>0</v>
      </c>
      <c r="AL15" s="249" t="e">
        <f>$O15*(#REF!*100/$Q15)/100</f>
        <v>#REF!</v>
      </c>
      <c r="AM15" s="249" t="e">
        <f>$O15*(#REF!*100/$Q15)/100</f>
        <v>#REF!</v>
      </c>
      <c r="AN15" s="249">
        <f t="shared" si="12"/>
        <v>0</v>
      </c>
      <c r="AO15" s="249">
        <f t="shared" si="13"/>
        <v>0</v>
      </c>
    </row>
    <row r="16" spans="1:69">
      <c r="A16" s="209" t="s">
        <v>249</v>
      </c>
      <c r="B16" s="316" t="s">
        <v>166</v>
      </c>
      <c r="C16" s="74"/>
      <c r="D16" s="23"/>
      <c r="E16" s="345"/>
      <c r="F16" s="344">
        <v>2</v>
      </c>
      <c r="G16" s="75"/>
      <c r="H16" s="293"/>
      <c r="I16" s="317"/>
      <c r="J16" s="74"/>
      <c r="K16" s="72">
        <f t="shared" si="14"/>
        <v>46</v>
      </c>
      <c r="L16" s="72"/>
      <c r="M16" s="72"/>
      <c r="N16" s="72"/>
      <c r="O16" s="72"/>
      <c r="P16" s="72"/>
      <c r="Q16" s="72">
        <f t="shared" si="15"/>
        <v>46</v>
      </c>
      <c r="R16" s="72">
        <f t="shared" si="7"/>
        <v>23</v>
      </c>
      <c r="S16" s="352">
        <v>23</v>
      </c>
      <c r="T16" s="192"/>
      <c r="U16" s="19"/>
      <c r="V16" s="19">
        <v>46</v>
      </c>
      <c r="W16" s="19"/>
      <c r="X16" s="19"/>
      <c r="Y16" s="19"/>
      <c r="Z16" s="19"/>
      <c r="AA16" s="19"/>
      <c r="AB16" s="19"/>
      <c r="AC16" s="19"/>
      <c r="AD16" s="19"/>
      <c r="AE16" s="240"/>
      <c r="AH16" s="249">
        <f t="shared" si="8"/>
        <v>0</v>
      </c>
      <c r="AI16" s="249">
        <f t="shared" si="9"/>
        <v>0</v>
      </c>
      <c r="AJ16" s="249">
        <f t="shared" si="10"/>
        <v>0</v>
      </c>
      <c r="AK16" s="249">
        <f t="shared" si="11"/>
        <v>0</v>
      </c>
      <c r="AL16" s="249" t="e">
        <f>$O16*(#REF!*100/$Q16)/100</f>
        <v>#REF!</v>
      </c>
      <c r="AM16" s="249" t="e">
        <f>$O16*(#REF!*100/$Q16)/100</f>
        <v>#REF!</v>
      </c>
      <c r="AN16" s="249">
        <f t="shared" si="12"/>
        <v>0</v>
      </c>
      <c r="AO16" s="249">
        <f t="shared" si="13"/>
        <v>0</v>
      </c>
    </row>
    <row r="17" spans="1:41">
      <c r="A17" s="209" t="s">
        <v>250</v>
      </c>
      <c r="B17" s="316" t="s">
        <v>294</v>
      </c>
      <c r="C17" s="74"/>
      <c r="D17" s="23"/>
      <c r="E17" s="345"/>
      <c r="F17" s="344">
        <v>2</v>
      </c>
      <c r="G17" s="75"/>
      <c r="H17" s="293"/>
      <c r="I17" s="317"/>
      <c r="J17" s="74"/>
      <c r="K17" s="72">
        <f t="shared" si="14"/>
        <v>39</v>
      </c>
      <c r="L17" s="72"/>
      <c r="M17" s="72"/>
      <c r="N17" s="72"/>
      <c r="O17" s="72"/>
      <c r="P17" s="72"/>
      <c r="Q17" s="72">
        <f t="shared" si="15"/>
        <v>39</v>
      </c>
      <c r="R17" s="72">
        <f t="shared" si="7"/>
        <v>26</v>
      </c>
      <c r="S17" s="352">
        <v>13</v>
      </c>
      <c r="T17" s="192"/>
      <c r="U17" s="19">
        <v>16</v>
      </c>
      <c r="V17" s="19">
        <v>23</v>
      </c>
      <c r="W17" s="19"/>
      <c r="X17" s="19"/>
      <c r="Y17" s="19"/>
      <c r="Z17" s="19"/>
      <c r="AA17" s="19"/>
      <c r="AB17" s="19"/>
      <c r="AC17" s="19"/>
      <c r="AD17" s="19"/>
      <c r="AE17" s="240"/>
      <c r="AH17" s="249">
        <f t="shared" si="8"/>
        <v>0</v>
      </c>
      <c r="AI17" s="249">
        <f t="shared" si="9"/>
        <v>0</v>
      </c>
      <c r="AJ17" s="249">
        <f t="shared" si="10"/>
        <v>0</v>
      </c>
      <c r="AK17" s="249">
        <f t="shared" si="11"/>
        <v>0</v>
      </c>
      <c r="AL17" s="249" t="e">
        <f>$O17*(#REF!*100/$Q17)/100</f>
        <v>#REF!</v>
      </c>
      <c r="AM17" s="249" t="e">
        <f>$O17*(#REF!*100/$Q17)/100</f>
        <v>#REF!</v>
      </c>
      <c r="AN17" s="249">
        <f t="shared" si="12"/>
        <v>0</v>
      </c>
      <c r="AO17" s="249">
        <f t="shared" si="13"/>
        <v>0</v>
      </c>
    </row>
    <row r="18" spans="1:41">
      <c r="A18" s="209" t="s">
        <v>251</v>
      </c>
      <c r="B18" s="316" t="s">
        <v>295</v>
      </c>
      <c r="C18" s="74"/>
      <c r="D18" s="23"/>
      <c r="E18" s="345"/>
      <c r="F18" s="344">
        <v>2</v>
      </c>
      <c r="G18" s="75"/>
      <c r="H18" s="293"/>
      <c r="I18" s="317"/>
      <c r="J18" s="74"/>
      <c r="K18" s="72">
        <f t="shared" si="14"/>
        <v>39</v>
      </c>
      <c r="L18" s="72"/>
      <c r="M18" s="72"/>
      <c r="N18" s="72"/>
      <c r="O18" s="72"/>
      <c r="P18" s="72"/>
      <c r="Q18" s="72">
        <f t="shared" si="15"/>
        <v>39</v>
      </c>
      <c r="R18" s="72">
        <f t="shared" si="7"/>
        <v>20</v>
      </c>
      <c r="S18" s="352">
        <v>19</v>
      </c>
      <c r="T18" s="192"/>
      <c r="U18" s="19">
        <v>16</v>
      </c>
      <c r="V18" s="19">
        <v>23</v>
      </c>
      <c r="W18" s="19"/>
      <c r="X18" s="19"/>
      <c r="Y18" s="19"/>
      <c r="Z18" s="19"/>
      <c r="AA18" s="19"/>
      <c r="AB18" s="19"/>
      <c r="AC18" s="19"/>
      <c r="AD18" s="19"/>
      <c r="AE18" s="240"/>
      <c r="AH18" s="249">
        <f t="shared" si="8"/>
        <v>0</v>
      </c>
      <c r="AI18" s="249">
        <f t="shared" si="9"/>
        <v>0</v>
      </c>
      <c r="AJ18" s="249">
        <f t="shared" si="10"/>
        <v>0</v>
      </c>
      <c r="AK18" s="249">
        <f t="shared" si="11"/>
        <v>0</v>
      </c>
      <c r="AL18" s="249" t="e">
        <f>$O18*(#REF!*100/$Q18)/100</f>
        <v>#REF!</v>
      </c>
      <c r="AM18" s="249" t="e">
        <f>$O18*(#REF!*100/$Q18)/100</f>
        <v>#REF!</v>
      </c>
      <c r="AN18" s="249">
        <f t="shared" si="12"/>
        <v>0</v>
      </c>
      <c r="AO18" s="249">
        <f t="shared" si="13"/>
        <v>0</v>
      </c>
    </row>
    <row r="19" spans="1:41" ht="16.5" customHeight="1">
      <c r="A19" s="209" t="s">
        <v>297</v>
      </c>
      <c r="B19" s="316" t="s">
        <v>167</v>
      </c>
      <c r="C19" s="74"/>
      <c r="D19" s="23"/>
      <c r="E19" s="345"/>
      <c r="F19" s="344" t="s">
        <v>239</v>
      </c>
      <c r="G19" s="75"/>
      <c r="H19" s="293"/>
      <c r="I19" s="317"/>
      <c r="J19" s="74"/>
      <c r="K19" s="72">
        <f t="shared" si="14"/>
        <v>78</v>
      </c>
      <c r="L19" s="72"/>
      <c r="M19" s="72"/>
      <c r="N19" s="72"/>
      <c r="O19" s="72"/>
      <c r="P19" s="72"/>
      <c r="Q19" s="72">
        <f t="shared" si="15"/>
        <v>78</v>
      </c>
      <c r="R19" s="72">
        <f t="shared" si="7"/>
        <v>0</v>
      </c>
      <c r="S19" s="352">
        <v>78</v>
      </c>
      <c r="T19" s="192"/>
      <c r="U19" s="19">
        <v>32</v>
      </c>
      <c r="V19" s="19">
        <v>46</v>
      </c>
      <c r="W19" s="19"/>
      <c r="X19" s="19"/>
      <c r="Y19" s="19"/>
      <c r="Z19" s="19"/>
      <c r="AA19" s="19"/>
      <c r="AB19" s="19"/>
      <c r="AC19" s="19"/>
      <c r="AD19" s="19"/>
      <c r="AE19" s="240"/>
      <c r="AH19" s="249">
        <f t="shared" si="8"/>
        <v>0</v>
      </c>
      <c r="AI19" s="249">
        <f t="shared" si="9"/>
        <v>0</v>
      </c>
      <c r="AJ19" s="249">
        <f t="shared" si="10"/>
        <v>0</v>
      </c>
      <c r="AK19" s="249">
        <f t="shared" si="11"/>
        <v>0</v>
      </c>
      <c r="AL19" s="249" t="e">
        <f>$O19*(#REF!*100/$Q19)/100</f>
        <v>#REF!</v>
      </c>
      <c r="AM19" s="249" t="e">
        <f>$O19*(#REF!*100/$Q19)/100</f>
        <v>#REF!</v>
      </c>
      <c r="AN19" s="249">
        <f t="shared" si="12"/>
        <v>0</v>
      </c>
      <c r="AO19" s="249">
        <f t="shared" si="13"/>
        <v>0</v>
      </c>
    </row>
    <row r="20" spans="1:41" ht="13.5" customHeight="1">
      <c r="A20" s="333" t="s">
        <v>324</v>
      </c>
      <c r="B20" s="338" t="s">
        <v>238</v>
      </c>
      <c r="C20" s="74"/>
      <c r="D20" s="184"/>
      <c r="E20" s="345"/>
      <c r="F20" s="344">
        <v>2</v>
      </c>
      <c r="G20" s="75"/>
      <c r="H20" s="293"/>
      <c r="I20" s="317"/>
      <c r="J20" s="74"/>
      <c r="K20" s="72">
        <f t="shared" si="14"/>
        <v>78</v>
      </c>
      <c r="L20" s="72"/>
      <c r="M20" s="72"/>
      <c r="N20" s="72"/>
      <c r="O20" s="72"/>
      <c r="P20" s="72"/>
      <c r="Q20" s="72">
        <f t="shared" si="15"/>
        <v>78</v>
      </c>
      <c r="R20" s="72">
        <f t="shared" si="7"/>
        <v>48</v>
      </c>
      <c r="S20" s="352">
        <v>30</v>
      </c>
      <c r="T20" s="192"/>
      <c r="U20" s="19">
        <v>32</v>
      </c>
      <c r="V20" s="19">
        <v>46</v>
      </c>
      <c r="W20" s="19"/>
      <c r="X20" s="19"/>
      <c r="Y20" s="19"/>
      <c r="Z20" s="19"/>
      <c r="AA20" s="19"/>
      <c r="AB20" s="19"/>
      <c r="AC20" s="19"/>
      <c r="AD20" s="19"/>
      <c r="AE20" s="401"/>
      <c r="AH20" s="249">
        <f t="shared" si="8"/>
        <v>0</v>
      </c>
      <c r="AI20" s="249">
        <f t="shared" si="9"/>
        <v>0</v>
      </c>
      <c r="AJ20" s="249">
        <f t="shared" si="10"/>
        <v>0</v>
      </c>
      <c r="AK20" s="249">
        <f t="shared" si="11"/>
        <v>0</v>
      </c>
      <c r="AL20" s="249" t="e">
        <f>$O20*(#REF!*100/$Q20)/100</f>
        <v>#REF!</v>
      </c>
      <c r="AM20" s="249" t="e">
        <f>$O20*(#REF!*100/$Q20)/100</f>
        <v>#REF!</v>
      </c>
      <c r="AN20" s="249">
        <f t="shared" si="12"/>
        <v>0</v>
      </c>
      <c r="AO20" s="249">
        <f t="shared" si="13"/>
        <v>0</v>
      </c>
    </row>
    <row r="21" spans="1:41" hidden="1">
      <c r="A21" s="143"/>
      <c r="B21" s="76"/>
      <c r="C21" s="74"/>
      <c r="D21" s="23"/>
      <c r="E21" s="70"/>
      <c r="F21" s="206"/>
      <c r="G21" s="75"/>
      <c r="H21" s="317"/>
      <c r="I21" s="317"/>
      <c r="J21" s="74"/>
      <c r="K21" s="72">
        <f t="shared" si="14"/>
        <v>0</v>
      </c>
      <c r="L21" s="72"/>
      <c r="M21" s="72"/>
      <c r="N21" s="72"/>
      <c r="O21" s="72"/>
      <c r="P21" s="72"/>
      <c r="Q21" s="72">
        <f t="shared" si="15"/>
        <v>0</v>
      </c>
      <c r="R21" s="72">
        <f t="shared" si="7"/>
        <v>0</v>
      </c>
      <c r="S21" s="352"/>
      <c r="T21" s="192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73">
        <f t="shared" ref="AE21:AE37" si="17">Q21-AD21</f>
        <v>0</v>
      </c>
      <c r="AH21" s="249" t="e">
        <f t="shared" si="8"/>
        <v>#DIV/0!</v>
      </c>
      <c r="AI21" s="249" t="e">
        <f t="shared" si="9"/>
        <v>#DIV/0!</v>
      </c>
      <c r="AJ21" s="249" t="e">
        <f t="shared" si="10"/>
        <v>#DIV/0!</v>
      </c>
      <c r="AK21" s="249" t="e">
        <f t="shared" si="11"/>
        <v>#DIV/0!</v>
      </c>
      <c r="AL21" s="249" t="e">
        <f>$O21*(#REF!*100/$Q21)/100</f>
        <v>#REF!</v>
      </c>
      <c r="AM21" s="249" t="e">
        <f>$O21*(#REF!*100/$Q21)/100</f>
        <v>#REF!</v>
      </c>
      <c r="AN21" s="249" t="e">
        <f t="shared" si="12"/>
        <v>#DIV/0!</v>
      </c>
      <c r="AO21" s="249" t="e">
        <f t="shared" si="13"/>
        <v>#DIV/0!</v>
      </c>
    </row>
    <row r="22" spans="1:41" hidden="1">
      <c r="A22" s="143"/>
      <c r="B22" s="189"/>
      <c r="C22" s="74"/>
      <c r="D22" s="23"/>
      <c r="E22" s="25"/>
      <c r="F22" s="206"/>
      <c r="G22" s="75"/>
      <c r="H22" s="317"/>
      <c r="I22" s="317"/>
      <c r="J22" s="74"/>
      <c r="K22" s="72">
        <f t="shared" si="14"/>
        <v>0</v>
      </c>
      <c r="L22" s="72"/>
      <c r="M22" s="72"/>
      <c r="N22" s="72"/>
      <c r="O22" s="72"/>
      <c r="P22" s="72"/>
      <c r="Q22" s="72">
        <f t="shared" si="15"/>
        <v>0</v>
      </c>
      <c r="R22" s="72">
        <f t="shared" si="7"/>
        <v>0</v>
      </c>
      <c r="S22" s="352"/>
      <c r="T22" s="192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73">
        <f t="shared" si="17"/>
        <v>0</v>
      </c>
      <c r="AH22" s="249" t="e">
        <f t="shared" si="8"/>
        <v>#DIV/0!</v>
      </c>
      <c r="AI22" s="249" t="e">
        <f t="shared" si="9"/>
        <v>#DIV/0!</v>
      </c>
      <c r="AJ22" s="249" t="e">
        <f t="shared" si="10"/>
        <v>#DIV/0!</v>
      </c>
      <c r="AK22" s="249" t="e">
        <f t="shared" si="11"/>
        <v>#DIV/0!</v>
      </c>
      <c r="AL22" s="249" t="e">
        <f>$O22*(#REF!*100/$Q22)/100</f>
        <v>#REF!</v>
      </c>
      <c r="AM22" s="249" t="e">
        <f>$O22*(#REF!*100/$Q22)/100</f>
        <v>#REF!</v>
      </c>
      <c r="AN22" s="249" t="e">
        <f t="shared" si="12"/>
        <v>#DIV/0!</v>
      </c>
      <c r="AO22" s="249" t="e">
        <f t="shared" si="13"/>
        <v>#DIV/0!</v>
      </c>
    </row>
    <row r="23" spans="1:41" hidden="1">
      <c r="A23" s="143"/>
      <c r="B23" s="204"/>
      <c r="C23" s="74"/>
      <c r="D23" s="23"/>
      <c r="E23" s="25"/>
      <c r="F23" s="206"/>
      <c r="G23" s="75"/>
      <c r="H23" s="317"/>
      <c r="I23" s="317"/>
      <c r="J23" s="74"/>
      <c r="K23" s="72">
        <f t="shared" si="14"/>
        <v>0</v>
      </c>
      <c r="L23" s="72"/>
      <c r="M23" s="72"/>
      <c r="N23" s="72"/>
      <c r="O23" s="72"/>
      <c r="P23" s="72"/>
      <c r="Q23" s="72">
        <f t="shared" si="15"/>
        <v>0</v>
      </c>
      <c r="R23" s="72">
        <f t="shared" si="7"/>
        <v>0</v>
      </c>
      <c r="S23" s="352"/>
      <c r="T23" s="192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73">
        <f t="shared" si="17"/>
        <v>0</v>
      </c>
      <c r="AH23" s="249" t="e">
        <f t="shared" si="8"/>
        <v>#DIV/0!</v>
      </c>
      <c r="AI23" s="249" t="e">
        <f t="shared" si="9"/>
        <v>#DIV/0!</v>
      </c>
      <c r="AJ23" s="249" t="e">
        <f t="shared" si="10"/>
        <v>#DIV/0!</v>
      </c>
      <c r="AK23" s="249" t="e">
        <f t="shared" si="11"/>
        <v>#DIV/0!</v>
      </c>
      <c r="AL23" s="249" t="e">
        <f>$O23*(#REF!*100/$Q23)/100</f>
        <v>#REF!</v>
      </c>
      <c r="AM23" s="249" t="e">
        <f>$O23*(#REF!*100/$Q23)/100</f>
        <v>#REF!</v>
      </c>
      <c r="AN23" s="249" t="e">
        <f t="shared" si="12"/>
        <v>#DIV/0!</v>
      </c>
      <c r="AO23" s="249" t="e">
        <f t="shared" si="13"/>
        <v>#DIV/0!</v>
      </c>
    </row>
    <row r="24" spans="1:41" ht="15.75" customHeight="1">
      <c r="A24" s="144" t="s">
        <v>326</v>
      </c>
      <c r="B24" s="61" t="s">
        <v>253</v>
      </c>
      <c r="C24" s="451">
        <f>COUNTIF(C25:D49,1)+COUNTIF(C25:D49,2)+COUNTIF(C25:D49,3)+COUNTIF(C25:D49,4)+COUNTIF(C25:D49,5)+COUNTIF(C25:D49,6)+COUNTIF(C25:D49,7)+COUNTIF(C25:D49,8)</f>
        <v>0</v>
      </c>
      <c r="D24" s="451"/>
      <c r="E24" s="452">
        <f>COUNTIF(E25:F49,1)+COUNTIF(E25:F49,2)+COUNTIF(E25:F49,3)+COUNTIF(E25:F49,4)+COUNTIF(E25:F49,5)+COUNTIF(E25:F49,6)+COUNTIF(E25:F49,7)+COUNTIF(E25:F49,8)</f>
        <v>0</v>
      </c>
      <c r="F24" s="451"/>
      <c r="G24" s="452">
        <f>COUNTIF(G25:J37,1)+COUNTIF(G25:J37,2)</f>
        <v>4</v>
      </c>
      <c r="H24" s="453"/>
      <c r="I24" s="452">
        <f>COUNTIF(I25:L37,1)+COUNTIF(I25:L37,2)</f>
        <v>0</v>
      </c>
      <c r="J24" s="453"/>
      <c r="K24" s="79">
        <f>SUM(K25:K37)</f>
        <v>462</v>
      </c>
      <c r="L24" s="79">
        <f>SUM(L25:L30)</f>
        <v>12</v>
      </c>
      <c r="M24" s="79">
        <f>SUM(M25:M30)</f>
        <v>0</v>
      </c>
      <c r="N24" s="79">
        <f>SUM(N25:N30)</f>
        <v>0</v>
      </c>
      <c r="O24" s="79">
        <f>SUM(O25:O30)</f>
        <v>60</v>
      </c>
      <c r="P24" s="79">
        <f>SUM(P25:P30)</f>
        <v>0</v>
      </c>
      <c r="Q24" s="79">
        <f>SUM(Q25:Q26)</f>
        <v>390</v>
      </c>
      <c r="R24" s="79">
        <f>SUM(R25:R26)</f>
        <v>223</v>
      </c>
      <c r="S24" s="79">
        <f>SUM(S25:S26)</f>
        <v>167</v>
      </c>
      <c r="T24" s="79">
        <f>SUM(T25:T26)</f>
        <v>0</v>
      </c>
      <c r="U24" s="79">
        <f>SUM(U25:U37)</f>
        <v>160</v>
      </c>
      <c r="V24" s="79">
        <f t="shared" ref="V24:AD24" si="18">SUM(V25:V26)</f>
        <v>230</v>
      </c>
      <c r="W24" s="79">
        <f t="shared" si="18"/>
        <v>0</v>
      </c>
      <c r="X24" s="79">
        <f t="shared" si="18"/>
        <v>0</v>
      </c>
      <c r="Y24" s="79">
        <f t="shared" si="18"/>
        <v>0</v>
      </c>
      <c r="Z24" s="79">
        <f t="shared" si="18"/>
        <v>0</v>
      </c>
      <c r="AA24" s="79">
        <f t="shared" si="18"/>
        <v>0</v>
      </c>
      <c r="AB24" s="79">
        <f t="shared" si="18"/>
        <v>0</v>
      </c>
      <c r="AC24" s="79">
        <f t="shared" si="18"/>
        <v>0</v>
      </c>
      <c r="AD24" s="79">
        <f t="shared" si="18"/>
        <v>0</v>
      </c>
      <c r="AE24" s="79"/>
      <c r="AH24" s="249">
        <f t="shared" si="8"/>
        <v>24.61538461538462</v>
      </c>
      <c r="AI24" s="249">
        <f t="shared" si="9"/>
        <v>35.38461538461538</v>
      </c>
      <c r="AJ24" s="249">
        <f t="shared" si="10"/>
        <v>0</v>
      </c>
      <c r="AK24" s="249">
        <f t="shared" si="11"/>
        <v>0</v>
      </c>
      <c r="AL24" s="249" t="e">
        <f>$O24*(#REF!*100/$Q24)/100</f>
        <v>#REF!</v>
      </c>
      <c r="AM24" s="249" t="e">
        <f>$O24*(#REF!*100/$Q24)/100</f>
        <v>#REF!</v>
      </c>
      <c r="AN24" s="249">
        <f t="shared" si="12"/>
        <v>0</v>
      </c>
      <c r="AO24" s="249">
        <f t="shared" si="13"/>
        <v>0</v>
      </c>
    </row>
    <row r="25" spans="1:41">
      <c r="A25" s="143" t="s">
        <v>329</v>
      </c>
      <c r="B25" s="337" t="s">
        <v>296</v>
      </c>
      <c r="C25" s="74"/>
      <c r="D25" s="317"/>
      <c r="E25" s="318"/>
      <c r="F25" s="317"/>
      <c r="G25" s="75">
        <v>1</v>
      </c>
      <c r="H25" s="293">
        <v>2</v>
      </c>
      <c r="I25" s="317"/>
      <c r="J25" s="26"/>
      <c r="K25" s="72">
        <f>SUM(L25:Q25)</f>
        <v>192</v>
      </c>
      <c r="L25" s="72">
        <v>6</v>
      </c>
      <c r="M25" s="72"/>
      <c r="N25" s="72"/>
      <c r="O25" s="72">
        <v>30</v>
      </c>
      <c r="P25" s="72"/>
      <c r="Q25" s="72">
        <f>SUM(U25:AB25)</f>
        <v>156</v>
      </c>
      <c r="R25" s="72">
        <f>Q25-S25</f>
        <v>106</v>
      </c>
      <c r="S25" s="352">
        <v>50</v>
      </c>
      <c r="T25" s="315"/>
      <c r="U25" s="19">
        <v>64</v>
      </c>
      <c r="V25" s="19">
        <v>92</v>
      </c>
      <c r="W25" s="19"/>
      <c r="X25" s="19"/>
      <c r="Y25" s="19"/>
      <c r="Z25" s="19"/>
      <c r="AA25" s="19"/>
      <c r="AB25" s="19"/>
      <c r="AC25" s="19"/>
      <c r="AD25" s="19"/>
      <c r="AE25" s="240"/>
      <c r="AH25" s="249" t="e">
        <f>#REF!*(#REF!*100/#REF!)/100</f>
        <v>#REF!</v>
      </c>
      <c r="AI25" s="249" t="e">
        <f>#REF!*(#REF!*100/#REF!)/100</f>
        <v>#REF!</v>
      </c>
      <c r="AJ25" s="249" t="e">
        <f>#REF!*(#REF!*100/#REF!)/100</f>
        <v>#REF!</v>
      </c>
      <c r="AK25" s="249" t="e">
        <f>#REF!*(#REF!*100/#REF!)/100</f>
        <v>#REF!</v>
      </c>
      <c r="AL25" s="249" t="e">
        <f>#REF!*(#REF!*100/#REF!)/100</f>
        <v>#REF!</v>
      </c>
      <c r="AM25" s="249" t="e">
        <f>#REF!*(#REF!*100/#REF!)/100</f>
        <v>#REF!</v>
      </c>
      <c r="AN25" s="249" t="e">
        <f>#REF!*(#REF!*100/#REF!)/100</f>
        <v>#REF!</v>
      </c>
      <c r="AO25" s="249" t="e">
        <f>#REF!*(#REF!*100/#REF!)/100</f>
        <v>#REF!</v>
      </c>
    </row>
    <row r="26" spans="1:41">
      <c r="A26" s="143" t="s">
        <v>328</v>
      </c>
      <c r="B26" s="337" t="s">
        <v>165</v>
      </c>
      <c r="C26" s="74"/>
      <c r="D26" s="317"/>
      <c r="E26" s="318"/>
      <c r="F26" s="317"/>
      <c r="G26" s="75">
        <v>1</v>
      </c>
      <c r="H26" s="293">
        <v>2</v>
      </c>
      <c r="I26" s="317"/>
      <c r="J26" s="26"/>
      <c r="K26" s="72">
        <f>SUM(L26:Q26)</f>
        <v>270</v>
      </c>
      <c r="L26" s="72">
        <v>6</v>
      </c>
      <c r="M26" s="72"/>
      <c r="N26" s="72"/>
      <c r="O26" s="72">
        <v>30</v>
      </c>
      <c r="P26" s="72"/>
      <c r="Q26" s="72">
        <f>SUM(U26:AB26)</f>
        <v>234</v>
      </c>
      <c r="R26" s="72">
        <f>Q26-S26</f>
        <v>117</v>
      </c>
      <c r="S26" s="352">
        <v>117</v>
      </c>
      <c r="T26" s="315"/>
      <c r="U26" s="19">
        <v>96</v>
      </c>
      <c r="V26" s="19">
        <v>138</v>
      </c>
      <c r="W26" s="19"/>
      <c r="X26" s="19"/>
      <c r="Y26" s="19"/>
      <c r="Z26" s="19"/>
      <c r="AA26" s="19"/>
      <c r="AB26" s="19"/>
      <c r="AC26" s="19"/>
      <c r="AD26" s="19"/>
      <c r="AE26" s="240"/>
      <c r="AH26" s="249">
        <f t="shared" ref="AH26:AK27" si="19">$O25*(U25*100/$Q25)/100</f>
        <v>12.30769230769231</v>
      </c>
      <c r="AI26" s="249">
        <f t="shared" si="19"/>
        <v>17.69230769230769</v>
      </c>
      <c r="AJ26" s="249">
        <f t="shared" si="19"/>
        <v>0</v>
      </c>
      <c r="AK26" s="249">
        <f t="shared" si="19"/>
        <v>0</v>
      </c>
      <c r="AL26" s="249" t="e">
        <f>$O25*(#REF!*100/$Q25)/100</f>
        <v>#REF!</v>
      </c>
      <c r="AM26" s="249" t="e">
        <f>$O25*(#REF!*100/$Q25)/100</f>
        <v>#REF!</v>
      </c>
      <c r="AN26" s="249">
        <f>$O25*(Z25*100/$Q25)/100</f>
        <v>0</v>
      </c>
      <c r="AO26" s="249">
        <f>$O25*(AB25*100/$Q25)/100</f>
        <v>0</v>
      </c>
    </row>
    <row r="27" spans="1:41" hidden="1">
      <c r="A27" s="334"/>
      <c r="D27" s="335"/>
      <c r="F27" s="335"/>
      <c r="H27" s="335"/>
      <c r="J27" s="335"/>
      <c r="K27" s="336"/>
      <c r="L27" s="336"/>
      <c r="M27" s="336"/>
      <c r="O27" s="335"/>
      <c r="P27" s="336"/>
      <c r="Q27" s="336"/>
      <c r="R27" s="336"/>
      <c r="S27" s="355"/>
      <c r="T27" s="336"/>
      <c r="U27" s="336"/>
      <c r="V27" s="336"/>
      <c r="W27" s="336"/>
      <c r="X27" s="336"/>
      <c r="Z27" s="335"/>
      <c r="AB27" s="335"/>
      <c r="AH27" s="249">
        <f t="shared" si="19"/>
        <v>12.30769230769231</v>
      </c>
      <c r="AI27" s="249">
        <f t="shared" si="19"/>
        <v>17.69230769230769</v>
      </c>
      <c r="AJ27" s="249">
        <f t="shared" si="19"/>
        <v>0</v>
      </c>
      <c r="AK27" s="249">
        <f t="shared" si="19"/>
        <v>0</v>
      </c>
      <c r="AL27" s="249" t="e">
        <f>$O26*(#REF!*100/$Q26)/100</f>
        <v>#REF!</v>
      </c>
      <c r="AM27" s="249" t="e">
        <f>$O26*(#REF!*100/$Q26)/100</f>
        <v>#REF!</v>
      </c>
      <c r="AN27" s="249">
        <f>$O26*(Z26*100/$Q26)/100</f>
        <v>0</v>
      </c>
      <c r="AO27" s="249">
        <f>$O26*(AB26*100/$Q26)/100</f>
        <v>0</v>
      </c>
    </row>
    <row r="28" spans="1:41" hidden="1">
      <c r="A28" s="143"/>
      <c r="B28" s="76"/>
      <c r="C28" s="74"/>
      <c r="D28" s="23"/>
      <c r="E28" s="25"/>
      <c r="F28" s="23"/>
      <c r="G28" s="75"/>
      <c r="H28" s="317"/>
      <c r="I28" s="317"/>
      <c r="J28" s="74"/>
      <c r="K28" s="72">
        <f t="shared" si="14"/>
        <v>0</v>
      </c>
      <c r="L28" s="72"/>
      <c r="M28" s="72"/>
      <c r="N28" s="72"/>
      <c r="O28" s="72">
        <f t="shared" ref="O28:O36" si="20">Q28/2</f>
        <v>0</v>
      </c>
      <c r="P28" s="72"/>
      <c r="Q28" s="72">
        <f t="shared" si="15"/>
        <v>0</v>
      </c>
      <c r="R28" s="72">
        <f t="shared" si="7"/>
        <v>0</v>
      </c>
      <c r="S28" s="352"/>
      <c r="T28" s="192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73">
        <f t="shared" si="17"/>
        <v>0</v>
      </c>
      <c r="AH28" s="249" t="e">
        <f t="shared" si="8"/>
        <v>#DIV/0!</v>
      </c>
      <c r="AI28" s="249" t="e">
        <f t="shared" si="9"/>
        <v>#DIV/0!</v>
      </c>
      <c r="AJ28" s="249" t="e">
        <f t="shared" si="10"/>
        <v>#DIV/0!</v>
      </c>
      <c r="AK28" s="249" t="e">
        <f t="shared" si="11"/>
        <v>#DIV/0!</v>
      </c>
      <c r="AL28" s="249" t="e">
        <f>$O28*(#REF!*100/$Q28)/100</f>
        <v>#REF!</v>
      </c>
      <c r="AM28" s="249" t="e">
        <f>$O28*(#REF!*100/$Q28)/100</f>
        <v>#REF!</v>
      </c>
      <c r="AN28" s="249" t="e">
        <f t="shared" si="12"/>
        <v>#DIV/0!</v>
      </c>
      <c r="AO28" s="249" t="e">
        <f t="shared" si="13"/>
        <v>#DIV/0!</v>
      </c>
    </row>
    <row r="29" spans="1:41" hidden="1">
      <c r="A29" s="143"/>
      <c r="B29" s="76"/>
      <c r="C29" s="74"/>
      <c r="D29" s="23"/>
      <c r="E29" s="25"/>
      <c r="F29" s="23"/>
      <c r="G29" s="75"/>
      <c r="H29" s="317"/>
      <c r="I29" s="317"/>
      <c r="J29" s="74"/>
      <c r="K29" s="72">
        <f t="shared" si="14"/>
        <v>0</v>
      </c>
      <c r="L29" s="72"/>
      <c r="M29" s="72"/>
      <c r="N29" s="72"/>
      <c r="O29" s="72">
        <f t="shared" si="20"/>
        <v>0</v>
      </c>
      <c r="P29" s="72"/>
      <c r="Q29" s="72">
        <f t="shared" si="15"/>
        <v>0</v>
      </c>
      <c r="R29" s="72">
        <f t="shared" si="7"/>
        <v>0</v>
      </c>
      <c r="S29" s="352"/>
      <c r="T29" s="192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3">
        <f t="shared" si="17"/>
        <v>0</v>
      </c>
      <c r="AH29" s="249" t="e">
        <f t="shared" si="8"/>
        <v>#DIV/0!</v>
      </c>
      <c r="AI29" s="249" t="e">
        <f t="shared" si="9"/>
        <v>#DIV/0!</v>
      </c>
      <c r="AJ29" s="249" t="e">
        <f t="shared" si="10"/>
        <v>#DIV/0!</v>
      </c>
      <c r="AK29" s="249" t="e">
        <f t="shared" si="11"/>
        <v>#DIV/0!</v>
      </c>
      <c r="AL29" s="249" t="e">
        <f>$O29*(#REF!*100/$Q29)/100</f>
        <v>#REF!</v>
      </c>
      <c r="AM29" s="249" t="e">
        <f>$O29*(#REF!*100/$Q29)/100</f>
        <v>#REF!</v>
      </c>
      <c r="AN29" s="249" t="e">
        <f t="shared" si="12"/>
        <v>#DIV/0!</v>
      </c>
      <c r="AO29" s="249" t="e">
        <f t="shared" si="13"/>
        <v>#DIV/0!</v>
      </c>
    </row>
    <row r="30" spans="1:41" hidden="1">
      <c r="A30" s="143"/>
      <c r="B30" s="76"/>
      <c r="C30" s="74"/>
      <c r="D30" s="23"/>
      <c r="E30" s="25"/>
      <c r="F30" s="23"/>
      <c r="G30" s="75"/>
      <c r="H30" s="317"/>
      <c r="I30" s="317"/>
      <c r="J30" s="74"/>
      <c r="K30" s="72">
        <f t="shared" si="14"/>
        <v>0</v>
      </c>
      <c r="L30" s="72"/>
      <c r="M30" s="72"/>
      <c r="N30" s="72"/>
      <c r="O30" s="72">
        <f t="shared" si="20"/>
        <v>0</v>
      </c>
      <c r="P30" s="72"/>
      <c r="Q30" s="72">
        <f t="shared" si="15"/>
        <v>0</v>
      </c>
      <c r="R30" s="72">
        <f t="shared" si="7"/>
        <v>0</v>
      </c>
      <c r="S30" s="352"/>
      <c r="T30" s="192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73">
        <f t="shared" si="17"/>
        <v>0</v>
      </c>
      <c r="AH30" s="249" t="e">
        <f t="shared" si="8"/>
        <v>#DIV/0!</v>
      </c>
      <c r="AI30" s="249" t="e">
        <f t="shared" si="9"/>
        <v>#DIV/0!</v>
      </c>
      <c r="AJ30" s="249" t="e">
        <f t="shared" si="10"/>
        <v>#DIV/0!</v>
      </c>
      <c r="AK30" s="249" t="e">
        <f t="shared" si="11"/>
        <v>#DIV/0!</v>
      </c>
      <c r="AL30" s="249" t="e">
        <f>$O30*(#REF!*100/$Q30)/100</f>
        <v>#REF!</v>
      </c>
      <c r="AM30" s="249" t="e">
        <f>$O30*(#REF!*100/$Q30)/100</f>
        <v>#REF!</v>
      </c>
      <c r="AN30" s="249" t="e">
        <f t="shared" si="12"/>
        <v>#DIV/0!</v>
      </c>
      <c r="AO30" s="249" t="e">
        <f t="shared" si="13"/>
        <v>#DIV/0!</v>
      </c>
    </row>
    <row r="31" spans="1:41" hidden="1">
      <c r="A31" s="143"/>
      <c r="B31" s="76"/>
      <c r="C31" s="74"/>
      <c r="D31" s="23"/>
      <c r="E31" s="25"/>
      <c r="F31" s="23"/>
      <c r="G31" s="75"/>
      <c r="H31" s="317"/>
      <c r="I31" s="317"/>
      <c r="J31" s="74"/>
      <c r="K31" s="72">
        <f t="shared" si="14"/>
        <v>0</v>
      </c>
      <c r="L31" s="72"/>
      <c r="M31" s="72"/>
      <c r="N31" s="72"/>
      <c r="O31" s="72">
        <f t="shared" si="20"/>
        <v>0</v>
      </c>
      <c r="P31" s="72"/>
      <c r="Q31" s="72">
        <f t="shared" si="15"/>
        <v>0</v>
      </c>
      <c r="R31" s="72">
        <f t="shared" si="7"/>
        <v>0</v>
      </c>
      <c r="S31" s="352"/>
      <c r="T31" s="192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73">
        <f t="shared" si="17"/>
        <v>0</v>
      </c>
      <c r="AH31" s="249" t="e">
        <f t="shared" si="8"/>
        <v>#DIV/0!</v>
      </c>
      <c r="AI31" s="249" t="e">
        <f t="shared" si="9"/>
        <v>#DIV/0!</v>
      </c>
      <c r="AJ31" s="249" t="e">
        <f t="shared" si="10"/>
        <v>#DIV/0!</v>
      </c>
      <c r="AK31" s="249" t="e">
        <f t="shared" si="11"/>
        <v>#DIV/0!</v>
      </c>
      <c r="AL31" s="249" t="e">
        <f>$O31*(#REF!*100/$Q31)/100</f>
        <v>#REF!</v>
      </c>
      <c r="AM31" s="249" t="e">
        <f>$O31*(#REF!*100/$Q31)/100</f>
        <v>#REF!</v>
      </c>
      <c r="AN31" s="249" t="e">
        <f t="shared" si="12"/>
        <v>#DIV/0!</v>
      </c>
      <c r="AO31" s="249" t="e">
        <f t="shared" si="13"/>
        <v>#DIV/0!</v>
      </c>
    </row>
    <row r="32" spans="1:41" hidden="1">
      <c r="A32" s="143"/>
      <c r="B32" s="76"/>
      <c r="C32" s="74"/>
      <c r="D32" s="23"/>
      <c r="E32" s="25"/>
      <c r="F32" s="23"/>
      <c r="G32" s="75"/>
      <c r="H32" s="317"/>
      <c r="I32" s="317"/>
      <c r="J32" s="74"/>
      <c r="K32" s="72">
        <f t="shared" si="14"/>
        <v>0</v>
      </c>
      <c r="L32" s="72"/>
      <c r="M32" s="72"/>
      <c r="N32" s="72"/>
      <c r="O32" s="72">
        <f t="shared" si="20"/>
        <v>0</v>
      </c>
      <c r="P32" s="72"/>
      <c r="Q32" s="72">
        <f t="shared" si="15"/>
        <v>0</v>
      </c>
      <c r="R32" s="72">
        <f t="shared" si="7"/>
        <v>0</v>
      </c>
      <c r="S32" s="352"/>
      <c r="T32" s="192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73">
        <f t="shared" si="17"/>
        <v>0</v>
      </c>
      <c r="AH32" s="249" t="e">
        <f t="shared" si="8"/>
        <v>#DIV/0!</v>
      </c>
      <c r="AI32" s="249" t="e">
        <f t="shared" si="9"/>
        <v>#DIV/0!</v>
      </c>
      <c r="AJ32" s="249" t="e">
        <f t="shared" si="10"/>
        <v>#DIV/0!</v>
      </c>
      <c r="AK32" s="249" t="e">
        <f t="shared" si="11"/>
        <v>#DIV/0!</v>
      </c>
      <c r="AL32" s="249" t="e">
        <f>$O32*(#REF!*100/$Q32)/100</f>
        <v>#REF!</v>
      </c>
      <c r="AM32" s="249" t="e">
        <f>$O32*(#REF!*100/$Q32)/100</f>
        <v>#REF!</v>
      </c>
      <c r="AN32" s="249" t="e">
        <f t="shared" si="12"/>
        <v>#DIV/0!</v>
      </c>
      <c r="AO32" s="249" t="e">
        <f t="shared" si="13"/>
        <v>#DIV/0!</v>
      </c>
    </row>
    <row r="33" spans="1:69" ht="12.75" hidden="1" customHeight="1">
      <c r="A33" s="143"/>
      <c r="B33" s="76"/>
      <c r="C33" s="74"/>
      <c r="D33" s="23"/>
      <c r="E33" s="25"/>
      <c r="F33" s="23"/>
      <c r="G33" s="75"/>
      <c r="H33" s="317"/>
      <c r="I33" s="317"/>
      <c r="J33" s="74"/>
      <c r="K33" s="72">
        <f t="shared" si="14"/>
        <v>0</v>
      </c>
      <c r="L33" s="72"/>
      <c r="M33" s="72"/>
      <c r="N33" s="72"/>
      <c r="O33" s="72">
        <f t="shared" si="20"/>
        <v>0</v>
      </c>
      <c r="P33" s="72"/>
      <c r="Q33" s="72">
        <f t="shared" si="15"/>
        <v>0</v>
      </c>
      <c r="R33" s="72">
        <f t="shared" si="7"/>
        <v>0</v>
      </c>
      <c r="S33" s="352"/>
      <c r="T33" s="192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73">
        <f t="shared" si="17"/>
        <v>0</v>
      </c>
      <c r="AH33" s="249" t="e">
        <f t="shared" si="8"/>
        <v>#DIV/0!</v>
      </c>
      <c r="AI33" s="249" t="e">
        <f t="shared" si="9"/>
        <v>#DIV/0!</v>
      </c>
      <c r="AJ33" s="249" t="e">
        <f t="shared" si="10"/>
        <v>#DIV/0!</v>
      </c>
      <c r="AK33" s="249" t="e">
        <f t="shared" si="11"/>
        <v>#DIV/0!</v>
      </c>
      <c r="AL33" s="249" t="e">
        <f>$O33*(#REF!*100/$Q33)/100</f>
        <v>#REF!</v>
      </c>
      <c r="AM33" s="249" t="e">
        <f>$O33*(#REF!*100/$Q33)/100</f>
        <v>#REF!</v>
      </c>
      <c r="AN33" s="249" t="e">
        <f t="shared" si="12"/>
        <v>#DIV/0!</v>
      </c>
      <c r="AO33" s="249" t="e">
        <f t="shared" si="13"/>
        <v>#DIV/0!</v>
      </c>
    </row>
    <row r="34" spans="1:69" hidden="1">
      <c r="A34" s="143"/>
      <c r="B34" s="76"/>
      <c r="C34" s="74"/>
      <c r="D34" s="23"/>
      <c r="E34" s="25"/>
      <c r="F34" s="23"/>
      <c r="G34" s="75"/>
      <c r="H34" s="317"/>
      <c r="I34" s="317"/>
      <c r="J34" s="74"/>
      <c r="K34" s="72">
        <f t="shared" si="14"/>
        <v>0</v>
      </c>
      <c r="L34" s="72"/>
      <c r="M34" s="72"/>
      <c r="N34" s="72"/>
      <c r="O34" s="72">
        <f t="shared" si="20"/>
        <v>0</v>
      </c>
      <c r="P34" s="72"/>
      <c r="Q34" s="72">
        <f t="shared" si="15"/>
        <v>0</v>
      </c>
      <c r="R34" s="72">
        <f t="shared" si="7"/>
        <v>0</v>
      </c>
      <c r="S34" s="352"/>
      <c r="T34" s="192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73">
        <f t="shared" si="17"/>
        <v>0</v>
      </c>
      <c r="AH34" s="249" t="e">
        <f t="shared" si="8"/>
        <v>#DIV/0!</v>
      </c>
      <c r="AI34" s="249" t="e">
        <f t="shared" si="9"/>
        <v>#DIV/0!</v>
      </c>
      <c r="AJ34" s="249" t="e">
        <f t="shared" si="10"/>
        <v>#DIV/0!</v>
      </c>
      <c r="AK34" s="249" t="e">
        <f t="shared" si="11"/>
        <v>#DIV/0!</v>
      </c>
      <c r="AL34" s="249" t="e">
        <f>$O34*(#REF!*100/$Q34)/100</f>
        <v>#REF!</v>
      </c>
      <c r="AM34" s="249" t="e">
        <f>$O34*(#REF!*100/$Q34)/100</f>
        <v>#REF!</v>
      </c>
      <c r="AN34" s="249" t="e">
        <f t="shared" si="12"/>
        <v>#DIV/0!</v>
      </c>
      <c r="AO34" s="249" t="e">
        <f t="shared" si="13"/>
        <v>#DIV/0!</v>
      </c>
    </row>
    <row r="35" spans="1:69" s="3" customFormat="1" hidden="1">
      <c r="A35" s="143"/>
      <c r="B35" s="76"/>
      <c r="C35" s="74"/>
      <c r="D35" s="23"/>
      <c r="E35" s="25"/>
      <c r="F35" s="23"/>
      <c r="G35" s="75"/>
      <c r="H35" s="317"/>
      <c r="I35" s="317"/>
      <c r="J35" s="74"/>
      <c r="K35" s="72">
        <f t="shared" si="14"/>
        <v>0</v>
      </c>
      <c r="L35" s="72"/>
      <c r="M35" s="72"/>
      <c r="N35" s="72"/>
      <c r="O35" s="72">
        <f t="shared" si="20"/>
        <v>0</v>
      </c>
      <c r="P35" s="72"/>
      <c r="Q35" s="72">
        <f t="shared" si="15"/>
        <v>0</v>
      </c>
      <c r="R35" s="72">
        <f t="shared" si="7"/>
        <v>0</v>
      </c>
      <c r="S35" s="352"/>
      <c r="T35" s="192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73">
        <f t="shared" si="17"/>
        <v>0</v>
      </c>
      <c r="AF35" s="160"/>
      <c r="AG35" s="160"/>
      <c r="AH35" s="249" t="e">
        <f t="shared" si="8"/>
        <v>#DIV/0!</v>
      </c>
      <c r="AI35" s="249" t="e">
        <f t="shared" si="9"/>
        <v>#DIV/0!</v>
      </c>
      <c r="AJ35" s="249" t="e">
        <f t="shared" si="10"/>
        <v>#DIV/0!</v>
      </c>
      <c r="AK35" s="249" t="e">
        <f t="shared" si="11"/>
        <v>#DIV/0!</v>
      </c>
      <c r="AL35" s="249" t="e">
        <f>$O35*(#REF!*100/$Q35)/100</f>
        <v>#REF!</v>
      </c>
      <c r="AM35" s="249" t="e">
        <f>$O35*(#REF!*100/$Q35)/100</f>
        <v>#REF!</v>
      </c>
      <c r="AN35" s="249" t="e">
        <f t="shared" si="12"/>
        <v>#DIV/0!</v>
      </c>
      <c r="AO35" s="249" t="e">
        <f t="shared" si="13"/>
        <v>#DIV/0!</v>
      </c>
      <c r="AP35" s="160"/>
      <c r="AQ35" s="160"/>
      <c r="AR35" s="160"/>
      <c r="AS35" s="160"/>
      <c r="AT35" s="160"/>
      <c r="AU35" s="160"/>
      <c r="AV35" s="160"/>
      <c r="AW35" s="160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</row>
    <row r="36" spans="1:69" hidden="1">
      <c r="A36" s="143"/>
      <c r="B36" s="76"/>
      <c r="C36" s="74"/>
      <c r="D36" s="23"/>
      <c r="E36" s="77"/>
      <c r="F36" s="78"/>
      <c r="G36" s="75"/>
      <c r="H36" s="317"/>
      <c r="I36" s="317"/>
      <c r="J36" s="74"/>
      <c r="K36" s="72">
        <f t="shared" si="14"/>
        <v>0</v>
      </c>
      <c r="L36" s="72"/>
      <c r="M36" s="72"/>
      <c r="N36" s="72"/>
      <c r="O36" s="72">
        <f t="shared" si="20"/>
        <v>0</v>
      </c>
      <c r="P36" s="72"/>
      <c r="Q36" s="72">
        <f t="shared" si="15"/>
        <v>0</v>
      </c>
      <c r="R36" s="72">
        <f t="shared" si="7"/>
        <v>0</v>
      </c>
      <c r="S36" s="352"/>
      <c r="T36" s="192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73">
        <f t="shared" si="17"/>
        <v>0</v>
      </c>
      <c r="AH36" s="249" t="e">
        <f t="shared" si="8"/>
        <v>#DIV/0!</v>
      </c>
      <c r="AI36" s="249" t="e">
        <f t="shared" si="9"/>
        <v>#DIV/0!</v>
      </c>
      <c r="AJ36" s="249" t="e">
        <f t="shared" si="10"/>
        <v>#DIV/0!</v>
      </c>
      <c r="AK36" s="249" t="e">
        <f t="shared" si="11"/>
        <v>#DIV/0!</v>
      </c>
      <c r="AL36" s="249" t="e">
        <f>$O36*(#REF!*100/$Q36)/100</f>
        <v>#REF!</v>
      </c>
      <c r="AM36" s="249" t="e">
        <f>$O36*(#REF!*100/$Q36)/100</f>
        <v>#REF!</v>
      </c>
      <c r="AN36" s="249" t="e">
        <f t="shared" si="12"/>
        <v>#DIV/0!</v>
      </c>
      <c r="AO36" s="249" t="e">
        <f t="shared" si="13"/>
        <v>#DIV/0!</v>
      </c>
    </row>
    <row r="37" spans="1:69" hidden="1">
      <c r="A37" s="143"/>
      <c r="B37" s="76"/>
      <c r="C37" s="67"/>
      <c r="D37" s="68"/>
      <c r="E37" s="70"/>
      <c r="F37" s="68"/>
      <c r="G37" s="75"/>
      <c r="H37" s="68"/>
      <c r="I37" s="68"/>
      <c r="J37" s="67"/>
      <c r="K37" s="72">
        <f t="shared" si="14"/>
        <v>0</v>
      </c>
      <c r="L37" s="72"/>
      <c r="M37" s="72"/>
      <c r="N37" s="72"/>
      <c r="O37" s="72">
        <f t="shared" ref="O37:O62" si="21">Q37/2</f>
        <v>0</v>
      </c>
      <c r="P37" s="72"/>
      <c r="Q37" s="72">
        <f t="shared" si="15"/>
        <v>0</v>
      </c>
      <c r="R37" s="72">
        <f t="shared" si="7"/>
        <v>0</v>
      </c>
      <c r="S37" s="352"/>
      <c r="T37" s="192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3">
        <f t="shared" si="17"/>
        <v>0</v>
      </c>
      <c r="AH37" s="249" t="e">
        <f t="shared" si="8"/>
        <v>#DIV/0!</v>
      </c>
      <c r="AI37" s="249" t="e">
        <f t="shared" si="9"/>
        <v>#DIV/0!</v>
      </c>
      <c r="AJ37" s="249" t="e">
        <f t="shared" si="10"/>
        <v>#DIV/0!</v>
      </c>
      <c r="AK37" s="249" t="e">
        <f t="shared" si="11"/>
        <v>#DIV/0!</v>
      </c>
      <c r="AL37" s="249" t="e">
        <f>$O37*(#REF!*100/$Q37)/100</f>
        <v>#REF!</v>
      </c>
      <c r="AM37" s="249" t="e">
        <f>$O37*(#REF!*100/$Q37)/100</f>
        <v>#REF!</v>
      </c>
      <c r="AN37" s="249" t="e">
        <f t="shared" si="12"/>
        <v>#DIV/0!</v>
      </c>
      <c r="AO37" s="249" t="e">
        <f t="shared" si="13"/>
        <v>#DIV/0!</v>
      </c>
    </row>
    <row r="38" spans="1:69" ht="14.25" customHeight="1">
      <c r="A38" s="144" t="s">
        <v>256</v>
      </c>
      <c r="B38" s="61" t="s">
        <v>327</v>
      </c>
      <c r="C38" s="451">
        <f>COUNTIF(C39:D63,1)+COUNTIF(C39:D63,2)+COUNTIF(C39:D63,3)+COUNTIF(C39:D63,4)+COUNTIF(C39:D63,5)+COUNTIF(C39:D63,6)+COUNTIF(C39:D63,7)+COUNTIF(C39:D63,8)</f>
        <v>0</v>
      </c>
      <c r="D38" s="451"/>
      <c r="E38" s="452">
        <f>COUNTIF(E39:F63,1)+COUNTIF(E39:F63,2)+COUNTIF(E39:F63,3)+COUNTIF(E39:F63,4)+COUNTIF(E39:F63,5)+COUNTIF(E39:F63,6)+COUNTIF(E39:F63,7)+COUNTIF(E39:F63,8)</f>
        <v>0</v>
      </c>
      <c r="F38" s="451"/>
      <c r="G38" s="454">
        <f>COUNTIF(G40:G41,1)+COUNTIF(G40:G41,2)</f>
        <v>0</v>
      </c>
      <c r="H38" s="455"/>
      <c r="I38" s="452">
        <f t="shared" ref="I38" si="22">COUNTIF(I39:L63,1)+COUNTIF(I39:L63,2)+COUNTIF(I39:L63,3)+COUNTIF(I39:L63,4)+COUNTIF(I39:L63,5)+COUNTIF(I39:L63,6)+COUNTIF(I39:L63,7)+COUNTIF(I39:L63,8)</f>
        <v>2</v>
      </c>
      <c r="J38" s="453"/>
      <c r="K38" s="79">
        <f>SUM(K39:K41)</f>
        <v>71</v>
      </c>
      <c r="L38" s="79">
        <f t="shared" ref="L38:P38" si="23">SUM(L39:L44)</f>
        <v>0</v>
      </c>
      <c r="M38" s="79">
        <f t="shared" si="23"/>
        <v>0</v>
      </c>
      <c r="N38" s="79">
        <f t="shared" si="23"/>
        <v>0</v>
      </c>
      <c r="O38" s="79">
        <f t="shared" si="23"/>
        <v>39</v>
      </c>
      <c r="P38" s="79">
        <f t="shared" si="23"/>
        <v>0</v>
      </c>
      <c r="Q38" s="79">
        <f>SUM(Q39:Q41)</f>
        <v>71</v>
      </c>
      <c r="R38" s="79">
        <f t="shared" ref="R38:AD38" si="24">SUM(R39:R41)</f>
        <v>21</v>
      </c>
      <c r="S38" s="79">
        <f t="shared" si="24"/>
        <v>50</v>
      </c>
      <c r="T38" s="79">
        <f t="shared" si="24"/>
        <v>0</v>
      </c>
      <c r="U38" s="79">
        <f t="shared" si="24"/>
        <v>48</v>
      </c>
      <c r="V38" s="79">
        <f t="shared" si="24"/>
        <v>23</v>
      </c>
      <c r="W38" s="79">
        <f t="shared" si="24"/>
        <v>0</v>
      </c>
      <c r="X38" s="79">
        <f t="shared" si="24"/>
        <v>0</v>
      </c>
      <c r="Y38" s="79">
        <f t="shared" si="24"/>
        <v>0</v>
      </c>
      <c r="Z38" s="79">
        <f t="shared" si="24"/>
        <v>0</v>
      </c>
      <c r="AA38" s="79">
        <f t="shared" si="24"/>
        <v>0</v>
      </c>
      <c r="AB38" s="79">
        <f t="shared" si="24"/>
        <v>0</v>
      </c>
      <c r="AC38" s="79">
        <f t="shared" si="24"/>
        <v>0</v>
      </c>
      <c r="AD38" s="79">
        <f t="shared" si="24"/>
        <v>0</v>
      </c>
      <c r="AE38" s="79"/>
      <c r="AH38" s="257" t="e">
        <f>SUM(AH39:AH41)</f>
        <v>#DIV/0!</v>
      </c>
      <c r="AI38" s="257" t="e">
        <f t="shared" ref="AI38:AO38" si="25">SUM(AI39:AI41)</f>
        <v>#DIV/0!</v>
      </c>
      <c r="AJ38" s="257" t="e">
        <f t="shared" si="25"/>
        <v>#DIV/0!</v>
      </c>
      <c r="AK38" s="257" t="e">
        <f t="shared" si="25"/>
        <v>#DIV/0!</v>
      </c>
      <c r="AL38" s="257" t="e">
        <f t="shared" si="25"/>
        <v>#REF!</v>
      </c>
      <c r="AM38" s="257" t="e">
        <f t="shared" si="25"/>
        <v>#REF!</v>
      </c>
      <c r="AN38" s="257" t="e">
        <f t="shared" si="25"/>
        <v>#DIV/0!</v>
      </c>
      <c r="AO38" s="257" t="e">
        <f t="shared" si="25"/>
        <v>#DIV/0!</v>
      </c>
      <c r="AP38" s="261"/>
    </row>
    <row r="39" spans="1:69" hidden="1">
      <c r="A39" s="143"/>
      <c r="B39" s="278"/>
      <c r="C39" s="74"/>
      <c r="D39" s="23"/>
      <c r="E39" s="25"/>
      <c r="F39" s="23"/>
      <c r="G39" s="71"/>
      <c r="H39" s="293"/>
      <c r="I39" s="317"/>
      <c r="J39" s="26"/>
      <c r="K39" s="72">
        <f t="shared" si="14"/>
        <v>0</v>
      </c>
      <c r="L39" s="72"/>
      <c r="M39" s="72"/>
      <c r="N39" s="72"/>
      <c r="O39" s="72"/>
      <c r="P39" s="72"/>
      <c r="Q39" s="72">
        <f t="shared" ref="Q39:Q45" si="26">SUM(U39:AB39)</f>
        <v>0</v>
      </c>
      <c r="R39" s="72">
        <f t="shared" ref="R39:R63" si="27">Q39-S39</f>
        <v>0</v>
      </c>
      <c r="S39" s="352"/>
      <c r="T39" s="192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240">
        <v>136</v>
      </c>
      <c r="AH39" s="249" t="e">
        <f t="shared" ref="AH39:AH63" si="28">$O39*(U39*100/$Q39)/100</f>
        <v>#DIV/0!</v>
      </c>
      <c r="AI39" s="249" t="e">
        <f t="shared" ref="AI39:AI63" si="29">$O39*(V39*100/$Q39)/100</f>
        <v>#DIV/0!</v>
      </c>
      <c r="AJ39" s="249" t="e">
        <f t="shared" ref="AJ39:AJ63" si="30">$O39*(W39*100/$Q39)/100</f>
        <v>#DIV/0!</v>
      </c>
      <c r="AK39" s="249" t="e">
        <f t="shared" ref="AK39:AK63" si="31">$O39*(X39*100/$Q39)/100</f>
        <v>#DIV/0!</v>
      </c>
      <c r="AL39" s="249" t="e">
        <f>$O39*(#REF!*100/$Q39)/100</f>
        <v>#REF!</v>
      </c>
      <c r="AM39" s="249" t="e">
        <f>$O39*(#REF!*100/$Q39)/100</f>
        <v>#REF!</v>
      </c>
      <c r="AN39" s="249" t="e">
        <f t="shared" ref="AN39:AN63" si="32">$O39*(Z39*100/$Q39)/100</f>
        <v>#DIV/0!</v>
      </c>
      <c r="AO39" s="249" t="e">
        <f t="shared" si="13"/>
        <v>#DIV/0!</v>
      </c>
    </row>
    <row r="40" spans="1:69" ht="14.25" customHeight="1">
      <c r="A40" s="143" t="s">
        <v>330</v>
      </c>
      <c r="B40" s="337" t="s">
        <v>338</v>
      </c>
      <c r="C40" s="74"/>
      <c r="D40" s="23"/>
      <c r="E40" s="25"/>
      <c r="F40" s="23"/>
      <c r="G40" s="75"/>
      <c r="H40" s="293"/>
      <c r="I40" s="317"/>
      <c r="J40" s="26">
        <v>2</v>
      </c>
      <c r="K40" s="72">
        <f t="shared" si="14"/>
        <v>39</v>
      </c>
      <c r="L40" s="72"/>
      <c r="M40" s="72"/>
      <c r="N40" s="72"/>
      <c r="O40" s="72"/>
      <c r="P40" s="72"/>
      <c r="Q40" s="72">
        <f t="shared" si="26"/>
        <v>39</v>
      </c>
      <c r="R40" s="72">
        <f t="shared" si="27"/>
        <v>9</v>
      </c>
      <c r="S40" s="352">
        <v>30</v>
      </c>
      <c r="T40" s="192"/>
      <c r="U40" s="19">
        <v>16</v>
      </c>
      <c r="V40" s="19">
        <v>23</v>
      </c>
      <c r="W40" s="19"/>
      <c r="X40" s="19"/>
      <c r="Y40" s="19"/>
      <c r="Z40" s="19"/>
      <c r="AA40" s="19"/>
      <c r="AB40" s="19"/>
      <c r="AC40" s="19"/>
      <c r="AD40" s="19"/>
      <c r="AE40" s="240"/>
      <c r="AH40" s="249">
        <f t="shared" si="28"/>
        <v>0</v>
      </c>
      <c r="AI40" s="249">
        <f t="shared" si="29"/>
        <v>0</v>
      </c>
      <c r="AJ40" s="249">
        <f t="shared" si="30"/>
        <v>0</v>
      </c>
      <c r="AK40" s="249">
        <f t="shared" si="31"/>
        <v>0</v>
      </c>
      <c r="AL40" s="249" t="e">
        <f>$O40*(#REF!*100/$Q40)/100</f>
        <v>#REF!</v>
      </c>
      <c r="AM40" s="249" t="e">
        <f>$O40*(#REF!*100/$Q40)/100</f>
        <v>#REF!</v>
      </c>
      <c r="AN40" s="249">
        <f t="shared" si="32"/>
        <v>0</v>
      </c>
      <c r="AO40" s="249">
        <f t="shared" si="13"/>
        <v>0</v>
      </c>
    </row>
    <row r="41" spans="1:69" ht="12.75" customHeight="1">
      <c r="A41" s="143" t="s">
        <v>254</v>
      </c>
      <c r="B41" s="337" t="s">
        <v>331</v>
      </c>
      <c r="C41" s="74"/>
      <c r="D41" s="23"/>
      <c r="E41" s="25"/>
      <c r="F41" s="206"/>
      <c r="G41" s="75"/>
      <c r="H41" s="293"/>
      <c r="I41" s="317">
        <v>1</v>
      </c>
      <c r="J41" s="26"/>
      <c r="K41" s="72">
        <f t="shared" si="14"/>
        <v>32</v>
      </c>
      <c r="L41" s="72"/>
      <c r="M41" s="72"/>
      <c r="N41" s="72"/>
      <c r="O41" s="72"/>
      <c r="P41" s="72"/>
      <c r="Q41" s="72">
        <f t="shared" si="26"/>
        <v>32</v>
      </c>
      <c r="R41" s="72">
        <f t="shared" si="27"/>
        <v>12</v>
      </c>
      <c r="S41" s="358">
        <v>20</v>
      </c>
      <c r="T41" s="192"/>
      <c r="U41" s="19">
        <v>32</v>
      </c>
      <c r="V41" s="19"/>
      <c r="W41" s="19"/>
      <c r="X41" s="19"/>
      <c r="Y41" s="19"/>
      <c r="Z41" s="19"/>
      <c r="AA41" s="19"/>
      <c r="AB41" s="19"/>
      <c r="AC41" s="19"/>
      <c r="AD41" s="19"/>
      <c r="AE41" s="240">
        <v>340</v>
      </c>
      <c r="AH41" s="249">
        <f t="shared" si="28"/>
        <v>0</v>
      </c>
      <c r="AI41" s="249">
        <f t="shared" si="29"/>
        <v>0</v>
      </c>
      <c r="AJ41" s="249">
        <f t="shared" si="30"/>
        <v>0</v>
      </c>
      <c r="AK41" s="249">
        <f t="shared" si="31"/>
        <v>0</v>
      </c>
      <c r="AL41" s="249" t="e">
        <f>$O41*(#REF!*100/$Q41)/100</f>
        <v>#REF!</v>
      </c>
      <c r="AM41" s="249" t="e">
        <f>$O41*(#REF!*100/$Q41)/100</f>
        <v>#REF!</v>
      </c>
      <c r="AN41" s="249">
        <f t="shared" si="32"/>
        <v>0</v>
      </c>
      <c r="AO41" s="249">
        <f t="shared" si="13"/>
        <v>0</v>
      </c>
    </row>
    <row r="42" spans="1:69" ht="14.25" customHeight="1">
      <c r="A42" s="144" t="s">
        <v>255</v>
      </c>
      <c r="B42" s="275" t="s">
        <v>332</v>
      </c>
      <c r="C42" s="314"/>
      <c r="D42" s="339"/>
      <c r="E42" s="340"/>
      <c r="F42" s="339"/>
      <c r="G42" s="313"/>
      <c r="H42" s="341"/>
      <c r="I42" s="339"/>
      <c r="J42" s="342"/>
      <c r="K42" s="79">
        <f t="shared" si="14"/>
        <v>39</v>
      </c>
      <c r="L42" s="79"/>
      <c r="M42" s="79"/>
      <c r="N42" s="79"/>
      <c r="O42" s="79">
        <f>SUM(U42:V42)</f>
        <v>39</v>
      </c>
      <c r="P42" s="79"/>
      <c r="Q42" s="79">
        <v>0</v>
      </c>
      <c r="R42" s="79">
        <v>0</v>
      </c>
      <c r="S42" s="79">
        <v>0</v>
      </c>
      <c r="T42" s="79">
        <v>0</v>
      </c>
      <c r="U42" s="81">
        <v>16</v>
      </c>
      <c r="V42" s="81">
        <v>23</v>
      </c>
      <c r="W42" s="81"/>
      <c r="X42" s="81"/>
      <c r="Y42" s="81"/>
      <c r="Z42" s="81"/>
      <c r="AA42" s="81"/>
      <c r="AB42" s="81"/>
      <c r="AC42" s="81"/>
      <c r="AD42" s="81"/>
      <c r="AE42" s="343"/>
      <c r="AH42" s="249" t="e">
        <f t="shared" si="28"/>
        <v>#DIV/0!</v>
      </c>
      <c r="AI42" s="249" t="e">
        <f t="shared" si="29"/>
        <v>#DIV/0!</v>
      </c>
      <c r="AJ42" s="249" t="e">
        <f t="shared" si="30"/>
        <v>#DIV/0!</v>
      </c>
      <c r="AK42" s="249" t="e">
        <f t="shared" si="31"/>
        <v>#DIV/0!</v>
      </c>
      <c r="AL42" s="249" t="e">
        <f>$O42*(#REF!*100/$Q42)/100</f>
        <v>#REF!</v>
      </c>
      <c r="AM42" s="249" t="e">
        <f>$O42*(#REF!*100/$Q42)/100</f>
        <v>#REF!</v>
      </c>
      <c r="AN42" s="249" t="e">
        <f t="shared" si="32"/>
        <v>#DIV/0!</v>
      </c>
      <c r="AO42" s="249" t="e">
        <f t="shared" si="13"/>
        <v>#DIV/0!</v>
      </c>
    </row>
    <row r="43" spans="1:69" hidden="1">
      <c r="A43" s="143"/>
      <c r="B43" s="66"/>
      <c r="C43" s="74"/>
      <c r="D43" s="23"/>
      <c r="E43" s="25"/>
      <c r="F43" s="23"/>
      <c r="G43" s="71"/>
      <c r="H43" s="68"/>
      <c r="I43" s="68"/>
      <c r="J43" s="67"/>
      <c r="K43" s="72">
        <f>O43+Q43</f>
        <v>0</v>
      </c>
      <c r="L43" s="72"/>
      <c r="M43" s="72"/>
      <c r="N43" s="72"/>
      <c r="O43" s="72">
        <f t="shared" si="21"/>
        <v>0</v>
      </c>
      <c r="P43" s="72"/>
      <c r="Q43" s="72">
        <f t="shared" si="26"/>
        <v>0</v>
      </c>
      <c r="R43" s="72">
        <f t="shared" si="27"/>
        <v>0</v>
      </c>
      <c r="S43" s="21"/>
      <c r="T43" s="192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73"/>
      <c r="AH43" s="249" t="e">
        <f t="shared" si="28"/>
        <v>#DIV/0!</v>
      </c>
      <c r="AI43" s="249" t="e">
        <f t="shared" si="29"/>
        <v>#DIV/0!</v>
      </c>
      <c r="AJ43" s="249" t="e">
        <f t="shared" si="30"/>
        <v>#DIV/0!</v>
      </c>
      <c r="AK43" s="249" t="e">
        <f t="shared" si="31"/>
        <v>#DIV/0!</v>
      </c>
      <c r="AL43" s="249" t="e">
        <f>$O43*(#REF!*100/$Q43)/100</f>
        <v>#REF!</v>
      </c>
      <c r="AM43" s="249" t="e">
        <f>$O43*(#REF!*100/$Q43)/100</f>
        <v>#REF!</v>
      </c>
      <c r="AN43" s="249" t="e">
        <f t="shared" si="32"/>
        <v>#DIV/0!</v>
      </c>
      <c r="AO43" s="249" t="e">
        <f t="shared" si="13"/>
        <v>#DIV/0!</v>
      </c>
    </row>
    <row r="44" spans="1:69" hidden="1">
      <c r="A44" s="143"/>
      <c r="B44" s="82"/>
      <c r="C44" s="74"/>
      <c r="D44" s="23"/>
      <c r="E44" s="25"/>
      <c r="F44" s="23"/>
      <c r="G44" s="75"/>
      <c r="H44" s="23"/>
      <c r="I44" s="292"/>
      <c r="J44" s="74"/>
      <c r="K44" s="72">
        <f>O44+Q44</f>
        <v>0</v>
      </c>
      <c r="L44" s="72"/>
      <c r="M44" s="72"/>
      <c r="N44" s="72"/>
      <c r="O44" s="72">
        <f t="shared" si="21"/>
        <v>0</v>
      </c>
      <c r="P44" s="72"/>
      <c r="Q44" s="72">
        <f t="shared" si="26"/>
        <v>0</v>
      </c>
      <c r="R44" s="72">
        <f t="shared" si="27"/>
        <v>0</v>
      </c>
      <c r="S44" s="21"/>
      <c r="T44" s="192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73"/>
      <c r="AH44" s="249" t="e">
        <f t="shared" si="28"/>
        <v>#DIV/0!</v>
      </c>
      <c r="AI44" s="249" t="e">
        <f t="shared" si="29"/>
        <v>#DIV/0!</v>
      </c>
      <c r="AJ44" s="249" t="e">
        <f t="shared" si="30"/>
        <v>#DIV/0!</v>
      </c>
      <c r="AK44" s="249" t="e">
        <f t="shared" si="31"/>
        <v>#DIV/0!</v>
      </c>
      <c r="AL44" s="249" t="e">
        <f>$O44*(#REF!*100/$Q44)/100</f>
        <v>#REF!</v>
      </c>
      <c r="AM44" s="249" t="e">
        <f>$O44*(#REF!*100/$Q44)/100</f>
        <v>#REF!</v>
      </c>
      <c r="AN44" s="249" t="e">
        <f t="shared" si="32"/>
        <v>#DIV/0!</v>
      </c>
      <c r="AO44" s="249" t="e">
        <f t="shared" si="13"/>
        <v>#DIV/0!</v>
      </c>
    </row>
    <row r="45" spans="1:69" hidden="1">
      <c r="A45" s="210"/>
      <c r="B45" s="211"/>
      <c r="C45" s="212"/>
      <c r="D45" s="213"/>
      <c r="E45" s="214"/>
      <c r="F45" s="213"/>
      <c r="G45" s="215"/>
      <c r="H45" s="213"/>
      <c r="I45" s="213"/>
      <c r="J45" s="212"/>
      <c r="K45" s="216">
        <f>O45+Q45</f>
        <v>0</v>
      </c>
      <c r="L45" s="216"/>
      <c r="M45" s="216"/>
      <c r="N45" s="216"/>
      <c r="O45" s="216"/>
      <c r="P45" s="216"/>
      <c r="Q45" s="216">
        <f t="shared" si="26"/>
        <v>0</v>
      </c>
      <c r="R45" s="216">
        <f t="shared" si="27"/>
        <v>0</v>
      </c>
      <c r="S45" s="217"/>
      <c r="T45" s="217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9"/>
      <c r="AH45" s="249" t="e">
        <f t="shared" si="28"/>
        <v>#DIV/0!</v>
      </c>
      <c r="AI45" s="249" t="e">
        <f t="shared" si="29"/>
        <v>#DIV/0!</v>
      </c>
      <c r="AJ45" s="249" t="e">
        <f t="shared" si="30"/>
        <v>#DIV/0!</v>
      </c>
      <c r="AK45" s="249" t="e">
        <f t="shared" si="31"/>
        <v>#DIV/0!</v>
      </c>
      <c r="AL45" s="249" t="e">
        <f>$O45*(#REF!*100/$Q45)/100</f>
        <v>#REF!</v>
      </c>
      <c r="AM45" s="249" t="e">
        <f>$O45*(#REF!*100/$Q45)/100</f>
        <v>#REF!</v>
      </c>
      <c r="AN45" s="249" t="e">
        <f t="shared" si="32"/>
        <v>#DIV/0!</v>
      </c>
      <c r="AO45" s="249" t="e">
        <f t="shared" si="13"/>
        <v>#DIV/0!</v>
      </c>
    </row>
    <row r="46" spans="1:69" hidden="1">
      <c r="A46" s="144" t="s">
        <v>256</v>
      </c>
      <c r="B46" s="220" t="s">
        <v>257</v>
      </c>
      <c r="C46" s="74"/>
      <c r="D46" s="23"/>
      <c r="E46" s="25"/>
      <c r="F46" s="23"/>
      <c r="G46" s="75"/>
      <c r="H46" s="23"/>
      <c r="I46" s="292"/>
      <c r="J46" s="74"/>
      <c r="K46" s="79">
        <f>SUM(K47:K48)</f>
        <v>0</v>
      </c>
      <c r="L46" s="79"/>
      <c r="M46" s="79"/>
      <c r="N46" s="79"/>
      <c r="O46" s="79">
        <f t="shared" ref="O46:V46" si="33">SUM(O47:O48)</f>
        <v>0</v>
      </c>
      <c r="P46" s="79"/>
      <c r="Q46" s="79">
        <f t="shared" si="33"/>
        <v>0</v>
      </c>
      <c r="R46" s="79">
        <f t="shared" si="33"/>
        <v>0</v>
      </c>
      <c r="S46" s="79">
        <f t="shared" si="33"/>
        <v>0</v>
      </c>
      <c r="T46" s="79"/>
      <c r="U46" s="79">
        <f t="shared" si="33"/>
        <v>0</v>
      </c>
      <c r="V46" s="79">
        <f t="shared" si="33"/>
        <v>0</v>
      </c>
      <c r="W46" s="81"/>
      <c r="X46" s="81"/>
      <c r="Y46" s="81"/>
      <c r="Z46" s="81"/>
      <c r="AA46" s="81"/>
      <c r="AB46" s="81"/>
      <c r="AC46" s="81"/>
      <c r="AD46" s="81"/>
      <c r="AE46" s="73"/>
      <c r="AH46" s="249" t="e">
        <f t="shared" si="28"/>
        <v>#DIV/0!</v>
      </c>
      <c r="AI46" s="249" t="e">
        <f t="shared" si="29"/>
        <v>#DIV/0!</v>
      </c>
      <c r="AJ46" s="249" t="e">
        <f t="shared" si="30"/>
        <v>#DIV/0!</v>
      </c>
      <c r="AK46" s="249" t="e">
        <f t="shared" si="31"/>
        <v>#DIV/0!</v>
      </c>
      <c r="AL46" s="249" t="e">
        <f>$O46*(#REF!*100/$Q46)/100</f>
        <v>#REF!</v>
      </c>
      <c r="AM46" s="249" t="e">
        <f>$O46*(#REF!*100/$Q46)/100</f>
        <v>#REF!</v>
      </c>
      <c r="AN46" s="249" t="e">
        <f t="shared" si="32"/>
        <v>#DIV/0!</v>
      </c>
      <c r="AO46" s="249" t="e">
        <f t="shared" si="13"/>
        <v>#DIV/0!</v>
      </c>
    </row>
    <row r="47" spans="1:69" hidden="1">
      <c r="A47" s="143"/>
      <c r="B47" s="82"/>
      <c r="C47" s="74"/>
      <c r="D47" s="23"/>
      <c r="E47" s="25"/>
      <c r="F47" s="23"/>
      <c r="G47" s="75"/>
      <c r="H47" s="23"/>
      <c r="I47" s="292"/>
      <c r="J47" s="74"/>
      <c r="K47" s="72">
        <f>O47+Q47</f>
        <v>0</v>
      </c>
      <c r="L47" s="72"/>
      <c r="M47" s="72"/>
      <c r="N47" s="72"/>
      <c r="O47" s="72"/>
      <c r="P47" s="72"/>
      <c r="Q47" s="72">
        <f>SUM(U47:AB47)</f>
        <v>0</v>
      </c>
      <c r="R47" s="72">
        <f t="shared" si="27"/>
        <v>0</v>
      </c>
      <c r="S47" s="21"/>
      <c r="T47" s="192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73"/>
      <c r="AH47" s="249" t="e">
        <f t="shared" si="28"/>
        <v>#DIV/0!</v>
      </c>
      <c r="AI47" s="249" t="e">
        <f t="shared" si="29"/>
        <v>#DIV/0!</v>
      </c>
      <c r="AJ47" s="249" t="e">
        <f t="shared" si="30"/>
        <v>#DIV/0!</v>
      </c>
      <c r="AK47" s="249" t="e">
        <f t="shared" si="31"/>
        <v>#DIV/0!</v>
      </c>
      <c r="AL47" s="249" t="e">
        <f>$O47*(#REF!*100/$Q47)/100</f>
        <v>#REF!</v>
      </c>
      <c r="AM47" s="249" t="e">
        <f>$O47*(#REF!*100/$Q47)/100</f>
        <v>#REF!</v>
      </c>
      <c r="AN47" s="249" t="e">
        <f t="shared" si="32"/>
        <v>#DIV/0!</v>
      </c>
      <c r="AO47" s="249" t="e">
        <f t="shared" si="13"/>
        <v>#DIV/0!</v>
      </c>
    </row>
    <row r="48" spans="1:69" hidden="1">
      <c r="A48" s="143"/>
      <c r="B48" s="82"/>
      <c r="C48" s="74"/>
      <c r="D48" s="23"/>
      <c r="E48" s="25"/>
      <c r="F48" s="23"/>
      <c r="G48" s="75"/>
      <c r="H48" s="23"/>
      <c r="I48" s="292"/>
      <c r="J48" s="74"/>
      <c r="K48" s="72">
        <f>O48+Q48</f>
        <v>0</v>
      </c>
      <c r="L48" s="72"/>
      <c r="M48" s="72"/>
      <c r="N48" s="72"/>
      <c r="O48" s="72"/>
      <c r="P48" s="72"/>
      <c r="Q48" s="72">
        <f>SUM(U48:AB48)</f>
        <v>0</v>
      </c>
      <c r="R48" s="72">
        <f t="shared" si="27"/>
        <v>0</v>
      </c>
      <c r="S48" s="21"/>
      <c r="T48" s="192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73"/>
      <c r="AH48" s="249" t="e">
        <f t="shared" si="28"/>
        <v>#DIV/0!</v>
      </c>
      <c r="AI48" s="249" t="e">
        <f t="shared" si="29"/>
        <v>#DIV/0!</v>
      </c>
      <c r="AJ48" s="249" t="e">
        <f t="shared" si="30"/>
        <v>#DIV/0!</v>
      </c>
      <c r="AK48" s="249" t="e">
        <f t="shared" si="31"/>
        <v>#DIV/0!</v>
      </c>
      <c r="AL48" s="249" t="e">
        <f>$O48*(#REF!*100/$Q48)/100</f>
        <v>#REF!</v>
      </c>
      <c r="AM48" s="249" t="e">
        <f>$O48*(#REF!*100/$Q48)/100</f>
        <v>#REF!</v>
      </c>
      <c r="AN48" s="249" t="e">
        <f t="shared" si="32"/>
        <v>#DIV/0!</v>
      </c>
      <c r="AO48" s="249" t="e">
        <f t="shared" si="13"/>
        <v>#DIV/0!</v>
      </c>
    </row>
    <row r="49" spans="1:69" hidden="1">
      <c r="A49" s="143"/>
      <c r="B49" s="82"/>
      <c r="C49" s="74"/>
      <c r="D49" s="23"/>
      <c r="E49" s="25"/>
      <c r="F49" s="23"/>
      <c r="G49" s="75"/>
      <c r="H49" s="23"/>
      <c r="I49" s="292"/>
      <c r="J49" s="74"/>
      <c r="K49" s="72">
        <f>O49+Q49</f>
        <v>0</v>
      </c>
      <c r="L49" s="72"/>
      <c r="M49" s="72"/>
      <c r="N49" s="72"/>
      <c r="O49" s="72"/>
      <c r="P49" s="72"/>
      <c r="Q49" s="72">
        <f>SUM(U49:AB49)</f>
        <v>0</v>
      </c>
      <c r="R49" s="72">
        <f t="shared" si="27"/>
        <v>0</v>
      </c>
      <c r="S49" s="21"/>
      <c r="T49" s="192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73"/>
      <c r="AH49" s="249" t="e">
        <f t="shared" si="28"/>
        <v>#DIV/0!</v>
      </c>
      <c r="AI49" s="249" t="e">
        <f t="shared" si="29"/>
        <v>#DIV/0!</v>
      </c>
      <c r="AJ49" s="249" t="e">
        <f t="shared" si="30"/>
        <v>#DIV/0!</v>
      </c>
      <c r="AK49" s="249" t="e">
        <f t="shared" si="31"/>
        <v>#DIV/0!</v>
      </c>
      <c r="AL49" s="249" t="e">
        <f>$O49*(#REF!*100/$Q49)/100</f>
        <v>#REF!</v>
      </c>
      <c r="AM49" s="249" t="e">
        <f>$O49*(#REF!*100/$Q49)/100</f>
        <v>#REF!</v>
      </c>
      <c r="AN49" s="249" t="e">
        <f t="shared" si="32"/>
        <v>#DIV/0!</v>
      </c>
      <c r="AO49" s="249" t="e">
        <f t="shared" si="13"/>
        <v>#DIV/0!</v>
      </c>
    </row>
    <row r="50" spans="1:69" hidden="1">
      <c r="A50" s="143"/>
      <c r="B50" s="82"/>
      <c r="C50" s="74"/>
      <c r="D50" s="23"/>
      <c r="E50" s="25"/>
      <c r="F50" s="23"/>
      <c r="G50" s="75"/>
      <c r="H50" s="23"/>
      <c r="I50" s="292"/>
      <c r="J50" s="74"/>
      <c r="K50" s="72">
        <f>O50+Q50</f>
        <v>0</v>
      </c>
      <c r="L50" s="72"/>
      <c r="M50" s="72"/>
      <c r="N50" s="72"/>
      <c r="O50" s="72"/>
      <c r="P50" s="72"/>
      <c r="Q50" s="72">
        <f>SUM(U50:AB50)</f>
        <v>0</v>
      </c>
      <c r="R50" s="72">
        <f t="shared" si="27"/>
        <v>0</v>
      </c>
      <c r="S50" s="21"/>
      <c r="T50" s="192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73"/>
      <c r="AH50" s="249" t="e">
        <f t="shared" si="28"/>
        <v>#DIV/0!</v>
      </c>
      <c r="AI50" s="249" t="e">
        <f t="shared" si="29"/>
        <v>#DIV/0!</v>
      </c>
      <c r="AJ50" s="249" t="e">
        <f t="shared" si="30"/>
        <v>#DIV/0!</v>
      </c>
      <c r="AK50" s="249" t="e">
        <f t="shared" si="31"/>
        <v>#DIV/0!</v>
      </c>
      <c r="AL50" s="249" t="e">
        <f>$O50*(#REF!*100/$Q50)/100</f>
        <v>#REF!</v>
      </c>
      <c r="AM50" s="249" t="e">
        <f>$O50*(#REF!*100/$Q50)/100</f>
        <v>#REF!</v>
      </c>
      <c r="AN50" s="249" t="e">
        <f t="shared" si="32"/>
        <v>#DIV/0!</v>
      </c>
      <c r="AO50" s="249" t="e">
        <f t="shared" si="13"/>
        <v>#DIV/0!</v>
      </c>
    </row>
    <row r="51" spans="1:69" hidden="1">
      <c r="A51" s="143"/>
      <c r="B51" s="82"/>
      <c r="C51" s="74"/>
      <c r="D51" s="23"/>
      <c r="E51" s="25"/>
      <c r="F51" s="23"/>
      <c r="G51" s="75"/>
      <c r="H51" s="23"/>
      <c r="I51" s="292"/>
      <c r="J51" s="74"/>
      <c r="K51" s="72"/>
      <c r="L51" s="72"/>
      <c r="M51" s="72"/>
      <c r="N51" s="72"/>
      <c r="O51" s="72"/>
      <c r="P51" s="72"/>
      <c r="Q51" s="72"/>
      <c r="R51" s="72"/>
      <c r="S51" s="21"/>
      <c r="T51" s="192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73"/>
      <c r="AH51" s="249" t="e">
        <f t="shared" si="28"/>
        <v>#DIV/0!</v>
      </c>
      <c r="AI51" s="249" t="e">
        <f t="shared" si="29"/>
        <v>#DIV/0!</v>
      </c>
      <c r="AJ51" s="249" t="e">
        <f t="shared" si="30"/>
        <v>#DIV/0!</v>
      </c>
      <c r="AK51" s="249" t="e">
        <f t="shared" si="31"/>
        <v>#DIV/0!</v>
      </c>
      <c r="AL51" s="249" t="e">
        <f>$O51*(#REF!*100/$Q51)/100</f>
        <v>#REF!</v>
      </c>
      <c r="AM51" s="249" t="e">
        <f>$O51*(#REF!*100/$Q51)/100</f>
        <v>#REF!</v>
      </c>
      <c r="AN51" s="249" t="e">
        <f t="shared" si="32"/>
        <v>#DIV/0!</v>
      </c>
      <c r="AO51" s="249" t="e">
        <f t="shared" si="13"/>
        <v>#DIV/0!</v>
      </c>
    </row>
    <row r="52" spans="1:69" hidden="1">
      <c r="A52" s="143"/>
      <c r="B52" s="82"/>
      <c r="C52" s="74"/>
      <c r="D52" s="23"/>
      <c r="E52" s="25"/>
      <c r="F52" s="23"/>
      <c r="G52" s="75"/>
      <c r="H52" s="23"/>
      <c r="I52" s="292"/>
      <c r="J52" s="74"/>
      <c r="K52" s="72">
        <f t="shared" ref="K52:K63" si="34">O52+Q52</f>
        <v>0</v>
      </c>
      <c r="L52" s="72"/>
      <c r="M52" s="72"/>
      <c r="N52" s="72"/>
      <c r="O52" s="72">
        <f t="shared" si="21"/>
        <v>0</v>
      </c>
      <c r="P52" s="72"/>
      <c r="Q52" s="72">
        <f t="shared" ref="Q52:Q63" si="35">SUM(U52:AB52)</f>
        <v>0</v>
      </c>
      <c r="R52" s="72">
        <f t="shared" si="27"/>
        <v>0</v>
      </c>
      <c r="S52" s="21"/>
      <c r="T52" s="192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73"/>
      <c r="AH52" s="249" t="e">
        <f t="shared" si="28"/>
        <v>#DIV/0!</v>
      </c>
      <c r="AI52" s="249" t="e">
        <f t="shared" si="29"/>
        <v>#DIV/0!</v>
      </c>
      <c r="AJ52" s="249" t="e">
        <f t="shared" si="30"/>
        <v>#DIV/0!</v>
      </c>
      <c r="AK52" s="249" t="e">
        <f t="shared" si="31"/>
        <v>#DIV/0!</v>
      </c>
      <c r="AL52" s="249" t="e">
        <f>$O52*(#REF!*100/$Q52)/100</f>
        <v>#REF!</v>
      </c>
      <c r="AM52" s="249" t="e">
        <f>$O52*(#REF!*100/$Q52)/100</f>
        <v>#REF!</v>
      </c>
      <c r="AN52" s="249" t="e">
        <f t="shared" si="32"/>
        <v>#DIV/0!</v>
      </c>
      <c r="AO52" s="249" t="e">
        <f t="shared" si="13"/>
        <v>#DIV/0!</v>
      </c>
    </row>
    <row r="53" spans="1:69" hidden="1">
      <c r="A53" s="143"/>
      <c r="B53" s="82"/>
      <c r="C53" s="74"/>
      <c r="D53" s="23"/>
      <c r="E53" s="25"/>
      <c r="F53" s="23"/>
      <c r="G53" s="75"/>
      <c r="H53" s="23"/>
      <c r="I53" s="292"/>
      <c r="J53" s="74"/>
      <c r="K53" s="72">
        <f t="shared" si="34"/>
        <v>0</v>
      </c>
      <c r="L53" s="72"/>
      <c r="M53" s="72"/>
      <c r="N53" s="72"/>
      <c r="O53" s="72">
        <f t="shared" si="21"/>
        <v>0</v>
      </c>
      <c r="P53" s="72"/>
      <c r="Q53" s="72">
        <f t="shared" si="35"/>
        <v>0</v>
      </c>
      <c r="R53" s="72">
        <f t="shared" si="27"/>
        <v>0</v>
      </c>
      <c r="S53" s="21"/>
      <c r="T53" s="192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73"/>
      <c r="AH53" s="249" t="e">
        <f t="shared" si="28"/>
        <v>#DIV/0!</v>
      </c>
      <c r="AI53" s="249" t="e">
        <f t="shared" si="29"/>
        <v>#DIV/0!</v>
      </c>
      <c r="AJ53" s="249" t="e">
        <f t="shared" si="30"/>
        <v>#DIV/0!</v>
      </c>
      <c r="AK53" s="249" t="e">
        <f t="shared" si="31"/>
        <v>#DIV/0!</v>
      </c>
      <c r="AL53" s="249" t="e">
        <f>$O53*(#REF!*100/$Q53)/100</f>
        <v>#REF!</v>
      </c>
      <c r="AM53" s="249" t="e">
        <f>$O53*(#REF!*100/$Q53)/100</f>
        <v>#REF!</v>
      </c>
      <c r="AN53" s="249" t="e">
        <f t="shared" si="32"/>
        <v>#DIV/0!</v>
      </c>
      <c r="AO53" s="249" t="e">
        <f t="shared" si="13"/>
        <v>#DIV/0!</v>
      </c>
    </row>
    <row r="54" spans="1:69" hidden="1">
      <c r="A54" s="143"/>
      <c r="B54" s="82"/>
      <c r="C54" s="74"/>
      <c r="D54" s="23"/>
      <c r="E54" s="25"/>
      <c r="F54" s="23"/>
      <c r="G54" s="75"/>
      <c r="H54" s="23"/>
      <c r="I54" s="292"/>
      <c r="J54" s="74"/>
      <c r="K54" s="72">
        <f t="shared" si="34"/>
        <v>0</v>
      </c>
      <c r="L54" s="72"/>
      <c r="M54" s="72"/>
      <c r="N54" s="72"/>
      <c r="O54" s="72">
        <f t="shared" si="21"/>
        <v>0</v>
      </c>
      <c r="P54" s="72"/>
      <c r="Q54" s="72">
        <f t="shared" si="35"/>
        <v>0</v>
      </c>
      <c r="R54" s="72">
        <f t="shared" si="27"/>
        <v>0</v>
      </c>
      <c r="S54" s="21"/>
      <c r="T54" s="192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73"/>
      <c r="AH54" s="249" t="e">
        <f t="shared" si="28"/>
        <v>#DIV/0!</v>
      </c>
      <c r="AI54" s="249" t="e">
        <f t="shared" si="29"/>
        <v>#DIV/0!</v>
      </c>
      <c r="AJ54" s="249" t="e">
        <f t="shared" si="30"/>
        <v>#DIV/0!</v>
      </c>
      <c r="AK54" s="249" t="e">
        <f t="shared" si="31"/>
        <v>#DIV/0!</v>
      </c>
      <c r="AL54" s="249" t="e">
        <f>$O54*(#REF!*100/$Q54)/100</f>
        <v>#REF!</v>
      </c>
      <c r="AM54" s="249" t="e">
        <f>$O54*(#REF!*100/$Q54)/100</f>
        <v>#REF!</v>
      </c>
      <c r="AN54" s="249" t="e">
        <f t="shared" si="32"/>
        <v>#DIV/0!</v>
      </c>
      <c r="AO54" s="249" t="e">
        <f t="shared" si="13"/>
        <v>#DIV/0!</v>
      </c>
    </row>
    <row r="55" spans="1:69" hidden="1">
      <c r="A55" s="143"/>
      <c r="B55" s="82"/>
      <c r="C55" s="74"/>
      <c r="D55" s="23"/>
      <c r="E55" s="25"/>
      <c r="F55" s="23"/>
      <c r="G55" s="75"/>
      <c r="H55" s="23"/>
      <c r="I55" s="292"/>
      <c r="J55" s="74"/>
      <c r="K55" s="72">
        <f t="shared" si="34"/>
        <v>0</v>
      </c>
      <c r="L55" s="72"/>
      <c r="M55" s="72"/>
      <c r="N55" s="72"/>
      <c r="O55" s="72">
        <f t="shared" si="21"/>
        <v>0</v>
      </c>
      <c r="P55" s="72"/>
      <c r="Q55" s="72">
        <f t="shared" si="35"/>
        <v>0</v>
      </c>
      <c r="R55" s="72">
        <f t="shared" si="27"/>
        <v>0</v>
      </c>
      <c r="S55" s="21"/>
      <c r="T55" s="192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73"/>
      <c r="AH55" s="249" t="e">
        <f t="shared" si="28"/>
        <v>#DIV/0!</v>
      </c>
      <c r="AI55" s="249" t="e">
        <f t="shared" si="29"/>
        <v>#DIV/0!</v>
      </c>
      <c r="AJ55" s="249" t="e">
        <f t="shared" si="30"/>
        <v>#DIV/0!</v>
      </c>
      <c r="AK55" s="249" t="e">
        <f t="shared" si="31"/>
        <v>#DIV/0!</v>
      </c>
      <c r="AL55" s="249" t="e">
        <f>$O55*(#REF!*100/$Q55)/100</f>
        <v>#REF!</v>
      </c>
      <c r="AM55" s="249" t="e">
        <f>$O55*(#REF!*100/$Q55)/100</f>
        <v>#REF!</v>
      </c>
      <c r="AN55" s="249" t="e">
        <f t="shared" si="32"/>
        <v>#DIV/0!</v>
      </c>
      <c r="AO55" s="249" t="e">
        <f t="shared" si="13"/>
        <v>#DIV/0!</v>
      </c>
    </row>
    <row r="56" spans="1:69" hidden="1">
      <c r="A56" s="143"/>
      <c r="B56" s="82"/>
      <c r="C56" s="74"/>
      <c r="D56" s="23"/>
      <c r="E56" s="25"/>
      <c r="F56" s="23"/>
      <c r="G56" s="75"/>
      <c r="H56" s="23"/>
      <c r="I56" s="292"/>
      <c r="J56" s="74"/>
      <c r="K56" s="72">
        <f t="shared" si="34"/>
        <v>0</v>
      </c>
      <c r="L56" s="72"/>
      <c r="M56" s="72"/>
      <c r="N56" s="72"/>
      <c r="O56" s="72">
        <f t="shared" si="21"/>
        <v>0</v>
      </c>
      <c r="P56" s="72"/>
      <c r="Q56" s="72">
        <f t="shared" si="35"/>
        <v>0</v>
      </c>
      <c r="R56" s="72">
        <f t="shared" si="27"/>
        <v>0</v>
      </c>
      <c r="S56" s="21"/>
      <c r="T56" s="192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73"/>
      <c r="AH56" s="249" t="e">
        <f t="shared" si="28"/>
        <v>#DIV/0!</v>
      </c>
      <c r="AI56" s="249" t="e">
        <f t="shared" si="29"/>
        <v>#DIV/0!</v>
      </c>
      <c r="AJ56" s="249" t="e">
        <f t="shared" si="30"/>
        <v>#DIV/0!</v>
      </c>
      <c r="AK56" s="249" t="e">
        <f t="shared" si="31"/>
        <v>#DIV/0!</v>
      </c>
      <c r="AL56" s="249" t="e">
        <f>$O56*(#REF!*100/$Q56)/100</f>
        <v>#REF!</v>
      </c>
      <c r="AM56" s="249" t="e">
        <f>$O56*(#REF!*100/$Q56)/100</f>
        <v>#REF!</v>
      </c>
      <c r="AN56" s="249" t="e">
        <f t="shared" si="32"/>
        <v>#DIV/0!</v>
      </c>
      <c r="AO56" s="249" t="e">
        <f t="shared" si="13"/>
        <v>#DIV/0!</v>
      </c>
    </row>
    <row r="57" spans="1:69" hidden="1">
      <c r="A57" s="143"/>
      <c r="B57" s="82"/>
      <c r="C57" s="74"/>
      <c r="D57" s="23"/>
      <c r="E57" s="25"/>
      <c r="F57" s="23"/>
      <c r="G57" s="75"/>
      <c r="H57" s="23"/>
      <c r="I57" s="292"/>
      <c r="J57" s="74"/>
      <c r="K57" s="72">
        <f t="shared" si="34"/>
        <v>0</v>
      </c>
      <c r="L57" s="72"/>
      <c r="M57" s="72"/>
      <c r="N57" s="72"/>
      <c r="O57" s="72">
        <f t="shared" si="21"/>
        <v>0</v>
      </c>
      <c r="P57" s="72"/>
      <c r="Q57" s="72">
        <f t="shared" si="35"/>
        <v>0</v>
      </c>
      <c r="R57" s="72">
        <f t="shared" si="27"/>
        <v>0</v>
      </c>
      <c r="S57" s="21"/>
      <c r="T57" s="192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73"/>
      <c r="AH57" s="249" t="e">
        <f t="shared" si="28"/>
        <v>#DIV/0!</v>
      </c>
      <c r="AI57" s="249" t="e">
        <f t="shared" si="29"/>
        <v>#DIV/0!</v>
      </c>
      <c r="AJ57" s="249" t="e">
        <f t="shared" si="30"/>
        <v>#DIV/0!</v>
      </c>
      <c r="AK57" s="249" t="e">
        <f t="shared" si="31"/>
        <v>#DIV/0!</v>
      </c>
      <c r="AL57" s="249" t="e">
        <f>$O57*(#REF!*100/$Q57)/100</f>
        <v>#REF!</v>
      </c>
      <c r="AM57" s="249" t="e">
        <f>$O57*(#REF!*100/$Q57)/100</f>
        <v>#REF!</v>
      </c>
      <c r="AN57" s="249" t="e">
        <f t="shared" si="32"/>
        <v>#DIV/0!</v>
      </c>
      <c r="AO57" s="249" t="e">
        <f t="shared" si="13"/>
        <v>#DIV/0!</v>
      </c>
    </row>
    <row r="58" spans="1:69" hidden="1">
      <c r="A58" s="143"/>
      <c r="B58" s="82"/>
      <c r="C58" s="74"/>
      <c r="D58" s="23"/>
      <c r="E58" s="25"/>
      <c r="F58" s="23"/>
      <c r="G58" s="75"/>
      <c r="H58" s="23"/>
      <c r="I58" s="292"/>
      <c r="J58" s="74"/>
      <c r="K58" s="72">
        <f t="shared" si="34"/>
        <v>0</v>
      </c>
      <c r="L58" s="72"/>
      <c r="M58" s="72"/>
      <c r="N58" s="72"/>
      <c r="O58" s="72">
        <f t="shared" si="21"/>
        <v>0</v>
      </c>
      <c r="P58" s="72"/>
      <c r="Q58" s="72">
        <f t="shared" si="35"/>
        <v>0</v>
      </c>
      <c r="R58" s="72">
        <f t="shared" si="27"/>
        <v>0</v>
      </c>
      <c r="S58" s="21"/>
      <c r="T58" s="192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73"/>
      <c r="AH58" s="249" t="e">
        <f t="shared" si="28"/>
        <v>#DIV/0!</v>
      </c>
      <c r="AI58" s="249" t="e">
        <f t="shared" si="29"/>
        <v>#DIV/0!</v>
      </c>
      <c r="AJ58" s="249" t="e">
        <f t="shared" si="30"/>
        <v>#DIV/0!</v>
      </c>
      <c r="AK58" s="249" t="e">
        <f t="shared" si="31"/>
        <v>#DIV/0!</v>
      </c>
      <c r="AL58" s="249" t="e">
        <f>$O58*(#REF!*100/$Q58)/100</f>
        <v>#REF!</v>
      </c>
      <c r="AM58" s="249" t="e">
        <f>$O58*(#REF!*100/$Q58)/100</f>
        <v>#REF!</v>
      </c>
      <c r="AN58" s="249" t="e">
        <f t="shared" si="32"/>
        <v>#DIV/0!</v>
      </c>
      <c r="AO58" s="249" t="e">
        <f t="shared" si="13"/>
        <v>#DIV/0!</v>
      </c>
    </row>
    <row r="59" spans="1:69" hidden="1">
      <c r="A59" s="143"/>
      <c r="B59" s="82"/>
      <c r="C59" s="74"/>
      <c r="D59" s="23"/>
      <c r="E59" s="25"/>
      <c r="F59" s="23"/>
      <c r="G59" s="75"/>
      <c r="H59" s="23"/>
      <c r="I59" s="292"/>
      <c r="J59" s="74"/>
      <c r="K59" s="72">
        <f t="shared" si="34"/>
        <v>0</v>
      </c>
      <c r="L59" s="72"/>
      <c r="M59" s="72"/>
      <c r="N59" s="72"/>
      <c r="O59" s="72">
        <f t="shared" si="21"/>
        <v>0</v>
      </c>
      <c r="P59" s="72"/>
      <c r="Q59" s="72">
        <f t="shared" si="35"/>
        <v>0</v>
      </c>
      <c r="R59" s="72">
        <f t="shared" si="27"/>
        <v>0</v>
      </c>
      <c r="S59" s="21"/>
      <c r="T59" s="192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73"/>
      <c r="AH59" s="249" t="e">
        <f t="shared" si="28"/>
        <v>#DIV/0!</v>
      </c>
      <c r="AI59" s="249" t="e">
        <f t="shared" si="29"/>
        <v>#DIV/0!</v>
      </c>
      <c r="AJ59" s="249" t="e">
        <f t="shared" si="30"/>
        <v>#DIV/0!</v>
      </c>
      <c r="AK59" s="249" t="e">
        <f t="shared" si="31"/>
        <v>#DIV/0!</v>
      </c>
      <c r="AL59" s="249" t="e">
        <f>$O59*(#REF!*100/$Q59)/100</f>
        <v>#REF!</v>
      </c>
      <c r="AM59" s="249" t="e">
        <f>$O59*(#REF!*100/$Q59)/100</f>
        <v>#REF!</v>
      </c>
      <c r="AN59" s="249" t="e">
        <f t="shared" si="32"/>
        <v>#DIV/0!</v>
      </c>
      <c r="AO59" s="249" t="e">
        <f t="shared" si="13"/>
        <v>#DIV/0!</v>
      </c>
    </row>
    <row r="60" spans="1:69" hidden="1">
      <c r="A60" s="143"/>
      <c r="B60" s="82"/>
      <c r="C60" s="74"/>
      <c r="D60" s="23"/>
      <c r="E60" s="25"/>
      <c r="F60" s="23"/>
      <c r="G60" s="75"/>
      <c r="H60" s="23"/>
      <c r="I60" s="292"/>
      <c r="J60" s="74"/>
      <c r="K60" s="72">
        <f t="shared" si="34"/>
        <v>0</v>
      </c>
      <c r="L60" s="72"/>
      <c r="M60" s="72"/>
      <c r="N60" s="72"/>
      <c r="O60" s="72">
        <f t="shared" si="21"/>
        <v>0</v>
      </c>
      <c r="P60" s="72"/>
      <c r="Q60" s="72">
        <f t="shared" si="35"/>
        <v>0</v>
      </c>
      <c r="R60" s="72">
        <f t="shared" si="27"/>
        <v>0</v>
      </c>
      <c r="S60" s="21"/>
      <c r="T60" s="192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73"/>
      <c r="AH60" s="249" t="e">
        <f t="shared" si="28"/>
        <v>#DIV/0!</v>
      </c>
      <c r="AI60" s="249" t="e">
        <f t="shared" si="29"/>
        <v>#DIV/0!</v>
      </c>
      <c r="AJ60" s="249" t="e">
        <f t="shared" si="30"/>
        <v>#DIV/0!</v>
      </c>
      <c r="AK60" s="249" t="e">
        <f t="shared" si="31"/>
        <v>#DIV/0!</v>
      </c>
      <c r="AL60" s="249" t="e">
        <f>$O60*(#REF!*100/$Q60)/100</f>
        <v>#REF!</v>
      </c>
      <c r="AM60" s="249" t="e">
        <f>$O60*(#REF!*100/$Q60)/100</f>
        <v>#REF!</v>
      </c>
      <c r="AN60" s="249" t="e">
        <f t="shared" si="32"/>
        <v>#DIV/0!</v>
      </c>
      <c r="AO60" s="249" t="e">
        <f t="shared" si="13"/>
        <v>#DIV/0!</v>
      </c>
    </row>
    <row r="61" spans="1:69" hidden="1">
      <c r="A61" s="143"/>
      <c r="B61" s="82"/>
      <c r="C61" s="74"/>
      <c r="D61" s="23"/>
      <c r="E61" s="25"/>
      <c r="F61" s="23"/>
      <c r="G61" s="75"/>
      <c r="H61" s="23"/>
      <c r="I61" s="292"/>
      <c r="J61" s="74"/>
      <c r="K61" s="72">
        <f t="shared" si="34"/>
        <v>0</v>
      </c>
      <c r="L61" s="72"/>
      <c r="M61" s="72"/>
      <c r="N61" s="72"/>
      <c r="O61" s="72">
        <f t="shared" si="21"/>
        <v>0</v>
      </c>
      <c r="P61" s="72"/>
      <c r="Q61" s="72">
        <f t="shared" si="35"/>
        <v>0</v>
      </c>
      <c r="R61" s="72">
        <f t="shared" si="27"/>
        <v>0</v>
      </c>
      <c r="S61" s="21"/>
      <c r="T61" s="192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73"/>
      <c r="AH61" s="249" t="e">
        <f t="shared" si="28"/>
        <v>#DIV/0!</v>
      </c>
      <c r="AI61" s="249" t="e">
        <f t="shared" si="29"/>
        <v>#DIV/0!</v>
      </c>
      <c r="AJ61" s="249" t="e">
        <f t="shared" si="30"/>
        <v>#DIV/0!</v>
      </c>
      <c r="AK61" s="249" t="e">
        <f t="shared" si="31"/>
        <v>#DIV/0!</v>
      </c>
      <c r="AL61" s="249" t="e">
        <f>$O61*(#REF!*100/$Q61)/100</f>
        <v>#REF!</v>
      </c>
      <c r="AM61" s="249" t="e">
        <f>$O61*(#REF!*100/$Q61)/100</f>
        <v>#REF!</v>
      </c>
      <c r="AN61" s="249" t="e">
        <f t="shared" si="32"/>
        <v>#DIV/0!</v>
      </c>
      <c r="AO61" s="249" t="e">
        <f t="shared" si="13"/>
        <v>#DIV/0!</v>
      </c>
    </row>
    <row r="62" spans="1:69" hidden="1">
      <c r="A62" s="143"/>
      <c r="B62" s="82"/>
      <c r="C62" s="74"/>
      <c r="D62" s="23"/>
      <c r="E62" s="25"/>
      <c r="F62" s="23"/>
      <c r="G62" s="75"/>
      <c r="H62" s="23"/>
      <c r="I62" s="292"/>
      <c r="J62" s="74"/>
      <c r="K62" s="72">
        <f t="shared" si="34"/>
        <v>0</v>
      </c>
      <c r="L62" s="72"/>
      <c r="M62" s="72"/>
      <c r="N62" s="72"/>
      <c r="O62" s="72">
        <f t="shared" si="21"/>
        <v>0</v>
      </c>
      <c r="P62" s="72"/>
      <c r="Q62" s="72">
        <f t="shared" si="35"/>
        <v>0</v>
      </c>
      <c r="R62" s="72">
        <f t="shared" si="27"/>
        <v>0</v>
      </c>
      <c r="S62" s="21"/>
      <c r="T62" s="192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73"/>
      <c r="AH62" s="249" t="e">
        <f t="shared" si="28"/>
        <v>#DIV/0!</v>
      </c>
      <c r="AI62" s="249" t="e">
        <f t="shared" si="29"/>
        <v>#DIV/0!</v>
      </c>
      <c r="AJ62" s="249" t="e">
        <f t="shared" si="30"/>
        <v>#DIV/0!</v>
      </c>
      <c r="AK62" s="249" t="e">
        <f t="shared" si="31"/>
        <v>#DIV/0!</v>
      </c>
      <c r="AL62" s="249" t="e">
        <f>$O62*(#REF!*100/$Q62)/100</f>
        <v>#REF!</v>
      </c>
      <c r="AM62" s="249" t="e">
        <f>$O62*(#REF!*100/$Q62)/100</f>
        <v>#REF!</v>
      </c>
      <c r="AN62" s="249" t="e">
        <f t="shared" si="32"/>
        <v>#DIV/0!</v>
      </c>
      <c r="AO62" s="249" t="e">
        <f t="shared" si="13"/>
        <v>#DIV/0!</v>
      </c>
    </row>
    <row r="63" spans="1:69" hidden="1">
      <c r="A63" s="143"/>
      <c r="B63" s="82"/>
      <c r="C63" s="74"/>
      <c r="D63" s="23"/>
      <c r="E63" s="25"/>
      <c r="F63" s="23"/>
      <c r="G63" s="75"/>
      <c r="H63" s="23"/>
      <c r="I63" s="292"/>
      <c r="J63" s="74"/>
      <c r="K63" s="72">
        <f t="shared" si="34"/>
        <v>0</v>
      </c>
      <c r="L63" s="72"/>
      <c r="M63" s="72"/>
      <c r="N63" s="72"/>
      <c r="O63" s="72">
        <f t="shared" ref="O63:O74" si="36">Q63/2</f>
        <v>0</v>
      </c>
      <c r="P63" s="72"/>
      <c r="Q63" s="72">
        <f t="shared" si="35"/>
        <v>0</v>
      </c>
      <c r="R63" s="72">
        <f t="shared" si="27"/>
        <v>0</v>
      </c>
      <c r="S63" s="21"/>
      <c r="T63" s="192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73"/>
      <c r="AH63" s="249" t="e">
        <f t="shared" si="28"/>
        <v>#DIV/0!</v>
      </c>
      <c r="AI63" s="249" t="e">
        <f t="shared" si="29"/>
        <v>#DIV/0!</v>
      </c>
      <c r="AJ63" s="249" t="e">
        <f t="shared" si="30"/>
        <v>#DIV/0!</v>
      </c>
      <c r="AK63" s="249" t="e">
        <f t="shared" si="31"/>
        <v>#DIV/0!</v>
      </c>
      <c r="AL63" s="249" t="e">
        <f>$O63*(#REF!*100/$Q63)/100</f>
        <v>#REF!</v>
      </c>
      <c r="AM63" s="249" t="e">
        <f>$O63*(#REF!*100/$Q63)/100</f>
        <v>#REF!</v>
      </c>
      <c r="AN63" s="249" t="e">
        <f t="shared" si="32"/>
        <v>#DIV/0!</v>
      </c>
      <c r="AO63" s="249" t="e">
        <f t="shared" si="13"/>
        <v>#DIV/0!</v>
      </c>
    </row>
    <row r="64" spans="1:69" s="125" customFormat="1" ht="13.5" customHeight="1">
      <c r="A64" s="145" t="s">
        <v>363</v>
      </c>
      <c r="B64" s="121" t="s">
        <v>299</v>
      </c>
      <c r="C64" s="542">
        <f>COUNTIF(C65:D74,1)+COUNTIF(C65:D74,2)+COUNTIF(C65:D74,3)+COUNTIF(C65:D74,4)+COUNTIF(C65:D74,5)+COUNTIF(C65:D74,6)+COUNTIF(C65:D74,7)+COUNTIF(C65:D74,8)</f>
        <v>0</v>
      </c>
      <c r="D64" s="542"/>
      <c r="E64" s="543">
        <f>COUNTIF(E65:F74,1)+COUNTIF(E65:F74,2)+COUNTIF(E65:F74,3)+COUNTIF(E65:F74,4)+COUNTIF(E65:F74,5)+COUNTIF(E65:F74,6)+COUNTIF(E65:F74,7)+COUNTIF(E65:F74,8)</f>
        <v>6</v>
      </c>
      <c r="F64" s="542"/>
      <c r="G64" s="538">
        <f>COUNTIF(G65:H74,1)+COUNTIF(G65:H74,2)+COUNTIF(G65:H74,3)+COUNTIF(G65:H74,4)+COUNTIF(G65:H74,5)+COUNTIF(G65:H74,6)+COUNTIF(G65:H74,7)+COUNTIF(G65:H74,8)</f>
        <v>0</v>
      </c>
      <c r="H64" s="539"/>
      <c r="I64" s="538">
        <f>COUNTIF(I65:J74,1)+COUNTIF(I65:J74,2)+COUNTIF(I65:J74,3)+COUNTIF(I65:J74,4)+COUNTIF(I65:J74,5)+COUNTIF(I65:J74,6)+COUNTIF(I65:J74,7)+COUNTIF(I65:J74,8)</f>
        <v>0</v>
      </c>
      <c r="J64" s="539"/>
      <c r="K64" s="122">
        <f t="shared" ref="K64:N64" si="37">SUM(K65:K70)</f>
        <v>418</v>
      </c>
      <c r="L64" s="122">
        <f t="shared" si="37"/>
        <v>0</v>
      </c>
      <c r="M64" s="122">
        <f t="shared" si="37"/>
        <v>0</v>
      </c>
      <c r="N64" s="122">
        <f t="shared" si="37"/>
        <v>0</v>
      </c>
      <c r="O64" s="122">
        <f>SUM(O65:O74)</f>
        <v>0</v>
      </c>
      <c r="P64" s="122"/>
      <c r="Q64" s="122">
        <f>SUM(Q65:Q74)</f>
        <v>418</v>
      </c>
      <c r="R64" s="122">
        <f>SUM(R65:R74)</f>
        <v>116</v>
      </c>
      <c r="S64" s="123">
        <f>SUM(S65:S74)</f>
        <v>302</v>
      </c>
      <c r="T64" s="123"/>
      <c r="U64" s="123">
        <f t="shared" ref="U64:V64" si="38">SUM(U65:U74)</f>
        <v>0</v>
      </c>
      <c r="V64" s="123">
        <f t="shared" si="38"/>
        <v>0</v>
      </c>
      <c r="W64" s="122">
        <f>SUM(W65:W85)</f>
        <v>144</v>
      </c>
      <c r="X64" s="122">
        <f t="shared" ref="X64:AC64" si="39">SUM(X65:X85)</f>
        <v>138</v>
      </c>
      <c r="Y64" s="122">
        <f t="shared" si="39"/>
        <v>0</v>
      </c>
      <c r="Z64" s="122">
        <f t="shared" si="39"/>
        <v>64</v>
      </c>
      <c r="AA64" s="122">
        <f t="shared" si="39"/>
        <v>0</v>
      </c>
      <c r="AB64" s="122">
        <f t="shared" si="39"/>
        <v>72</v>
      </c>
      <c r="AC64" s="122">
        <f t="shared" si="39"/>
        <v>0</v>
      </c>
      <c r="AD64" s="122"/>
      <c r="AE64" s="124">
        <f>SUM(AE65:AE69)</f>
        <v>416</v>
      </c>
      <c r="AF64" s="167"/>
      <c r="AG64" s="167"/>
      <c r="AH64" s="256">
        <f>SUM(AH65:AH69)</f>
        <v>0</v>
      </c>
      <c r="AI64" s="256">
        <f t="shared" ref="AI64:AO64" si="40">SUM(AI65:AI69)</f>
        <v>0</v>
      </c>
      <c r="AJ64" s="256">
        <f t="shared" si="40"/>
        <v>0</v>
      </c>
      <c r="AK64" s="256">
        <f t="shared" si="40"/>
        <v>0</v>
      </c>
      <c r="AL64" s="256" t="e">
        <f t="shared" si="40"/>
        <v>#REF!</v>
      </c>
      <c r="AM64" s="256" t="e">
        <f t="shared" si="40"/>
        <v>#REF!</v>
      </c>
      <c r="AN64" s="256">
        <f t="shared" si="40"/>
        <v>0</v>
      </c>
      <c r="AO64" s="256">
        <f t="shared" si="40"/>
        <v>0</v>
      </c>
      <c r="AP64" s="254"/>
      <c r="AQ64" s="167"/>
      <c r="AR64" s="167"/>
      <c r="AS64" s="167"/>
      <c r="AT64" s="167"/>
      <c r="AU64" s="167"/>
      <c r="AV64" s="167"/>
      <c r="AW64" s="167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8"/>
    </row>
    <row r="65" spans="1:69" s="8" customFormat="1" ht="14.25" customHeight="1">
      <c r="A65" s="143" t="s">
        <v>364</v>
      </c>
      <c r="B65" s="84" t="s">
        <v>300</v>
      </c>
      <c r="C65" s="75"/>
      <c r="D65" s="356"/>
      <c r="E65" s="357">
        <v>3</v>
      </c>
      <c r="F65" s="356"/>
      <c r="G65" s="75"/>
      <c r="H65" s="293"/>
      <c r="I65" s="356"/>
      <c r="J65" s="114"/>
      <c r="K65" s="85">
        <f>O65+Q65</f>
        <v>48</v>
      </c>
      <c r="L65" s="85"/>
      <c r="M65" s="85"/>
      <c r="N65" s="85"/>
      <c r="O65" s="72"/>
      <c r="P65" s="72"/>
      <c r="Q65" s="72">
        <f t="shared" ref="Q65:Q74" si="41">SUM(U65:AB65)</f>
        <v>48</v>
      </c>
      <c r="R65" s="72">
        <f t="shared" ref="R65:R74" si="42">Q65-S65</f>
        <v>32</v>
      </c>
      <c r="S65" s="72">
        <v>16</v>
      </c>
      <c r="T65" s="192"/>
      <c r="U65" s="19"/>
      <c r="V65" s="19"/>
      <c r="W65" s="19">
        <v>48</v>
      </c>
      <c r="X65" s="19"/>
      <c r="Y65" s="19"/>
      <c r="Z65" s="19"/>
      <c r="AA65" s="19"/>
      <c r="AB65" s="19"/>
      <c r="AC65" s="19"/>
      <c r="AD65" s="19"/>
      <c r="AE65" s="240">
        <v>48</v>
      </c>
      <c r="AF65" s="129"/>
      <c r="AG65" s="129"/>
      <c r="AH65" s="249">
        <f t="shared" ref="AH65:AH74" si="43">$O65*(U65*100/$Q65)/100</f>
        <v>0</v>
      </c>
      <c r="AI65" s="249">
        <f t="shared" ref="AI65:AI74" si="44">$O65*(V65*100/$Q65)/100</f>
        <v>0</v>
      </c>
      <c r="AJ65" s="249">
        <f t="shared" ref="AJ65:AJ74" si="45">$O65*(W65*100/$Q65)/100</f>
        <v>0</v>
      </c>
      <c r="AK65" s="249">
        <f t="shared" ref="AK65:AK74" si="46">$O65*(X65*100/$Q65)/100</f>
        <v>0</v>
      </c>
      <c r="AL65" s="249" t="e">
        <f>$O65*(#REF!*100/$Q65)/100</f>
        <v>#REF!</v>
      </c>
      <c r="AM65" s="249" t="e">
        <f>$O65*(#REF!*100/$Q65)/100</f>
        <v>#REF!</v>
      </c>
      <c r="AN65" s="249">
        <f t="shared" ref="AN65:AN74" si="47">$O65*(Z65*100/$Q65)/100</f>
        <v>0</v>
      </c>
      <c r="AO65" s="249">
        <f t="shared" si="13"/>
        <v>0</v>
      </c>
      <c r="AP65" s="129"/>
      <c r="AQ65" s="129"/>
      <c r="AR65" s="129"/>
      <c r="AS65" s="129"/>
      <c r="AT65" s="129"/>
      <c r="AU65" s="129"/>
      <c r="AV65" s="129"/>
      <c r="AW65" s="129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1:69" s="8" customFormat="1" ht="13.5" customHeight="1">
      <c r="A66" s="143" t="s">
        <v>365</v>
      </c>
      <c r="B66" s="84" t="s">
        <v>283</v>
      </c>
      <c r="C66" s="75"/>
      <c r="D66" s="356"/>
      <c r="E66" s="357">
        <v>5</v>
      </c>
      <c r="F66" s="356"/>
      <c r="G66" s="75"/>
      <c r="H66" s="293"/>
      <c r="I66" s="356"/>
      <c r="J66" s="114"/>
      <c r="K66" s="85">
        <f t="shared" ref="K66:K74" si="48">O66+Q66</f>
        <v>110</v>
      </c>
      <c r="L66" s="85"/>
      <c r="M66" s="85"/>
      <c r="N66" s="85"/>
      <c r="O66" s="268"/>
      <c r="P66" s="72"/>
      <c r="Q66" s="72">
        <f t="shared" si="41"/>
        <v>110</v>
      </c>
      <c r="R66" s="72">
        <f t="shared" si="42"/>
        <v>0</v>
      </c>
      <c r="S66" s="72">
        <v>110</v>
      </c>
      <c r="T66" s="358"/>
      <c r="U66" s="19"/>
      <c r="V66" s="19"/>
      <c r="W66" s="373">
        <v>32</v>
      </c>
      <c r="X66" s="19">
        <v>46</v>
      </c>
      <c r="Y66" s="19"/>
      <c r="Z66" s="19">
        <v>32</v>
      </c>
      <c r="AA66" s="19"/>
      <c r="AB66" s="19"/>
      <c r="AC66" s="19"/>
      <c r="AD66" s="19"/>
      <c r="AE66" s="240">
        <v>126</v>
      </c>
      <c r="AF66" s="129"/>
      <c r="AG66" s="129"/>
      <c r="AH66" s="249">
        <f t="shared" si="43"/>
        <v>0</v>
      </c>
      <c r="AI66" s="249">
        <f t="shared" si="44"/>
        <v>0</v>
      </c>
      <c r="AJ66" s="249">
        <f t="shared" si="45"/>
        <v>0</v>
      </c>
      <c r="AK66" s="249">
        <f t="shared" si="46"/>
        <v>0</v>
      </c>
      <c r="AL66" s="249" t="e">
        <f>$O66*(#REF!*100/$Q66)/100</f>
        <v>#REF!</v>
      </c>
      <c r="AM66" s="249" t="e">
        <f>$O66*(#REF!*100/$Q66)/100</f>
        <v>#REF!</v>
      </c>
      <c r="AN66" s="249">
        <f t="shared" si="47"/>
        <v>0</v>
      </c>
      <c r="AO66" s="249">
        <f t="shared" si="13"/>
        <v>0</v>
      </c>
      <c r="AP66" s="448" t="s">
        <v>333</v>
      </c>
      <c r="AQ66" s="449"/>
      <c r="AR66" s="450"/>
      <c r="AS66" s="450"/>
      <c r="AT66" s="129"/>
      <c r="AU66" s="129"/>
      <c r="AV66" s="129"/>
      <c r="AW66" s="129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1:69" s="8" customFormat="1" ht="14.25" customHeight="1">
      <c r="A67" s="143" t="s">
        <v>366</v>
      </c>
      <c r="B67" s="84" t="s">
        <v>301</v>
      </c>
      <c r="C67" s="75"/>
      <c r="D67" s="356"/>
      <c r="E67" s="357">
        <v>4</v>
      </c>
      <c r="F67" s="356"/>
      <c r="G67" s="75"/>
      <c r="H67" s="293"/>
      <c r="I67" s="356"/>
      <c r="J67" s="114"/>
      <c r="K67" s="85">
        <f t="shared" si="48"/>
        <v>78</v>
      </c>
      <c r="L67" s="85"/>
      <c r="M67" s="85"/>
      <c r="N67" s="85"/>
      <c r="O67" s="72"/>
      <c r="P67" s="72"/>
      <c r="Q67" s="72">
        <f t="shared" si="41"/>
        <v>78</v>
      </c>
      <c r="R67" s="72">
        <f t="shared" si="42"/>
        <v>50</v>
      </c>
      <c r="S67" s="89">
        <v>28</v>
      </c>
      <c r="T67" s="192"/>
      <c r="U67" s="19"/>
      <c r="V67" s="19"/>
      <c r="W67" s="19">
        <v>32</v>
      </c>
      <c r="X67" s="19">
        <v>46</v>
      </c>
      <c r="Y67" s="19"/>
      <c r="Z67" s="19"/>
      <c r="AA67" s="19"/>
      <c r="AB67" s="19"/>
      <c r="AC67" s="19"/>
      <c r="AD67" s="346">
        <v>68</v>
      </c>
      <c r="AE67" s="240">
        <v>68</v>
      </c>
      <c r="AF67" s="129"/>
      <c r="AG67" s="129"/>
      <c r="AH67" s="249">
        <f t="shared" si="43"/>
        <v>0</v>
      </c>
      <c r="AI67" s="249">
        <f t="shared" si="44"/>
        <v>0</v>
      </c>
      <c r="AJ67" s="249">
        <f t="shared" si="45"/>
        <v>0</v>
      </c>
      <c r="AK67" s="249">
        <f t="shared" si="46"/>
        <v>0</v>
      </c>
      <c r="AL67" s="249" t="e">
        <f>$O67*(#REF!*100/$Q67)/100</f>
        <v>#REF!</v>
      </c>
      <c r="AM67" s="249" t="e">
        <f>$O67*(#REF!*100/$Q67)/100</f>
        <v>#REF!</v>
      </c>
      <c r="AN67" s="249">
        <f t="shared" si="47"/>
        <v>0</v>
      </c>
      <c r="AO67" s="249">
        <f t="shared" si="13"/>
        <v>0</v>
      </c>
      <c r="AP67" s="129"/>
      <c r="AQ67" s="129"/>
      <c r="AR67" s="129"/>
      <c r="AS67" s="129"/>
      <c r="AT67" s="129"/>
      <c r="AU67" s="129"/>
      <c r="AV67" s="129"/>
      <c r="AW67" s="129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1:69" s="8" customFormat="1" ht="13.5" customHeight="1">
      <c r="A68" s="143" t="s">
        <v>367</v>
      </c>
      <c r="B68" s="362" t="s">
        <v>167</v>
      </c>
      <c r="C68" s="75"/>
      <c r="D68" s="356"/>
      <c r="E68" s="357">
        <v>5</v>
      </c>
      <c r="F68" s="356"/>
      <c r="G68" s="75"/>
      <c r="H68" s="293"/>
      <c r="I68" s="356"/>
      <c r="J68" s="114"/>
      <c r="K68" s="85">
        <f t="shared" ref="K68" si="49">O68+Q68</f>
        <v>110</v>
      </c>
      <c r="L68" s="85"/>
      <c r="M68" s="85"/>
      <c r="N68" s="85"/>
      <c r="O68" s="72"/>
      <c r="P68" s="72"/>
      <c r="Q68" s="72">
        <f t="shared" si="41"/>
        <v>110</v>
      </c>
      <c r="R68" s="72">
        <f t="shared" si="42"/>
        <v>0</v>
      </c>
      <c r="S68" s="72">
        <f>Q68</f>
        <v>110</v>
      </c>
      <c r="T68" s="228"/>
      <c r="U68" s="19"/>
      <c r="V68" s="19"/>
      <c r="W68" s="19">
        <v>32</v>
      </c>
      <c r="X68" s="19">
        <v>46</v>
      </c>
      <c r="Y68" s="19"/>
      <c r="Z68" s="19">
        <v>32</v>
      </c>
      <c r="AA68" s="19"/>
      <c r="AB68" s="19"/>
      <c r="AC68" s="19"/>
      <c r="AD68" s="19"/>
      <c r="AE68" s="240">
        <v>126</v>
      </c>
      <c r="AF68" s="129"/>
      <c r="AG68" s="129"/>
      <c r="AH68" s="249">
        <f t="shared" si="43"/>
        <v>0</v>
      </c>
      <c r="AI68" s="249">
        <f t="shared" si="44"/>
        <v>0</v>
      </c>
      <c r="AJ68" s="249">
        <f t="shared" si="45"/>
        <v>0</v>
      </c>
      <c r="AK68" s="249">
        <f t="shared" si="46"/>
        <v>0</v>
      </c>
      <c r="AL68" s="249" t="e">
        <f>$O68*(#REF!*100/$Q68)/100</f>
        <v>#REF!</v>
      </c>
      <c r="AM68" s="249" t="e">
        <f>$O68*(#REF!*100/$Q68)/100</f>
        <v>#REF!</v>
      </c>
      <c r="AN68" s="249">
        <f t="shared" si="47"/>
        <v>0</v>
      </c>
      <c r="AO68" s="249">
        <f>$O68*(AB68*100/$Q68)/100</f>
        <v>0</v>
      </c>
      <c r="AP68" s="250"/>
      <c r="AQ68" s="129"/>
      <c r="AR68" s="129"/>
      <c r="AS68" s="129"/>
      <c r="AT68" s="129"/>
      <c r="AU68" s="129"/>
      <c r="AV68" s="129"/>
      <c r="AW68" s="129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1:69" s="8" customFormat="1" ht="15" customHeight="1">
      <c r="A69" s="143" t="s">
        <v>368</v>
      </c>
      <c r="B69" s="353" t="s">
        <v>340</v>
      </c>
      <c r="C69" s="75"/>
      <c r="D69" s="356"/>
      <c r="E69" s="357">
        <v>6</v>
      </c>
      <c r="F69" s="356"/>
      <c r="G69" s="75"/>
      <c r="H69" s="293"/>
      <c r="I69" s="356"/>
      <c r="J69" s="86"/>
      <c r="K69" s="85">
        <f t="shared" ref="K69" si="50">O69+Q69</f>
        <v>36</v>
      </c>
      <c r="L69" s="85"/>
      <c r="M69" s="85"/>
      <c r="N69" s="85"/>
      <c r="O69" s="72"/>
      <c r="P69" s="72"/>
      <c r="Q69" s="72">
        <f t="shared" si="41"/>
        <v>36</v>
      </c>
      <c r="R69" s="72">
        <f t="shared" si="42"/>
        <v>17</v>
      </c>
      <c r="S69" s="72">
        <v>19</v>
      </c>
      <c r="T69" s="252"/>
      <c r="U69" s="19"/>
      <c r="V69" s="19"/>
      <c r="W69" s="19"/>
      <c r="X69" s="19"/>
      <c r="Y69" s="19"/>
      <c r="Z69" s="19"/>
      <c r="AA69" s="19"/>
      <c r="AB69" s="19">
        <v>36</v>
      </c>
      <c r="AC69" s="19"/>
      <c r="AD69" s="19"/>
      <c r="AE69" s="240">
        <v>48</v>
      </c>
      <c r="AF69" s="129"/>
      <c r="AG69" s="129"/>
      <c r="AH69" s="249">
        <f t="shared" si="43"/>
        <v>0</v>
      </c>
      <c r="AI69" s="249">
        <f t="shared" si="44"/>
        <v>0</v>
      </c>
      <c r="AJ69" s="249">
        <f t="shared" si="45"/>
        <v>0</v>
      </c>
      <c r="AK69" s="249">
        <f t="shared" si="46"/>
        <v>0</v>
      </c>
      <c r="AL69" s="249" t="e">
        <f>$O69*(#REF!*100/$Q69)/100</f>
        <v>#REF!</v>
      </c>
      <c r="AM69" s="249" t="e">
        <f>$O69*(#REF!*100/$Q69)/100</f>
        <v>#REF!</v>
      </c>
      <c r="AN69" s="249">
        <f t="shared" si="47"/>
        <v>0</v>
      </c>
      <c r="AO69" s="249">
        <f t="shared" ref="AO69" si="51">$O69*(AB69*100/$Q69)/100</f>
        <v>0</v>
      </c>
      <c r="AP69" s="129"/>
      <c r="AQ69" s="129"/>
      <c r="AR69" s="129"/>
      <c r="AS69" s="129"/>
      <c r="AT69" s="129"/>
      <c r="AU69" s="129"/>
      <c r="AV69" s="129"/>
      <c r="AW69" s="129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1:69" s="8" customFormat="1" ht="13.5" customHeight="1">
      <c r="A70" s="396" t="s">
        <v>369</v>
      </c>
      <c r="B70" s="349" t="s">
        <v>359</v>
      </c>
      <c r="C70" s="350"/>
      <c r="D70" s="197"/>
      <c r="E70" s="350" t="s">
        <v>360</v>
      </c>
      <c r="F70" s="197"/>
      <c r="G70" s="350"/>
      <c r="H70" s="198"/>
      <c r="I70" s="197"/>
      <c r="J70" s="198"/>
      <c r="K70" s="312">
        <f t="shared" ref="K70" si="52">SUM(L70:Q70)</f>
        <v>36</v>
      </c>
      <c r="L70" s="199"/>
      <c r="M70" s="199"/>
      <c r="N70" s="199"/>
      <c r="O70" s="199"/>
      <c r="P70" s="199"/>
      <c r="Q70" s="199">
        <f t="shared" ref="Q70" si="53">SUM(U70:AB70)</f>
        <v>36</v>
      </c>
      <c r="R70" s="199">
        <f>Q70-S70</f>
        <v>17</v>
      </c>
      <c r="S70" s="199">
        <v>19</v>
      </c>
      <c r="T70" s="200"/>
      <c r="U70" s="201"/>
      <c r="V70" s="201"/>
      <c r="W70" s="201"/>
      <c r="X70" s="201"/>
      <c r="Y70" s="201"/>
      <c r="Z70" s="201"/>
      <c r="AA70" s="201"/>
      <c r="AB70" s="201">
        <v>36</v>
      </c>
      <c r="AC70" s="201"/>
      <c r="AD70" s="363"/>
      <c r="AE70" s="364"/>
      <c r="AF70" s="129"/>
      <c r="AG70" s="129"/>
      <c r="AH70" s="249">
        <f t="shared" si="43"/>
        <v>0</v>
      </c>
      <c r="AI70" s="249">
        <f t="shared" si="44"/>
        <v>0</v>
      </c>
      <c r="AJ70" s="249">
        <f t="shared" si="45"/>
        <v>0</v>
      </c>
      <c r="AK70" s="249">
        <f t="shared" si="46"/>
        <v>0</v>
      </c>
      <c r="AL70" s="249" t="e">
        <f>$O70*(#REF!*100/$Q70)/100</f>
        <v>#REF!</v>
      </c>
      <c r="AM70" s="249" t="e">
        <f>$O70*(#REF!*100/$Q70)/100</f>
        <v>#REF!</v>
      </c>
      <c r="AN70" s="249">
        <f t="shared" si="47"/>
        <v>0</v>
      </c>
      <c r="AO70" s="249">
        <f t="shared" ref="AO70:AO124" si="54">$O70*(AB70*100/$Q70)/100</f>
        <v>0</v>
      </c>
      <c r="AP70" s="129"/>
      <c r="AQ70" s="129"/>
      <c r="AR70" s="129"/>
      <c r="AS70" s="129"/>
      <c r="AT70" s="129"/>
      <c r="AU70" s="129"/>
      <c r="AV70" s="129"/>
      <c r="AW70" s="129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1:69" s="8" customFormat="1" ht="11.25" hidden="1">
      <c r="A71" s="396" t="s">
        <v>370</v>
      </c>
      <c r="B71" s="224"/>
      <c r="C71" s="397"/>
      <c r="D71" s="197"/>
      <c r="E71" s="266"/>
      <c r="F71" s="197"/>
      <c r="G71" s="398"/>
      <c r="H71" s="198"/>
      <c r="I71" s="197"/>
      <c r="J71" s="397"/>
      <c r="K71" s="199">
        <f t="shared" si="48"/>
        <v>0</v>
      </c>
      <c r="L71" s="199"/>
      <c r="M71" s="199"/>
      <c r="N71" s="199"/>
      <c r="O71" s="199">
        <f t="shared" si="36"/>
        <v>0</v>
      </c>
      <c r="P71" s="199"/>
      <c r="Q71" s="199">
        <f t="shared" si="41"/>
        <v>0</v>
      </c>
      <c r="R71" s="199">
        <f t="shared" si="42"/>
        <v>0</v>
      </c>
      <c r="S71" s="347"/>
      <c r="T71" s="201"/>
      <c r="U71" s="267"/>
      <c r="V71" s="267"/>
      <c r="W71" s="267"/>
      <c r="X71" s="267"/>
      <c r="Y71" s="267"/>
      <c r="Z71" s="267"/>
      <c r="AA71" s="267"/>
      <c r="AB71" s="267"/>
      <c r="AC71" s="267"/>
      <c r="AD71" s="363"/>
      <c r="AE71" s="364"/>
      <c r="AF71" s="129"/>
      <c r="AG71" s="129"/>
      <c r="AH71" s="249" t="e">
        <f t="shared" si="43"/>
        <v>#DIV/0!</v>
      </c>
      <c r="AI71" s="249" t="e">
        <f t="shared" si="44"/>
        <v>#DIV/0!</v>
      </c>
      <c r="AJ71" s="249" t="e">
        <f t="shared" si="45"/>
        <v>#DIV/0!</v>
      </c>
      <c r="AK71" s="249" t="e">
        <f t="shared" si="46"/>
        <v>#DIV/0!</v>
      </c>
      <c r="AL71" s="249" t="e">
        <f>$O71*(#REF!*100/$Q71)/100</f>
        <v>#REF!</v>
      </c>
      <c r="AM71" s="249" t="e">
        <f>$O71*(#REF!*100/$Q71)/100</f>
        <v>#REF!</v>
      </c>
      <c r="AN71" s="249" t="e">
        <f t="shared" si="47"/>
        <v>#DIV/0!</v>
      </c>
      <c r="AO71" s="249" t="e">
        <f t="shared" si="54"/>
        <v>#DIV/0!</v>
      </c>
      <c r="AP71" s="129"/>
      <c r="AQ71" s="129"/>
      <c r="AR71" s="129"/>
      <c r="AS71" s="129"/>
      <c r="AT71" s="129"/>
      <c r="AU71" s="129"/>
      <c r="AV71" s="129"/>
      <c r="AW71" s="129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</row>
    <row r="72" spans="1:69" s="8" customFormat="1" ht="11.25" hidden="1">
      <c r="A72" s="396" t="s">
        <v>371</v>
      </c>
      <c r="B72" s="399"/>
      <c r="C72" s="397"/>
      <c r="D72" s="197"/>
      <c r="E72" s="266"/>
      <c r="F72" s="197"/>
      <c r="G72" s="398"/>
      <c r="H72" s="198"/>
      <c r="I72" s="197"/>
      <c r="J72" s="397"/>
      <c r="K72" s="199">
        <f t="shared" si="48"/>
        <v>0</v>
      </c>
      <c r="L72" s="199"/>
      <c r="M72" s="199"/>
      <c r="N72" s="199"/>
      <c r="O72" s="199">
        <f t="shared" si="36"/>
        <v>0</v>
      </c>
      <c r="P72" s="199"/>
      <c r="Q72" s="199">
        <f t="shared" si="41"/>
        <v>0</v>
      </c>
      <c r="R72" s="199">
        <f t="shared" si="42"/>
        <v>0</v>
      </c>
      <c r="S72" s="347"/>
      <c r="T72" s="201"/>
      <c r="U72" s="267"/>
      <c r="V72" s="267"/>
      <c r="W72" s="267"/>
      <c r="X72" s="267"/>
      <c r="Y72" s="267"/>
      <c r="Z72" s="267"/>
      <c r="AA72" s="267"/>
      <c r="AB72" s="267"/>
      <c r="AC72" s="267"/>
      <c r="AD72" s="363"/>
      <c r="AE72" s="364"/>
      <c r="AF72" s="129"/>
      <c r="AG72" s="129"/>
      <c r="AH72" s="249" t="e">
        <f t="shared" si="43"/>
        <v>#DIV/0!</v>
      </c>
      <c r="AI72" s="249" t="e">
        <f t="shared" si="44"/>
        <v>#DIV/0!</v>
      </c>
      <c r="AJ72" s="249" t="e">
        <f t="shared" si="45"/>
        <v>#DIV/0!</v>
      </c>
      <c r="AK72" s="249" t="e">
        <f t="shared" si="46"/>
        <v>#DIV/0!</v>
      </c>
      <c r="AL72" s="249" t="e">
        <f>$O72*(#REF!*100/$Q72)/100</f>
        <v>#REF!</v>
      </c>
      <c r="AM72" s="249" t="e">
        <f>$O72*(#REF!*100/$Q72)/100</f>
        <v>#REF!</v>
      </c>
      <c r="AN72" s="249" t="e">
        <f t="shared" si="47"/>
        <v>#DIV/0!</v>
      </c>
      <c r="AO72" s="249" t="e">
        <f t="shared" si="54"/>
        <v>#DIV/0!</v>
      </c>
      <c r="AP72" s="129"/>
      <c r="AQ72" s="129"/>
      <c r="AR72" s="129"/>
      <c r="AS72" s="129"/>
      <c r="AT72" s="129"/>
      <c r="AU72" s="129"/>
      <c r="AV72" s="129"/>
      <c r="AW72" s="129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1:69" s="8" customFormat="1" ht="11.25" hidden="1" customHeight="1">
      <c r="A73" s="396" t="s">
        <v>372</v>
      </c>
      <c r="B73" s="349"/>
      <c r="C73" s="397"/>
      <c r="D73" s="197"/>
      <c r="E73" s="266"/>
      <c r="F73" s="197"/>
      <c r="G73" s="398"/>
      <c r="H73" s="198"/>
      <c r="I73" s="197"/>
      <c r="J73" s="397"/>
      <c r="K73" s="199">
        <f t="shared" si="48"/>
        <v>0</v>
      </c>
      <c r="L73" s="199"/>
      <c r="M73" s="199"/>
      <c r="N73" s="199"/>
      <c r="O73" s="199">
        <f t="shared" si="36"/>
        <v>0</v>
      </c>
      <c r="P73" s="199"/>
      <c r="Q73" s="199">
        <f t="shared" si="41"/>
        <v>0</v>
      </c>
      <c r="R73" s="199">
        <f t="shared" si="42"/>
        <v>0</v>
      </c>
      <c r="S73" s="347"/>
      <c r="T73" s="201"/>
      <c r="U73" s="267"/>
      <c r="V73" s="267"/>
      <c r="W73" s="267"/>
      <c r="X73" s="267"/>
      <c r="Y73" s="267"/>
      <c r="Z73" s="267"/>
      <c r="AA73" s="267"/>
      <c r="AB73" s="267"/>
      <c r="AC73" s="267"/>
      <c r="AD73" s="363"/>
      <c r="AE73" s="364"/>
      <c r="AF73" s="129"/>
      <c r="AG73" s="129"/>
      <c r="AH73" s="249" t="e">
        <f t="shared" si="43"/>
        <v>#DIV/0!</v>
      </c>
      <c r="AI73" s="249" t="e">
        <f t="shared" si="44"/>
        <v>#DIV/0!</v>
      </c>
      <c r="AJ73" s="249" t="e">
        <f t="shared" si="45"/>
        <v>#DIV/0!</v>
      </c>
      <c r="AK73" s="249" t="e">
        <f t="shared" si="46"/>
        <v>#DIV/0!</v>
      </c>
      <c r="AL73" s="249" t="e">
        <f>$O73*(#REF!*100/$Q73)/100</f>
        <v>#REF!</v>
      </c>
      <c r="AM73" s="249" t="e">
        <f>$O73*(#REF!*100/$Q73)/100</f>
        <v>#REF!</v>
      </c>
      <c r="AN73" s="249" t="e">
        <f t="shared" si="47"/>
        <v>#DIV/0!</v>
      </c>
      <c r="AO73" s="249" t="e">
        <f t="shared" si="54"/>
        <v>#DIV/0!</v>
      </c>
      <c r="AP73" s="129"/>
      <c r="AQ73" s="129"/>
      <c r="AR73" s="129"/>
      <c r="AS73" s="129"/>
      <c r="AT73" s="129"/>
      <c r="AU73" s="129"/>
      <c r="AV73" s="129"/>
      <c r="AW73" s="129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1:69" s="8" customFormat="1" ht="11.25" hidden="1" customHeight="1">
      <c r="A74" s="143"/>
      <c r="B74" s="82"/>
      <c r="C74" s="87"/>
      <c r="D74" s="23"/>
      <c r="E74" s="25"/>
      <c r="F74" s="23"/>
      <c r="G74" s="325"/>
      <c r="H74" s="326"/>
      <c r="I74" s="323"/>
      <c r="J74" s="324"/>
      <c r="K74" s="72">
        <f t="shared" si="48"/>
        <v>0</v>
      </c>
      <c r="L74" s="72"/>
      <c r="M74" s="72"/>
      <c r="N74" s="72"/>
      <c r="O74" s="72">
        <f t="shared" si="36"/>
        <v>0</v>
      </c>
      <c r="P74" s="72"/>
      <c r="Q74" s="72">
        <f t="shared" si="41"/>
        <v>0</v>
      </c>
      <c r="R74" s="72">
        <f t="shared" si="42"/>
        <v>0</v>
      </c>
      <c r="S74" s="21"/>
      <c r="T74" s="192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73">
        <f>Q74-AD74</f>
        <v>0</v>
      </c>
      <c r="AF74" s="129"/>
      <c r="AG74" s="129"/>
      <c r="AH74" s="249" t="e">
        <f t="shared" si="43"/>
        <v>#DIV/0!</v>
      </c>
      <c r="AI74" s="249" t="e">
        <f t="shared" si="44"/>
        <v>#DIV/0!</v>
      </c>
      <c r="AJ74" s="249" t="e">
        <f t="shared" si="45"/>
        <v>#DIV/0!</v>
      </c>
      <c r="AK74" s="249" t="e">
        <f t="shared" si="46"/>
        <v>#DIV/0!</v>
      </c>
      <c r="AL74" s="249" t="e">
        <f>$O74*(#REF!*100/$Q74)/100</f>
        <v>#REF!</v>
      </c>
      <c r="AM74" s="249" t="e">
        <f>$O74*(#REF!*100/$Q74)/100</f>
        <v>#REF!</v>
      </c>
      <c r="AN74" s="249" t="e">
        <f t="shared" si="47"/>
        <v>#DIV/0!</v>
      </c>
      <c r="AO74" s="249" t="e">
        <f t="shared" si="54"/>
        <v>#DIV/0!</v>
      </c>
      <c r="AP74" s="129"/>
      <c r="AQ74" s="129"/>
      <c r="AR74" s="129"/>
      <c r="AS74" s="129"/>
      <c r="AT74" s="129"/>
      <c r="AU74" s="129"/>
      <c r="AV74" s="129"/>
      <c r="AW74" s="129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1:69" s="127" customFormat="1" ht="23.25" hidden="1" customHeight="1">
      <c r="A75" s="145" t="s">
        <v>40</v>
      </c>
      <c r="B75" s="121" t="s">
        <v>41</v>
      </c>
      <c r="C75" s="539">
        <f>COUNTIF(C76:D85,1)+COUNTIF(C76:D85,2)+COUNTIF(C76:D85,3)+COUNTIF(C76:D85,4)+COUNTIF(C76:D85,5)+COUNTIF(C76:D85,6)+COUNTIF(C76:D85,7)+COUNTIF(C76:D85,8)</f>
        <v>0</v>
      </c>
      <c r="D75" s="539"/>
      <c r="E75" s="538">
        <f>COUNTIF(E76:F85,1)+COUNTIF(E76:F85,2)+COUNTIF(E76:F85,3)+COUNTIF(E76:F85,4)+COUNTIF(E76:F85,5)+COUNTIF(E76:F85,6)+COUNTIF(E76:F85,7)+COUNTIF(E76:F85,8)</f>
        <v>0</v>
      </c>
      <c r="F75" s="539"/>
      <c r="G75" s="325"/>
      <c r="H75" s="326"/>
      <c r="I75" s="323"/>
      <c r="J75" s="324"/>
      <c r="K75" s="122">
        <f>SUM(K76:K85)</f>
        <v>0</v>
      </c>
      <c r="L75" s="122">
        <f t="shared" ref="L75:N75" si="55">SUM(L76:L85)</f>
        <v>0</v>
      </c>
      <c r="M75" s="122">
        <f t="shared" si="55"/>
        <v>0</v>
      </c>
      <c r="N75" s="122">
        <f t="shared" si="55"/>
        <v>0</v>
      </c>
      <c r="O75" s="122">
        <f t="shared" ref="O75:AB75" si="56">SUM(O76:O85)</f>
        <v>0</v>
      </c>
      <c r="P75" s="122"/>
      <c r="Q75" s="122">
        <f t="shared" si="56"/>
        <v>0</v>
      </c>
      <c r="R75" s="122">
        <f t="shared" si="56"/>
        <v>0</v>
      </c>
      <c r="S75" s="123">
        <f t="shared" si="56"/>
        <v>0</v>
      </c>
      <c r="T75" s="123">
        <f t="shared" si="56"/>
        <v>0</v>
      </c>
      <c r="U75" s="123">
        <f t="shared" si="56"/>
        <v>0</v>
      </c>
      <c r="V75" s="123">
        <f t="shared" si="56"/>
        <v>0</v>
      </c>
      <c r="W75" s="123">
        <f t="shared" si="56"/>
        <v>0</v>
      </c>
      <c r="X75" s="123">
        <f t="shared" si="56"/>
        <v>0</v>
      </c>
      <c r="Y75" s="123">
        <f t="shared" si="56"/>
        <v>0</v>
      </c>
      <c r="Z75" s="123">
        <f t="shared" si="56"/>
        <v>0</v>
      </c>
      <c r="AA75" s="123">
        <f t="shared" si="56"/>
        <v>0</v>
      </c>
      <c r="AB75" s="123">
        <f t="shared" si="56"/>
        <v>0</v>
      </c>
      <c r="AC75" s="123"/>
      <c r="AD75" s="123">
        <v>144</v>
      </c>
      <c r="AE75" s="126">
        <f>SUM(AE76:AE78)</f>
        <v>0</v>
      </c>
      <c r="AF75" s="129"/>
      <c r="AG75" s="129"/>
      <c r="AH75" s="255" t="e">
        <f>SUM(AH76:AH78)</f>
        <v>#DIV/0!</v>
      </c>
      <c r="AI75" s="255" t="e">
        <f t="shared" ref="AI75:AO75" si="57">SUM(AI76:AI78)</f>
        <v>#DIV/0!</v>
      </c>
      <c r="AJ75" s="255" t="e">
        <f t="shared" si="57"/>
        <v>#DIV/0!</v>
      </c>
      <c r="AK75" s="255" t="e">
        <f t="shared" si="57"/>
        <v>#DIV/0!</v>
      </c>
      <c r="AL75" s="255" t="e">
        <f t="shared" si="57"/>
        <v>#REF!</v>
      </c>
      <c r="AM75" s="255" t="e">
        <f t="shared" si="57"/>
        <v>#REF!</v>
      </c>
      <c r="AN75" s="255" t="e">
        <f t="shared" si="57"/>
        <v>#DIV/0!</v>
      </c>
      <c r="AO75" s="255" t="e">
        <f t="shared" si="57"/>
        <v>#DIV/0!</v>
      </c>
      <c r="AP75" s="250" t="e">
        <f>SUM(AH75:AO75)</f>
        <v>#DIV/0!</v>
      </c>
      <c r="AQ75" s="129"/>
      <c r="AR75" s="129"/>
      <c r="AS75" s="129"/>
      <c r="AT75" s="129"/>
      <c r="AU75" s="129"/>
      <c r="AV75" s="129"/>
      <c r="AW75" s="129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1:69" s="8" customFormat="1" ht="15" hidden="1" customHeight="1">
      <c r="A76" s="146" t="s">
        <v>258</v>
      </c>
      <c r="B76" s="229"/>
      <c r="C76" s="87"/>
      <c r="D76" s="23"/>
      <c r="E76" s="25"/>
      <c r="F76" s="23"/>
      <c r="G76" s="325"/>
      <c r="H76" s="326"/>
      <c r="I76" s="323"/>
      <c r="J76" s="324"/>
      <c r="K76" s="72">
        <f>O76+Q76</f>
        <v>0</v>
      </c>
      <c r="L76" s="72"/>
      <c r="M76" s="72"/>
      <c r="N76" s="72"/>
      <c r="O76" s="72"/>
      <c r="P76" s="72"/>
      <c r="Q76" s="72">
        <f t="shared" ref="Q76:Q85" si="58">SUM(U76:AB76)</f>
        <v>0</v>
      </c>
      <c r="R76" s="72">
        <f t="shared" ref="R76:R85" si="59">Q76-S76</f>
        <v>0</v>
      </c>
      <c r="S76" s="89"/>
      <c r="T76" s="89"/>
      <c r="U76" s="19"/>
      <c r="V76" s="19"/>
      <c r="W76" s="19"/>
      <c r="X76" s="19"/>
      <c r="Y76" s="19"/>
      <c r="Z76" s="19"/>
      <c r="AA76" s="19"/>
      <c r="AB76" s="19"/>
      <c r="AC76" s="19"/>
      <c r="AD76" s="89"/>
      <c r="AE76" s="60"/>
      <c r="AF76" s="129"/>
      <c r="AG76" s="129"/>
      <c r="AH76" s="249" t="e">
        <f t="shared" ref="AH76:AH85" si="60">$O76*(U76*100/$Q76)/100</f>
        <v>#DIV/0!</v>
      </c>
      <c r="AI76" s="249" t="e">
        <f t="shared" ref="AI76:AI85" si="61">$O76*(V76*100/$Q76)/100</f>
        <v>#DIV/0!</v>
      </c>
      <c r="AJ76" s="249" t="e">
        <f t="shared" ref="AJ76:AJ85" si="62">$O76*(W76*100/$Q76)/100</f>
        <v>#DIV/0!</v>
      </c>
      <c r="AK76" s="249" t="e">
        <f t="shared" ref="AK76:AK85" si="63">$O76*(X76*100/$Q76)/100</f>
        <v>#DIV/0!</v>
      </c>
      <c r="AL76" s="249" t="e">
        <f>$O76*(#REF!*100/$Q76)/100</f>
        <v>#REF!</v>
      </c>
      <c r="AM76" s="249" t="e">
        <f>$O76*(#REF!*100/$Q76)/100</f>
        <v>#REF!</v>
      </c>
      <c r="AN76" s="249" t="e">
        <f t="shared" ref="AN76:AN85" si="64">$O76*(Z76*100/$Q76)/100</f>
        <v>#DIV/0!</v>
      </c>
      <c r="AO76" s="249" t="e">
        <f t="shared" si="54"/>
        <v>#DIV/0!</v>
      </c>
      <c r="AP76" s="129"/>
      <c r="AQ76" s="129"/>
      <c r="AR76" s="129"/>
      <c r="AS76" s="129"/>
      <c r="AT76" s="129"/>
      <c r="AU76" s="129"/>
      <c r="AV76" s="129"/>
      <c r="AW76" s="129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1:69" s="8" customFormat="1" ht="23.25" hidden="1" customHeight="1">
      <c r="A77" s="147" t="s">
        <v>259</v>
      </c>
      <c r="B77" s="90"/>
      <c r="C77" s="87"/>
      <c r="D77" s="23"/>
      <c r="E77" s="25"/>
      <c r="F77" s="23"/>
      <c r="G77" s="325"/>
      <c r="H77" s="326"/>
      <c r="I77" s="323"/>
      <c r="J77" s="324"/>
      <c r="K77" s="72">
        <f t="shared" ref="K77:K85" si="65">O77+Q77</f>
        <v>0</v>
      </c>
      <c r="L77" s="72"/>
      <c r="M77" s="72"/>
      <c r="N77" s="72"/>
      <c r="O77" s="72"/>
      <c r="P77" s="72"/>
      <c r="Q77" s="72">
        <f t="shared" si="58"/>
        <v>0</v>
      </c>
      <c r="R77" s="72">
        <f t="shared" si="59"/>
        <v>0</v>
      </c>
      <c r="S77" s="89"/>
      <c r="T77" s="89"/>
      <c r="U77" s="19"/>
      <c r="V77" s="19"/>
      <c r="W77" s="19"/>
      <c r="X77" s="19"/>
      <c r="Y77" s="19"/>
      <c r="Z77" s="19"/>
      <c r="AA77" s="19"/>
      <c r="AB77" s="19"/>
      <c r="AC77" s="19"/>
      <c r="AD77" s="89"/>
      <c r="AE77" s="60"/>
      <c r="AF77" s="129"/>
      <c r="AG77" s="129"/>
      <c r="AH77" s="249" t="e">
        <f t="shared" si="60"/>
        <v>#DIV/0!</v>
      </c>
      <c r="AI77" s="249" t="e">
        <f t="shared" si="61"/>
        <v>#DIV/0!</v>
      </c>
      <c r="AJ77" s="249" t="e">
        <f t="shared" si="62"/>
        <v>#DIV/0!</v>
      </c>
      <c r="AK77" s="249" t="e">
        <f t="shared" si="63"/>
        <v>#DIV/0!</v>
      </c>
      <c r="AL77" s="249" t="e">
        <f>$O77*(#REF!*100/$Q77)/100</f>
        <v>#REF!</v>
      </c>
      <c r="AM77" s="249" t="e">
        <f>$O77*(#REF!*100/$Q77)/100</f>
        <v>#REF!</v>
      </c>
      <c r="AN77" s="249" t="e">
        <f t="shared" si="64"/>
        <v>#DIV/0!</v>
      </c>
      <c r="AO77" s="249" t="e">
        <f t="shared" si="54"/>
        <v>#DIV/0!</v>
      </c>
      <c r="AP77" s="129"/>
      <c r="AQ77" s="129"/>
      <c r="AR77" s="129"/>
      <c r="AS77" s="129"/>
      <c r="AT77" s="129"/>
      <c r="AU77" s="129"/>
      <c r="AV77" s="129"/>
      <c r="AW77" s="129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1:69" s="8" customFormat="1" ht="25.5" hidden="1" customHeight="1">
      <c r="A78" s="147" t="s">
        <v>43</v>
      </c>
      <c r="B78" s="91"/>
      <c r="C78" s="87"/>
      <c r="D78" s="23"/>
      <c r="E78" s="25"/>
      <c r="F78" s="23"/>
      <c r="G78" s="325"/>
      <c r="H78" s="326"/>
      <c r="I78" s="323"/>
      <c r="J78" s="324"/>
      <c r="K78" s="72">
        <f t="shared" si="65"/>
        <v>0</v>
      </c>
      <c r="L78" s="72"/>
      <c r="M78" s="72"/>
      <c r="N78" s="72"/>
      <c r="O78" s="72"/>
      <c r="P78" s="72"/>
      <c r="Q78" s="72">
        <f t="shared" si="58"/>
        <v>0</v>
      </c>
      <c r="R78" s="72">
        <f t="shared" si="59"/>
        <v>0</v>
      </c>
      <c r="S78" s="89"/>
      <c r="T78" s="89"/>
      <c r="U78" s="19"/>
      <c r="V78" s="19"/>
      <c r="W78" s="19"/>
      <c r="X78" s="19"/>
      <c r="Y78" s="19"/>
      <c r="Z78" s="19"/>
      <c r="AA78" s="19"/>
      <c r="AB78" s="19"/>
      <c r="AC78" s="19"/>
      <c r="AD78" s="89"/>
      <c r="AE78" s="60"/>
      <c r="AF78" s="129"/>
      <c r="AG78" s="129"/>
      <c r="AH78" s="249" t="e">
        <f t="shared" si="60"/>
        <v>#DIV/0!</v>
      </c>
      <c r="AI78" s="249" t="e">
        <f t="shared" si="61"/>
        <v>#DIV/0!</v>
      </c>
      <c r="AJ78" s="249" t="e">
        <f t="shared" si="62"/>
        <v>#DIV/0!</v>
      </c>
      <c r="AK78" s="249" t="e">
        <f t="shared" si="63"/>
        <v>#DIV/0!</v>
      </c>
      <c r="AL78" s="249" t="e">
        <f>$O78*(#REF!*100/$Q78)/100</f>
        <v>#REF!</v>
      </c>
      <c r="AM78" s="249" t="e">
        <f>$O78*(#REF!*100/$Q78)/100</f>
        <v>#REF!</v>
      </c>
      <c r="AN78" s="249" t="e">
        <f t="shared" si="64"/>
        <v>#DIV/0!</v>
      </c>
      <c r="AO78" s="249" t="e">
        <f t="shared" si="54"/>
        <v>#DIV/0!</v>
      </c>
      <c r="AP78" s="129"/>
      <c r="AQ78" s="129"/>
      <c r="AR78" s="129"/>
      <c r="AS78" s="129"/>
      <c r="AT78" s="129"/>
      <c r="AU78" s="129"/>
      <c r="AV78" s="129"/>
      <c r="AW78" s="129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1:69" s="8" customFormat="1" ht="12" hidden="1" customHeight="1">
      <c r="A79" s="263" t="s">
        <v>44</v>
      </c>
      <c r="B79" s="264"/>
      <c r="C79" s="265"/>
      <c r="D79" s="197"/>
      <c r="E79" s="266"/>
      <c r="F79" s="197"/>
      <c r="G79" s="325"/>
      <c r="H79" s="326"/>
      <c r="I79" s="323"/>
      <c r="J79" s="324"/>
      <c r="K79" s="199">
        <f t="shared" si="65"/>
        <v>0</v>
      </c>
      <c r="L79" s="199"/>
      <c r="M79" s="199"/>
      <c r="N79" s="199"/>
      <c r="O79" s="199"/>
      <c r="P79" s="199"/>
      <c r="Q79" s="199">
        <f t="shared" si="58"/>
        <v>0</v>
      </c>
      <c r="R79" s="199">
        <f t="shared" si="59"/>
        <v>0</v>
      </c>
      <c r="S79" s="200"/>
      <c r="T79" s="200"/>
      <c r="U79" s="267"/>
      <c r="V79" s="267"/>
      <c r="W79" s="267"/>
      <c r="X79" s="267"/>
      <c r="Y79" s="267"/>
      <c r="Z79" s="267"/>
      <c r="AA79" s="267"/>
      <c r="AB79" s="267"/>
      <c r="AC79" s="267"/>
      <c r="AD79" s="200"/>
      <c r="AE79" s="60"/>
      <c r="AF79" s="129"/>
      <c r="AG79" s="129"/>
      <c r="AH79" s="249" t="e">
        <f t="shared" si="60"/>
        <v>#DIV/0!</v>
      </c>
      <c r="AI79" s="249" t="e">
        <f t="shared" si="61"/>
        <v>#DIV/0!</v>
      </c>
      <c r="AJ79" s="249" t="e">
        <f t="shared" si="62"/>
        <v>#DIV/0!</v>
      </c>
      <c r="AK79" s="249" t="e">
        <f t="shared" si="63"/>
        <v>#DIV/0!</v>
      </c>
      <c r="AL79" s="249" t="e">
        <f>$O79*(#REF!*100/$Q79)/100</f>
        <v>#REF!</v>
      </c>
      <c r="AM79" s="249" t="e">
        <f>$O79*(#REF!*100/$Q79)/100</f>
        <v>#REF!</v>
      </c>
      <c r="AN79" s="249" t="e">
        <f t="shared" si="64"/>
        <v>#DIV/0!</v>
      </c>
      <c r="AO79" s="249" t="e">
        <f t="shared" si="54"/>
        <v>#DIV/0!</v>
      </c>
      <c r="AP79" s="129"/>
      <c r="AQ79" s="129"/>
      <c r="AR79" s="129"/>
      <c r="AS79" s="129"/>
      <c r="AT79" s="129"/>
      <c r="AU79" s="129"/>
      <c r="AV79" s="129"/>
      <c r="AW79" s="129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1:69" s="8" customFormat="1" ht="11.25" hidden="1" customHeight="1">
      <c r="A80" s="147" t="s">
        <v>45</v>
      </c>
      <c r="B80" s="91"/>
      <c r="C80" s="87"/>
      <c r="D80" s="23"/>
      <c r="E80" s="25"/>
      <c r="F80" s="23"/>
      <c r="G80" s="325"/>
      <c r="H80" s="326"/>
      <c r="I80" s="323"/>
      <c r="J80" s="324"/>
      <c r="K80" s="72">
        <f t="shared" si="65"/>
        <v>0</v>
      </c>
      <c r="L80" s="72"/>
      <c r="M80" s="72"/>
      <c r="N80" s="72"/>
      <c r="O80" s="72">
        <f t="shared" ref="O80:O85" si="66">Q80/2</f>
        <v>0</v>
      </c>
      <c r="P80" s="72"/>
      <c r="Q80" s="72">
        <f t="shared" si="58"/>
        <v>0</v>
      </c>
      <c r="R80" s="72">
        <f t="shared" si="59"/>
        <v>0</v>
      </c>
      <c r="S80" s="89"/>
      <c r="T80" s="89"/>
      <c r="U80" s="19"/>
      <c r="V80" s="19"/>
      <c r="W80" s="19"/>
      <c r="X80" s="19"/>
      <c r="Y80" s="19"/>
      <c r="Z80" s="19"/>
      <c r="AA80" s="19"/>
      <c r="AB80" s="19"/>
      <c r="AC80" s="19"/>
      <c r="AD80" s="89"/>
      <c r="AE80" s="60">
        <f t="shared" ref="AE80:AE85" si="67">Q80-AD80</f>
        <v>0</v>
      </c>
      <c r="AF80" s="129"/>
      <c r="AG80" s="129"/>
      <c r="AH80" s="249" t="e">
        <f t="shared" si="60"/>
        <v>#DIV/0!</v>
      </c>
      <c r="AI80" s="249" t="e">
        <f t="shared" si="61"/>
        <v>#DIV/0!</v>
      </c>
      <c r="AJ80" s="249" t="e">
        <f t="shared" si="62"/>
        <v>#DIV/0!</v>
      </c>
      <c r="AK80" s="249" t="e">
        <f t="shared" si="63"/>
        <v>#DIV/0!</v>
      </c>
      <c r="AL80" s="249" t="e">
        <f>$O80*(#REF!*100/$Q80)/100</f>
        <v>#REF!</v>
      </c>
      <c r="AM80" s="249" t="e">
        <f>$O80*(#REF!*100/$Q80)/100</f>
        <v>#REF!</v>
      </c>
      <c r="AN80" s="249" t="e">
        <f t="shared" si="64"/>
        <v>#DIV/0!</v>
      </c>
      <c r="AO80" s="249" t="e">
        <f t="shared" si="54"/>
        <v>#DIV/0!</v>
      </c>
      <c r="AP80" s="129"/>
      <c r="AQ80" s="129"/>
      <c r="AR80" s="129"/>
      <c r="AS80" s="129"/>
      <c r="AT80" s="129"/>
      <c r="AU80" s="129"/>
      <c r="AV80" s="129"/>
      <c r="AW80" s="129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1:69" s="8" customFormat="1" ht="11.25" hidden="1" customHeight="1">
      <c r="A81" s="147" t="s">
        <v>46</v>
      </c>
      <c r="B81" s="91"/>
      <c r="C81" s="87"/>
      <c r="D81" s="23"/>
      <c r="E81" s="25"/>
      <c r="F81" s="23"/>
      <c r="G81" s="325"/>
      <c r="H81" s="326"/>
      <c r="I81" s="323"/>
      <c r="J81" s="324"/>
      <c r="K81" s="72">
        <f t="shared" si="65"/>
        <v>0</v>
      </c>
      <c r="L81" s="72"/>
      <c r="M81" s="72"/>
      <c r="N81" s="72"/>
      <c r="O81" s="72">
        <f t="shared" si="66"/>
        <v>0</v>
      </c>
      <c r="P81" s="72"/>
      <c r="Q81" s="72">
        <f t="shared" si="58"/>
        <v>0</v>
      </c>
      <c r="R81" s="72">
        <f t="shared" si="59"/>
        <v>0</v>
      </c>
      <c r="S81" s="89"/>
      <c r="T81" s="89"/>
      <c r="U81" s="19"/>
      <c r="V81" s="19"/>
      <c r="W81" s="19"/>
      <c r="X81" s="19"/>
      <c r="Y81" s="19"/>
      <c r="Z81" s="19"/>
      <c r="AA81" s="19"/>
      <c r="AB81" s="19"/>
      <c r="AC81" s="19"/>
      <c r="AD81" s="89"/>
      <c r="AE81" s="60">
        <f t="shared" si="67"/>
        <v>0</v>
      </c>
      <c r="AF81" s="129"/>
      <c r="AG81" s="129"/>
      <c r="AH81" s="249" t="e">
        <f t="shared" si="60"/>
        <v>#DIV/0!</v>
      </c>
      <c r="AI81" s="249" t="e">
        <f t="shared" si="61"/>
        <v>#DIV/0!</v>
      </c>
      <c r="AJ81" s="249" t="e">
        <f t="shared" si="62"/>
        <v>#DIV/0!</v>
      </c>
      <c r="AK81" s="249" t="e">
        <f t="shared" si="63"/>
        <v>#DIV/0!</v>
      </c>
      <c r="AL81" s="249" t="e">
        <f>$O81*(#REF!*100/$Q81)/100</f>
        <v>#REF!</v>
      </c>
      <c r="AM81" s="249" t="e">
        <f>$O81*(#REF!*100/$Q81)/100</f>
        <v>#REF!</v>
      </c>
      <c r="AN81" s="249" t="e">
        <f t="shared" si="64"/>
        <v>#DIV/0!</v>
      </c>
      <c r="AO81" s="249" t="e">
        <f t="shared" si="54"/>
        <v>#DIV/0!</v>
      </c>
      <c r="AP81" s="129"/>
      <c r="AQ81" s="129"/>
      <c r="AR81" s="129"/>
      <c r="AS81" s="129"/>
      <c r="AT81" s="129"/>
      <c r="AU81" s="129"/>
      <c r="AV81" s="129"/>
      <c r="AW81" s="129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1:69" s="8" customFormat="1" ht="11.25" hidden="1" customHeight="1">
      <c r="A82" s="147" t="s">
        <v>47</v>
      </c>
      <c r="B82" s="91"/>
      <c r="C82" s="87"/>
      <c r="D82" s="23"/>
      <c r="E82" s="25"/>
      <c r="F82" s="23"/>
      <c r="G82" s="325"/>
      <c r="H82" s="326"/>
      <c r="I82" s="323"/>
      <c r="J82" s="324"/>
      <c r="K82" s="72">
        <f t="shared" si="65"/>
        <v>0</v>
      </c>
      <c r="L82" s="72"/>
      <c r="M82" s="72"/>
      <c r="N82" s="72"/>
      <c r="O82" s="72">
        <f t="shared" si="66"/>
        <v>0</v>
      </c>
      <c r="P82" s="72"/>
      <c r="Q82" s="72">
        <f t="shared" si="58"/>
        <v>0</v>
      </c>
      <c r="R82" s="72">
        <f t="shared" si="59"/>
        <v>0</v>
      </c>
      <c r="S82" s="89"/>
      <c r="T82" s="89"/>
      <c r="U82" s="19"/>
      <c r="V82" s="19"/>
      <c r="W82" s="19"/>
      <c r="X82" s="19"/>
      <c r="Y82" s="19"/>
      <c r="Z82" s="19"/>
      <c r="AA82" s="19"/>
      <c r="AB82" s="19"/>
      <c r="AC82" s="19"/>
      <c r="AD82" s="89"/>
      <c r="AE82" s="60">
        <f t="shared" si="67"/>
        <v>0</v>
      </c>
      <c r="AF82" s="129"/>
      <c r="AG82" s="129"/>
      <c r="AH82" s="249" t="e">
        <f t="shared" si="60"/>
        <v>#DIV/0!</v>
      </c>
      <c r="AI82" s="249" t="e">
        <f t="shared" si="61"/>
        <v>#DIV/0!</v>
      </c>
      <c r="AJ82" s="249" t="e">
        <f t="shared" si="62"/>
        <v>#DIV/0!</v>
      </c>
      <c r="AK82" s="249" t="e">
        <f t="shared" si="63"/>
        <v>#DIV/0!</v>
      </c>
      <c r="AL82" s="249" t="e">
        <f>$O82*(#REF!*100/$Q82)/100</f>
        <v>#REF!</v>
      </c>
      <c r="AM82" s="249" t="e">
        <f>$O82*(#REF!*100/$Q82)/100</f>
        <v>#REF!</v>
      </c>
      <c r="AN82" s="249" t="e">
        <f t="shared" si="64"/>
        <v>#DIV/0!</v>
      </c>
      <c r="AO82" s="249" t="e">
        <f t="shared" si="54"/>
        <v>#DIV/0!</v>
      </c>
      <c r="AP82" s="129"/>
      <c r="AQ82" s="129"/>
      <c r="AR82" s="129"/>
      <c r="AS82" s="129"/>
      <c r="AT82" s="129"/>
      <c r="AU82" s="129"/>
      <c r="AV82" s="129"/>
      <c r="AW82" s="129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1:69" s="8" customFormat="1" ht="11.25" hidden="1" customHeight="1">
      <c r="A83" s="147" t="s">
        <v>48</v>
      </c>
      <c r="B83" s="91"/>
      <c r="C83" s="87"/>
      <c r="D83" s="23"/>
      <c r="E83" s="25"/>
      <c r="F83" s="23"/>
      <c r="G83" s="325"/>
      <c r="H83" s="326"/>
      <c r="I83" s="323"/>
      <c r="J83" s="324"/>
      <c r="K83" s="72">
        <f t="shared" si="65"/>
        <v>0</v>
      </c>
      <c r="L83" s="72"/>
      <c r="M83" s="72"/>
      <c r="N83" s="72"/>
      <c r="O83" s="72">
        <f t="shared" si="66"/>
        <v>0</v>
      </c>
      <c r="P83" s="72"/>
      <c r="Q83" s="72">
        <f t="shared" si="58"/>
        <v>0</v>
      </c>
      <c r="R83" s="72">
        <f t="shared" si="59"/>
        <v>0</v>
      </c>
      <c r="S83" s="89"/>
      <c r="T83" s="89"/>
      <c r="U83" s="19"/>
      <c r="V83" s="19"/>
      <c r="W83" s="19"/>
      <c r="X83" s="19"/>
      <c r="Y83" s="19"/>
      <c r="Z83" s="19"/>
      <c r="AA83" s="19"/>
      <c r="AB83" s="19"/>
      <c r="AC83" s="19"/>
      <c r="AD83" s="89"/>
      <c r="AE83" s="60">
        <f t="shared" si="67"/>
        <v>0</v>
      </c>
      <c r="AF83" s="129"/>
      <c r="AG83" s="129"/>
      <c r="AH83" s="249" t="e">
        <f t="shared" si="60"/>
        <v>#DIV/0!</v>
      </c>
      <c r="AI83" s="249" t="e">
        <f t="shared" si="61"/>
        <v>#DIV/0!</v>
      </c>
      <c r="AJ83" s="249" t="e">
        <f t="shared" si="62"/>
        <v>#DIV/0!</v>
      </c>
      <c r="AK83" s="249" t="e">
        <f t="shared" si="63"/>
        <v>#DIV/0!</v>
      </c>
      <c r="AL83" s="249" t="e">
        <f>$O83*(#REF!*100/$Q83)/100</f>
        <v>#REF!</v>
      </c>
      <c r="AM83" s="249" t="e">
        <f>$O83*(#REF!*100/$Q83)/100</f>
        <v>#REF!</v>
      </c>
      <c r="AN83" s="249" t="e">
        <f t="shared" si="64"/>
        <v>#DIV/0!</v>
      </c>
      <c r="AO83" s="249" t="e">
        <f t="shared" si="54"/>
        <v>#DIV/0!</v>
      </c>
      <c r="AP83" s="129"/>
      <c r="AQ83" s="129"/>
      <c r="AR83" s="129"/>
      <c r="AS83" s="129"/>
      <c r="AT83" s="129"/>
      <c r="AU83" s="129"/>
      <c r="AV83" s="129"/>
      <c r="AW83" s="129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1:69" s="8" customFormat="1" ht="11.25" hidden="1" customHeight="1">
      <c r="A84" s="147" t="s">
        <v>49</v>
      </c>
      <c r="B84" s="91"/>
      <c r="C84" s="87"/>
      <c r="D84" s="23"/>
      <c r="E84" s="25"/>
      <c r="F84" s="23"/>
      <c r="G84" s="325"/>
      <c r="H84" s="326"/>
      <c r="I84" s="323"/>
      <c r="J84" s="324"/>
      <c r="K84" s="72">
        <f t="shared" si="65"/>
        <v>0</v>
      </c>
      <c r="L84" s="72"/>
      <c r="M84" s="72"/>
      <c r="N84" s="72"/>
      <c r="O84" s="72">
        <f t="shared" si="66"/>
        <v>0</v>
      </c>
      <c r="P84" s="72"/>
      <c r="Q84" s="72">
        <f t="shared" si="58"/>
        <v>0</v>
      </c>
      <c r="R84" s="72">
        <f t="shared" si="59"/>
        <v>0</v>
      </c>
      <c r="S84" s="89"/>
      <c r="T84" s="89"/>
      <c r="U84" s="19"/>
      <c r="V84" s="19"/>
      <c r="W84" s="19"/>
      <c r="X84" s="19"/>
      <c r="Y84" s="19"/>
      <c r="Z84" s="19"/>
      <c r="AA84" s="19"/>
      <c r="AB84" s="19"/>
      <c r="AC84" s="19"/>
      <c r="AD84" s="89"/>
      <c r="AE84" s="60">
        <f t="shared" si="67"/>
        <v>0</v>
      </c>
      <c r="AF84" s="129"/>
      <c r="AG84" s="129"/>
      <c r="AH84" s="249" t="e">
        <f t="shared" si="60"/>
        <v>#DIV/0!</v>
      </c>
      <c r="AI84" s="249" t="e">
        <f t="shared" si="61"/>
        <v>#DIV/0!</v>
      </c>
      <c r="AJ84" s="249" t="e">
        <f t="shared" si="62"/>
        <v>#DIV/0!</v>
      </c>
      <c r="AK84" s="249" t="e">
        <f t="shared" si="63"/>
        <v>#DIV/0!</v>
      </c>
      <c r="AL84" s="249" t="e">
        <f>$O84*(#REF!*100/$Q84)/100</f>
        <v>#REF!</v>
      </c>
      <c r="AM84" s="249" t="e">
        <f>$O84*(#REF!*100/$Q84)/100</f>
        <v>#REF!</v>
      </c>
      <c r="AN84" s="249" t="e">
        <f t="shared" si="64"/>
        <v>#DIV/0!</v>
      </c>
      <c r="AO84" s="249" t="e">
        <f t="shared" si="54"/>
        <v>#DIV/0!</v>
      </c>
      <c r="AP84" s="129"/>
      <c r="AQ84" s="129"/>
      <c r="AR84" s="129"/>
      <c r="AS84" s="129"/>
      <c r="AT84" s="129"/>
      <c r="AU84" s="129"/>
      <c r="AV84" s="129"/>
      <c r="AW84" s="129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1:69" s="8" customFormat="1" ht="6.75" hidden="1" customHeight="1">
      <c r="A85" s="147" t="s">
        <v>50</v>
      </c>
      <c r="B85" s="91"/>
      <c r="C85" s="87"/>
      <c r="D85" s="23"/>
      <c r="E85" s="25"/>
      <c r="F85" s="23"/>
      <c r="G85" s="325"/>
      <c r="H85" s="326"/>
      <c r="I85" s="323"/>
      <c r="J85" s="324"/>
      <c r="K85" s="72">
        <f t="shared" si="65"/>
        <v>0</v>
      </c>
      <c r="L85" s="72"/>
      <c r="M85" s="72"/>
      <c r="N85" s="72"/>
      <c r="O85" s="72">
        <f t="shared" si="66"/>
        <v>0</v>
      </c>
      <c r="P85" s="72"/>
      <c r="Q85" s="72">
        <f t="shared" si="58"/>
        <v>0</v>
      </c>
      <c r="R85" s="72">
        <f t="shared" si="59"/>
        <v>0</v>
      </c>
      <c r="S85" s="89"/>
      <c r="T85" s="89"/>
      <c r="U85" s="19"/>
      <c r="V85" s="19"/>
      <c r="W85" s="19"/>
      <c r="X85" s="19"/>
      <c r="Y85" s="19"/>
      <c r="Z85" s="19"/>
      <c r="AA85" s="19"/>
      <c r="AB85" s="19"/>
      <c r="AC85" s="19"/>
      <c r="AD85" s="89"/>
      <c r="AE85" s="60">
        <f t="shared" si="67"/>
        <v>0</v>
      </c>
      <c r="AF85" s="129"/>
      <c r="AG85" s="129"/>
      <c r="AH85" s="249" t="e">
        <f t="shared" si="60"/>
        <v>#DIV/0!</v>
      </c>
      <c r="AI85" s="249" t="e">
        <f t="shared" si="61"/>
        <v>#DIV/0!</v>
      </c>
      <c r="AJ85" s="249" t="e">
        <f t="shared" si="62"/>
        <v>#DIV/0!</v>
      </c>
      <c r="AK85" s="249" t="e">
        <f t="shared" si="63"/>
        <v>#DIV/0!</v>
      </c>
      <c r="AL85" s="249" t="e">
        <f>$O85*(#REF!*100/$Q85)/100</f>
        <v>#REF!</v>
      </c>
      <c r="AM85" s="249" t="e">
        <f>$O85*(#REF!*100/$Q85)/100</f>
        <v>#REF!</v>
      </c>
      <c r="AN85" s="249" t="e">
        <f t="shared" si="64"/>
        <v>#DIV/0!</v>
      </c>
      <c r="AO85" s="249" t="e">
        <f t="shared" si="54"/>
        <v>#DIV/0!</v>
      </c>
      <c r="AP85" s="129"/>
      <c r="AQ85" s="129"/>
      <c r="AR85" s="129"/>
      <c r="AS85" s="129"/>
      <c r="AT85" s="129"/>
      <c r="AU85" s="129"/>
      <c r="AV85" s="129"/>
      <c r="AW85" s="129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1:69" s="127" customFormat="1" ht="12.75" customHeight="1">
      <c r="A86" s="148" t="s">
        <v>28</v>
      </c>
      <c r="B86" s="138" t="s">
        <v>232</v>
      </c>
      <c r="C86" s="539">
        <f>COUNTIF(C87:D111,1)+COUNTIF(C87:D111,2)+COUNTIF(C87:D111,3)+COUNTIF(C87:D111,4)+COUNTIF(C87:D111,5)+COUNTIF(C87:D111,6)+COUNTIF(C87:D111,7)+COUNTIF(C87:D111,8)</f>
        <v>0</v>
      </c>
      <c r="D86" s="539"/>
      <c r="E86" s="538">
        <f>COUNTIF(E87:F111,1)+COUNTIF(E87:F111,2)+COUNTIF(E87:F111,3)+COUNTIF(E87:F111,4)+COUNTIF(E87:F111,5)+COUNTIF(E87:F111,6)+COUNTIF(E87:F111,7)+COUNTIF(E87:F111,8)</f>
        <v>9</v>
      </c>
      <c r="F86" s="539"/>
      <c r="G86" s="538">
        <f>COUNTIF(G87:H111,1)+COUNTIF(G87:H111,2)+COUNTIF(G87:H111,3)+COUNTIF(G87:H111,4)+COUNTIF(G87:H111,5)+COUNTIF(G87:H111,6)+COUNTIF(G87:H111,7)+COUNTIF(G87:H111,8)</f>
        <v>1</v>
      </c>
      <c r="H86" s="539"/>
      <c r="I86" s="538">
        <f t="shared" ref="I86" si="68">COUNTIF(I87:J111,1)+COUNTIF(I87:J111,2)+COUNTIF(I87:J111,3)+COUNTIF(I87:J111,4)+COUNTIF(I87:J111,5)+COUNTIF(I87:J111,6)+COUNTIF(I87:J111,7)+COUNTIF(I87:J111,8)</f>
        <v>0</v>
      </c>
      <c r="J86" s="539"/>
      <c r="K86" s="122">
        <f>SUM(K102:K119)</f>
        <v>870</v>
      </c>
      <c r="L86" s="122">
        <f t="shared" ref="L86:N86" si="69">SUM(L102:L119)</f>
        <v>3</v>
      </c>
      <c r="M86" s="122">
        <f t="shared" si="69"/>
        <v>0</v>
      </c>
      <c r="N86" s="122">
        <f t="shared" si="69"/>
        <v>0</v>
      </c>
      <c r="O86" s="122">
        <f>SUM(O102:O119)</f>
        <v>15</v>
      </c>
      <c r="P86" s="122">
        <f>SUM(P102:P119)</f>
        <v>0</v>
      </c>
      <c r="Q86" s="122">
        <f>SUM(Q102:Q119)</f>
        <v>852</v>
      </c>
      <c r="R86" s="122">
        <f>SUM(R102:R119)</f>
        <v>368</v>
      </c>
      <c r="S86" s="122">
        <f>SUM(S102:S119)</f>
        <v>484</v>
      </c>
      <c r="T86" s="122"/>
      <c r="U86" s="122">
        <f t="shared" ref="U86:AC86" si="70">SUM(U102:U119)</f>
        <v>0</v>
      </c>
      <c r="V86" s="122">
        <f t="shared" si="70"/>
        <v>0</v>
      </c>
      <c r="W86" s="122">
        <f t="shared" si="70"/>
        <v>224</v>
      </c>
      <c r="X86" s="122">
        <f t="shared" si="70"/>
        <v>184</v>
      </c>
      <c r="Y86" s="122">
        <f t="shared" si="70"/>
        <v>0</v>
      </c>
      <c r="Z86" s="122">
        <f t="shared" si="70"/>
        <v>192</v>
      </c>
      <c r="AA86" s="122">
        <f t="shared" si="70"/>
        <v>0</v>
      </c>
      <c r="AB86" s="122">
        <f t="shared" si="70"/>
        <v>252</v>
      </c>
      <c r="AC86" s="122">
        <f t="shared" si="70"/>
        <v>0</v>
      </c>
      <c r="AD86" s="123"/>
      <c r="AE86" s="126">
        <f>SUM(AE102:AE119)</f>
        <v>304</v>
      </c>
      <c r="AF86" s="129"/>
      <c r="AG86" s="129"/>
      <c r="AH86" s="249" t="e">
        <f>SUM(AH102:AH115)</f>
        <v>#DIV/0!</v>
      </c>
      <c r="AI86" s="249" t="e">
        <f t="shared" ref="AI86:AO86" si="71">SUM(AI102:AI115)</f>
        <v>#DIV/0!</v>
      </c>
      <c r="AJ86" s="249" t="e">
        <f t="shared" si="71"/>
        <v>#DIV/0!</v>
      </c>
      <c r="AK86" s="249" t="e">
        <f t="shared" si="71"/>
        <v>#DIV/0!</v>
      </c>
      <c r="AL86" s="249" t="e">
        <f t="shared" si="71"/>
        <v>#REF!</v>
      </c>
      <c r="AM86" s="249" t="e">
        <f t="shared" si="71"/>
        <v>#REF!</v>
      </c>
      <c r="AN86" s="249" t="e">
        <f t="shared" si="71"/>
        <v>#DIV/0!</v>
      </c>
      <c r="AO86" s="249" t="e">
        <f t="shared" si="71"/>
        <v>#DIV/0!</v>
      </c>
      <c r="AP86" s="250"/>
      <c r="AQ86" s="129"/>
      <c r="AR86" s="129"/>
      <c r="AS86" s="129"/>
      <c r="AT86" s="129"/>
      <c r="AU86" s="129"/>
      <c r="AV86" s="129"/>
      <c r="AW86" s="129"/>
      <c r="AX86" s="130"/>
      <c r="AY86" s="130"/>
      <c r="AZ86" s="130"/>
      <c r="BA86" s="130"/>
      <c r="BB86" s="130"/>
      <c r="BC86" s="130"/>
      <c r="BD86" s="130"/>
      <c r="BE86" s="130"/>
    </row>
    <row r="87" spans="1:69" s="9" customFormat="1" ht="28.5" hidden="1" customHeight="1" thickBot="1">
      <c r="A87" s="150" t="s">
        <v>10</v>
      </c>
      <c r="B87" s="132" t="s">
        <v>11</v>
      </c>
      <c r="C87" s="98"/>
      <c r="D87" s="98"/>
      <c r="E87" s="99"/>
      <c r="F87" s="98"/>
      <c r="G87" s="98"/>
      <c r="H87" s="98"/>
      <c r="I87" s="288"/>
      <c r="J87" s="98"/>
      <c r="K87" s="79" t="e">
        <f t="shared" ref="K87:K101" si="72">O87+Q87</f>
        <v>#REF!</v>
      </c>
      <c r="L87" s="79"/>
      <c r="M87" s="79"/>
      <c r="N87" s="79"/>
      <c r="O87" s="79" t="e">
        <f t="shared" ref="O87:O101" si="73">Q87*0.5</f>
        <v>#REF!</v>
      </c>
      <c r="P87" s="79"/>
      <c r="Q87" s="79" t="e">
        <f>U87*$U$5+V87*$V$5+#REF!*#REF!+W87*$W$5+X87*$X$5+#REF!*#REF!+#REF!*#REF!+AB87*$AB$5+#REF!*#REF!+#REF!*#REF!</f>
        <v>#REF!</v>
      </c>
      <c r="R87" s="79"/>
      <c r="S87" s="80"/>
      <c r="T87" s="193"/>
      <c r="U87" s="80">
        <f>SUM(U88:U101)</f>
        <v>0</v>
      </c>
      <c r="V87" s="80">
        <f>SUM(V88:V101)</f>
        <v>0</v>
      </c>
      <c r="W87" s="80">
        <f>SUM(W88:W101)</f>
        <v>0</v>
      </c>
      <c r="X87" s="80"/>
      <c r="Y87" s="80"/>
      <c r="Z87" s="80"/>
      <c r="AA87" s="80"/>
      <c r="AB87" s="80"/>
      <c r="AC87" s="196"/>
      <c r="AD87" s="105"/>
      <c r="AE87" s="60" t="e">
        <f t="shared" ref="AE87:AE101" si="74">Q87-AD87</f>
        <v>#REF!</v>
      </c>
      <c r="AF87" s="129"/>
      <c r="AG87" s="129"/>
      <c r="AH87" s="249" t="e">
        <f t="shared" ref="AH87:AH119" si="75">$O87*(U87*100/$Q87)/100</f>
        <v>#REF!</v>
      </c>
      <c r="AI87" s="249" t="e">
        <f t="shared" ref="AI87:AI119" si="76">$O87*(V87*100/$Q87)/100</f>
        <v>#REF!</v>
      </c>
      <c r="AJ87" s="249" t="e">
        <f t="shared" ref="AJ87:AJ119" si="77">$O87*(W87*100/$Q87)/100</f>
        <v>#REF!</v>
      </c>
      <c r="AK87" s="249" t="e">
        <f t="shared" ref="AK87:AK119" si="78">$O87*(X87*100/$Q87)/100</f>
        <v>#REF!</v>
      </c>
      <c r="AL87" s="249" t="e">
        <f>$O87*(#REF!*100/$Q87)/100</f>
        <v>#REF!</v>
      </c>
      <c r="AM87" s="249" t="e">
        <f>$O87*(#REF!*100/$Q87)/100</f>
        <v>#REF!</v>
      </c>
      <c r="AN87" s="249" t="e">
        <f t="shared" ref="AN87:AN119" si="79">$O87*(Z87*100/$Q87)/100</f>
        <v>#REF!</v>
      </c>
      <c r="AO87" s="249" t="e">
        <f t="shared" si="54"/>
        <v>#REF!</v>
      </c>
      <c r="AP87" s="129"/>
      <c r="AQ87" s="129"/>
      <c r="AR87" s="129"/>
      <c r="AS87" s="129"/>
      <c r="AT87" s="129"/>
      <c r="AU87" s="129"/>
      <c r="AV87" s="129"/>
      <c r="AW87" s="129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1:69" s="8" customFormat="1" ht="12" hidden="1" thickBot="1">
      <c r="A88" s="151" t="s">
        <v>12</v>
      </c>
      <c r="B88" s="133"/>
      <c r="C88" s="101"/>
      <c r="D88" s="101"/>
      <c r="E88" s="102"/>
      <c r="F88" s="101"/>
      <c r="G88" s="101"/>
      <c r="H88" s="101"/>
      <c r="I88" s="101"/>
      <c r="J88" s="101"/>
      <c r="K88" s="79" t="e">
        <f t="shared" si="72"/>
        <v>#REF!</v>
      </c>
      <c r="L88" s="79"/>
      <c r="M88" s="79"/>
      <c r="N88" s="79"/>
      <c r="O88" s="79" t="e">
        <f t="shared" si="73"/>
        <v>#REF!</v>
      </c>
      <c r="P88" s="79"/>
      <c r="Q88" s="79" t="e">
        <f>U88*$U$5+V88*$V$5+#REF!*#REF!+W88*$W$5+X88*$X$5+#REF!*#REF!+#REF!*#REF!+AB88*$AB$5+#REF!*#REF!+#REF!*#REF!</f>
        <v>#REF!</v>
      </c>
      <c r="R88" s="72"/>
      <c r="S88" s="21"/>
      <c r="T88" s="192"/>
      <c r="U88" s="21"/>
      <c r="V88" s="21"/>
      <c r="W88" s="21"/>
      <c r="X88" s="21"/>
      <c r="Y88" s="21"/>
      <c r="Z88" s="21"/>
      <c r="AA88" s="21"/>
      <c r="AB88" s="21"/>
      <c r="AC88" s="269"/>
      <c r="AD88" s="105"/>
      <c r="AE88" s="60" t="e">
        <f t="shared" si="74"/>
        <v>#REF!</v>
      </c>
      <c r="AF88" s="129"/>
      <c r="AG88" s="129"/>
      <c r="AH88" s="249" t="e">
        <f t="shared" si="75"/>
        <v>#REF!</v>
      </c>
      <c r="AI88" s="249" t="e">
        <f t="shared" si="76"/>
        <v>#REF!</v>
      </c>
      <c r="AJ88" s="249" t="e">
        <f t="shared" si="77"/>
        <v>#REF!</v>
      </c>
      <c r="AK88" s="249" t="e">
        <f t="shared" si="78"/>
        <v>#REF!</v>
      </c>
      <c r="AL88" s="249" t="e">
        <f>$O88*(#REF!*100/$Q88)/100</f>
        <v>#REF!</v>
      </c>
      <c r="AM88" s="249" t="e">
        <f>$O88*(#REF!*100/$Q88)/100</f>
        <v>#REF!</v>
      </c>
      <c r="AN88" s="249" t="e">
        <f t="shared" si="79"/>
        <v>#REF!</v>
      </c>
      <c r="AO88" s="249" t="e">
        <f t="shared" si="54"/>
        <v>#REF!</v>
      </c>
      <c r="AP88" s="129"/>
      <c r="AQ88" s="129"/>
      <c r="AR88" s="129"/>
      <c r="AS88" s="129"/>
      <c r="AT88" s="129"/>
      <c r="AU88" s="129"/>
      <c r="AV88" s="129"/>
      <c r="AW88" s="129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1:69" s="8" customFormat="1" ht="12" hidden="1" thickBot="1">
      <c r="A89" s="151" t="s">
        <v>13</v>
      </c>
      <c r="B89" s="133"/>
      <c r="C89" s="101"/>
      <c r="D89" s="101"/>
      <c r="E89" s="102"/>
      <c r="F89" s="101"/>
      <c r="G89" s="101"/>
      <c r="H89" s="101"/>
      <c r="I89" s="101"/>
      <c r="J89" s="101"/>
      <c r="K89" s="79" t="e">
        <f t="shared" si="72"/>
        <v>#REF!</v>
      </c>
      <c r="L89" s="79"/>
      <c r="M89" s="79"/>
      <c r="N89" s="79"/>
      <c r="O89" s="79" t="e">
        <f t="shared" si="73"/>
        <v>#REF!</v>
      </c>
      <c r="P89" s="79"/>
      <c r="Q89" s="79" t="e">
        <f>U89*$U$5+V89*$V$5+#REF!*#REF!+W89*$W$5+X89*$X$5+#REF!*#REF!+#REF!*#REF!+AB89*$AB$5+#REF!*#REF!+#REF!*#REF!</f>
        <v>#REF!</v>
      </c>
      <c r="R89" s="72"/>
      <c r="S89" s="21"/>
      <c r="T89" s="192"/>
      <c r="U89" s="21"/>
      <c r="V89" s="21"/>
      <c r="W89" s="21"/>
      <c r="X89" s="21"/>
      <c r="Y89" s="21"/>
      <c r="Z89" s="21"/>
      <c r="AA89" s="21"/>
      <c r="AB89" s="21"/>
      <c r="AC89" s="269"/>
      <c r="AD89" s="105"/>
      <c r="AE89" s="60" t="e">
        <f t="shared" si="74"/>
        <v>#REF!</v>
      </c>
      <c r="AF89" s="129"/>
      <c r="AG89" s="129"/>
      <c r="AH89" s="249" t="e">
        <f t="shared" si="75"/>
        <v>#REF!</v>
      </c>
      <c r="AI89" s="249" t="e">
        <f t="shared" si="76"/>
        <v>#REF!</v>
      </c>
      <c r="AJ89" s="249" t="e">
        <f t="shared" si="77"/>
        <v>#REF!</v>
      </c>
      <c r="AK89" s="249" t="e">
        <f t="shared" si="78"/>
        <v>#REF!</v>
      </c>
      <c r="AL89" s="249" t="e">
        <f>$O89*(#REF!*100/$Q89)/100</f>
        <v>#REF!</v>
      </c>
      <c r="AM89" s="249" t="e">
        <f>$O89*(#REF!*100/$Q89)/100</f>
        <v>#REF!</v>
      </c>
      <c r="AN89" s="249" t="e">
        <f t="shared" si="79"/>
        <v>#REF!</v>
      </c>
      <c r="AO89" s="249" t="e">
        <f t="shared" si="54"/>
        <v>#REF!</v>
      </c>
      <c r="AP89" s="129"/>
      <c r="AQ89" s="129"/>
      <c r="AR89" s="129"/>
      <c r="AS89" s="129"/>
      <c r="AT89" s="129"/>
      <c r="AU89" s="129"/>
      <c r="AV89" s="129"/>
      <c r="AW89" s="129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1:69" s="8" customFormat="1" ht="12" hidden="1" thickBot="1">
      <c r="A90" s="151" t="s">
        <v>14</v>
      </c>
      <c r="B90" s="133"/>
      <c r="C90" s="101"/>
      <c r="D90" s="101"/>
      <c r="E90" s="102"/>
      <c r="F90" s="101"/>
      <c r="G90" s="101"/>
      <c r="H90" s="101"/>
      <c r="I90" s="101"/>
      <c r="J90" s="101"/>
      <c r="K90" s="79" t="e">
        <f t="shared" si="72"/>
        <v>#REF!</v>
      </c>
      <c r="L90" s="79"/>
      <c r="M90" s="79"/>
      <c r="N90" s="79"/>
      <c r="O90" s="79" t="e">
        <f t="shared" si="73"/>
        <v>#REF!</v>
      </c>
      <c r="P90" s="79"/>
      <c r="Q90" s="79" t="e">
        <f>U90*$U$5+V90*$V$5+#REF!*#REF!+W90*$W$5+X90*$X$5+#REF!*#REF!+#REF!*#REF!+AB90*$AB$5+#REF!*#REF!+#REF!*#REF!</f>
        <v>#REF!</v>
      </c>
      <c r="R90" s="72"/>
      <c r="S90" s="21"/>
      <c r="T90" s="192"/>
      <c r="U90" s="21"/>
      <c r="V90" s="21"/>
      <c r="W90" s="21"/>
      <c r="X90" s="21"/>
      <c r="Y90" s="21"/>
      <c r="Z90" s="21"/>
      <c r="AA90" s="21"/>
      <c r="AB90" s="21"/>
      <c r="AC90" s="269"/>
      <c r="AD90" s="105"/>
      <c r="AE90" s="60" t="e">
        <f t="shared" si="74"/>
        <v>#REF!</v>
      </c>
      <c r="AF90" s="129"/>
      <c r="AG90" s="129"/>
      <c r="AH90" s="249" t="e">
        <f t="shared" si="75"/>
        <v>#REF!</v>
      </c>
      <c r="AI90" s="249" t="e">
        <f t="shared" si="76"/>
        <v>#REF!</v>
      </c>
      <c r="AJ90" s="249" t="e">
        <f t="shared" si="77"/>
        <v>#REF!</v>
      </c>
      <c r="AK90" s="249" t="e">
        <f t="shared" si="78"/>
        <v>#REF!</v>
      </c>
      <c r="AL90" s="249" t="e">
        <f>$O90*(#REF!*100/$Q90)/100</f>
        <v>#REF!</v>
      </c>
      <c r="AM90" s="249" t="e">
        <f>$O90*(#REF!*100/$Q90)/100</f>
        <v>#REF!</v>
      </c>
      <c r="AN90" s="249" t="e">
        <f t="shared" si="79"/>
        <v>#REF!</v>
      </c>
      <c r="AO90" s="249" t="e">
        <f t="shared" si="54"/>
        <v>#REF!</v>
      </c>
      <c r="AP90" s="129"/>
      <c r="AQ90" s="129"/>
      <c r="AR90" s="129"/>
      <c r="AS90" s="129"/>
      <c r="AT90" s="129"/>
      <c r="AU90" s="129"/>
      <c r="AV90" s="129"/>
      <c r="AW90" s="129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1:69" s="8" customFormat="1" ht="12" hidden="1" thickBot="1">
      <c r="A91" s="151" t="s">
        <v>15</v>
      </c>
      <c r="B91" s="133"/>
      <c r="C91" s="101"/>
      <c r="D91" s="101"/>
      <c r="E91" s="102"/>
      <c r="F91" s="101"/>
      <c r="G91" s="101"/>
      <c r="H91" s="101"/>
      <c r="I91" s="101"/>
      <c r="J91" s="101"/>
      <c r="K91" s="79" t="e">
        <f t="shared" si="72"/>
        <v>#REF!</v>
      </c>
      <c r="L91" s="79"/>
      <c r="M91" s="79"/>
      <c r="N91" s="79"/>
      <c r="O91" s="79" t="e">
        <f t="shared" si="73"/>
        <v>#REF!</v>
      </c>
      <c r="P91" s="79"/>
      <c r="Q91" s="79" t="e">
        <f>U91*$U$5+V91*$V$5+#REF!*#REF!+W91*$W$5+X91*$X$5+#REF!*#REF!+#REF!*#REF!+AB91*$AB$5+#REF!*#REF!+#REF!*#REF!</f>
        <v>#REF!</v>
      </c>
      <c r="R91" s="72"/>
      <c r="S91" s="21"/>
      <c r="T91" s="192"/>
      <c r="U91" s="21"/>
      <c r="V91" s="21"/>
      <c r="W91" s="21"/>
      <c r="X91" s="21"/>
      <c r="Y91" s="21"/>
      <c r="Z91" s="21"/>
      <c r="AA91" s="21"/>
      <c r="AB91" s="21"/>
      <c r="AC91" s="269"/>
      <c r="AD91" s="105"/>
      <c r="AE91" s="60" t="e">
        <f t="shared" si="74"/>
        <v>#REF!</v>
      </c>
      <c r="AF91" s="129"/>
      <c r="AG91" s="129"/>
      <c r="AH91" s="249" t="e">
        <f t="shared" si="75"/>
        <v>#REF!</v>
      </c>
      <c r="AI91" s="249" t="e">
        <f t="shared" si="76"/>
        <v>#REF!</v>
      </c>
      <c r="AJ91" s="249" t="e">
        <f t="shared" si="77"/>
        <v>#REF!</v>
      </c>
      <c r="AK91" s="249" t="e">
        <f t="shared" si="78"/>
        <v>#REF!</v>
      </c>
      <c r="AL91" s="249" t="e">
        <f>$O91*(#REF!*100/$Q91)/100</f>
        <v>#REF!</v>
      </c>
      <c r="AM91" s="249" t="e">
        <f>$O91*(#REF!*100/$Q91)/100</f>
        <v>#REF!</v>
      </c>
      <c r="AN91" s="249" t="e">
        <f t="shared" si="79"/>
        <v>#REF!</v>
      </c>
      <c r="AO91" s="249" t="e">
        <f t="shared" si="54"/>
        <v>#REF!</v>
      </c>
      <c r="AP91" s="129"/>
      <c r="AQ91" s="129"/>
      <c r="AR91" s="129"/>
      <c r="AS91" s="129"/>
      <c r="AT91" s="129"/>
      <c r="AU91" s="129"/>
      <c r="AV91" s="129"/>
      <c r="AW91" s="129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1:69" s="8" customFormat="1" ht="12" hidden="1" thickBot="1">
      <c r="A92" s="151" t="s">
        <v>16</v>
      </c>
      <c r="B92" s="133"/>
      <c r="C92" s="101"/>
      <c r="D92" s="101"/>
      <c r="E92" s="102"/>
      <c r="F92" s="101"/>
      <c r="G92" s="101"/>
      <c r="H92" s="101"/>
      <c r="I92" s="101"/>
      <c r="J92" s="101"/>
      <c r="K92" s="79" t="e">
        <f t="shared" si="72"/>
        <v>#REF!</v>
      </c>
      <c r="L92" s="79"/>
      <c r="M92" s="79"/>
      <c r="N92" s="79"/>
      <c r="O92" s="79" t="e">
        <f t="shared" si="73"/>
        <v>#REF!</v>
      </c>
      <c r="P92" s="79"/>
      <c r="Q92" s="79" t="e">
        <f>U92*$U$5+V92*$V$5+#REF!*#REF!+W92*$W$5+X92*$X$5+#REF!*#REF!+#REF!*#REF!+AB92*$AB$5+#REF!*#REF!+#REF!*#REF!</f>
        <v>#REF!</v>
      </c>
      <c r="R92" s="72"/>
      <c r="S92" s="21"/>
      <c r="T92" s="192"/>
      <c r="U92" s="21"/>
      <c r="V92" s="21"/>
      <c r="W92" s="21"/>
      <c r="X92" s="21"/>
      <c r="Y92" s="21"/>
      <c r="Z92" s="21"/>
      <c r="AA92" s="21"/>
      <c r="AB92" s="21"/>
      <c r="AC92" s="269"/>
      <c r="AD92" s="105"/>
      <c r="AE92" s="60" t="e">
        <f t="shared" si="74"/>
        <v>#REF!</v>
      </c>
      <c r="AF92" s="129"/>
      <c r="AG92" s="129"/>
      <c r="AH92" s="249" t="e">
        <f t="shared" si="75"/>
        <v>#REF!</v>
      </c>
      <c r="AI92" s="249" t="e">
        <f t="shared" si="76"/>
        <v>#REF!</v>
      </c>
      <c r="AJ92" s="249" t="e">
        <f t="shared" si="77"/>
        <v>#REF!</v>
      </c>
      <c r="AK92" s="249" t="e">
        <f t="shared" si="78"/>
        <v>#REF!</v>
      </c>
      <c r="AL92" s="249" t="e">
        <f>$O92*(#REF!*100/$Q92)/100</f>
        <v>#REF!</v>
      </c>
      <c r="AM92" s="249" t="e">
        <f>$O92*(#REF!*100/$Q92)/100</f>
        <v>#REF!</v>
      </c>
      <c r="AN92" s="249" t="e">
        <f t="shared" si="79"/>
        <v>#REF!</v>
      </c>
      <c r="AO92" s="249" t="e">
        <f t="shared" si="54"/>
        <v>#REF!</v>
      </c>
      <c r="AP92" s="129"/>
      <c r="AQ92" s="129"/>
      <c r="AR92" s="129"/>
      <c r="AS92" s="129"/>
      <c r="AT92" s="129"/>
      <c r="AU92" s="129"/>
      <c r="AV92" s="129"/>
      <c r="AW92" s="129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1:69" s="8" customFormat="1" ht="12" hidden="1" thickBot="1">
      <c r="A93" s="151" t="s">
        <v>17</v>
      </c>
      <c r="B93" s="133"/>
      <c r="C93" s="101"/>
      <c r="D93" s="101"/>
      <c r="E93" s="102"/>
      <c r="F93" s="101"/>
      <c r="G93" s="101"/>
      <c r="H93" s="101"/>
      <c r="I93" s="101"/>
      <c r="J93" s="101"/>
      <c r="K93" s="79" t="e">
        <f t="shared" si="72"/>
        <v>#REF!</v>
      </c>
      <c r="L93" s="79"/>
      <c r="M93" s="79"/>
      <c r="N93" s="79"/>
      <c r="O93" s="79" t="e">
        <f t="shared" si="73"/>
        <v>#REF!</v>
      </c>
      <c r="P93" s="79"/>
      <c r="Q93" s="79" t="e">
        <f>U93*$U$5+V93*$V$5+#REF!*#REF!+W93*$W$5+X93*$X$5+#REF!*#REF!+#REF!*#REF!+AB93*$AB$5+#REF!*#REF!+#REF!*#REF!</f>
        <v>#REF!</v>
      </c>
      <c r="R93" s="72"/>
      <c r="S93" s="21"/>
      <c r="T93" s="192"/>
      <c r="U93" s="21"/>
      <c r="V93" s="21"/>
      <c r="W93" s="21"/>
      <c r="X93" s="21"/>
      <c r="Y93" s="21"/>
      <c r="Z93" s="21"/>
      <c r="AA93" s="21"/>
      <c r="AB93" s="21"/>
      <c r="AC93" s="269"/>
      <c r="AD93" s="105"/>
      <c r="AE93" s="60" t="e">
        <f t="shared" si="74"/>
        <v>#REF!</v>
      </c>
      <c r="AF93" s="129"/>
      <c r="AG93" s="129"/>
      <c r="AH93" s="249" t="e">
        <f t="shared" si="75"/>
        <v>#REF!</v>
      </c>
      <c r="AI93" s="249" t="e">
        <f t="shared" si="76"/>
        <v>#REF!</v>
      </c>
      <c r="AJ93" s="249" t="e">
        <f t="shared" si="77"/>
        <v>#REF!</v>
      </c>
      <c r="AK93" s="249" t="e">
        <f t="shared" si="78"/>
        <v>#REF!</v>
      </c>
      <c r="AL93" s="249" t="e">
        <f>$O93*(#REF!*100/$Q93)/100</f>
        <v>#REF!</v>
      </c>
      <c r="AM93" s="249" t="e">
        <f>$O93*(#REF!*100/$Q93)/100</f>
        <v>#REF!</v>
      </c>
      <c r="AN93" s="249" t="e">
        <f t="shared" si="79"/>
        <v>#REF!</v>
      </c>
      <c r="AO93" s="249" t="e">
        <f t="shared" si="54"/>
        <v>#REF!</v>
      </c>
      <c r="AP93" s="129"/>
      <c r="AQ93" s="129"/>
      <c r="AR93" s="129"/>
      <c r="AS93" s="129"/>
      <c r="AT93" s="129"/>
      <c r="AU93" s="129"/>
      <c r="AV93" s="129"/>
      <c r="AW93" s="129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1:69" s="8" customFormat="1" ht="12" hidden="1" thickBot="1">
      <c r="A94" s="151" t="s">
        <v>18</v>
      </c>
      <c r="B94" s="133"/>
      <c r="C94" s="101"/>
      <c r="D94" s="101"/>
      <c r="E94" s="102"/>
      <c r="F94" s="101"/>
      <c r="G94" s="101"/>
      <c r="H94" s="101"/>
      <c r="I94" s="101"/>
      <c r="J94" s="101"/>
      <c r="K94" s="79" t="e">
        <f t="shared" si="72"/>
        <v>#REF!</v>
      </c>
      <c r="L94" s="79"/>
      <c r="M94" s="79"/>
      <c r="N94" s="79"/>
      <c r="O94" s="79" t="e">
        <f t="shared" si="73"/>
        <v>#REF!</v>
      </c>
      <c r="P94" s="79"/>
      <c r="Q94" s="79" t="e">
        <f>U94*$U$5+V94*$V$5+#REF!*#REF!+W94*$W$5+X94*$X$5+#REF!*#REF!+#REF!*#REF!+AB94*$AB$5+#REF!*#REF!+#REF!*#REF!</f>
        <v>#REF!</v>
      </c>
      <c r="R94" s="72"/>
      <c r="S94" s="21"/>
      <c r="T94" s="192"/>
      <c r="U94" s="21"/>
      <c r="V94" s="21"/>
      <c r="W94" s="21"/>
      <c r="X94" s="21"/>
      <c r="Y94" s="21"/>
      <c r="Z94" s="21"/>
      <c r="AA94" s="21"/>
      <c r="AB94" s="21"/>
      <c r="AC94" s="269"/>
      <c r="AD94" s="105"/>
      <c r="AE94" s="60" t="e">
        <f t="shared" si="74"/>
        <v>#REF!</v>
      </c>
      <c r="AF94" s="129"/>
      <c r="AG94" s="129"/>
      <c r="AH94" s="249" t="e">
        <f t="shared" si="75"/>
        <v>#REF!</v>
      </c>
      <c r="AI94" s="249" t="e">
        <f t="shared" si="76"/>
        <v>#REF!</v>
      </c>
      <c r="AJ94" s="249" t="e">
        <f t="shared" si="77"/>
        <v>#REF!</v>
      </c>
      <c r="AK94" s="249" t="e">
        <f t="shared" si="78"/>
        <v>#REF!</v>
      </c>
      <c r="AL94" s="249" t="e">
        <f>$O94*(#REF!*100/$Q94)/100</f>
        <v>#REF!</v>
      </c>
      <c r="AM94" s="249" t="e">
        <f>$O94*(#REF!*100/$Q94)/100</f>
        <v>#REF!</v>
      </c>
      <c r="AN94" s="249" t="e">
        <f t="shared" si="79"/>
        <v>#REF!</v>
      </c>
      <c r="AO94" s="249" t="e">
        <f t="shared" si="54"/>
        <v>#REF!</v>
      </c>
      <c r="AP94" s="129"/>
      <c r="AQ94" s="129"/>
      <c r="AR94" s="129"/>
      <c r="AS94" s="129"/>
      <c r="AT94" s="129"/>
      <c r="AU94" s="129"/>
      <c r="AV94" s="129"/>
      <c r="AW94" s="129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1:69" s="8" customFormat="1" ht="12" hidden="1" thickBot="1">
      <c r="A95" s="151" t="s">
        <v>19</v>
      </c>
      <c r="B95" s="133"/>
      <c r="C95" s="101"/>
      <c r="D95" s="101"/>
      <c r="E95" s="102"/>
      <c r="F95" s="101"/>
      <c r="G95" s="101"/>
      <c r="H95" s="101"/>
      <c r="I95" s="101"/>
      <c r="J95" s="101"/>
      <c r="K95" s="79" t="e">
        <f t="shared" si="72"/>
        <v>#REF!</v>
      </c>
      <c r="L95" s="79"/>
      <c r="M95" s="79"/>
      <c r="N95" s="79"/>
      <c r="O95" s="79" t="e">
        <f t="shared" si="73"/>
        <v>#REF!</v>
      </c>
      <c r="P95" s="79"/>
      <c r="Q95" s="79" t="e">
        <f>U95*$U$5+V95*$V$5+#REF!*#REF!+W95*$W$5+X95*$X$5+#REF!*#REF!+#REF!*#REF!+AB95*$AB$5+#REF!*#REF!+#REF!*#REF!</f>
        <v>#REF!</v>
      </c>
      <c r="R95" s="72"/>
      <c r="S95" s="21"/>
      <c r="T95" s="192"/>
      <c r="U95" s="21"/>
      <c r="V95" s="21"/>
      <c r="W95" s="21"/>
      <c r="X95" s="21"/>
      <c r="Y95" s="21"/>
      <c r="Z95" s="21"/>
      <c r="AA95" s="21"/>
      <c r="AB95" s="21"/>
      <c r="AC95" s="269"/>
      <c r="AD95" s="105"/>
      <c r="AE95" s="60" t="e">
        <f t="shared" si="74"/>
        <v>#REF!</v>
      </c>
      <c r="AF95" s="129"/>
      <c r="AG95" s="129"/>
      <c r="AH95" s="249" t="e">
        <f t="shared" si="75"/>
        <v>#REF!</v>
      </c>
      <c r="AI95" s="249" t="e">
        <f t="shared" si="76"/>
        <v>#REF!</v>
      </c>
      <c r="AJ95" s="249" t="e">
        <f t="shared" si="77"/>
        <v>#REF!</v>
      </c>
      <c r="AK95" s="249" t="e">
        <f t="shared" si="78"/>
        <v>#REF!</v>
      </c>
      <c r="AL95" s="249" t="e">
        <f>$O95*(#REF!*100/$Q95)/100</f>
        <v>#REF!</v>
      </c>
      <c r="AM95" s="249" t="e">
        <f>$O95*(#REF!*100/$Q95)/100</f>
        <v>#REF!</v>
      </c>
      <c r="AN95" s="249" t="e">
        <f t="shared" si="79"/>
        <v>#REF!</v>
      </c>
      <c r="AO95" s="249" t="e">
        <f t="shared" si="54"/>
        <v>#REF!</v>
      </c>
      <c r="AP95" s="129"/>
      <c r="AQ95" s="129"/>
      <c r="AR95" s="129"/>
      <c r="AS95" s="129"/>
      <c r="AT95" s="129"/>
      <c r="AU95" s="129"/>
      <c r="AV95" s="129"/>
      <c r="AW95" s="129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1:69" s="8" customFormat="1" ht="12" hidden="1" thickBot="1">
      <c r="A96" s="151" t="s">
        <v>20</v>
      </c>
      <c r="B96" s="133"/>
      <c r="C96" s="101"/>
      <c r="D96" s="101"/>
      <c r="E96" s="102"/>
      <c r="F96" s="101"/>
      <c r="G96" s="101"/>
      <c r="H96" s="101"/>
      <c r="I96" s="101"/>
      <c r="J96" s="101"/>
      <c r="K96" s="79" t="e">
        <f t="shared" si="72"/>
        <v>#REF!</v>
      </c>
      <c r="L96" s="79"/>
      <c r="M96" s="79"/>
      <c r="N96" s="79"/>
      <c r="O96" s="79" t="e">
        <f t="shared" si="73"/>
        <v>#REF!</v>
      </c>
      <c r="P96" s="79"/>
      <c r="Q96" s="79" t="e">
        <f>U96*$U$5+V96*$V$5+#REF!*#REF!+W96*$W$5+X96*$X$5+#REF!*#REF!+#REF!*#REF!+AB96*$AB$5+#REF!*#REF!+#REF!*#REF!</f>
        <v>#REF!</v>
      </c>
      <c r="R96" s="72"/>
      <c r="S96" s="21"/>
      <c r="T96" s="192"/>
      <c r="U96" s="21"/>
      <c r="V96" s="21"/>
      <c r="W96" s="21"/>
      <c r="X96" s="21"/>
      <c r="Y96" s="21"/>
      <c r="Z96" s="21"/>
      <c r="AA96" s="21"/>
      <c r="AB96" s="21"/>
      <c r="AC96" s="269"/>
      <c r="AD96" s="105"/>
      <c r="AE96" s="60" t="e">
        <f t="shared" si="74"/>
        <v>#REF!</v>
      </c>
      <c r="AF96" s="129"/>
      <c r="AG96" s="129"/>
      <c r="AH96" s="249" t="e">
        <f t="shared" si="75"/>
        <v>#REF!</v>
      </c>
      <c r="AI96" s="249" t="e">
        <f t="shared" si="76"/>
        <v>#REF!</v>
      </c>
      <c r="AJ96" s="249" t="e">
        <f t="shared" si="77"/>
        <v>#REF!</v>
      </c>
      <c r="AK96" s="249" t="e">
        <f t="shared" si="78"/>
        <v>#REF!</v>
      </c>
      <c r="AL96" s="249" t="e">
        <f>$O96*(#REF!*100/$Q96)/100</f>
        <v>#REF!</v>
      </c>
      <c r="AM96" s="249" t="e">
        <f>$O96*(#REF!*100/$Q96)/100</f>
        <v>#REF!</v>
      </c>
      <c r="AN96" s="249" t="e">
        <f t="shared" si="79"/>
        <v>#REF!</v>
      </c>
      <c r="AO96" s="249" t="e">
        <f t="shared" si="54"/>
        <v>#REF!</v>
      </c>
      <c r="AP96" s="129"/>
      <c r="AQ96" s="129"/>
      <c r="AR96" s="129"/>
      <c r="AS96" s="129"/>
      <c r="AT96" s="129"/>
      <c r="AU96" s="129"/>
      <c r="AV96" s="129"/>
      <c r="AW96" s="129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1:69" s="8" customFormat="1" ht="12" hidden="1" thickBot="1">
      <c r="A97" s="151" t="s">
        <v>21</v>
      </c>
      <c r="B97" s="133"/>
      <c r="C97" s="101"/>
      <c r="D97" s="101"/>
      <c r="E97" s="102"/>
      <c r="F97" s="101"/>
      <c r="G97" s="101"/>
      <c r="H97" s="101"/>
      <c r="I97" s="101"/>
      <c r="J97" s="101"/>
      <c r="K97" s="79" t="e">
        <f t="shared" si="72"/>
        <v>#REF!</v>
      </c>
      <c r="L97" s="79"/>
      <c r="M97" s="79"/>
      <c r="N97" s="79"/>
      <c r="O97" s="79" t="e">
        <f t="shared" si="73"/>
        <v>#REF!</v>
      </c>
      <c r="P97" s="79"/>
      <c r="Q97" s="79" t="e">
        <f>U97*$U$5+V97*$V$5+#REF!*#REF!+W97*$W$5+X97*$X$5+#REF!*#REF!+#REF!*#REF!+AB97*$AB$5+#REF!*#REF!+#REF!*#REF!</f>
        <v>#REF!</v>
      </c>
      <c r="R97" s="72"/>
      <c r="S97" s="21"/>
      <c r="T97" s="192"/>
      <c r="U97" s="21"/>
      <c r="V97" s="21"/>
      <c r="W97" s="21"/>
      <c r="X97" s="21"/>
      <c r="Y97" s="21"/>
      <c r="Z97" s="21"/>
      <c r="AA97" s="21"/>
      <c r="AB97" s="21"/>
      <c r="AC97" s="269"/>
      <c r="AD97" s="105"/>
      <c r="AE97" s="60" t="e">
        <f t="shared" si="74"/>
        <v>#REF!</v>
      </c>
      <c r="AF97" s="129"/>
      <c r="AG97" s="129"/>
      <c r="AH97" s="249" t="e">
        <f t="shared" si="75"/>
        <v>#REF!</v>
      </c>
      <c r="AI97" s="249" t="e">
        <f t="shared" si="76"/>
        <v>#REF!</v>
      </c>
      <c r="AJ97" s="249" t="e">
        <f t="shared" si="77"/>
        <v>#REF!</v>
      </c>
      <c r="AK97" s="249" t="e">
        <f t="shared" si="78"/>
        <v>#REF!</v>
      </c>
      <c r="AL97" s="249" t="e">
        <f>$O97*(#REF!*100/$Q97)/100</f>
        <v>#REF!</v>
      </c>
      <c r="AM97" s="249" t="e">
        <f>$O97*(#REF!*100/$Q97)/100</f>
        <v>#REF!</v>
      </c>
      <c r="AN97" s="249" t="e">
        <f t="shared" si="79"/>
        <v>#REF!</v>
      </c>
      <c r="AO97" s="249" t="e">
        <f t="shared" si="54"/>
        <v>#REF!</v>
      </c>
      <c r="AP97" s="129"/>
      <c r="AQ97" s="129"/>
      <c r="AR97" s="129"/>
      <c r="AS97" s="129"/>
      <c r="AT97" s="129"/>
      <c r="AU97" s="129"/>
      <c r="AV97" s="129"/>
      <c r="AW97" s="129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1:69" s="8" customFormat="1" ht="12" hidden="1" thickBot="1">
      <c r="A98" s="151" t="s">
        <v>22</v>
      </c>
      <c r="B98" s="133"/>
      <c r="C98" s="101"/>
      <c r="D98" s="101"/>
      <c r="E98" s="102"/>
      <c r="F98" s="101"/>
      <c r="G98" s="101"/>
      <c r="H98" s="101"/>
      <c r="I98" s="101"/>
      <c r="J98" s="101"/>
      <c r="K98" s="79" t="e">
        <f t="shared" si="72"/>
        <v>#REF!</v>
      </c>
      <c r="L98" s="79"/>
      <c r="M98" s="79"/>
      <c r="N98" s="79"/>
      <c r="O98" s="79" t="e">
        <f t="shared" si="73"/>
        <v>#REF!</v>
      </c>
      <c r="P98" s="79"/>
      <c r="Q98" s="79" t="e">
        <f>U98*$U$5+V98*$V$5+#REF!*#REF!+W98*$W$5+X98*$X$5+#REF!*#REF!+#REF!*#REF!+AB98*$AB$5+#REF!*#REF!+#REF!*#REF!</f>
        <v>#REF!</v>
      </c>
      <c r="R98" s="72"/>
      <c r="S98" s="21"/>
      <c r="T98" s="192"/>
      <c r="U98" s="21"/>
      <c r="V98" s="21"/>
      <c r="W98" s="21"/>
      <c r="X98" s="21"/>
      <c r="Y98" s="21"/>
      <c r="Z98" s="21"/>
      <c r="AA98" s="21"/>
      <c r="AB98" s="21"/>
      <c r="AC98" s="269"/>
      <c r="AD98" s="105"/>
      <c r="AE98" s="60" t="e">
        <f t="shared" si="74"/>
        <v>#REF!</v>
      </c>
      <c r="AF98" s="129"/>
      <c r="AG98" s="129"/>
      <c r="AH98" s="249" t="e">
        <f t="shared" si="75"/>
        <v>#REF!</v>
      </c>
      <c r="AI98" s="249" t="e">
        <f t="shared" si="76"/>
        <v>#REF!</v>
      </c>
      <c r="AJ98" s="249" t="e">
        <f t="shared" si="77"/>
        <v>#REF!</v>
      </c>
      <c r="AK98" s="249" t="e">
        <f t="shared" si="78"/>
        <v>#REF!</v>
      </c>
      <c r="AL98" s="249" t="e">
        <f>$O98*(#REF!*100/$Q98)/100</f>
        <v>#REF!</v>
      </c>
      <c r="AM98" s="249" t="e">
        <f>$O98*(#REF!*100/$Q98)/100</f>
        <v>#REF!</v>
      </c>
      <c r="AN98" s="249" t="e">
        <f t="shared" si="79"/>
        <v>#REF!</v>
      </c>
      <c r="AO98" s="249" t="e">
        <f t="shared" si="54"/>
        <v>#REF!</v>
      </c>
      <c r="AP98" s="129"/>
      <c r="AQ98" s="129"/>
      <c r="AR98" s="129"/>
      <c r="AS98" s="129"/>
      <c r="AT98" s="129"/>
      <c r="AU98" s="129"/>
      <c r="AV98" s="129"/>
      <c r="AW98" s="129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1:69" s="8" customFormat="1" ht="12" hidden="1" thickBot="1">
      <c r="A99" s="151" t="s">
        <v>23</v>
      </c>
      <c r="B99" s="133"/>
      <c r="C99" s="101"/>
      <c r="D99" s="101"/>
      <c r="E99" s="102"/>
      <c r="F99" s="101"/>
      <c r="G99" s="101"/>
      <c r="H99" s="101"/>
      <c r="I99" s="101"/>
      <c r="J99" s="101"/>
      <c r="K99" s="79" t="e">
        <f t="shared" si="72"/>
        <v>#REF!</v>
      </c>
      <c r="L99" s="79"/>
      <c r="M99" s="79"/>
      <c r="N99" s="79"/>
      <c r="O99" s="79" t="e">
        <f t="shared" si="73"/>
        <v>#REF!</v>
      </c>
      <c r="P99" s="79"/>
      <c r="Q99" s="79" t="e">
        <f>U99*$U$5+V99*$V$5+#REF!*#REF!+W99*$W$5+X99*$X$5+#REF!*#REF!+#REF!*#REF!+AB99*$AB$5+#REF!*#REF!+#REF!*#REF!</f>
        <v>#REF!</v>
      </c>
      <c r="R99" s="72"/>
      <c r="S99" s="21"/>
      <c r="T99" s="192"/>
      <c r="U99" s="21"/>
      <c r="V99" s="21"/>
      <c r="W99" s="21"/>
      <c r="X99" s="21"/>
      <c r="Y99" s="21"/>
      <c r="Z99" s="21"/>
      <c r="AA99" s="21"/>
      <c r="AB99" s="21"/>
      <c r="AC99" s="269"/>
      <c r="AD99" s="105"/>
      <c r="AE99" s="60" t="e">
        <f t="shared" si="74"/>
        <v>#REF!</v>
      </c>
      <c r="AF99" s="129"/>
      <c r="AG99" s="129"/>
      <c r="AH99" s="249" t="e">
        <f t="shared" si="75"/>
        <v>#REF!</v>
      </c>
      <c r="AI99" s="249" t="e">
        <f t="shared" si="76"/>
        <v>#REF!</v>
      </c>
      <c r="AJ99" s="249" t="e">
        <f t="shared" si="77"/>
        <v>#REF!</v>
      </c>
      <c r="AK99" s="249" t="e">
        <f t="shared" si="78"/>
        <v>#REF!</v>
      </c>
      <c r="AL99" s="249" t="e">
        <f>$O99*(#REF!*100/$Q99)/100</f>
        <v>#REF!</v>
      </c>
      <c r="AM99" s="249" t="e">
        <f>$O99*(#REF!*100/$Q99)/100</f>
        <v>#REF!</v>
      </c>
      <c r="AN99" s="249" t="e">
        <f t="shared" si="79"/>
        <v>#REF!</v>
      </c>
      <c r="AO99" s="249" t="e">
        <f t="shared" si="54"/>
        <v>#REF!</v>
      </c>
      <c r="AP99" s="129"/>
      <c r="AQ99" s="129"/>
      <c r="AR99" s="129"/>
      <c r="AS99" s="129"/>
      <c r="AT99" s="129"/>
      <c r="AU99" s="129"/>
      <c r="AV99" s="129"/>
      <c r="AW99" s="129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1:69" s="8" customFormat="1" ht="12" hidden="1" thickBot="1">
      <c r="A100" s="151" t="s">
        <v>24</v>
      </c>
      <c r="B100" s="133"/>
      <c r="C100" s="101"/>
      <c r="D100" s="101"/>
      <c r="E100" s="102"/>
      <c r="F100" s="101"/>
      <c r="G100" s="101"/>
      <c r="H100" s="101"/>
      <c r="I100" s="101"/>
      <c r="J100" s="101"/>
      <c r="K100" s="79" t="e">
        <f t="shared" si="72"/>
        <v>#REF!</v>
      </c>
      <c r="L100" s="79"/>
      <c r="M100" s="79"/>
      <c r="N100" s="79"/>
      <c r="O100" s="79" t="e">
        <f t="shared" si="73"/>
        <v>#REF!</v>
      </c>
      <c r="P100" s="79"/>
      <c r="Q100" s="79" t="e">
        <f>U100*$U$5+V100*$V$5+#REF!*#REF!+W100*$W$5+X100*$X$5+#REF!*#REF!+#REF!*#REF!+AB100*$AB$5+#REF!*#REF!+#REF!*#REF!</f>
        <v>#REF!</v>
      </c>
      <c r="R100" s="72"/>
      <c r="S100" s="21"/>
      <c r="T100" s="192"/>
      <c r="U100" s="21"/>
      <c r="V100" s="21"/>
      <c r="W100" s="21"/>
      <c r="X100" s="21"/>
      <c r="Y100" s="21"/>
      <c r="Z100" s="21"/>
      <c r="AA100" s="21"/>
      <c r="AB100" s="21"/>
      <c r="AC100" s="269"/>
      <c r="AD100" s="105"/>
      <c r="AE100" s="60" t="e">
        <f t="shared" si="74"/>
        <v>#REF!</v>
      </c>
      <c r="AF100" s="129"/>
      <c r="AG100" s="129"/>
      <c r="AH100" s="249" t="e">
        <f t="shared" si="75"/>
        <v>#REF!</v>
      </c>
      <c r="AI100" s="249" t="e">
        <f t="shared" si="76"/>
        <v>#REF!</v>
      </c>
      <c r="AJ100" s="249" t="e">
        <f t="shared" si="77"/>
        <v>#REF!</v>
      </c>
      <c r="AK100" s="249" t="e">
        <f t="shared" si="78"/>
        <v>#REF!</v>
      </c>
      <c r="AL100" s="249" t="e">
        <f>$O100*(#REF!*100/$Q100)/100</f>
        <v>#REF!</v>
      </c>
      <c r="AM100" s="249" t="e">
        <f>$O100*(#REF!*100/$Q100)/100</f>
        <v>#REF!</v>
      </c>
      <c r="AN100" s="249" t="e">
        <f t="shared" si="79"/>
        <v>#REF!</v>
      </c>
      <c r="AO100" s="249" t="e">
        <f t="shared" si="54"/>
        <v>#REF!</v>
      </c>
      <c r="AP100" s="129"/>
      <c r="AQ100" s="129"/>
      <c r="AR100" s="129"/>
      <c r="AS100" s="129"/>
      <c r="AT100" s="129"/>
      <c r="AU100" s="129"/>
      <c r="AV100" s="129"/>
      <c r="AW100" s="129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1:69" s="8" customFormat="1" ht="11.25" hidden="1">
      <c r="A101" s="152" t="s">
        <v>25</v>
      </c>
      <c r="B101" s="133"/>
      <c r="C101" s="103"/>
      <c r="D101" s="103"/>
      <c r="E101" s="104"/>
      <c r="F101" s="103"/>
      <c r="G101" s="103"/>
      <c r="H101" s="103"/>
      <c r="I101" s="103"/>
      <c r="J101" s="103"/>
      <c r="K101" s="79" t="e">
        <f t="shared" si="72"/>
        <v>#REF!</v>
      </c>
      <c r="L101" s="79"/>
      <c r="M101" s="79"/>
      <c r="N101" s="79"/>
      <c r="O101" s="79" t="e">
        <f t="shared" si="73"/>
        <v>#REF!</v>
      </c>
      <c r="P101" s="79"/>
      <c r="Q101" s="79" t="e">
        <f>U101*$U$5+V101*$V$5+#REF!*#REF!+W101*$W$5+X101*$X$5+#REF!*#REF!+#REF!*#REF!+AB101*$AB$5+#REF!*#REF!+#REF!*#REF!</f>
        <v>#REF!</v>
      </c>
      <c r="R101" s="72"/>
      <c r="S101" s="21"/>
      <c r="T101" s="192"/>
      <c r="U101" s="21"/>
      <c r="V101" s="21"/>
      <c r="W101" s="21"/>
      <c r="X101" s="21"/>
      <c r="Y101" s="21"/>
      <c r="Z101" s="21"/>
      <c r="AA101" s="21"/>
      <c r="AB101" s="21"/>
      <c r="AC101" s="269"/>
      <c r="AD101" s="105"/>
      <c r="AE101" s="97" t="e">
        <f t="shared" si="74"/>
        <v>#REF!</v>
      </c>
      <c r="AF101" s="129"/>
      <c r="AG101" s="129"/>
      <c r="AH101" s="249" t="e">
        <f t="shared" si="75"/>
        <v>#REF!</v>
      </c>
      <c r="AI101" s="249" t="e">
        <f t="shared" si="76"/>
        <v>#REF!</v>
      </c>
      <c r="AJ101" s="249" t="e">
        <f t="shared" si="77"/>
        <v>#REF!</v>
      </c>
      <c r="AK101" s="249" t="e">
        <f t="shared" si="78"/>
        <v>#REF!</v>
      </c>
      <c r="AL101" s="249" t="e">
        <f>$O101*(#REF!*100/$Q101)/100</f>
        <v>#REF!</v>
      </c>
      <c r="AM101" s="249" t="e">
        <f>$O101*(#REF!*100/$Q101)/100</f>
        <v>#REF!</v>
      </c>
      <c r="AN101" s="249" t="e">
        <f t="shared" si="79"/>
        <v>#REF!</v>
      </c>
      <c r="AO101" s="249" t="e">
        <f t="shared" si="54"/>
        <v>#REF!</v>
      </c>
      <c r="AP101" s="129"/>
      <c r="AQ101" s="129"/>
      <c r="AR101" s="129"/>
      <c r="AS101" s="129"/>
      <c r="AT101" s="129"/>
      <c r="AU101" s="129"/>
      <c r="AV101" s="129"/>
      <c r="AW101" s="129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1:69" s="10" customFormat="1" ht="12.75" customHeight="1">
      <c r="A102" s="134" t="s">
        <v>260</v>
      </c>
      <c r="B102" s="134" t="s">
        <v>302</v>
      </c>
      <c r="C102" s="75"/>
      <c r="D102" s="356"/>
      <c r="E102" s="357"/>
      <c r="F102" s="356"/>
      <c r="G102" s="390">
        <v>3</v>
      </c>
      <c r="H102" s="293"/>
      <c r="I102" s="356"/>
      <c r="J102" s="293"/>
      <c r="K102" s="85">
        <f t="shared" ref="K102:K117" si="80">SUM(L102:Q102)</f>
        <v>82</v>
      </c>
      <c r="L102" s="85">
        <v>3</v>
      </c>
      <c r="M102" s="85"/>
      <c r="N102" s="85"/>
      <c r="O102" s="268">
        <v>15</v>
      </c>
      <c r="P102" s="72"/>
      <c r="Q102" s="72">
        <f t="shared" ref="Q102:Q119" si="81">SUM(U102:AB102)</f>
        <v>64</v>
      </c>
      <c r="R102" s="72">
        <f t="shared" ref="R102:R119" si="82">Q102-S102</f>
        <v>28</v>
      </c>
      <c r="S102" s="89">
        <v>36</v>
      </c>
      <c r="T102" s="89"/>
      <c r="U102" s="21"/>
      <c r="V102" s="21"/>
      <c r="W102" s="21">
        <v>64</v>
      </c>
      <c r="X102" s="21"/>
      <c r="Y102" s="21"/>
      <c r="Z102" s="21"/>
      <c r="AA102" s="21"/>
      <c r="AB102" s="21"/>
      <c r="AC102" s="269"/>
      <c r="AD102" s="89"/>
      <c r="AE102" s="348">
        <v>70</v>
      </c>
      <c r="AF102" s="129"/>
      <c r="AG102" s="129"/>
      <c r="AH102" s="249">
        <f t="shared" si="75"/>
        <v>0</v>
      </c>
      <c r="AI102" s="249">
        <f t="shared" si="76"/>
        <v>0</v>
      </c>
      <c r="AJ102" s="249">
        <f t="shared" si="77"/>
        <v>15</v>
      </c>
      <c r="AK102" s="249">
        <f t="shared" si="78"/>
        <v>0</v>
      </c>
      <c r="AL102" s="249" t="e">
        <f>$O102*(#REF!*100/$Q102)/100</f>
        <v>#REF!</v>
      </c>
      <c r="AM102" s="249" t="e">
        <f>$O102*(#REF!*100/$Q102)/100</f>
        <v>#REF!</v>
      </c>
      <c r="AN102" s="249">
        <f t="shared" si="79"/>
        <v>0</v>
      </c>
      <c r="AO102" s="249">
        <f t="shared" si="54"/>
        <v>0</v>
      </c>
      <c r="AP102" s="129"/>
      <c r="AQ102" s="129"/>
      <c r="AR102" s="129"/>
      <c r="AS102" s="129"/>
      <c r="AT102" s="129"/>
      <c r="AU102" s="129"/>
      <c r="AV102" s="129"/>
      <c r="AW102" s="129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1:69" s="10" customFormat="1" ht="11.25" customHeight="1">
      <c r="A103" s="134" t="s">
        <v>261</v>
      </c>
      <c r="B103" s="134" t="s">
        <v>303</v>
      </c>
      <c r="C103" s="75"/>
      <c r="D103" s="356"/>
      <c r="E103" s="357">
        <v>4</v>
      </c>
      <c r="F103" s="356"/>
      <c r="G103" s="374"/>
      <c r="H103" s="293"/>
      <c r="I103" s="356"/>
      <c r="J103" s="293"/>
      <c r="K103" s="85">
        <f t="shared" si="80"/>
        <v>78</v>
      </c>
      <c r="L103" s="85"/>
      <c r="M103" s="85"/>
      <c r="N103" s="85"/>
      <c r="O103" s="72"/>
      <c r="P103" s="72"/>
      <c r="Q103" s="72">
        <f t="shared" si="81"/>
        <v>78</v>
      </c>
      <c r="R103" s="72">
        <f t="shared" si="82"/>
        <v>50</v>
      </c>
      <c r="S103" s="89">
        <v>28</v>
      </c>
      <c r="T103" s="89"/>
      <c r="U103" s="21"/>
      <c r="V103" s="21"/>
      <c r="W103" s="21">
        <v>32</v>
      </c>
      <c r="X103" s="21">
        <v>46</v>
      </c>
      <c r="Y103" s="21"/>
      <c r="Z103" s="21"/>
      <c r="AA103" s="21"/>
      <c r="AB103" s="21"/>
      <c r="AC103" s="269"/>
      <c r="AD103" s="89"/>
      <c r="AE103" s="348">
        <v>70</v>
      </c>
      <c r="AF103" s="129"/>
      <c r="AG103" s="129"/>
      <c r="AH103" s="249">
        <f t="shared" si="75"/>
        <v>0</v>
      </c>
      <c r="AI103" s="249">
        <f t="shared" si="76"/>
        <v>0</v>
      </c>
      <c r="AJ103" s="249">
        <f t="shared" si="77"/>
        <v>0</v>
      </c>
      <c r="AK103" s="249">
        <f t="shared" si="78"/>
        <v>0</v>
      </c>
      <c r="AL103" s="249" t="e">
        <f>$O103*(#REF!*100/$Q103)/100</f>
        <v>#REF!</v>
      </c>
      <c r="AM103" s="249" t="e">
        <f>$O103*(#REF!*100/$Q103)/100</f>
        <v>#REF!</v>
      </c>
      <c r="AN103" s="249">
        <f t="shared" si="79"/>
        <v>0</v>
      </c>
      <c r="AO103" s="249">
        <f t="shared" si="54"/>
        <v>0</v>
      </c>
      <c r="AP103" s="129"/>
      <c r="AQ103" s="129"/>
      <c r="AR103" s="129"/>
      <c r="AS103" s="129"/>
      <c r="AT103" s="129"/>
      <c r="AU103" s="129"/>
      <c r="AV103" s="129"/>
      <c r="AW103" s="129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1:69" s="10" customFormat="1" ht="14.25" customHeight="1">
      <c r="A104" s="134" t="s">
        <v>262</v>
      </c>
      <c r="B104" s="134" t="s">
        <v>304</v>
      </c>
      <c r="C104" s="75"/>
      <c r="D104" s="356"/>
      <c r="E104" s="357">
        <v>3</v>
      </c>
      <c r="F104" s="356"/>
      <c r="G104" s="357"/>
      <c r="H104" s="293"/>
      <c r="I104" s="356"/>
      <c r="J104" s="293"/>
      <c r="K104" s="85">
        <f t="shared" si="80"/>
        <v>32</v>
      </c>
      <c r="L104" s="85"/>
      <c r="M104" s="85"/>
      <c r="N104" s="85"/>
      <c r="O104" s="72"/>
      <c r="P104" s="72"/>
      <c r="Q104" s="72">
        <f t="shared" si="81"/>
        <v>32</v>
      </c>
      <c r="R104" s="72">
        <f t="shared" si="82"/>
        <v>12</v>
      </c>
      <c r="S104" s="89">
        <v>20</v>
      </c>
      <c r="T104" s="89"/>
      <c r="U104" s="21"/>
      <c r="V104" s="21"/>
      <c r="W104" s="238">
        <v>32</v>
      </c>
      <c r="X104" s="21"/>
      <c r="Y104" s="21"/>
      <c r="Z104" s="21"/>
      <c r="AA104" s="21"/>
      <c r="AB104" s="21"/>
      <c r="AC104" s="269"/>
      <c r="AD104" s="89"/>
      <c r="AE104" s="348">
        <v>40</v>
      </c>
      <c r="AF104" s="129"/>
      <c r="AG104" s="129"/>
      <c r="AH104" s="249">
        <f t="shared" si="75"/>
        <v>0</v>
      </c>
      <c r="AI104" s="249">
        <f t="shared" si="76"/>
        <v>0</v>
      </c>
      <c r="AJ104" s="249">
        <f t="shared" si="77"/>
        <v>0</v>
      </c>
      <c r="AK104" s="249">
        <f t="shared" si="78"/>
        <v>0</v>
      </c>
      <c r="AL104" s="249" t="e">
        <f>$O104*(#REF!*100/$Q104)/100</f>
        <v>#REF!</v>
      </c>
      <c r="AM104" s="249" t="e">
        <f>$O104*(#REF!*100/$Q104)/100</f>
        <v>#REF!</v>
      </c>
      <c r="AN104" s="249">
        <f t="shared" si="79"/>
        <v>0</v>
      </c>
      <c r="AO104" s="249">
        <f t="shared" si="54"/>
        <v>0</v>
      </c>
      <c r="AP104" s="129"/>
      <c r="AQ104" s="129"/>
      <c r="AR104" s="129"/>
      <c r="AS104" s="129"/>
      <c r="AT104" s="129"/>
      <c r="AU104" s="129"/>
      <c r="AV104" s="129"/>
      <c r="AW104" s="129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1:69" s="10" customFormat="1" ht="12.75" customHeight="1">
      <c r="A105" s="134" t="s">
        <v>263</v>
      </c>
      <c r="B105" s="134" t="s">
        <v>305</v>
      </c>
      <c r="C105" s="75"/>
      <c r="D105" s="356"/>
      <c r="E105" s="357">
        <v>5</v>
      </c>
      <c r="F105" s="356"/>
      <c r="G105" s="357"/>
      <c r="H105" s="293"/>
      <c r="I105" s="356"/>
      <c r="J105" s="293"/>
      <c r="K105" s="85">
        <f t="shared" si="80"/>
        <v>48</v>
      </c>
      <c r="L105" s="85"/>
      <c r="M105" s="85"/>
      <c r="N105" s="85"/>
      <c r="O105" s="72"/>
      <c r="P105" s="72"/>
      <c r="Q105" s="72">
        <f t="shared" si="81"/>
        <v>48</v>
      </c>
      <c r="R105" s="72">
        <f t="shared" si="82"/>
        <v>24</v>
      </c>
      <c r="S105" s="89">
        <v>24</v>
      </c>
      <c r="T105" s="89"/>
      <c r="U105" s="21"/>
      <c r="V105" s="21"/>
      <c r="W105" s="21"/>
      <c r="X105" s="21"/>
      <c r="Y105" s="21"/>
      <c r="Z105" s="21">
        <v>48</v>
      </c>
      <c r="AA105" s="21"/>
      <c r="AB105" s="21"/>
      <c r="AC105" s="269"/>
      <c r="AD105" s="89"/>
      <c r="AE105" s="348">
        <v>44</v>
      </c>
      <c r="AF105" s="129"/>
      <c r="AG105" s="129"/>
      <c r="AH105" s="249">
        <f t="shared" si="75"/>
        <v>0</v>
      </c>
      <c r="AI105" s="249">
        <f t="shared" si="76"/>
        <v>0</v>
      </c>
      <c r="AJ105" s="249">
        <f t="shared" si="77"/>
        <v>0</v>
      </c>
      <c r="AK105" s="249">
        <f t="shared" si="78"/>
        <v>0</v>
      </c>
      <c r="AL105" s="249" t="e">
        <f>$O105*(#REF!*100/$Q105)/100</f>
        <v>#REF!</v>
      </c>
      <c r="AM105" s="249" t="e">
        <f>$O105*(#REF!*100/$Q105)/100</f>
        <v>#REF!</v>
      </c>
      <c r="AN105" s="249">
        <f t="shared" si="79"/>
        <v>0</v>
      </c>
      <c r="AO105" s="249">
        <f t="shared" si="54"/>
        <v>0</v>
      </c>
      <c r="AP105" s="129"/>
      <c r="AQ105" s="129"/>
      <c r="AR105" s="129"/>
      <c r="AS105" s="129"/>
      <c r="AT105" s="129"/>
      <c r="AU105" s="129"/>
      <c r="AV105" s="129"/>
      <c r="AW105" s="129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1:69" s="10" customFormat="1" ht="14.25" customHeight="1">
      <c r="A106" s="134" t="s">
        <v>264</v>
      </c>
      <c r="B106" s="135" t="s">
        <v>306</v>
      </c>
      <c r="C106" s="75"/>
      <c r="D106" s="356"/>
      <c r="E106" s="357">
        <v>6</v>
      </c>
      <c r="F106" s="356"/>
      <c r="G106" s="357"/>
      <c r="H106" s="293"/>
      <c r="I106" s="356"/>
      <c r="J106" s="293"/>
      <c r="K106" s="85">
        <f t="shared" si="80"/>
        <v>36</v>
      </c>
      <c r="L106" s="72"/>
      <c r="M106" s="72"/>
      <c r="N106" s="72"/>
      <c r="O106" s="72"/>
      <c r="P106" s="72"/>
      <c r="Q106" s="72">
        <f t="shared" si="81"/>
        <v>36</v>
      </c>
      <c r="R106" s="72">
        <f t="shared" si="82"/>
        <v>20</v>
      </c>
      <c r="S106" s="89">
        <v>16</v>
      </c>
      <c r="T106" s="89"/>
      <c r="U106" s="21"/>
      <c r="V106" s="21"/>
      <c r="W106" s="21"/>
      <c r="X106" s="21"/>
      <c r="Y106" s="21"/>
      <c r="Z106" s="21"/>
      <c r="AA106" s="21"/>
      <c r="AB106" s="21">
        <v>36</v>
      </c>
      <c r="AC106" s="269"/>
      <c r="AD106" s="105"/>
      <c r="AE106" s="348">
        <v>44</v>
      </c>
      <c r="AF106" s="129"/>
      <c r="AG106" s="129"/>
      <c r="AH106" s="249">
        <f t="shared" si="75"/>
        <v>0</v>
      </c>
      <c r="AI106" s="249">
        <f t="shared" si="76"/>
        <v>0</v>
      </c>
      <c r="AJ106" s="249">
        <f t="shared" si="77"/>
        <v>0</v>
      </c>
      <c r="AK106" s="249">
        <f t="shared" si="78"/>
        <v>0</v>
      </c>
      <c r="AL106" s="249" t="e">
        <f>$O106*(#REF!*100/$Q106)/100</f>
        <v>#REF!</v>
      </c>
      <c r="AM106" s="249" t="e">
        <f>$O106*(#REF!*100/$Q106)/100</f>
        <v>#REF!</v>
      </c>
      <c r="AN106" s="249">
        <f t="shared" si="79"/>
        <v>0</v>
      </c>
      <c r="AO106" s="249">
        <f t="shared" si="54"/>
        <v>0</v>
      </c>
      <c r="AP106" s="129"/>
      <c r="AQ106" s="129"/>
      <c r="AR106" s="129"/>
      <c r="AS106" s="129"/>
      <c r="AT106" s="129"/>
      <c r="AU106" s="129"/>
      <c r="AV106" s="129"/>
      <c r="AW106" s="129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1:69" s="10" customFormat="1" ht="13.5" customHeight="1">
      <c r="A107" s="134" t="s">
        <v>265</v>
      </c>
      <c r="B107" s="136" t="s">
        <v>307</v>
      </c>
      <c r="C107" s="173"/>
      <c r="D107" s="359"/>
      <c r="E107" s="107">
        <v>3</v>
      </c>
      <c r="F107" s="359"/>
      <c r="G107" s="366"/>
      <c r="H107" s="293"/>
      <c r="I107" s="359"/>
      <c r="J107" s="158"/>
      <c r="K107" s="85">
        <f t="shared" si="80"/>
        <v>32</v>
      </c>
      <c r="L107" s="72"/>
      <c r="M107" s="72"/>
      <c r="N107" s="72"/>
      <c r="O107" s="72"/>
      <c r="P107" s="72"/>
      <c r="Q107" s="72">
        <f t="shared" si="81"/>
        <v>32</v>
      </c>
      <c r="R107" s="72">
        <f t="shared" si="82"/>
        <v>18</v>
      </c>
      <c r="S107" s="89">
        <v>14</v>
      </c>
      <c r="T107" s="89"/>
      <c r="U107" s="21"/>
      <c r="V107" s="21"/>
      <c r="W107" s="21">
        <v>32</v>
      </c>
      <c r="X107" s="21"/>
      <c r="Y107" s="21"/>
      <c r="Z107" s="21"/>
      <c r="AA107" s="21"/>
      <c r="AB107" s="21"/>
      <c r="AC107" s="269"/>
      <c r="AD107" s="89"/>
      <c r="AE107" s="348">
        <v>36</v>
      </c>
      <c r="AF107" s="129"/>
      <c r="AG107" s="129"/>
      <c r="AH107" s="249">
        <f t="shared" si="75"/>
        <v>0</v>
      </c>
      <c r="AI107" s="249">
        <f t="shared" si="76"/>
        <v>0</v>
      </c>
      <c r="AJ107" s="249">
        <f t="shared" si="77"/>
        <v>0</v>
      </c>
      <c r="AK107" s="249">
        <f t="shared" si="78"/>
        <v>0</v>
      </c>
      <c r="AL107" s="249" t="e">
        <f>$O107*(#REF!*100/$Q107)/100</f>
        <v>#REF!</v>
      </c>
      <c r="AM107" s="249" t="e">
        <f>$O107*(#REF!*100/$Q107)/100</f>
        <v>#REF!</v>
      </c>
      <c r="AN107" s="249">
        <f t="shared" si="79"/>
        <v>0</v>
      </c>
      <c r="AO107" s="249">
        <f t="shared" si="54"/>
        <v>0</v>
      </c>
      <c r="AP107" s="129"/>
      <c r="AQ107" s="129"/>
      <c r="AR107" s="129"/>
      <c r="AS107" s="129"/>
      <c r="AT107" s="129"/>
      <c r="AU107" s="129"/>
      <c r="AV107" s="129"/>
      <c r="AW107" s="129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1:69" s="10" customFormat="1" ht="12" customHeight="1">
      <c r="A108" s="308" t="s">
        <v>266</v>
      </c>
      <c r="B108" s="224" t="s">
        <v>345</v>
      </c>
      <c r="C108" s="367"/>
      <c r="D108" s="309"/>
      <c r="E108" s="310">
        <v>5</v>
      </c>
      <c r="F108" s="309"/>
      <c r="G108" s="368"/>
      <c r="H108" s="311"/>
      <c r="I108" s="309"/>
      <c r="J108" s="365"/>
      <c r="K108" s="312">
        <f t="shared" si="80"/>
        <v>110</v>
      </c>
      <c r="L108" s="199"/>
      <c r="M108" s="199"/>
      <c r="N108" s="199"/>
      <c r="O108" s="199"/>
      <c r="P108" s="199"/>
      <c r="Q108" s="199">
        <f t="shared" si="81"/>
        <v>110</v>
      </c>
      <c r="R108" s="199">
        <f t="shared" si="82"/>
        <v>44</v>
      </c>
      <c r="S108" s="200">
        <v>66</v>
      </c>
      <c r="T108" s="200"/>
      <c r="U108" s="201"/>
      <c r="V108" s="201"/>
      <c r="W108" s="201">
        <v>32</v>
      </c>
      <c r="X108" s="201">
        <v>46</v>
      </c>
      <c r="Y108" s="201"/>
      <c r="Z108" s="201">
        <v>32</v>
      </c>
      <c r="AA108" s="201"/>
      <c r="AB108" s="201"/>
      <c r="AC108" s="201"/>
      <c r="AD108" s="200"/>
      <c r="AE108" s="202"/>
      <c r="AF108" s="129"/>
      <c r="AG108" s="129"/>
      <c r="AH108" s="249">
        <f t="shared" si="75"/>
        <v>0</v>
      </c>
      <c r="AI108" s="249">
        <f t="shared" si="76"/>
        <v>0</v>
      </c>
      <c r="AJ108" s="249">
        <f t="shared" si="77"/>
        <v>0</v>
      </c>
      <c r="AK108" s="249">
        <f t="shared" si="78"/>
        <v>0</v>
      </c>
      <c r="AL108" s="249" t="e">
        <f>$O108*(#REF!*100/$Q108)/100</f>
        <v>#REF!</v>
      </c>
      <c r="AM108" s="249" t="e">
        <f>$O108*(#REF!*100/$Q108)/100</f>
        <v>#REF!</v>
      </c>
      <c r="AN108" s="249">
        <f t="shared" si="79"/>
        <v>0</v>
      </c>
      <c r="AO108" s="249">
        <f t="shared" si="54"/>
        <v>0</v>
      </c>
      <c r="AP108" s="129"/>
      <c r="AQ108" s="129"/>
      <c r="AR108" s="129"/>
      <c r="AS108" s="129"/>
      <c r="AT108" s="129"/>
      <c r="AU108" s="129"/>
      <c r="AV108" s="129"/>
      <c r="AW108" s="129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1:69" s="10" customFormat="1" ht="12.75" customHeight="1">
      <c r="A109" s="308" t="s">
        <v>267</v>
      </c>
      <c r="B109" s="224" t="s">
        <v>353</v>
      </c>
      <c r="C109" s="367"/>
      <c r="D109" s="309"/>
      <c r="E109" s="310">
        <v>5</v>
      </c>
      <c r="F109" s="309"/>
      <c r="G109" s="368"/>
      <c r="H109" s="311"/>
      <c r="I109" s="309"/>
      <c r="J109" s="365"/>
      <c r="K109" s="312">
        <f t="shared" si="80"/>
        <v>110</v>
      </c>
      <c r="L109" s="199"/>
      <c r="M109" s="199"/>
      <c r="N109" s="199"/>
      <c r="O109" s="199"/>
      <c r="P109" s="199"/>
      <c r="Q109" s="199">
        <f t="shared" si="81"/>
        <v>110</v>
      </c>
      <c r="R109" s="199">
        <f t="shared" si="82"/>
        <v>44</v>
      </c>
      <c r="S109" s="200">
        <v>66</v>
      </c>
      <c r="T109" s="200"/>
      <c r="U109" s="201"/>
      <c r="V109" s="201"/>
      <c r="W109" s="201">
        <v>32</v>
      </c>
      <c r="X109" s="201">
        <v>46</v>
      </c>
      <c r="Y109" s="201"/>
      <c r="Z109" s="201">
        <v>32</v>
      </c>
      <c r="AA109" s="201"/>
      <c r="AB109" s="201"/>
      <c r="AC109" s="201"/>
      <c r="AD109" s="200"/>
      <c r="AE109" s="202"/>
      <c r="AF109" s="129"/>
      <c r="AG109" s="129"/>
      <c r="AH109" s="249">
        <f t="shared" si="75"/>
        <v>0</v>
      </c>
      <c r="AI109" s="249">
        <f t="shared" si="76"/>
        <v>0</v>
      </c>
      <c r="AJ109" s="249">
        <f t="shared" si="77"/>
        <v>0</v>
      </c>
      <c r="AK109" s="249">
        <f t="shared" si="78"/>
        <v>0</v>
      </c>
      <c r="AL109" s="249" t="e">
        <f>$O109*(#REF!*100/$Q109)/100</f>
        <v>#REF!</v>
      </c>
      <c r="AM109" s="249" t="e">
        <f>$O109*(#REF!*100/$Q109)/100</f>
        <v>#REF!</v>
      </c>
      <c r="AN109" s="249">
        <f t="shared" si="79"/>
        <v>0</v>
      </c>
      <c r="AO109" s="249">
        <f t="shared" si="54"/>
        <v>0</v>
      </c>
      <c r="AP109" s="129"/>
      <c r="AQ109" s="129"/>
      <c r="AR109" s="129"/>
      <c r="AS109" s="129"/>
      <c r="AT109" s="129"/>
      <c r="AU109" s="129"/>
      <c r="AV109" s="129"/>
      <c r="AW109" s="129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1:69" s="10" customFormat="1" ht="14.25" customHeight="1">
      <c r="A110" s="308" t="s">
        <v>268</v>
      </c>
      <c r="B110" s="349" t="s">
        <v>351</v>
      </c>
      <c r="C110" s="350"/>
      <c r="D110" s="197"/>
      <c r="E110" s="350" t="s">
        <v>357</v>
      </c>
      <c r="F110" s="197"/>
      <c r="G110" s="350"/>
      <c r="H110" s="198"/>
      <c r="I110" s="197"/>
      <c r="J110" s="198"/>
      <c r="K110" s="312">
        <f t="shared" ref="K110:K113" si="83">SUM(L110:Q110)</f>
        <v>94</v>
      </c>
      <c r="L110" s="199"/>
      <c r="M110" s="199"/>
      <c r="N110" s="199"/>
      <c r="O110" s="199"/>
      <c r="P110" s="199"/>
      <c r="Q110" s="199">
        <f t="shared" ref="Q110:Q113" si="84">SUM(U110:AB110)</f>
        <v>94</v>
      </c>
      <c r="R110" s="199">
        <f>Q110-S110</f>
        <v>28</v>
      </c>
      <c r="S110" s="200">
        <v>66</v>
      </c>
      <c r="T110" s="200"/>
      <c r="U110" s="201"/>
      <c r="V110" s="201"/>
      <c r="W110" s="201"/>
      <c r="X110" s="201">
        <v>46</v>
      </c>
      <c r="Y110" s="201"/>
      <c r="Z110" s="201">
        <v>48</v>
      </c>
      <c r="AA110" s="201"/>
      <c r="AB110" s="201"/>
      <c r="AC110" s="201"/>
      <c r="AD110" s="200"/>
      <c r="AE110" s="202"/>
      <c r="AF110" s="129"/>
      <c r="AG110" s="129"/>
      <c r="AH110" s="249">
        <f t="shared" si="75"/>
        <v>0</v>
      </c>
      <c r="AI110" s="249">
        <f t="shared" si="76"/>
        <v>0</v>
      </c>
      <c r="AJ110" s="249">
        <f t="shared" si="77"/>
        <v>0</v>
      </c>
      <c r="AK110" s="249">
        <f t="shared" si="78"/>
        <v>0</v>
      </c>
      <c r="AL110" s="249" t="e">
        <f>$O110*(#REF!*100/$Q110)/100</f>
        <v>#REF!</v>
      </c>
      <c r="AM110" s="249" t="e">
        <f>$O110*(#REF!*100/$Q110)/100</f>
        <v>#REF!</v>
      </c>
      <c r="AN110" s="249">
        <f t="shared" si="79"/>
        <v>0</v>
      </c>
      <c r="AO110" s="249">
        <f t="shared" si="54"/>
        <v>0</v>
      </c>
      <c r="AP110" s="129"/>
      <c r="AQ110" s="129"/>
      <c r="AR110" s="129"/>
      <c r="AS110" s="129"/>
      <c r="AT110" s="129"/>
      <c r="AU110" s="129"/>
      <c r="AV110" s="129"/>
      <c r="AW110" s="129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1:69" s="10" customFormat="1" ht="14.25" customHeight="1">
      <c r="A111" s="308" t="s">
        <v>269</v>
      </c>
      <c r="B111" s="378" t="s">
        <v>352</v>
      </c>
      <c r="C111" s="379"/>
      <c r="D111" s="380"/>
      <c r="E111" s="381">
        <v>5</v>
      </c>
      <c r="F111" s="380"/>
      <c r="G111" s="382"/>
      <c r="H111" s="383"/>
      <c r="I111" s="380"/>
      <c r="J111" s="384"/>
      <c r="K111" s="385">
        <f t="shared" si="83"/>
        <v>32</v>
      </c>
      <c r="L111" s="386"/>
      <c r="M111" s="386"/>
      <c r="N111" s="386"/>
      <c r="O111" s="386"/>
      <c r="P111" s="386"/>
      <c r="Q111" s="386">
        <f t="shared" si="84"/>
        <v>32</v>
      </c>
      <c r="R111" s="386">
        <f t="shared" ref="R111:R113" si="85">Q111-S111</f>
        <v>18</v>
      </c>
      <c r="S111" s="200">
        <v>14</v>
      </c>
      <c r="T111" s="200"/>
      <c r="U111" s="200"/>
      <c r="V111" s="200"/>
      <c r="W111" s="200"/>
      <c r="X111" s="200"/>
      <c r="Y111" s="200"/>
      <c r="Z111" s="200">
        <v>32</v>
      </c>
      <c r="AA111" s="200"/>
      <c r="AB111" s="200"/>
      <c r="AC111" s="201"/>
      <c r="AD111" s="200"/>
      <c r="AE111" s="202"/>
      <c r="AF111" s="129"/>
      <c r="AG111" s="129"/>
      <c r="AH111" s="249">
        <f t="shared" si="75"/>
        <v>0</v>
      </c>
      <c r="AI111" s="249">
        <f t="shared" si="76"/>
        <v>0</v>
      </c>
      <c r="AJ111" s="249">
        <f t="shared" si="77"/>
        <v>0</v>
      </c>
      <c r="AK111" s="249">
        <f t="shared" si="78"/>
        <v>0</v>
      </c>
      <c r="AL111" s="249" t="e">
        <f>$O111*(#REF!*100/$Q111)/100</f>
        <v>#REF!</v>
      </c>
      <c r="AM111" s="249" t="e">
        <f>$O111*(#REF!*100/$Q111)/100</f>
        <v>#REF!</v>
      </c>
      <c r="AN111" s="249">
        <f t="shared" si="79"/>
        <v>0</v>
      </c>
      <c r="AO111" s="249">
        <f t="shared" si="54"/>
        <v>0</v>
      </c>
      <c r="AP111" s="129"/>
      <c r="AQ111" s="129"/>
      <c r="AR111" s="129"/>
      <c r="AS111" s="129"/>
      <c r="AT111" s="129"/>
      <c r="AU111" s="129"/>
      <c r="AV111" s="129"/>
      <c r="AW111" s="129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1:69" s="203" customFormat="1" ht="14.25" customHeight="1">
      <c r="A112" s="377" t="s">
        <v>270</v>
      </c>
      <c r="B112" s="224" t="s">
        <v>335</v>
      </c>
      <c r="C112" s="367"/>
      <c r="D112" s="309"/>
      <c r="E112" s="310">
        <v>6</v>
      </c>
      <c r="F112" s="309"/>
      <c r="G112" s="368"/>
      <c r="H112" s="311"/>
      <c r="I112" s="309"/>
      <c r="J112" s="365"/>
      <c r="K112" s="312">
        <f t="shared" si="83"/>
        <v>72</v>
      </c>
      <c r="L112" s="199"/>
      <c r="M112" s="199"/>
      <c r="N112" s="199"/>
      <c r="O112" s="199"/>
      <c r="P112" s="199"/>
      <c r="Q112" s="199">
        <f t="shared" si="84"/>
        <v>72</v>
      </c>
      <c r="R112" s="199">
        <f t="shared" si="85"/>
        <v>50</v>
      </c>
      <c r="S112" s="200">
        <v>22</v>
      </c>
      <c r="T112" s="200"/>
      <c r="U112" s="201"/>
      <c r="V112" s="201"/>
      <c r="W112" s="201"/>
      <c r="X112" s="201"/>
      <c r="Y112" s="201"/>
      <c r="Z112" s="201"/>
      <c r="AA112" s="201"/>
      <c r="AB112" s="201">
        <v>72</v>
      </c>
      <c r="AC112" s="200"/>
      <c r="AD112" s="200"/>
      <c r="AE112" s="387"/>
      <c r="AF112" s="129"/>
      <c r="AG112" s="129"/>
      <c r="AH112" s="249">
        <f t="shared" si="75"/>
        <v>0</v>
      </c>
      <c r="AI112" s="249">
        <f t="shared" si="76"/>
        <v>0</v>
      </c>
      <c r="AJ112" s="249">
        <f t="shared" si="77"/>
        <v>0</v>
      </c>
      <c r="AK112" s="249">
        <f t="shared" si="78"/>
        <v>0</v>
      </c>
      <c r="AL112" s="249" t="e">
        <f>$O112*(#REF!*100/$Q112)/100</f>
        <v>#REF!</v>
      </c>
      <c r="AM112" s="249" t="e">
        <f>$O112*(#REF!*100/$Q112)/100</f>
        <v>#REF!</v>
      </c>
      <c r="AN112" s="249">
        <f t="shared" si="79"/>
        <v>0</v>
      </c>
      <c r="AO112" s="249">
        <f t="shared" si="54"/>
        <v>0</v>
      </c>
      <c r="AP112" s="129"/>
      <c r="AQ112" s="129"/>
      <c r="AR112" s="129"/>
      <c r="AS112" s="129"/>
      <c r="AT112" s="129"/>
      <c r="AU112" s="129"/>
      <c r="AV112" s="129"/>
      <c r="AW112" s="129"/>
      <c r="AX112" s="130"/>
      <c r="AY112" s="130"/>
    </row>
    <row r="113" spans="1:71" s="10" customFormat="1" ht="12.75" customHeight="1">
      <c r="A113" s="377" t="s">
        <v>51</v>
      </c>
      <c r="B113" s="224" t="s">
        <v>358</v>
      </c>
      <c r="C113" s="367"/>
      <c r="D113" s="309"/>
      <c r="E113" s="310">
        <v>6</v>
      </c>
      <c r="F113" s="309"/>
      <c r="G113" s="368"/>
      <c r="H113" s="311"/>
      <c r="I113" s="309"/>
      <c r="J113" s="365"/>
      <c r="K113" s="312">
        <f t="shared" si="83"/>
        <v>72</v>
      </c>
      <c r="L113" s="199"/>
      <c r="M113" s="199"/>
      <c r="N113" s="199"/>
      <c r="O113" s="199"/>
      <c r="P113" s="199"/>
      <c r="Q113" s="199">
        <f t="shared" si="84"/>
        <v>72</v>
      </c>
      <c r="R113" s="199">
        <f t="shared" si="85"/>
        <v>0</v>
      </c>
      <c r="S113" s="200">
        <v>72</v>
      </c>
      <c r="T113" s="200"/>
      <c r="U113" s="201"/>
      <c r="V113" s="201"/>
      <c r="W113" s="201"/>
      <c r="X113" s="201"/>
      <c r="Y113" s="201"/>
      <c r="Z113" s="201"/>
      <c r="AA113" s="201"/>
      <c r="AB113" s="201">
        <v>72</v>
      </c>
      <c r="AC113" s="200"/>
      <c r="AD113" s="200"/>
      <c r="AE113" s="387"/>
      <c r="AF113" s="129"/>
      <c r="AG113" s="129"/>
      <c r="AH113" s="249">
        <f t="shared" si="75"/>
        <v>0</v>
      </c>
      <c r="AI113" s="249">
        <f t="shared" si="76"/>
        <v>0</v>
      </c>
      <c r="AJ113" s="249">
        <f t="shared" si="77"/>
        <v>0</v>
      </c>
      <c r="AK113" s="249">
        <f t="shared" si="78"/>
        <v>0</v>
      </c>
      <c r="AL113" s="249" t="e">
        <f>$O113*(#REF!*100/$Q113)/100</f>
        <v>#REF!</v>
      </c>
      <c r="AM113" s="249" t="e">
        <f>$O113*(#REF!*100/$Q113)/100</f>
        <v>#REF!</v>
      </c>
      <c r="AN113" s="249">
        <f t="shared" si="79"/>
        <v>0</v>
      </c>
      <c r="AO113" s="249">
        <f t="shared" si="54"/>
        <v>0</v>
      </c>
      <c r="AP113" s="129"/>
      <c r="AQ113" s="129"/>
      <c r="AR113" s="129"/>
      <c r="AS113" s="129"/>
      <c r="AT113" s="129"/>
      <c r="AU113" s="129"/>
      <c r="AV113" s="129"/>
      <c r="AW113" s="129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1:71" s="10" customFormat="1" ht="14.25" customHeight="1">
      <c r="A114" s="308" t="s">
        <v>52</v>
      </c>
      <c r="B114" s="349" t="s">
        <v>362</v>
      </c>
      <c r="C114" s="350"/>
      <c r="D114" s="197"/>
      <c r="E114" s="350" t="s">
        <v>360</v>
      </c>
      <c r="F114" s="197"/>
      <c r="G114" s="350"/>
      <c r="H114" s="198"/>
      <c r="I114" s="197"/>
      <c r="J114" s="198"/>
      <c r="K114" s="312">
        <f t="shared" si="80"/>
        <v>72</v>
      </c>
      <c r="L114" s="199"/>
      <c r="M114" s="199"/>
      <c r="N114" s="199"/>
      <c r="O114" s="199"/>
      <c r="P114" s="199"/>
      <c r="Q114" s="199">
        <f t="shared" si="81"/>
        <v>72</v>
      </c>
      <c r="R114" s="199">
        <f>Q114-S114</f>
        <v>32</v>
      </c>
      <c r="S114" s="200">
        <v>40</v>
      </c>
      <c r="T114" s="200"/>
      <c r="U114" s="201"/>
      <c r="V114" s="201"/>
      <c r="W114" s="201"/>
      <c r="X114" s="201"/>
      <c r="Y114" s="201"/>
      <c r="Z114" s="201"/>
      <c r="AA114" s="201"/>
      <c r="AB114" s="201">
        <v>72</v>
      </c>
      <c r="AC114" s="201"/>
      <c r="AD114" s="200"/>
      <c r="AE114" s="202"/>
      <c r="AF114" s="129"/>
      <c r="AG114" s="129"/>
      <c r="AH114" s="249">
        <f t="shared" si="75"/>
        <v>0</v>
      </c>
      <c r="AI114" s="249">
        <f t="shared" si="76"/>
        <v>0</v>
      </c>
      <c r="AJ114" s="249">
        <f t="shared" si="77"/>
        <v>0</v>
      </c>
      <c r="AK114" s="249">
        <f t="shared" si="78"/>
        <v>0</v>
      </c>
      <c r="AL114" s="249" t="e">
        <f>$O114*(#REF!*100/$Q114)/100</f>
        <v>#REF!</v>
      </c>
      <c r="AM114" s="249" t="e">
        <f>$O114*(#REF!*100/$Q114)/100</f>
        <v>#REF!</v>
      </c>
      <c r="AN114" s="249">
        <f t="shared" si="79"/>
        <v>0</v>
      </c>
      <c r="AO114" s="249">
        <f t="shared" si="54"/>
        <v>0</v>
      </c>
      <c r="AP114" s="129"/>
      <c r="AQ114" s="129"/>
      <c r="AR114" s="129"/>
      <c r="AS114" s="129"/>
      <c r="AT114" s="129"/>
      <c r="AU114" s="129"/>
      <c r="AV114" s="129"/>
      <c r="AW114" s="129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1:71" s="10" customFormat="1" ht="15" hidden="1" customHeight="1">
      <c r="A115" s="308" t="s">
        <v>53</v>
      </c>
      <c r="B115" s="224"/>
      <c r="C115" s="392"/>
      <c r="D115" s="309"/>
      <c r="E115" s="310"/>
      <c r="F115" s="309"/>
      <c r="G115" s="393"/>
      <c r="H115" s="311"/>
      <c r="I115" s="309"/>
      <c r="J115" s="394"/>
      <c r="K115" s="312">
        <f t="shared" si="80"/>
        <v>0</v>
      </c>
      <c r="L115" s="199"/>
      <c r="M115" s="199"/>
      <c r="N115" s="199"/>
      <c r="O115" s="199"/>
      <c r="P115" s="199"/>
      <c r="Q115" s="199">
        <f t="shared" si="81"/>
        <v>0</v>
      </c>
      <c r="R115" s="199">
        <f t="shared" ref="R115" si="86">Q115-S115</f>
        <v>0</v>
      </c>
      <c r="S115" s="200"/>
      <c r="T115" s="200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0"/>
      <c r="AE115" s="391"/>
      <c r="AF115" s="129"/>
      <c r="AG115" s="129"/>
      <c r="AH115" s="249" t="e">
        <f t="shared" si="75"/>
        <v>#DIV/0!</v>
      </c>
      <c r="AI115" s="249" t="e">
        <f t="shared" si="76"/>
        <v>#DIV/0!</v>
      </c>
      <c r="AJ115" s="249" t="e">
        <f t="shared" si="77"/>
        <v>#DIV/0!</v>
      </c>
      <c r="AK115" s="249" t="e">
        <f t="shared" si="78"/>
        <v>#DIV/0!</v>
      </c>
      <c r="AL115" s="249" t="e">
        <f>$O115*(#REF!*100/$Q115)/100</f>
        <v>#REF!</v>
      </c>
      <c r="AM115" s="249" t="e">
        <f>$O115*(#REF!*100/$Q115)/100</f>
        <v>#REF!</v>
      </c>
      <c r="AN115" s="249" t="e">
        <f t="shared" si="79"/>
        <v>#DIV/0!</v>
      </c>
      <c r="AO115" s="249" t="e">
        <f t="shared" si="54"/>
        <v>#DIV/0!</v>
      </c>
      <c r="AP115" s="129"/>
      <c r="AQ115" s="129"/>
      <c r="AR115" s="129"/>
      <c r="AS115" s="129"/>
      <c r="AT115" s="129"/>
      <c r="AU115" s="129"/>
      <c r="AV115" s="129"/>
      <c r="AW115" s="129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1:71" s="10" customFormat="1" ht="15" hidden="1" customHeight="1">
      <c r="A116" s="134" t="s">
        <v>54</v>
      </c>
      <c r="B116" s="137"/>
      <c r="C116" s="92"/>
      <c r="D116" s="93"/>
      <c r="E116" s="95"/>
      <c r="F116" s="93"/>
      <c r="G116" s="96"/>
      <c r="H116" s="94"/>
      <c r="I116" s="93"/>
      <c r="J116" s="92"/>
      <c r="K116" s="72">
        <f t="shared" si="80"/>
        <v>0</v>
      </c>
      <c r="L116" s="72"/>
      <c r="M116" s="72"/>
      <c r="N116" s="72"/>
      <c r="O116" s="72"/>
      <c r="P116" s="72"/>
      <c r="Q116" s="72">
        <f t="shared" si="81"/>
        <v>0</v>
      </c>
      <c r="R116" s="72">
        <f t="shared" si="82"/>
        <v>0</v>
      </c>
      <c r="S116" s="89"/>
      <c r="T116" s="89"/>
      <c r="U116" s="281"/>
      <c r="V116" s="281"/>
      <c r="W116" s="281"/>
      <c r="X116" s="281"/>
      <c r="Y116" s="281"/>
      <c r="Z116" s="281"/>
      <c r="AA116" s="281"/>
      <c r="AB116" s="281"/>
      <c r="AC116" s="281"/>
      <c r="AD116" s="89"/>
      <c r="AE116" s="73"/>
      <c r="AF116" s="129"/>
      <c r="AG116" s="129"/>
      <c r="AH116" s="249" t="e">
        <f t="shared" si="75"/>
        <v>#DIV/0!</v>
      </c>
      <c r="AI116" s="249" t="e">
        <f t="shared" si="76"/>
        <v>#DIV/0!</v>
      </c>
      <c r="AJ116" s="249" t="e">
        <f t="shared" si="77"/>
        <v>#DIV/0!</v>
      </c>
      <c r="AK116" s="249" t="e">
        <f t="shared" si="78"/>
        <v>#DIV/0!</v>
      </c>
      <c r="AL116" s="249" t="e">
        <f>$O116*(#REF!*100/$Q116)/100</f>
        <v>#REF!</v>
      </c>
      <c r="AM116" s="249" t="e">
        <f>$O116*(#REF!*100/$Q116)/100</f>
        <v>#REF!</v>
      </c>
      <c r="AN116" s="249" t="e">
        <f t="shared" si="79"/>
        <v>#DIV/0!</v>
      </c>
      <c r="AO116" s="249" t="e">
        <f t="shared" si="54"/>
        <v>#DIV/0!</v>
      </c>
      <c r="AP116" s="129"/>
      <c r="AQ116" s="129"/>
      <c r="AR116" s="129"/>
      <c r="AS116" s="129"/>
      <c r="AT116" s="129"/>
      <c r="AU116" s="129"/>
      <c r="AV116" s="129"/>
      <c r="AW116" s="129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</row>
    <row r="117" spans="1:71" s="10" customFormat="1" ht="15" hidden="1" customHeight="1">
      <c r="A117" s="134" t="s">
        <v>55</v>
      </c>
      <c r="B117" s="137"/>
      <c r="C117" s="92"/>
      <c r="D117" s="93"/>
      <c r="E117" s="95"/>
      <c r="F117" s="93"/>
      <c r="G117" s="96"/>
      <c r="H117" s="94"/>
      <c r="I117" s="93"/>
      <c r="J117" s="92"/>
      <c r="K117" s="72">
        <f t="shared" si="80"/>
        <v>0</v>
      </c>
      <c r="L117" s="72"/>
      <c r="M117" s="72"/>
      <c r="N117" s="72"/>
      <c r="O117" s="72"/>
      <c r="P117" s="72"/>
      <c r="Q117" s="72">
        <f t="shared" si="81"/>
        <v>0</v>
      </c>
      <c r="R117" s="72">
        <f t="shared" si="82"/>
        <v>0</v>
      </c>
      <c r="S117" s="89"/>
      <c r="T117" s="89"/>
      <c r="U117" s="281"/>
      <c r="V117" s="281"/>
      <c r="W117" s="281"/>
      <c r="X117" s="281"/>
      <c r="Y117" s="281"/>
      <c r="Z117" s="281"/>
      <c r="AA117" s="281"/>
      <c r="AB117" s="281"/>
      <c r="AC117" s="281"/>
      <c r="AD117" s="89"/>
      <c r="AE117" s="73"/>
      <c r="AF117" s="129"/>
      <c r="AG117" s="129"/>
      <c r="AH117" s="249" t="e">
        <f t="shared" si="75"/>
        <v>#DIV/0!</v>
      </c>
      <c r="AI117" s="249" t="e">
        <f t="shared" si="76"/>
        <v>#DIV/0!</v>
      </c>
      <c r="AJ117" s="249" t="e">
        <f t="shared" si="77"/>
        <v>#DIV/0!</v>
      </c>
      <c r="AK117" s="249" t="e">
        <f t="shared" si="78"/>
        <v>#DIV/0!</v>
      </c>
      <c r="AL117" s="249" t="e">
        <f>$O117*(#REF!*100/$Q117)/100</f>
        <v>#REF!</v>
      </c>
      <c r="AM117" s="249" t="e">
        <f>$O117*(#REF!*100/$Q117)/100</f>
        <v>#REF!</v>
      </c>
      <c r="AN117" s="249" t="e">
        <f t="shared" si="79"/>
        <v>#DIV/0!</v>
      </c>
      <c r="AO117" s="249" t="e">
        <f t="shared" si="54"/>
        <v>#DIV/0!</v>
      </c>
      <c r="AP117" s="129"/>
      <c r="AQ117" s="129"/>
      <c r="AR117" s="129"/>
      <c r="AS117" s="129"/>
      <c r="AT117" s="129"/>
      <c r="AU117" s="129"/>
      <c r="AV117" s="129"/>
      <c r="AW117" s="129"/>
      <c r="AX117" s="130"/>
      <c r="AY117" s="130"/>
      <c r="AZ117" s="130"/>
      <c r="BA117" s="130"/>
      <c r="BB117" s="130"/>
      <c r="BC117" s="130"/>
      <c r="BD117" s="130"/>
      <c r="BE117" s="130"/>
      <c r="BF117" s="130"/>
      <c r="BG117" s="130"/>
      <c r="BH117" s="130"/>
      <c r="BI117" s="130"/>
      <c r="BJ117" s="130"/>
      <c r="BK117" s="130"/>
      <c r="BL117" s="130"/>
      <c r="BM117" s="130"/>
      <c r="BN117" s="130"/>
      <c r="BO117" s="130"/>
      <c r="BP117" s="130"/>
      <c r="BQ117" s="130"/>
    </row>
    <row r="118" spans="1:71" s="10" customFormat="1" ht="15" hidden="1" customHeight="1">
      <c r="A118" s="134" t="s">
        <v>56</v>
      </c>
      <c r="B118" s="137"/>
      <c r="C118" s="92"/>
      <c r="D118" s="93"/>
      <c r="E118" s="95"/>
      <c r="F118" s="93"/>
      <c r="G118" s="96"/>
      <c r="H118" s="94"/>
      <c r="I118" s="93"/>
      <c r="J118" s="92"/>
      <c r="K118" s="72"/>
      <c r="L118" s="72"/>
      <c r="M118" s="72"/>
      <c r="N118" s="72"/>
      <c r="O118" s="72"/>
      <c r="P118" s="72"/>
      <c r="Q118" s="72">
        <f t="shared" si="81"/>
        <v>0</v>
      </c>
      <c r="R118" s="72">
        <f t="shared" si="82"/>
        <v>0</v>
      </c>
      <c r="S118" s="89"/>
      <c r="T118" s="89"/>
      <c r="U118" s="21"/>
      <c r="V118" s="21"/>
      <c r="W118" s="21"/>
      <c r="X118" s="21"/>
      <c r="Y118" s="21"/>
      <c r="Z118" s="21"/>
      <c r="AA118" s="21"/>
      <c r="AB118" s="21"/>
      <c r="AC118" s="269"/>
      <c r="AD118" s="89"/>
      <c r="AE118" s="73"/>
      <c r="AF118" s="129"/>
      <c r="AG118" s="129"/>
      <c r="AH118" s="249" t="e">
        <f t="shared" si="75"/>
        <v>#DIV/0!</v>
      </c>
      <c r="AI118" s="249" t="e">
        <f t="shared" si="76"/>
        <v>#DIV/0!</v>
      </c>
      <c r="AJ118" s="249" t="e">
        <f t="shared" si="77"/>
        <v>#DIV/0!</v>
      </c>
      <c r="AK118" s="249" t="e">
        <f t="shared" si="78"/>
        <v>#DIV/0!</v>
      </c>
      <c r="AL118" s="249" t="e">
        <f>$O118*(#REF!*100/$Q118)/100</f>
        <v>#REF!</v>
      </c>
      <c r="AM118" s="249" t="e">
        <f>$O118*(#REF!*100/$Q118)/100</f>
        <v>#REF!</v>
      </c>
      <c r="AN118" s="249" t="e">
        <f t="shared" si="79"/>
        <v>#DIV/0!</v>
      </c>
      <c r="AO118" s="249" t="e">
        <f t="shared" si="54"/>
        <v>#DIV/0!</v>
      </c>
      <c r="AP118" s="129"/>
      <c r="AQ118" s="129"/>
      <c r="AR118" s="129"/>
      <c r="AS118" s="129"/>
      <c r="AT118" s="129"/>
      <c r="AU118" s="129"/>
      <c r="AV118" s="129"/>
      <c r="AW118" s="129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</row>
    <row r="119" spans="1:71" s="10" customFormat="1" ht="14.25" hidden="1" customHeight="1">
      <c r="A119" s="134" t="s">
        <v>57</v>
      </c>
      <c r="B119" s="137"/>
      <c r="C119" s="92"/>
      <c r="D119" s="93"/>
      <c r="E119" s="95"/>
      <c r="F119" s="93"/>
      <c r="G119" s="22"/>
      <c r="H119" s="293"/>
      <c r="I119" s="93"/>
      <c r="J119" s="92"/>
      <c r="K119" s="72"/>
      <c r="L119" s="72"/>
      <c r="M119" s="72"/>
      <c r="N119" s="72"/>
      <c r="O119" s="72"/>
      <c r="P119" s="72"/>
      <c r="Q119" s="72">
        <f t="shared" si="81"/>
        <v>0</v>
      </c>
      <c r="R119" s="72">
        <f t="shared" si="82"/>
        <v>0</v>
      </c>
      <c r="S119" s="89"/>
      <c r="T119" s="89"/>
      <c r="U119" s="21"/>
      <c r="V119" s="21"/>
      <c r="W119" s="21"/>
      <c r="X119" s="21"/>
      <c r="Y119" s="21"/>
      <c r="Z119" s="21"/>
      <c r="AA119" s="21"/>
      <c r="AB119" s="21"/>
      <c r="AC119" s="269"/>
      <c r="AD119" s="89"/>
      <c r="AE119" s="73"/>
      <c r="AF119" s="129"/>
      <c r="AG119" s="129"/>
      <c r="AH119" s="249" t="e">
        <f t="shared" si="75"/>
        <v>#DIV/0!</v>
      </c>
      <c r="AI119" s="249" t="e">
        <f t="shared" si="76"/>
        <v>#DIV/0!</v>
      </c>
      <c r="AJ119" s="249" t="e">
        <f t="shared" si="77"/>
        <v>#DIV/0!</v>
      </c>
      <c r="AK119" s="249" t="e">
        <f t="shared" si="78"/>
        <v>#DIV/0!</v>
      </c>
      <c r="AL119" s="249" t="e">
        <f>$O119*(#REF!*100/$Q119)/100</f>
        <v>#REF!</v>
      </c>
      <c r="AM119" s="249" t="e">
        <f>$O119*(#REF!*100/$Q119)/100</f>
        <v>#REF!</v>
      </c>
      <c r="AN119" s="249" t="e">
        <f t="shared" si="79"/>
        <v>#DIV/0!</v>
      </c>
      <c r="AO119" s="249" t="e">
        <f t="shared" si="54"/>
        <v>#DIV/0!</v>
      </c>
      <c r="AP119" s="129"/>
      <c r="AQ119" s="129"/>
      <c r="AR119" s="129"/>
      <c r="AS119" s="129"/>
      <c r="AT119" s="129"/>
      <c r="AU119" s="129"/>
      <c r="AV119" s="129"/>
      <c r="AW119" s="129"/>
      <c r="AX119" s="130"/>
      <c r="AY119" s="130"/>
      <c r="AZ119" s="130"/>
      <c r="BA119" s="130"/>
      <c r="BB119" s="130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30"/>
      <c r="BM119" s="130"/>
      <c r="BN119" s="130"/>
      <c r="BO119" s="130"/>
      <c r="BP119" s="130"/>
      <c r="BQ119" s="130"/>
    </row>
    <row r="120" spans="1:71" s="128" customFormat="1" ht="13.5" customHeight="1">
      <c r="A120" s="141" t="s">
        <v>26</v>
      </c>
      <c r="B120" s="138" t="s">
        <v>27</v>
      </c>
      <c r="C120" s="538">
        <f>COUNTIF(C121:D152,1)+COUNTIF(C121:D152,2)+COUNTIF(C121:D152,3)+COUNTIF(C121:D152,4)+COUNTIF(C121:D152,5)+COUNTIF(C121:D152,6)+COUNTIF(C121:D152,7)+COUNTIF(C121:D152,8)</f>
        <v>4</v>
      </c>
      <c r="D120" s="539"/>
      <c r="E120" s="538">
        <f>COUNTIF(E121:F152,1)+COUNTIF(E121:F152,2)+COUNTIF(E121:F152,3)+COUNTIF(E121:F152,4)+COUNTIF(E121:F152,5)+COUNTIF(E121:F152,6)+COUNTIF(E121:F152,7)+COUNTIF(E121:F152,8)</f>
        <v>6</v>
      </c>
      <c r="F120" s="539"/>
      <c r="G120" s="538">
        <f t="shared" ref="G120" si="87">COUNTIF(G121:H152,1)+COUNTIF(G121:H152,2)+COUNTIF(G121:H152,3)+COUNTIF(G121:H152,4)+COUNTIF(G121:H152,5)+COUNTIF(G121:H152,6)+COUNTIF(G121:H152,7)+COUNTIF(G121:H152,8)</f>
        <v>9</v>
      </c>
      <c r="H120" s="539"/>
      <c r="I120" s="538">
        <f t="shared" ref="I120" si="88">COUNTIF(I121:J152,1)+COUNTIF(I121:J152,2)+COUNTIF(I121:J152,3)+COUNTIF(I121:J152,4)+COUNTIF(I121:J152,5)+COUNTIF(I121:J152,6)+COUNTIF(I121:J152,7)+COUNTIF(I121:J152,8)</f>
        <v>0</v>
      </c>
      <c r="J120" s="539"/>
      <c r="K120" s="122">
        <f>K121+K131</f>
        <v>1556</v>
      </c>
      <c r="L120" s="122">
        <f t="shared" ref="L120:AC120" si="89">L121+L131+L139</f>
        <v>14</v>
      </c>
      <c r="M120" s="122">
        <f t="shared" si="89"/>
        <v>6</v>
      </c>
      <c r="N120" s="122">
        <f t="shared" si="89"/>
        <v>0</v>
      </c>
      <c r="O120" s="122">
        <f t="shared" si="89"/>
        <v>106</v>
      </c>
      <c r="P120" s="122">
        <f t="shared" si="89"/>
        <v>0</v>
      </c>
      <c r="Q120" s="122">
        <f t="shared" si="89"/>
        <v>1430</v>
      </c>
      <c r="R120" s="122">
        <f t="shared" si="89"/>
        <v>380</v>
      </c>
      <c r="S120" s="122">
        <f t="shared" si="89"/>
        <v>958</v>
      </c>
      <c r="T120" s="122">
        <f t="shared" si="89"/>
        <v>20</v>
      </c>
      <c r="U120" s="122">
        <f t="shared" si="89"/>
        <v>0</v>
      </c>
      <c r="V120" s="122">
        <f t="shared" si="89"/>
        <v>0</v>
      </c>
      <c r="W120" s="122">
        <f t="shared" si="89"/>
        <v>176</v>
      </c>
      <c r="X120" s="122">
        <f t="shared" si="89"/>
        <v>276</v>
      </c>
      <c r="Y120" s="122">
        <f t="shared" si="89"/>
        <v>0</v>
      </c>
      <c r="Z120" s="122">
        <f t="shared" si="89"/>
        <v>208</v>
      </c>
      <c r="AA120" s="122">
        <f t="shared" si="89"/>
        <v>0</v>
      </c>
      <c r="AB120" s="122">
        <f t="shared" si="89"/>
        <v>144</v>
      </c>
      <c r="AC120" s="122">
        <f t="shared" si="89"/>
        <v>72</v>
      </c>
      <c r="AD120" s="159">
        <v>1476</v>
      </c>
      <c r="AE120" s="126">
        <f>SUM(AE121,AE131)</f>
        <v>1260</v>
      </c>
      <c r="AF120" s="15"/>
      <c r="AG120" s="15"/>
      <c r="AH120" s="255" t="e">
        <f>AH121+AH131+AH139</f>
        <v>#DIV/0!</v>
      </c>
      <c r="AI120" s="255" t="e">
        <f t="shared" ref="AI120:AO120" si="90">AI121+AI131+AI139</f>
        <v>#DIV/0!</v>
      </c>
      <c r="AJ120" s="255" t="e">
        <f t="shared" si="90"/>
        <v>#DIV/0!</v>
      </c>
      <c r="AK120" s="255" t="e">
        <f t="shared" si="90"/>
        <v>#DIV/0!</v>
      </c>
      <c r="AL120" s="255" t="e">
        <f t="shared" si="90"/>
        <v>#REF!</v>
      </c>
      <c r="AM120" s="255" t="e">
        <f t="shared" si="90"/>
        <v>#REF!</v>
      </c>
      <c r="AN120" s="255" t="e">
        <f t="shared" si="90"/>
        <v>#DIV/0!</v>
      </c>
      <c r="AO120" s="255" t="e">
        <f t="shared" si="90"/>
        <v>#DIV/0!</v>
      </c>
      <c r="AP120" s="259"/>
      <c r="AQ120" s="15"/>
      <c r="AR120" s="15"/>
      <c r="AS120" s="15"/>
      <c r="AT120" s="15"/>
      <c r="AU120" s="15"/>
      <c r="AV120" s="15"/>
      <c r="AW120" s="15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169"/>
      <c r="BP120" s="169"/>
      <c r="BQ120" s="169"/>
    </row>
    <row r="121" spans="1:71" s="11" customFormat="1" ht="23.25" customHeight="1">
      <c r="A121" s="149" t="s">
        <v>312</v>
      </c>
      <c r="B121" s="139" t="s">
        <v>334</v>
      </c>
      <c r="C121" s="457">
        <f>COUNTIF(C122:D128,1)+COUNTIF(C122:D128,2)+COUNTIF(C122:D128,3)+COUNTIF(C122:D128,4)+COUNTIF(C122:D128,5)+COUNTIF(C122:D128,6)+COUNTIF(C122:D128,7)+COUNTIF(C122:D128,8)</f>
        <v>1</v>
      </c>
      <c r="D121" s="457"/>
      <c r="E121" s="456">
        <f>COUNTIF(E122:F128,1)+COUNTIF(E122:F128,2)+COUNTIF(E122:F128,3)+COUNTIF(E122:F128,4)+COUNTIF(E122:F128,5)+COUNTIF(E122:F128,6)+COUNTIF(E122:F128,7)+COUNTIF(E122:F128,8)</f>
        <v>2</v>
      </c>
      <c r="F121" s="457"/>
      <c r="G121" s="456">
        <f t="shared" ref="G121" si="91">COUNTIF(G122:H128,1)+COUNTIF(G122:H128,2)+COUNTIF(G122:H128,3)+COUNTIF(G122:H128,4)+COUNTIF(G122:H128,5)+COUNTIF(G122:H128,6)+COUNTIF(G122:H128,7)+COUNTIF(G122:H128,8)</f>
        <v>4</v>
      </c>
      <c r="H121" s="457"/>
      <c r="I121" s="456">
        <f t="shared" ref="I121" si="92">COUNTIF(I122:J128,1)+COUNTIF(I122:J128,2)+COUNTIF(I122:J128,3)+COUNTIF(I122:J128,4)+COUNTIF(I122:J128,5)+COUNTIF(I122:J128,6)+COUNTIF(I122:J128,7)+COUNTIF(I122:J128,8)</f>
        <v>0</v>
      </c>
      <c r="J121" s="457"/>
      <c r="K121" s="79">
        <f t="shared" ref="K121:T121" si="93">SUM(K122:K130)</f>
        <v>1224</v>
      </c>
      <c r="L121" s="79">
        <f t="shared" si="93"/>
        <v>11</v>
      </c>
      <c r="M121" s="79">
        <f t="shared" si="93"/>
        <v>3</v>
      </c>
      <c r="N121" s="79">
        <f t="shared" si="93"/>
        <v>0</v>
      </c>
      <c r="O121" s="79">
        <f t="shared" si="93"/>
        <v>76</v>
      </c>
      <c r="P121" s="79">
        <f t="shared" si="93"/>
        <v>0</v>
      </c>
      <c r="Q121" s="79">
        <f t="shared" si="93"/>
        <v>1134</v>
      </c>
      <c r="R121" s="79">
        <f t="shared" si="93"/>
        <v>314</v>
      </c>
      <c r="S121" s="79">
        <f t="shared" si="93"/>
        <v>728</v>
      </c>
      <c r="T121" s="79">
        <f t="shared" si="93"/>
        <v>20</v>
      </c>
      <c r="U121" s="80">
        <f>SUM(U122:U128)</f>
        <v>0</v>
      </c>
      <c r="V121" s="80">
        <f>SUM(V122:V128)</f>
        <v>0</v>
      </c>
      <c r="W121" s="80">
        <f>SUM(W122:W126)</f>
        <v>96</v>
      </c>
      <c r="X121" s="196">
        <f t="shared" ref="X121:AB121" si="94">SUM(X122:X126)</f>
        <v>184</v>
      </c>
      <c r="Y121" s="196">
        <f t="shared" si="94"/>
        <v>0</v>
      </c>
      <c r="Z121" s="196">
        <f t="shared" si="94"/>
        <v>208</v>
      </c>
      <c r="AA121" s="196">
        <f t="shared" si="94"/>
        <v>0</v>
      </c>
      <c r="AB121" s="196">
        <f t="shared" si="94"/>
        <v>144</v>
      </c>
      <c r="AC121" s="196">
        <f>SUM(AC122:AC128)</f>
        <v>72</v>
      </c>
      <c r="AD121" s="131"/>
      <c r="AE121" s="88">
        <v>848</v>
      </c>
      <c r="AF121" s="170"/>
      <c r="AG121" s="170"/>
      <c r="AH121" s="258" t="e">
        <f>SUM(AH122:AH130)</f>
        <v>#DIV/0!</v>
      </c>
      <c r="AI121" s="258" t="e">
        <f t="shared" ref="AI121:AO121" si="95">SUM(AI122:AI130)</f>
        <v>#DIV/0!</v>
      </c>
      <c r="AJ121" s="258" t="e">
        <f t="shared" si="95"/>
        <v>#DIV/0!</v>
      </c>
      <c r="AK121" s="258" t="e">
        <f t="shared" si="95"/>
        <v>#DIV/0!</v>
      </c>
      <c r="AL121" s="258" t="e">
        <f t="shared" si="95"/>
        <v>#REF!</v>
      </c>
      <c r="AM121" s="258" t="e">
        <f t="shared" si="95"/>
        <v>#REF!</v>
      </c>
      <c r="AN121" s="258" t="e">
        <f t="shared" si="95"/>
        <v>#DIV/0!</v>
      </c>
      <c r="AO121" s="258" t="e">
        <f t="shared" si="95"/>
        <v>#DIV/0!</v>
      </c>
      <c r="AP121" s="444" t="s">
        <v>339</v>
      </c>
      <c r="AQ121" s="445"/>
      <c r="AR121" s="445"/>
      <c r="AS121" s="445"/>
      <c r="AT121" s="445"/>
      <c r="AU121" s="445"/>
      <c r="AV121" s="170"/>
      <c r="AW121" s="170"/>
      <c r="AX121" s="171"/>
      <c r="AY121" s="171"/>
      <c r="AZ121" s="171"/>
      <c r="BA121" s="171"/>
      <c r="BB121" s="171"/>
      <c r="BC121" s="171"/>
      <c r="BD121" s="171"/>
      <c r="BE121" s="171"/>
      <c r="BF121" s="171"/>
      <c r="BG121" s="171"/>
      <c r="BH121" s="171"/>
      <c r="BI121" s="171"/>
      <c r="BJ121" s="171"/>
      <c r="BK121" s="171"/>
      <c r="BL121" s="171"/>
      <c r="BM121" s="171"/>
      <c r="BN121" s="171"/>
      <c r="BO121" s="171"/>
      <c r="BP121" s="171"/>
      <c r="BQ121" s="171"/>
    </row>
    <row r="122" spans="1:71" s="6" customFormat="1" ht="24" customHeight="1">
      <c r="A122" s="135" t="s">
        <v>313</v>
      </c>
      <c r="B122" s="90" t="s">
        <v>361</v>
      </c>
      <c r="C122" s="87"/>
      <c r="D122" s="23"/>
      <c r="E122" s="25"/>
      <c r="F122" s="223"/>
      <c r="G122" s="25">
        <v>3</v>
      </c>
      <c r="H122" s="293"/>
      <c r="I122" s="292"/>
      <c r="J122" s="24"/>
      <c r="K122" s="72">
        <f>SUM(L122:Q122)</f>
        <v>82</v>
      </c>
      <c r="L122" s="72">
        <v>3</v>
      </c>
      <c r="M122" s="72"/>
      <c r="N122" s="72"/>
      <c r="O122" s="72">
        <v>15</v>
      </c>
      <c r="P122" s="72"/>
      <c r="Q122" s="72">
        <f>SUM(U122:AB122)</f>
        <v>64</v>
      </c>
      <c r="R122" s="72">
        <f>Q122-S122-T122</f>
        <v>31</v>
      </c>
      <c r="S122" s="89">
        <v>33</v>
      </c>
      <c r="T122" s="89"/>
      <c r="U122" s="277"/>
      <c r="V122" s="277"/>
      <c r="W122" s="277">
        <v>64</v>
      </c>
      <c r="X122" s="277"/>
      <c r="Y122" s="277"/>
      <c r="Z122" s="277"/>
      <c r="AA122" s="21"/>
      <c r="AB122" s="21"/>
      <c r="AC122" s="269"/>
      <c r="AD122" s="89"/>
      <c r="AE122" s="240">
        <v>50</v>
      </c>
      <c r="AF122" s="129"/>
      <c r="AG122" s="129"/>
      <c r="AH122" s="249">
        <f t="shared" ref="AH122:AK130" si="96">$O122*(U122*100/$Q122)/100</f>
        <v>0</v>
      </c>
      <c r="AI122" s="249">
        <f t="shared" si="96"/>
        <v>0</v>
      </c>
      <c r="AJ122" s="249">
        <f t="shared" si="96"/>
        <v>15</v>
      </c>
      <c r="AK122" s="249">
        <f t="shared" si="96"/>
        <v>0</v>
      </c>
      <c r="AL122" s="249" t="e">
        <f>$O122*(#REF!*100/$Q122)/100</f>
        <v>#REF!</v>
      </c>
      <c r="AM122" s="249" t="e">
        <f>$O122*(#REF!*100/$Q122)/100</f>
        <v>#REF!</v>
      </c>
      <c r="AN122" s="249">
        <f t="shared" ref="AN122:AN130" si="97">$O122*(Z122*100/$Q122)/100</f>
        <v>0</v>
      </c>
      <c r="AO122" s="249">
        <f t="shared" si="54"/>
        <v>0</v>
      </c>
      <c r="AP122" s="129"/>
      <c r="AQ122" s="129"/>
      <c r="AR122" s="129"/>
      <c r="AS122" s="129"/>
      <c r="AT122" s="129"/>
      <c r="AU122" s="129"/>
      <c r="AV122" s="129"/>
      <c r="AW122" s="129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  <c r="BQ122" s="130"/>
    </row>
    <row r="123" spans="1:71" s="203" customFormat="1" ht="24.75" customHeight="1">
      <c r="A123" s="135" t="s">
        <v>314</v>
      </c>
      <c r="B123" s="369" t="s">
        <v>347</v>
      </c>
      <c r="C123" s="87"/>
      <c r="D123" s="230"/>
      <c r="E123" s="232"/>
      <c r="F123" s="230"/>
      <c r="G123" s="232">
        <v>5</v>
      </c>
      <c r="H123" s="293"/>
      <c r="I123" s="292"/>
      <c r="J123" s="231"/>
      <c r="K123" s="72">
        <f t="shared" ref="K123" si="98">SUM(L123:Q123)</f>
        <v>96</v>
      </c>
      <c r="L123" s="72">
        <v>3</v>
      </c>
      <c r="M123" s="72"/>
      <c r="N123" s="72"/>
      <c r="O123" s="72">
        <v>15</v>
      </c>
      <c r="P123" s="72"/>
      <c r="Q123" s="72">
        <f>SUM(U123:AB123)</f>
        <v>78</v>
      </c>
      <c r="R123" s="72">
        <f>Q123-S123-T123</f>
        <v>39</v>
      </c>
      <c r="S123" s="89">
        <v>39</v>
      </c>
      <c r="T123" s="89"/>
      <c r="U123" s="277"/>
      <c r="V123" s="277"/>
      <c r="W123" s="375"/>
      <c r="X123" s="277">
        <v>46</v>
      </c>
      <c r="Y123" s="277"/>
      <c r="Z123" s="277">
        <v>32</v>
      </c>
      <c r="AA123" s="234"/>
      <c r="AB123" s="234"/>
      <c r="AC123" s="269"/>
      <c r="AD123" s="89"/>
      <c r="AE123" s="240">
        <v>76</v>
      </c>
      <c r="AF123" s="129"/>
      <c r="AG123" s="129"/>
      <c r="AH123" s="249">
        <f t="shared" si="96"/>
        <v>0</v>
      </c>
      <c r="AI123" s="249">
        <f t="shared" si="96"/>
        <v>0</v>
      </c>
      <c r="AJ123" s="249">
        <f t="shared" si="96"/>
        <v>0</v>
      </c>
      <c r="AK123" s="249">
        <f t="shared" si="96"/>
        <v>8.8461538461538449</v>
      </c>
      <c r="AL123" s="249" t="e">
        <f>$O123*(#REF!*100/$Q123)/100</f>
        <v>#REF!</v>
      </c>
      <c r="AM123" s="249" t="e">
        <f>$O123*(#REF!*100/$Q123)/100</f>
        <v>#REF!</v>
      </c>
      <c r="AN123" s="249">
        <f t="shared" si="97"/>
        <v>6.1538461538461551</v>
      </c>
      <c r="AO123" s="249">
        <f t="shared" si="54"/>
        <v>0</v>
      </c>
      <c r="AP123" s="129"/>
      <c r="AQ123" s="129"/>
      <c r="AR123" s="129"/>
      <c r="AS123" s="129"/>
      <c r="AT123" s="129"/>
      <c r="AU123" s="129"/>
      <c r="AV123" s="129"/>
      <c r="AW123" s="129"/>
      <c r="AX123" s="130"/>
      <c r="AY123" s="130"/>
      <c r="AZ123" s="130"/>
      <c r="BA123" s="130"/>
      <c r="BB123" s="130"/>
      <c r="BC123" s="130"/>
      <c r="BD123" s="130"/>
      <c r="BE123" s="130"/>
      <c r="BF123" s="130"/>
      <c r="BG123" s="130"/>
      <c r="BH123" s="130"/>
      <c r="BI123" s="130"/>
      <c r="BJ123" s="130"/>
      <c r="BK123" s="130"/>
      <c r="BL123" s="130"/>
      <c r="BM123" s="130"/>
      <c r="BN123" s="130"/>
      <c r="BO123" s="130"/>
      <c r="BP123" s="130"/>
      <c r="BQ123" s="130"/>
      <c r="BR123" s="130"/>
      <c r="BS123" s="130"/>
    </row>
    <row r="124" spans="1:71" s="203" customFormat="1" ht="33.75" customHeight="1">
      <c r="A124" s="135" t="s">
        <v>348</v>
      </c>
      <c r="B124" s="369" t="s">
        <v>349</v>
      </c>
      <c r="C124" s="87"/>
      <c r="D124" s="370"/>
      <c r="E124" s="371"/>
      <c r="F124" s="370"/>
      <c r="G124" s="371">
        <v>5</v>
      </c>
      <c r="H124" s="293"/>
      <c r="I124" s="370"/>
      <c r="J124" s="293"/>
      <c r="K124" s="72">
        <f t="shared" ref="K124:K125" si="99">SUM(L124:Q124)</f>
        <v>144</v>
      </c>
      <c r="L124" s="72">
        <v>3</v>
      </c>
      <c r="M124" s="72"/>
      <c r="N124" s="72"/>
      <c r="O124" s="72">
        <v>15</v>
      </c>
      <c r="P124" s="72"/>
      <c r="Q124" s="72">
        <f t="shared" ref="Q124:Q125" si="100">SUM(U124:AB124)</f>
        <v>126</v>
      </c>
      <c r="R124" s="72">
        <f t="shared" ref="R124:R125" si="101">Q124-S124-T124</f>
        <v>68</v>
      </c>
      <c r="S124" s="89">
        <v>48</v>
      </c>
      <c r="T124" s="89">
        <v>10</v>
      </c>
      <c r="U124" s="277"/>
      <c r="V124" s="277"/>
      <c r="W124" s="277">
        <v>32</v>
      </c>
      <c r="X124" s="277">
        <v>46</v>
      </c>
      <c r="Y124" s="277"/>
      <c r="Z124" s="277">
        <v>48</v>
      </c>
      <c r="AA124" s="234"/>
      <c r="AB124" s="234"/>
      <c r="AC124" s="269"/>
      <c r="AD124" s="89"/>
      <c r="AE124" s="240">
        <v>98</v>
      </c>
      <c r="AF124" s="129"/>
      <c r="AG124" s="129"/>
      <c r="AH124" s="249">
        <f t="shared" si="96"/>
        <v>0</v>
      </c>
      <c r="AI124" s="249">
        <f t="shared" si="96"/>
        <v>0</v>
      </c>
      <c r="AJ124" s="249">
        <f t="shared" si="96"/>
        <v>3.8095238095238089</v>
      </c>
      <c r="AK124" s="249">
        <f t="shared" si="96"/>
        <v>5.4761904761904763</v>
      </c>
      <c r="AL124" s="249" t="e">
        <f>$O124*(#REF!*100/$Q124)/100</f>
        <v>#REF!</v>
      </c>
      <c r="AM124" s="249" t="e">
        <f>$O124*(#REF!*100/$Q124)/100</f>
        <v>#REF!</v>
      </c>
      <c r="AN124" s="249">
        <f t="shared" si="97"/>
        <v>5.7142857142857144</v>
      </c>
      <c r="AO124" s="249">
        <f t="shared" si="54"/>
        <v>0</v>
      </c>
      <c r="AP124" s="129"/>
      <c r="AQ124" s="129"/>
      <c r="AR124" s="129"/>
      <c r="AS124" s="129"/>
      <c r="AT124" s="129"/>
      <c r="AU124" s="129"/>
      <c r="AV124" s="129"/>
      <c r="AW124" s="129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</row>
    <row r="125" spans="1:71" s="203" customFormat="1" ht="24.75" customHeight="1">
      <c r="A125" s="135" t="s">
        <v>315</v>
      </c>
      <c r="B125" s="369" t="s">
        <v>373</v>
      </c>
      <c r="C125" s="87"/>
      <c r="D125" s="370"/>
      <c r="E125" s="371"/>
      <c r="F125" s="370"/>
      <c r="G125" s="371">
        <v>6</v>
      </c>
      <c r="H125" s="293"/>
      <c r="I125" s="370"/>
      <c r="J125" s="293"/>
      <c r="K125" s="72">
        <f t="shared" si="99"/>
        <v>240</v>
      </c>
      <c r="L125" s="72">
        <v>2</v>
      </c>
      <c r="M125" s="72"/>
      <c r="N125" s="72"/>
      <c r="O125" s="72">
        <v>10</v>
      </c>
      <c r="P125" s="72"/>
      <c r="Q125" s="72">
        <f t="shared" si="100"/>
        <v>228</v>
      </c>
      <c r="R125" s="72">
        <f t="shared" si="101"/>
        <v>110</v>
      </c>
      <c r="S125" s="89">
        <v>108</v>
      </c>
      <c r="T125" s="89">
        <v>10</v>
      </c>
      <c r="U125" s="291"/>
      <c r="V125" s="291"/>
      <c r="W125" s="291"/>
      <c r="X125" s="291">
        <v>92</v>
      </c>
      <c r="Y125" s="291"/>
      <c r="Z125" s="291">
        <v>64</v>
      </c>
      <c r="AA125" s="291"/>
      <c r="AB125" s="291">
        <v>72</v>
      </c>
      <c r="AC125" s="291"/>
      <c r="AD125" s="89"/>
      <c r="AE125" s="240">
        <v>104</v>
      </c>
      <c r="AF125" s="129"/>
      <c r="AG125" s="129"/>
      <c r="AH125" s="249"/>
      <c r="AI125" s="249"/>
      <c r="AJ125" s="249"/>
      <c r="AK125" s="249"/>
      <c r="AL125" s="249"/>
      <c r="AM125" s="249"/>
      <c r="AN125" s="249"/>
      <c r="AO125" s="249"/>
      <c r="AP125" s="129"/>
      <c r="AQ125" s="129"/>
      <c r="AR125" s="129"/>
      <c r="AS125" s="129"/>
      <c r="AT125" s="129"/>
      <c r="AU125" s="129"/>
      <c r="AV125" s="129"/>
      <c r="AW125" s="129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  <c r="BQ125" s="130"/>
      <c r="BR125" s="130"/>
      <c r="BS125" s="130"/>
    </row>
    <row r="126" spans="1:71" s="203" customFormat="1" ht="24.75" customHeight="1">
      <c r="A126" s="135" t="s">
        <v>316</v>
      </c>
      <c r="B126" s="369" t="s">
        <v>350</v>
      </c>
      <c r="C126" s="87"/>
      <c r="D126" s="370"/>
      <c r="E126" s="371">
        <v>6</v>
      </c>
      <c r="F126" s="370"/>
      <c r="G126" s="371"/>
      <c r="H126" s="293"/>
      <c r="I126" s="370"/>
      <c r="J126" s="293"/>
      <c r="K126" s="72">
        <f t="shared" ref="K126" si="102">SUM(L126:Q126)</f>
        <v>136</v>
      </c>
      <c r="L126" s="72"/>
      <c r="M126" s="72"/>
      <c r="N126" s="72"/>
      <c r="O126" s="72"/>
      <c r="P126" s="72"/>
      <c r="Q126" s="72">
        <f t="shared" ref="Q126" si="103">SUM(U126:AB126)</f>
        <v>136</v>
      </c>
      <c r="R126" s="72">
        <f t="shared" ref="R126" si="104">Q126-S126-T126</f>
        <v>66</v>
      </c>
      <c r="S126" s="89">
        <v>70</v>
      </c>
      <c r="T126" s="89"/>
      <c r="U126" s="291"/>
      <c r="V126" s="291"/>
      <c r="W126" s="291"/>
      <c r="X126" s="291"/>
      <c r="Y126" s="291"/>
      <c r="Z126" s="291">
        <v>64</v>
      </c>
      <c r="AA126" s="291"/>
      <c r="AB126" s="291">
        <v>72</v>
      </c>
      <c r="AC126" s="291"/>
      <c r="AD126" s="89"/>
      <c r="AE126" s="240">
        <v>96</v>
      </c>
      <c r="AF126" s="129"/>
      <c r="AG126" s="129"/>
      <c r="AH126" s="249"/>
      <c r="AI126" s="249"/>
      <c r="AJ126" s="249"/>
      <c r="AK126" s="249"/>
      <c r="AL126" s="249"/>
      <c r="AM126" s="249"/>
      <c r="AN126" s="249"/>
      <c r="AO126" s="249"/>
      <c r="AP126" s="129"/>
      <c r="AQ126" s="129"/>
      <c r="AR126" s="129"/>
      <c r="AS126" s="129"/>
      <c r="AT126" s="129"/>
      <c r="AU126" s="129"/>
      <c r="AV126" s="129"/>
      <c r="AW126" s="129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0"/>
      <c r="BP126" s="130"/>
      <c r="BQ126" s="130"/>
      <c r="BR126" s="130"/>
      <c r="BS126" s="130"/>
    </row>
    <row r="127" spans="1:71" s="7" customFormat="1" ht="13.5" customHeight="1">
      <c r="A127" s="134" t="s">
        <v>336</v>
      </c>
      <c r="B127" s="134" t="s">
        <v>228</v>
      </c>
      <c r="C127" s="195">
        <v>4</v>
      </c>
      <c r="D127" s="225"/>
      <c r="E127" s="95"/>
      <c r="F127" s="93"/>
      <c r="G127" s="95"/>
      <c r="H127" s="94"/>
      <c r="I127" s="93"/>
      <c r="J127" s="93"/>
      <c r="K127" s="72">
        <f t="shared" ref="K127:K128" si="105">O127+Q127</f>
        <v>138</v>
      </c>
      <c r="L127" s="72"/>
      <c r="M127" s="72"/>
      <c r="N127" s="72"/>
      <c r="O127" s="72"/>
      <c r="P127" s="72"/>
      <c r="Q127" s="72">
        <f>SUM(U127:AB127)</f>
        <v>138</v>
      </c>
      <c r="R127" s="72"/>
      <c r="S127" s="72">
        <v>138</v>
      </c>
      <c r="T127" s="277"/>
      <c r="U127" s="277"/>
      <c r="V127" s="277"/>
      <c r="W127" s="277"/>
      <c r="X127" s="277">
        <v>138</v>
      </c>
      <c r="Y127" s="277"/>
      <c r="Z127" s="277"/>
      <c r="AA127" s="21"/>
      <c r="AB127" s="21"/>
      <c r="AC127" s="269"/>
      <c r="AD127" s="105"/>
      <c r="AE127" s="240"/>
      <c r="AF127" s="129"/>
      <c r="AG127" s="129"/>
      <c r="AH127" s="249">
        <f t="shared" si="96"/>
        <v>0</v>
      </c>
      <c r="AI127" s="249">
        <f t="shared" si="96"/>
        <v>0</v>
      </c>
      <c r="AJ127" s="249">
        <f t="shared" si="96"/>
        <v>0</v>
      </c>
      <c r="AK127" s="249">
        <f t="shared" si="96"/>
        <v>0</v>
      </c>
      <c r="AL127" s="249" t="e">
        <f>$O127*(#REF!*100/$Q127)/100</f>
        <v>#REF!</v>
      </c>
      <c r="AM127" s="249" t="e">
        <f>$O127*(#REF!*100/$Q127)/100</f>
        <v>#REF!</v>
      </c>
      <c r="AN127" s="249">
        <f t="shared" si="97"/>
        <v>0</v>
      </c>
      <c r="AO127" s="249">
        <f t="shared" ref="AO127:AO144" si="106">$O127*(AB127*100/$Q127)/100</f>
        <v>0</v>
      </c>
      <c r="AP127" s="129"/>
      <c r="AQ127" s="129"/>
      <c r="AR127" s="129"/>
      <c r="AS127" s="129"/>
      <c r="AT127" s="129"/>
      <c r="AU127" s="129"/>
      <c r="AV127" s="129"/>
      <c r="AW127" s="129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</row>
    <row r="128" spans="1:71" s="8" customFormat="1" ht="12" customHeight="1">
      <c r="A128" s="134" t="s">
        <v>337</v>
      </c>
      <c r="B128" s="134" t="s">
        <v>227</v>
      </c>
      <c r="C128" s="177"/>
      <c r="D128" s="194"/>
      <c r="E128" s="195">
        <v>6</v>
      </c>
      <c r="F128" s="223"/>
      <c r="G128" s="195"/>
      <c r="H128" s="293"/>
      <c r="I128" s="292"/>
      <c r="J128" s="194"/>
      <c r="K128" s="72">
        <f t="shared" si="105"/>
        <v>364</v>
      </c>
      <c r="L128" s="72"/>
      <c r="M128" s="72"/>
      <c r="N128" s="72"/>
      <c r="O128" s="72"/>
      <c r="P128" s="72"/>
      <c r="Q128" s="72">
        <f>SUM(U128:AB128,AC128)</f>
        <v>364</v>
      </c>
      <c r="R128" s="72"/>
      <c r="S128" s="72">
        <v>292</v>
      </c>
      <c r="T128" s="277"/>
      <c r="U128" s="277"/>
      <c r="V128" s="277"/>
      <c r="W128" s="277"/>
      <c r="X128" s="277"/>
      <c r="Y128" s="277"/>
      <c r="Z128" s="277">
        <v>112</v>
      </c>
      <c r="AA128" s="21"/>
      <c r="AB128" s="21">
        <v>180</v>
      </c>
      <c r="AC128" s="269">
        <v>72</v>
      </c>
      <c r="AD128" s="105"/>
      <c r="AE128" s="240"/>
      <c r="AF128" s="129"/>
      <c r="AG128" s="129"/>
      <c r="AH128" s="249">
        <f t="shared" si="96"/>
        <v>0</v>
      </c>
      <c r="AI128" s="249">
        <f t="shared" si="96"/>
        <v>0</v>
      </c>
      <c r="AJ128" s="249">
        <f t="shared" si="96"/>
        <v>0</v>
      </c>
      <c r="AK128" s="249">
        <f t="shared" si="96"/>
        <v>0</v>
      </c>
      <c r="AL128" s="249" t="e">
        <f>$O128*(#REF!*100/$Q128)/100</f>
        <v>#REF!</v>
      </c>
      <c r="AM128" s="249" t="e">
        <f>$O128*(#REF!*100/$Q128)/100</f>
        <v>#REF!</v>
      </c>
      <c r="AN128" s="249">
        <f t="shared" si="97"/>
        <v>0</v>
      </c>
      <c r="AO128" s="249">
        <f t="shared" si="106"/>
        <v>0</v>
      </c>
      <c r="AP128" s="129"/>
      <c r="AQ128" s="129"/>
      <c r="AR128" s="129"/>
      <c r="AS128" s="129"/>
      <c r="AT128" s="129"/>
      <c r="AU128" s="129"/>
      <c r="AV128" s="129"/>
      <c r="AW128" s="129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</row>
    <row r="129" spans="1:71" s="8" customFormat="1" ht="12" hidden="1" customHeight="1">
      <c r="A129" s="134"/>
      <c r="B129" s="134"/>
      <c r="C129" s="93"/>
      <c r="D129" s="93"/>
      <c r="E129" s="95"/>
      <c r="F129" s="93"/>
      <c r="G129" s="95"/>
      <c r="H129" s="293"/>
      <c r="I129" s="93"/>
      <c r="J129" s="93"/>
      <c r="K129" s="72"/>
      <c r="L129" s="72"/>
      <c r="M129" s="72"/>
      <c r="N129" s="72"/>
      <c r="O129" s="72"/>
      <c r="P129" s="72"/>
      <c r="Q129" s="72"/>
      <c r="R129" s="72"/>
      <c r="S129" s="72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105"/>
      <c r="AE129" s="240"/>
      <c r="AF129" s="129"/>
      <c r="AG129" s="129"/>
      <c r="AH129" s="249"/>
      <c r="AI129" s="249"/>
      <c r="AJ129" s="249"/>
      <c r="AK129" s="249"/>
      <c r="AL129" s="249"/>
      <c r="AM129" s="249"/>
      <c r="AN129" s="249"/>
      <c r="AO129" s="249"/>
      <c r="AP129" s="129"/>
      <c r="AQ129" s="129"/>
      <c r="AR129" s="129"/>
      <c r="AS129" s="129"/>
      <c r="AT129" s="129"/>
      <c r="AU129" s="129"/>
      <c r="AV129" s="129"/>
      <c r="AW129" s="129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</row>
    <row r="130" spans="1:71" s="8" customFormat="1" ht="12" customHeight="1">
      <c r="A130" s="134"/>
      <c r="B130" s="135" t="s">
        <v>374</v>
      </c>
      <c r="C130" s="93"/>
      <c r="D130" s="93"/>
      <c r="E130" s="95"/>
      <c r="F130" s="93"/>
      <c r="G130" s="95">
        <v>6</v>
      </c>
      <c r="H130" s="85"/>
      <c r="I130" s="251"/>
      <c r="J130" s="93"/>
      <c r="K130" s="72">
        <f>SUM(M130:P130)</f>
        <v>24</v>
      </c>
      <c r="L130" s="72"/>
      <c r="M130" s="72">
        <v>3</v>
      </c>
      <c r="N130" s="72"/>
      <c r="O130" s="72">
        <v>21</v>
      </c>
      <c r="P130" s="72"/>
      <c r="Q130" s="72"/>
      <c r="R130" s="72"/>
      <c r="S130" s="277"/>
      <c r="T130" s="277"/>
      <c r="U130" s="277"/>
      <c r="V130" s="277"/>
      <c r="W130" s="277"/>
      <c r="X130" s="277"/>
      <c r="Y130" s="277"/>
      <c r="Z130" s="277"/>
      <c r="AA130" s="180"/>
      <c r="AB130" s="180"/>
      <c r="AC130" s="269"/>
      <c r="AD130" s="105"/>
      <c r="AE130" s="73"/>
      <c r="AF130" s="129"/>
      <c r="AG130" s="129"/>
      <c r="AH130" s="249" t="e">
        <f t="shared" si="96"/>
        <v>#DIV/0!</v>
      </c>
      <c r="AI130" s="249" t="e">
        <f t="shared" si="96"/>
        <v>#DIV/0!</v>
      </c>
      <c r="AJ130" s="249" t="e">
        <f t="shared" si="96"/>
        <v>#DIV/0!</v>
      </c>
      <c r="AK130" s="249" t="e">
        <f t="shared" si="96"/>
        <v>#DIV/0!</v>
      </c>
      <c r="AL130" s="249" t="e">
        <f>$O130*(#REF!*100/$Q130)/100</f>
        <v>#REF!</v>
      </c>
      <c r="AM130" s="249" t="e">
        <f>$O130*(#REF!*100/$Q130)/100</f>
        <v>#REF!</v>
      </c>
      <c r="AN130" s="249" t="e">
        <f t="shared" si="97"/>
        <v>#DIV/0!</v>
      </c>
      <c r="AO130" s="249" t="e">
        <f t="shared" si="106"/>
        <v>#DIV/0!</v>
      </c>
      <c r="AP130" s="129"/>
      <c r="AQ130" s="129"/>
      <c r="AR130" s="129"/>
      <c r="AS130" s="129"/>
      <c r="AT130" s="129"/>
      <c r="AU130" s="129"/>
      <c r="AV130" s="129"/>
      <c r="AW130" s="129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</row>
    <row r="131" spans="1:71" s="8" customFormat="1" ht="15" customHeight="1">
      <c r="A131" s="149" t="s">
        <v>317</v>
      </c>
      <c r="B131" s="139" t="s">
        <v>354</v>
      </c>
      <c r="C131" s="457">
        <f>COUNTIF(C132:D137,1)+COUNTIF(C132:D137,2)+COUNTIF(C132:D137,3)+COUNTIF(C132:D137,4)+COUNTIF(C132:D137,5)+COUNTIF(C132:D137,6)+COUNTIF(C132:D137,7)+COUNTIF(C132:D137,8)</f>
        <v>1</v>
      </c>
      <c r="D131" s="457"/>
      <c r="E131" s="452">
        <f>COUNTIF(E132:F137,1)+COUNTIF(E132:F137,2)+COUNTIF(E132:F137,3)+COUNTIF(E132:F137,4)+COUNTIF(E132:F137,5)+COUNTIF(E132:F137,6)+COUNTIF(E132:F137,7)+COUNTIF(E132:F137,8)</f>
        <v>2</v>
      </c>
      <c r="F131" s="470"/>
      <c r="G131" s="457">
        <f>COUNTIF(G132:H138,1)+COUNTIF(G132:H138,2)+COUNTIF(G132:H138,3)+COUNTIF(G132:H138,4)+COUNTIF(G132:H138,5)+COUNTIF(G132:H138,6)+COUNTIF(G132:H138,7)+COUNTIF(G132:H138,8)</f>
        <v>2</v>
      </c>
      <c r="H131" s="457"/>
      <c r="I131" s="456">
        <f>COUNTIF(I132:J137,1)+COUNTIF(I132:J137,2)+COUNTIF(I132:J137,3)+COUNTIF(I132:J137,4)+COUNTIF(I132:J137,5)+COUNTIF(I132:J137,6)+COUNTIF(I132:J137,7)+COUNTIF(I132:J137,8)</f>
        <v>0</v>
      </c>
      <c r="J131" s="457"/>
      <c r="K131" s="79">
        <f t="shared" ref="K131:T131" si="107">SUM(K132:K138)</f>
        <v>332</v>
      </c>
      <c r="L131" s="79">
        <f t="shared" si="107"/>
        <v>3</v>
      </c>
      <c r="M131" s="79">
        <f t="shared" si="107"/>
        <v>3</v>
      </c>
      <c r="N131" s="79">
        <f t="shared" si="107"/>
        <v>0</v>
      </c>
      <c r="O131" s="79">
        <f t="shared" si="107"/>
        <v>30</v>
      </c>
      <c r="P131" s="79">
        <f t="shared" si="107"/>
        <v>0</v>
      </c>
      <c r="Q131" s="79">
        <f t="shared" si="107"/>
        <v>296</v>
      </c>
      <c r="R131" s="79">
        <f t="shared" si="107"/>
        <v>66</v>
      </c>
      <c r="S131" s="79">
        <f t="shared" si="107"/>
        <v>230</v>
      </c>
      <c r="T131" s="79">
        <f t="shared" si="107"/>
        <v>0</v>
      </c>
      <c r="U131" s="196">
        <f t="shared" ref="U131:AC131" si="108">SUM(U132:U135)</f>
        <v>0</v>
      </c>
      <c r="V131" s="196">
        <f t="shared" si="108"/>
        <v>0</v>
      </c>
      <c r="W131" s="80">
        <f t="shared" si="108"/>
        <v>80</v>
      </c>
      <c r="X131" s="196">
        <f t="shared" si="108"/>
        <v>92</v>
      </c>
      <c r="Y131" s="196">
        <f t="shared" si="108"/>
        <v>0</v>
      </c>
      <c r="Z131" s="196">
        <f t="shared" si="108"/>
        <v>0</v>
      </c>
      <c r="AA131" s="196">
        <f t="shared" si="108"/>
        <v>0</v>
      </c>
      <c r="AB131" s="196">
        <f t="shared" si="108"/>
        <v>0</v>
      </c>
      <c r="AC131" s="196">
        <f t="shared" si="108"/>
        <v>0</v>
      </c>
      <c r="AD131" s="131"/>
      <c r="AE131" s="88">
        <v>412</v>
      </c>
      <c r="AF131" s="129"/>
      <c r="AG131" s="129"/>
      <c r="AH131" s="73" t="e">
        <f>SUM(AH132:AH138)</f>
        <v>#DIV/0!</v>
      </c>
      <c r="AI131" s="73" t="e">
        <f t="shared" ref="AI131:AO131" si="109">SUM(AI132:AI138)</f>
        <v>#DIV/0!</v>
      </c>
      <c r="AJ131" s="73" t="e">
        <f t="shared" si="109"/>
        <v>#DIV/0!</v>
      </c>
      <c r="AK131" s="73" t="e">
        <f t="shared" si="109"/>
        <v>#DIV/0!</v>
      </c>
      <c r="AL131" s="73" t="e">
        <f t="shared" si="109"/>
        <v>#REF!</v>
      </c>
      <c r="AM131" s="73" t="e">
        <f t="shared" si="109"/>
        <v>#REF!</v>
      </c>
      <c r="AN131" s="73" t="e">
        <f t="shared" si="109"/>
        <v>#DIV/0!</v>
      </c>
      <c r="AO131" s="73" t="e">
        <f t="shared" si="109"/>
        <v>#DIV/0!</v>
      </c>
      <c r="AP131" s="446" t="s">
        <v>339</v>
      </c>
      <c r="AQ131" s="447"/>
      <c r="AR131" s="447"/>
      <c r="AS131" s="447"/>
      <c r="AT131" s="447"/>
      <c r="AU131" s="447"/>
      <c r="AV131" s="447"/>
      <c r="AW131" s="129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</row>
    <row r="132" spans="1:71" s="8" customFormat="1" ht="24" customHeight="1">
      <c r="A132" s="135" t="s">
        <v>318</v>
      </c>
      <c r="B132" s="136" t="s">
        <v>355</v>
      </c>
      <c r="C132" s="22"/>
      <c r="D132" s="23"/>
      <c r="E132" s="25"/>
      <c r="F132" s="23"/>
      <c r="G132" s="25">
        <v>4</v>
      </c>
      <c r="H132" s="293"/>
      <c r="I132" s="292"/>
      <c r="J132" s="26"/>
      <c r="K132" s="72">
        <f>SUM(L132:Q132)</f>
        <v>158</v>
      </c>
      <c r="L132" s="72">
        <v>3</v>
      </c>
      <c r="M132" s="72"/>
      <c r="N132" s="72"/>
      <c r="O132" s="72">
        <v>15</v>
      </c>
      <c r="P132" s="72"/>
      <c r="Q132" s="72">
        <f>SUM(U132:AB132)</f>
        <v>140</v>
      </c>
      <c r="R132" s="72">
        <f t="shared" ref="R132" si="110">Q132-S132-T132</f>
        <v>48</v>
      </c>
      <c r="S132" s="89">
        <v>92</v>
      </c>
      <c r="T132" s="89"/>
      <c r="U132" s="21"/>
      <c r="V132" s="21"/>
      <c r="W132" s="21">
        <v>48</v>
      </c>
      <c r="X132" s="21">
        <v>92</v>
      </c>
      <c r="Y132" s="21"/>
      <c r="Z132" s="187"/>
      <c r="AA132" s="187"/>
      <c r="AB132" s="187"/>
      <c r="AC132" s="269"/>
      <c r="AD132" s="105"/>
      <c r="AE132" s="188"/>
      <c r="AF132" s="129"/>
      <c r="AG132" s="129"/>
      <c r="AH132" s="249">
        <f t="shared" ref="AH132:AK138" si="111">$O132*(U132*100/$Q132)/100</f>
        <v>0</v>
      </c>
      <c r="AI132" s="249">
        <f t="shared" si="111"/>
        <v>0</v>
      </c>
      <c r="AJ132" s="249">
        <f t="shared" si="111"/>
        <v>5.1428571428571423</v>
      </c>
      <c r="AK132" s="249">
        <f t="shared" si="111"/>
        <v>9.8571428571428559</v>
      </c>
      <c r="AL132" s="249" t="e">
        <f>$O132*(#REF!*100/$Q132)/100</f>
        <v>#REF!</v>
      </c>
      <c r="AM132" s="249" t="e">
        <f>$O132*(#REF!*100/$Q132)/100</f>
        <v>#REF!</v>
      </c>
      <c r="AN132" s="249">
        <f>$O132*(Z132*100/$Q132)/100</f>
        <v>0</v>
      </c>
      <c r="AO132" s="249">
        <f t="shared" si="106"/>
        <v>0</v>
      </c>
      <c r="AP132" s="129"/>
      <c r="AQ132" s="129"/>
      <c r="AR132" s="129"/>
      <c r="AS132" s="129"/>
      <c r="AT132" s="129"/>
      <c r="AU132" s="129"/>
      <c r="AV132" s="129"/>
      <c r="AW132" s="129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</row>
    <row r="133" spans="1:71" s="8" customFormat="1" ht="14.25" customHeight="1">
      <c r="A133" s="135" t="s">
        <v>319</v>
      </c>
      <c r="B133" s="137" t="s">
        <v>346</v>
      </c>
      <c r="C133" s="388"/>
      <c r="D133" s="93"/>
      <c r="E133" s="95">
        <v>3</v>
      </c>
      <c r="F133" s="93"/>
      <c r="G133" s="389"/>
      <c r="H133" s="94"/>
      <c r="I133" s="93"/>
      <c r="J133" s="114"/>
      <c r="K133" s="85">
        <f t="shared" ref="K133" si="112">SUM(L133:Q133)</f>
        <v>32</v>
      </c>
      <c r="L133" s="72"/>
      <c r="M133" s="72"/>
      <c r="N133" s="72"/>
      <c r="O133" s="72"/>
      <c r="P133" s="72"/>
      <c r="Q133" s="72">
        <f t="shared" ref="Q133" si="113">SUM(U133:AB133)</f>
        <v>32</v>
      </c>
      <c r="R133" s="72">
        <f t="shared" ref="R133" si="114">Q133-S133</f>
        <v>18</v>
      </c>
      <c r="S133" s="89">
        <v>14</v>
      </c>
      <c r="T133" s="89"/>
      <c r="U133" s="372"/>
      <c r="V133" s="372"/>
      <c r="W133" s="372">
        <v>32</v>
      </c>
      <c r="X133" s="372"/>
      <c r="Y133" s="358"/>
      <c r="Z133" s="358"/>
      <c r="AA133" s="358"/>
      <c r="AB133" s="358"/>
      <c r="AC133" s="358"/>
      <c r="AD133" s="105"/>
      <c r="AE133" s="188"/>
      <c r="AF133" s="129"/>
      <c r="AG133" s="129"/>
      <c r="AH133" s="249"/>
      <c r="AI133" s="249"/>
      <c r="AJ133" s="249"/>
      <c r="AK133" s="249"/>
      <c r="AL133" s="249"/>
      <c r="AM133" s="249"/>
      <c r="AN133" s="249"/>
      <c r="AO133" s="249"/>
      <c r="AP133" s="129"/>
      <c r="AQ133" s="129"/>
      <c r="AR133" s="129"/>
      <c r="AS133" s="129"/>
      <c r="AT133" s="129"/>
      <c r="AU133" s="129"/>
      <c r="AV133" s="129"/>
      <c r="AW133" s="129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</row>
    <row r="134" spans="1:71" s="8" customFormat="1" ht="24" hidden="1" customHeight="1">
      <c r="A134" s="135" t="s">
        <v>343</v>
      </c>
      <c r="B134" s="136"/>
      <c r="C134" s="22"/>
      <c r="D134" s="356"/>
      <c r="E134" s="357"/>
      <c r="F134" s="356"/>
      <c r="G134" s="357"/>
      <c r="H134" s="293"/>
      <c r="I134" s="356"/>
      <c r="J134" s="26"/>
      <c r="K134" s="72"/>
      <c r="L134" s="72"/>
      <c r="M134" s="72"/>
      <c r="N134" s="72"/>
      <c r="O134" s="72"/>
      <c r="P134" s="72"/>
      <c r="Q134" s="72"/>
      <c r="R134" s="72"/>
      <c r="S134" s="89"/>
      <c r="T134" s="89"/>
      <c r="U134" s="358"/>
      <c r="V134" s="358"/>
      <c r="W134" s="358"/>
      <c r="X134" s="358"/>
      <c r="Y134" s="358"/>
      <c r="Z134" s="358"/>
      <c r="AA134" s="358"/>
      <c r="AB134" s="358"/>
      <c r="AC134" s="358"/>
      <c r="AD134" s="105"/>
      <c r="AE134" s="188"/>
      <c r="AF134" s="129"/>
      <c r="AG134" s="129"/>
      <c r="AH134" s="249"/>
      <c r="AI134" s="249"/>
      <c r="AJ134" s="249"/>
      <c r="AK134" s="249"/>
      <c r="AL134" s="249"/>
      <c r="AM134" s="249"/>
      <c r="AN134" s="249"/>
      <c r="AO134" s="249"/>
      <c r="AP134" s="129"/>
      <c r="AQ134" s="129"/>
      <c r="AR134" s="129"/>
      <c r="AS134" s="129"/>
      <c r="AT134" s="129"/>
      <c r="AU134" s="129"/>
      <c r="AV134" s="129"/>
      <c r="AW134" s="129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</row>
    <row r="135" spans="1:71" s="203" customFormat="1" ht="15" hidden="1" customHeight="1">
      <c r="A135" s="135" t="s">
        <v>344</v>
      </c>
      <c r="B135" s="136"/>
      <c r="C135" s="15"/>
      <c r="D135" s="20"/>
      <c r="E135" s="107"/>
      <c r="F135" s="20"/>
      <c r="G135" s="108"/>
      <c r="H135" s="69"/>
      <c r="I135" s="289"/>
      <c r="J135" s="15"/>
      <c r="K135" s="72"/>
      <c r="L135" s="72"/>
      <c r="M135" s="72"/>
      <c r="N135" s="72"/>
      <c r="O135" s="72"/>
      <c r="P135" s="72"/>
      <c r="Q135" s="72"/>
      <c r="R135" s="72"/>
      <c r="S135" s="89"/>
      <c r="T135" s="89"/>
      <c r="U135" s="234"/>
      <c r="V135" s="234"/>
      <c r="W135" s="237"/>
      <c r="X135" s="237"/>
      <c r="Y135" s="234"/>
      <c r="Z135" s="234"/>
      <c r="AA135" s="234"/>
      <c r="AB135" s="234"/>
      <c r="AC135" s="269"/>
      <c r="AD135" s="89"/>
      <c r="AE135" s="188"/>
      <c r="AF135" s="129"/>
      <c r="AG135" s="129"/>
      <c r="AH135" s="249" t="e">
        <f t="shared" si="111"/>
        <v>#DIV/0!</v>
      </c>
      <c r="AI135" s="249" t="e">
        <f t="shared" si="111"/>
        <v>#DIV/0!</v>
      </c>
      <c r="AJ135" s="249" t="e">
        <f t="shared" si="111"/>
        <v>#DIV/0!</v>
      </c>
      <c r="AK135" s="249" t="e">
        <f t="shared" si="111"/>
        <v>#DIV/0!</v>
      </c>
      <c r="AL135" s="249" t="e">
        <f>$O135*(#REF!*100/$Q135)/100</f>
        <v>#REF!</v>
      </c>
      <c r="AM135" s="249" t="e">
        <f>$O135*(#REF!*100/$Q135)/100</f>
        <v>#REF!</v>
      </c>
      <c r="AN135" s="249" t="e">
        <f>$O135*(Z135*100/$Q135)/100</f>
        <v>#DIV/0!</v>
      </c>
      <c r="AO135" s="249" t="e">
        <f t="shared" si="106"/>
        <v>#DIV/0!</v>
      </c>
      <c r="AP135" s="129"/>
      <c r="AQ135" s="129"/>
      <c r="AR135" s="129"/>
      <c r="AS135" s="129"/>
      <c r="AT135" s="129"/>
      <c r="AU135" s="129"/>
      <c r="AV135" s="129"/>
      <c r="AW135" s="129"/>
      <c r="AX135" s="130"/>
      <c r="AY135" s="130"/>
      <c r="AZ135" s="130"/>
      <c r="BA135" s="130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30"/>
      <c r="BM135" s="130"/>
      <c r="BN135" s="130"/>
      <c r="BO135" s="130"/>
      <c r="BP135" s="130"/>
      <c r="BQ135" s="130"/>
      <c r="BR135" s="130"/>
      <c r="BS135" s="130"/>
    </row>
    <row r="136" spans="1:71" s="8" customFormat="1" ht="12.75" customHeight="1">
      <c r="A136" s="134" t="s">
        <v>377</v>
      </c>
      <c r="B136" s="134" t="s">
        <v>228</v>
      </c>
      <c r="C136" s="177">
        <v>3</v>
      </c>
      <c r="D136" s="205"/>
      <c r="E136" s="95"/>
      <c r="F136" s="93"/>
      <c r="G136" s="95"/>
      <c r="H136" s="94"/>
      <c r="I136" s="93"/>
      <c r="J136" s="93"/>
      <c r="K136" s="72">
        <f t="shared" ref="K136:K137" si="115">O136+Q136</f>
        <v>32</v>
      </c>
      <c r="L136" s="72"/>
      <c r="M136" s="72"/>
      <c r="N136" s="72"/>
      <c r="O136" s="72"/>
      <c r="P136" s="72"/>
      <c r="Q136" s="72">
        <f>SUM(U136:AB136)</f>
        <v>32</v>
      </c>
      <c r="R136" s="72"/>
      <c r="S136" s="72">
        <v>32</v>
      </c>
      <c r="T136" s="192"/>
      <c r="U136" s="21"/>
      <c r="V136" s="21"/>
      <c r="W136" s="21">
        <v>32</v>
      </c>
      <c r="X136" s="21"/>
      <c r="Y136" s="21"/>
      <c r="Z136" s="21"/>
      <c r="AA136" s="21"/>
      <c r="AB136" s="21"/>
      <c r="AC136" s="269"/>
      <c r="AD136" s="105"/>
      <c r="AE136" s="188"/>
      <c r="AF136" s="129"/>
      <c r="AG136" s="129"/>
      <c r="AH136" s="249">
        <f t="shared" si="111"/>
        <v>0</v>
      </c>
      <c r="AI136" s="249">
        <f t="shared" si="111"/>
        <v>0</v>
      </c>
      <c r="AJ136" s="249">
        <f t="shared" si="111"/>
        <v>0</v>
      </c>
      <c r="AK136" s="249">
        <f t="shared" si="111"/>
        <v>0</v>
      </c>
      <c r="AL136" s="249" t="e">
        <f>$O136*(#REF!*100/$Q136)/100</f>
        <v>#REF!</v>
      </c>
      <c r="AM136" s="249" t="e">
        <f>$O136*(#REF!*100/$Q136)/100</f>
        <v>#REF!</v>
      </c>
      <c r="AN136" s="249">
        <f>$O136*(Z136*100/$Q136)/100</f>
        <v>0</v>
      </c>
      <c r="AO136" s="249">
        <f t="shared" si="106"/>
        <v>0</v>
      </c>
      <c r="AP136" s="129"/>
      <c r="AQ136" s="129"/>
      <c r="AR136" s="129"/>
      <c r="AS136" s="129"/>
      <c r="AT136" s="129"/>
      <c r="AU136" s="129"/>
      <c r="AV136" s="129"/>
      <c r="AW136" s="129"/>
      <c r="AX136" s="130"/>
      <c r="AY136" s="130"/>
      <c r="AZ136" s="130"/>
      <c r="BA136" s="130"/>
      <c r="BB136" s="130"/>
      <c r="BC136" s="130"/>
      <c r="BD136" s="130"/>
      <c r="BE136" s="130"/>
      <c r="BF136" s="130"/>
      <c r="BG136" s="130"/>
      <c r="BH136" s="130"/>
      <c r="BI136" s="130"/>
      <c r="BJ136" s="130"/>
      <c r="BK136" s="130"/>
      <c r="BL136" s="130"/>
      <c r="BM136" s="130"/>
      <c r="BN136" s="130"/>
      <c r="BO136" s="130"/>
      <c r="BP136" s="130"/>
      <c r="BQ136" s="130"/>
    </row>
    <row r="137" spans="1:71" s="8" customFormat="1" ht="12.75" customHeight="1">
      <c r="A137" s="134" t="s">
        <v>378</v>
      </c>
      <c r="B137" s="134" t="s">
        <v>227</v>
      </c>
      <c r="C137" s="177"/>
      <c r="D137" s="293"/>
      <c r="E137" s="194">
        <v>4</v>
      </c>
      <c r="F137" s="205"/>
      <c r="G137" s="25"/>
      <c r="H137" s="293"/>
      <c r="I137" s="292"/>
      <c r="J137" s="23"/>
      <c r="K137" s="72">
        <f t="shared" si="115"/>
        <v>92</v>
      </c>
      <c r="L137" s="72"/>
      <c r="M137" s="72"/>
      <c r="N137" s="72"/>
      <c r="O137" s="72"/>
      <c r="P137" s="72"/>
      <c r="Q137" s="72">
        <f>SUM(U137:AB137)</f>
        <v>92</v>
      </c>
      <c r="R137" s="72"/>
      <c r="S137" s="72">
        <v>92</v>
      </c>
      <c r="T137" s="192"/>
      <c r="U137" s="21"/>
      <c r="V137" s="21"/>
      <c r="W137" s="21"/>
      <c r="X137" s="21">
        <v>92</v>
      </c>
      <c r="Y137" s="21"/>
      <c r="Z137" s="21"/>
      <c r="AA137" s="21"/>
      <c r="AB137" s="21"/>
      <c r="AC137" s="269"/>
      <c r="AD137" s="105"/>
      <c r="AE137" s="188"/>
      <c r="AF137" s="129"/>
      <c r="AG137" s="129"/>
      <c r="AH137" s="249">
        <f t="shared" si="111"/>
        <v>0</v>
      </c>
      <c r="AI137" s="249">
        <f t="shared" si="111"/>
        <v>0</v>
      </c>
      <c r="AJ137" s="249">
        <f t="shared" si="111"/>
        <v>0</v>
      </c>
      <c r="AK137" s="249">
        <f t="shared" si="111"/>
        <v>0</v>
      </c>
      <c r="AL137" s="249" t="e">
        <f>$O137*(#REF!*100/$Q137)/100</f>
        <v>#REF!</v>
      </c>
      <c r="AM137" s="249" t="e">
        <f>$O137*(#REF!*100/$Q137)/100</f>
        <v>#REF!</v>
      </c>
      <c r="AN137" s="249">
        <f>$O137*(Z137*100/$Q137)/100</f>
        <v>0</v>
      </c>
      <c r="AO137" s="249">
        <f t="shared" si="106"/>
        <v>0</v>
      </c>
      <c r="AP137" s="129"/>
      <c r="AQ137" s="129"/>
      <c r="AR137" s="129"/>
      <c r="AS137" s="129"/>
      <c r="AT137" s="129"/>
      <c r="AU137" s="129"/>
      <c r="AV137" s="129"/>
      <c r="AW137" s="129"/>
      <c r="AX137" s="130"/>
      <c r="AY137" s="130"/>
      <c r="AZ137" s="130"/>
      <c r="BA137" s="130"/>
      <c r="BB137" s="130"/>
      <c r="BC137" s="130"/>
      <c r="BD137" s="130"/>
      <c r="BE137" s="130"/>
      <c r="BF137" s="130"/>
      <c r="BG137" s="130"/>
      <c r="BH137" s="130"/>
      <c r="BI137" s="130"/>
      <c r="BJ137" s="130"/>
      <c r="BK137" s="130"/>
      <c r="BL137" s="130"/>
      <c r="BM137" s="130"/>
      <c r="BN137" s="130"/>
      <c r="BO137" s="130"/>
      <c r="BP137" s="130"/>
      <c r="BQ137" s="130"/>
    </row>
    <row r="138" spans="1:71" s="8" customFormat="1" ht="11.25" customHeight="1">
      <c r="A138" s="134"/>
      <c r="B138" s="135" t="s">
        <v>374</v>
      </c>
      <c r="C138" s="181"/>
      <c r="D138" s="181"/>
      <c r="E138" s="182"/>
      <c r="F138" s="181"/>
      <c r="G138" s="182">
        <v>4</v>
      </c>
      <c r="H138" s="293"/>
      <c r="I138" s="292"/>
      <c r="J138" s="181"/>
      <c r="K138" s="72">
        <f>SUM(M138:P138)</f>
        <v>18</v>
      </c>
      <c r="L138" s="72"/>
      <c r="M138" s="72">
        <v>3</v>
      </c>
      <c r="N138" s="72"/>
      <c r="O138" s="72">
        <v>15</v>
      </c>
      <c r="P138" s="72"/>
      <c r="Q138" s="72"/>
      <c r="R138" s="72"/>
      <c r="S138" s="180"/>
      <c r="T138" s="192"/>
      <c r="U138" s="180"/>
      <c r="V138" s="180"/>
      <c r="W138" s="180"/>
      <c r="X138" s="180"/>
      <c r="Y138" s="180"/>
      <c r="Z138" s="180"/>
      <c r="AA138" s="180"/>
      <c r="AB138" s="180"/>
      <c r="AC138" s="269"/>
      <c r="AD138" s="105"/>
      <c r="AE138" s="73"/>
      <c r="AF138" s="129"/>
      <c r="AG138" s="129"/>
      <c r="AH138" s="249" t="e">
        <f t="shared" si="111"/>
        <v>#DIV/0!</v>
      </c>
      <c r="AI138" s="249" t="e">
        <f t="shared" si="111"/>
        <v>#DIV/0!</v>
      </c>
      <c r="AJ138" s="249" t="e">
        <f t="shared" si="111"/>
        <v>#DIV/0!</v>
      </c>
      <c r="AK138" s="249" t="e">
        <f t="shared" si="111"/>
        <v>#DIV/0!</v>
      </c>
      <c r="AL138" s="249" t="e">
        <f>$O138*(#REF!*100/$Q138)/100</f>
        <v>#REF!</v>
      </c>
      <c r="AM138" s="249" t="e">
        <f>$O138*(#REF!*100/$Q138)/100</f>
        <v>#REF!</v>
      </c>
      <c r="AN138" s="249" t="e">
        <f>$O138*(Z138*100/$Q138)/100</f>
        <v>#DIV/0!</v>
      </c>
      <c r="AO138" s="249" t="e">
        <f t="shared" si="106"/>
        <v>#DIV/0!</v>
      </c>
      <c r="AP138" s="129"/>
      <c r="AQ138" s="129"/>
      <c r="AR138" s="129"/>
      <c r="AS138" s="129"/>
      <c r="AT138" s="129"/>
      <c r="AU138" s="129"/>
      <c r="AV138" s="129"/>
      <c r="AW138" s="129"/>
      <c r="AX138" s="130"/>
      <c r="AY138" s="130"/>
      <c r="AZ138" s="130"/>
      <c r="BA138" s="130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30"/>
      <c r="BM138" s="130"/>
      <c r="BN138" s="130"/>
      <c r="BO138" s="130"/>
      <c r="BP138" s="130"/>
      <c r="BQ138" s="130"/>
    </row>
    <row r="139" spans="1:71" s="8" customFormat="1" ht="25.5" hidden="1" customHeight="1">
      <c r="A139" s="149" t="s">
        <v>320</v>
      </c>
      <c r="B139" s="139"/>
      <c r="C139" s="451">
        <f>COUNTIF(C140:D146,1)+COUNTIF(C140:D146,2)+COUNTIF(C140:D146,3)+COUNTIF(C140:D146,4)+COUNTIF(C140:D146,5)+COUNTIF(C140:D146,6)+COUNTIF(C140:D146,7)+COUNTIF(C140:D146,8)</f>
        <v>0</v>
      </c>
      <c r="D139" s="451"/>
      <c r="E139" s="452">
        <f>COUNTIF(E140:F146,1)+COUNTIF(E140:F146,2)+COUNTIF(E140:F146,3)+COUNTIF(E140:F146,4)+COUNTIF(E140:F146,5)+COUNTIF(E140:F146,6)+COUNTIF(E140:F146,7)+COUNTIF(E140:F146,8)</f>
        <v>0</v>
      </c>
      <c r="F139" s="451"/>
      <c r="G139" s="452">
        <f t="shared" ref="G139" si="116">COUNTIF(G140:H146,1)+COUNTIF(G140:H146,2)+COUNTIF(G140:H146,3)+COUNTIF(G140:H146,4)+COUNTIF(G140:H146,5)+COUNTIF(G140:H146,6)+COUNTIF(G140:H146,7)+COUNTIF(G140:H146,8)</f>
        <v>0</v>
      </c>
      <c r="H139" s="451"/>
      <c r="I139" s="452">
        <f t="shared" ref="I139" si="117">COUNTIF(I140:J146,1)+COUNTIF(I140:J146,2)+COUNTIF(I140:J146,3)+COUNTIF(I140:J146,4)+COUNTIF(I140:J146,5)+COUNTIF(I140:J146,6)+COUNTIF(I140:J146,7)+COUNTIF(I140:J146,8)</f>
        <v>0</v>
      </c>
      <c r="J139" s="451"/>
      <c r="K139" s="79">
        <f t="shared" ref="K139:S139" si="118">SUM(K140:K147)</f>
        <v>0</v>
      </c>
      <c r="L139" s="79">
        <f t="shared" si="118"/>
        <v>0</v>
      </c>
      <c r="M139" s="79">
        <f t="shared" si="118"/>
        <v>0</v>
      </c>
      <c r="N139" s="79">
        <f t="shared" si="118"/>
        <v>0</v>
      </c>
      <c r="O139" s="79">
        <f t="shared" si="118"/>
        <v>0</v>
      </c>
      <c r="P139" s="79">
        <f t="shared" si="118"/>
        <v>0</v>
      </c>
      <c r="Q139" s="79">
        <f t="shared" si="118"/>
        <v>0</v>
      </c>
      <c r="R139" s="79">
        <f t="shared" si="118"/>
        <v>0</v>
      </c>
      <c r="S139" s="79">
        <f t="shared" si="118"/>
        <v>0</v>
      </c>
      <c r="T139" s="79">
        <f>SUM(T140:T147)</f>
        <v>0</v>
      </c>
      <c r="U139" s="80">
        <f>SUM(U140:U146)</f>
        <v>0</v>
      </c>
      <c r="V139" s="80">
        <f>SUM(V140:V146)</f>
        <v>0</v>
      </c>
      <c r="W139" s="79">
        <f t="shared" ref="W139:AB139" si="119">SUM(W140:W144)</f>
        <v>0</v>
      </c>
      <c r="X139" s="79">
        <f t="shared" si="119"/>
        <v>0</v>
      </c>
      <c r="Y139" s="79">
        <f t="shared" si="119"/>
        <v>0</v>
      </c>
      <c r="Z139" s="79">
        <f t="shared" si="119"/>
        <v>0</v>
      </c>
      <c r="AA139" s="79">
        <f t="shared" si="119"/>
        <v>0</v>
      </c>
      <c r="AB139" s="79">
        <f t="shared" si="119"/>
        <v>0</v>
      </c>
      <c r="AC139" s="79">
        <f>SUM(AC140:AC146)</f>
        <v>0</v>
      </c>
      <c r="AD139" s="131">
        <v>553</v>
      </c>
      <c r="AE139" s="88">
        <f>SUM(AE140:AE146)</f>
        <v>0</v>
      </c>
      <c r="AF139" s="129"/>
      <c r="AG139" s="129"/>
      <c r="AH139" s="258" t="e">
        <f>SUM(AH140:AH147)</f>
        <v>#DIV/0!</v>
      </c>
      <c r="AI139" s="258" t="e">
        <f t="shared" ref="AI139:AO139" si="120">SUM(AI140:AI147)</f>
        <v>#DIV/0!</v>
      </c>
      <c r="AJ139" s="258" t="e">
        <f t="shared" si="120"/>
        <v>#DIV/0!</v>
      </c>
      <c r="AK139" s="258" t="e">
        <f t="shared" si="120"/>
        <v>#DIV/0!</v>
      </c>
      <c r="AL139" s="258" t="e">
        <f t="shared" si="120"/>
        <v>#REF!</v>
      </c>
      <c r="AM139" s="258" t="e">
        <f t="shared" si="120"/>
        <v>#REF!</v>
      </c>
      <c r="AN139" s="258" t="e">
        <f t="shared" si="120"/>
        <v>#DIV/0!</v>
      </c>
      <c r="AO139" s="258" t="e">
        <f t="shared" si="120"/>
        <v>#DIV/0!</v>
      </c>
      <c r="AP139" s="250" t="e">
        <f>SUM(AH139:AO139)</f>
        <v>#DIV/0!</v>
      </c>
      <c r="AQ139" s="129"/>
      <c r="AR139" s="129"/>
      <c r="AS139" s="129"/>
      <c r="AT139" s="129"/>
      <c r="AU139" s="129"/>
      <c r="AV139" s="129"/>
      <c r="AW139" s="129"/>
      <c r="AX139" s="130"/>
      <c r="AY139" s="130"/>
      <c r="AZ139" s="130"/>
      <c r="BA139" s="130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30"/>
      <c r="BM139" s="130"/>
      <c r="BN139" s="130"/>
      <c r="BO139" s="130"/>
      <c r="BP139" s="130"/>
      <c r="BQ139" s="130"/>
    </row>
    <row r="140" spans="1:71" s="8" customFormat="1" ht="23.25" hidden="1" customHeight="1">
      <c r="A140" s="135" t="s">
        <v>321</v>
      </c>
      <c r="B140" s="136"/>
      <c r="C140" s="22"/>
      <c r="D140" s="356"/>
      <c r="E140" s="357"/>
      <c r="F140" s="356"/>
      <c r="G140" s="22"/>
      <c r="H140" s="293"/>
      <c r="I140" s="356"/>
      <c r="J140" s="26"/>
      <c r="K140" s="72">
        <f>SUM(L140:Q140)</f>
        <v>0</v>
      </c>
      <c r="L140" s="72"/>
      <c r="M140" s="72"/>
      <c r="N140" s="72"/>
      <c r="O140" s="72"/>
      <c r="P140" s="72"/>
      <c r="Q140" s="72">
        <f>SUM(U140:AB140)</f>
        <v>0</v>
      </c>
      <c r="R140" s="72">
        <f>Q140-S140-T140</f>
        <v>0</v>
      </c>
      <c r="S140" s="89"/>
      <c r="T140" s="89"/>
      <c r="U140" s="277"/>
      <c r="V140" s="277"/>
      <c r="W140" s="277"/>
      <c r="X140" s="277"/>
      <c r="Y140" s="277"/>
      <c r="Z140" s="277"/>
      <c r="AA140" s="277"/>
      <c r="AB140" s="277"/>
      <c r="AC140" s="269"/>
      <c r="AD140" s="105"/>
      <c r="AE140" s="73"/>
      <c r="AF140" s="129"/>
      <c r="AG140" s="129"/>
      <c r="AH140" s="249" t="e">
        <f t="shared" ref="AH140:AK147" si="121">$O140*(U140*100/$Q140)/100</f>
        <v>#DIV/0!</v>
      </c>
      <c r="AI140" s="249" t="e">
        <f t="shared" si="121"/>
        <v>#DIV/0!</v>
      </c>
      <c r="AJ140" s="249" t="e">
        <f t="shared" si="121"/>
        <v>#DIV/0!</v>
      </c>
      <c r="AK140" s="249" t="e">
        <f t="shared" si="121"/>
        <v>#DIV/0!</v>
      </c>
      <c r="AL140" s="249" t="e">
        <f>$O140*(#REF!*100/$Q140)/100</f>
        <v>#REF!</v>
      </c>
      <c r="AM140" s="249" t="e">
        <f>$O140*(#REF!*100/$Q140)/100</f>
        <v>#REF!</v>
      </c>
      <c r="AN140" s="249" t="e">
        <f t="shared" ref="AN140:AN147" si="122">$O140*(Z140*100/$Q140)/100</f>
        <v>#DIV/0!</v>
      </c>
      <c r="AO140" s="249" t="e">
        <f t="shared" si="106"/>
        <v>#DIV/0!</v>
      </c>
      <c r="AP140" s="129"/>
      <c r="AQ140" s="129"/>
      <c r="AR140" s="129"/>
      <c r="AS140" s="129"/>
      <c r="AT140" s="129"/>
      <c r="AU140" s="129"/>
      <c r="AV140" s="129"/>
      <c r="AW140" s="129"/>
      <c r="AX140" s="130"/>
      <c r="AY140" s="130"/>
      <c r="AZ140" s="130"/>
      <c r="BA140" s="130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30"/>
      <c r="BM140" s="130"/>
      <c r="BN140" s="130"/>
      <c r="BO140" s="130"/>
      <c r="BP140" s="130"/>
      <c r="BQ140" s="130"/>
    </row>
    <row r="141" spans="1:71" s="8" customFormat="1" ht="23.25" hidden="1" customHeight="1">
      <c r="A141" s="135" t="s">
        <v>322</v>
      </c>
      <c r="B141" s="136"/>
      <c r="C141" s="22"/>
      <c r="D141" s="356"/>
      <c r="E141" s="357"/>
      <c r="F141" s="356"/>
      <c r="G141" s="22"/>
      <c r="H141" s="293"/>
      <c r="I141" s="356"/>
      <c r="J141" s="26"/>
      <c r="K141" s="72"/>
      <c r="L141" s="72"/>
      <c r="M141" s="72"/>
      <c r="N141" s="72"/>
      <c r="O141" s="72"/>
      <c r="P141" s="72"/>
      <c r="Q141" s="72"/>
      <c r="R141" s="72"/>
      <c r="S141" s="89"/>
      <c r="T141" s="89"/>
      <c r="U141" s="358"/>
      <c r="V141" s="358"/>
      <c r="W141" s="358"/>
      <c r="X141" s="358"/>
      <c r="Y141" s="358"/>
      <c r="Z141" s="358"/>
      <c r="AA141" s="358"/>
      <c r="AB141" s="358"/>
      <c r="AC141" s="358"/>
      <c r="AD141" s="105"/>
      <c r="AE141" s="73"/>
      <c r="AF141" s="129"/>
      <c r="AG141" s="129"/>
      <c r="AH141" s="249"/>
      <c r="AI141" s="249"/>
      <c r="AJ141" s="249"/>
      <c r="AK141" s="249"/>
      <c r="AL141" s="249"/>
      <c r="AM141" s="249"/>
      <c r="AN141" s="249"/>
      <c r="AO141" s="249"/>
      <c r="AP141" s="129"/>
      <c r="AQ141" s="129"/>
      <c r="AR141" s="129"/>
      <c r="AS141" s="129"/>
      <c r="AT141" s="129"/>
      <c r="AU141" s="129"/>
      <c r="AV141" s="129"/>
      <c r="AW141" s="129"/>
      <c r="AX141" s="130"/>
      <c r="AY141" s="130"/>
      <c r="AZ141" s="130"/>
      <c r="BA141" s="130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30"/>
      <c r="BM141" s="130"/>
      <c r="BN141" s="130"/>
      <c r="BO141" s="130"/>
      <c r="BP141" s="130"/>
      <c r="BQ141" s="130"/>
    </row>
    <row r="142" spans="1:71" s="8" customFormat="1" ht="23.25" hidden="1" customHeight="1">
      <c r="A142" s="135" t="s">
        <v>323</v>
      </c>
      <c r="B142" s="136"/>
      <c r="C142" s="15"/>
      <c r="D142" s="359"/>
      <c r="E142" s="107"/>
      <c r="F142" s="359"/>
      <c r="G142" s="108"/>
      <c r="H142" s="106"/>
      <c r="I142" s="359"/>
      <c r="J142" s="15"/>
      <c r="K142" s="72"/>
      <c r="L142" s="72"/>
      <c r="M142" s="72"/>
      <c r="N142" s="72"/>
      <c r="O142" s="72"/>
      <c r="P142" s="72"/>
      <c r="Q142" s="72"/>
      <c r="R142" s="72"/>
      <c r="S142" s="89"/>
      <c r="T142" s="89"/>
      <c r="U142" s="358"/>
      <c r="V142" s="358"/>
      <c r="W142" s="358"/>
      <c r="X142" s="358"/>
      <c r="Y142" s="358"/>
      <c r="Z142" s="358"/>
      <c r="AA142" s="358"/>
      <c r="AB142" s="358"/>
      <c r="AC142" s="358"/>
      <c r="AD142" s="105"/>
      <c r="AE142" s="73"/>
      <c r="AF142" s="129"/>
      <c r="AG142" s="129"/>
      <c r="AH142" s="249"/>
      <c r="AI142" s="249"/>
      <c r="AJ142" s="249"/>
      <c r="AK142" s="249"/>
      <c r="AL142" s="249"/>
      <c r="AM142" s="249"/>
      <c r="AN142" s="249"/>
      <c r="AO142" s="249"/>
      <c r="AP142" s="129"/>
      <c r="AQ142" s="129"/>
      <c r="AR142" s="129"/>
      <c r="AS142" s="129"/>
      <c r="AT142" s="129"/>
      <c r="AU142" s="129"/>
      <c r="AV142" s="129"/>
      <c r="AW142" s="129"/>
      <c r="AX142" s="130"/>
      <c r="AY142" s="130"/>
      <c r="AZ142" s="130"/>
      <c r="BA142" s="130"/>
      <c r="BB142" s="130"/>
      <c r="BC142" s="130"/>
      <c r="BD142" s="130"/>
      <c r="BE142" s="130"/>
      <c r="BF142" s="130"/>
      <c r="BG142" s="130"/>
      <c r="BH142" s="130"/>
      <c r="BI142" s="130"/>
      <c r="BJ142" s="130"/>
      <c r="BK142" s="130"/>
      <c r="BL142" s="130"/>
      <c r="BM142" s="130"/>
      <c r="BN142" s="130"/>
      <c r="BO142" s="130"/>
      <c r="BP142" s="130"/>
      <c r="BQ142" s="130"/>
    </row>
    <row r="143" spans="1:71" s="8" customFormat="1" ht="24.75" hidden="1" customHeight="1">
      <c r="A143" s="135" t="s">
        <v>341</v>
      </c>
      <c r="B143" s="136"/>
      <c r="C143" s="92"/>
      <c r="D143" s="93"/>
      <c r="E143" s="95"/>
      <c r="F143" s="93"/>
      <c r="G143" s="96"/>
      <c r="H143" s="94"/>
      <c r="I143" s="93"/>
      <c r="J143" s="92"/>
      <c r="K143" s="72">
        <f t="shared" ref="K143:K144" si="123">SUM(L143:Q143)</f>
        <v>0</v>
      </c>
      <c r="L143" s="72"/>
      <c r="M143" s="72"/>
      <c r="N143" s="72"/>
      <c r="O143" s="72"/>
      <c r="P143" s="72"/>
      <c r="Q143" s="72">
        <f>SUM(U143:AB143)</f>
        <v>0</v>
      </c>
      <c r="R143" s="72">
        <f>Q143-S143-T143</f>
        <v>0</v>
      </c>
      <c r="S143" s="89"/>
      <c r="T143" s="89"/>
      <c r="U143" s="277"/>
      <c r="V143" s="277"/>
      <c r="W143" s="277"/>
      <c r="X143" s="277"/>
      <c r="Y143" s="277"/>
      <c r="Z143" s="277"/>
      <c r="AA143" s="277"/>
      <c r="AB143" s="277"/>
      <c r="AC143" s="269"/>
      <c r="AD143" s="89"/>
      <c r="AE143" s="73"/>
      <c r="AF143" s="129"/>
      <c r="AG143" s="129"/>
      <c r="AH143" s="249" t="e">
        <f t="shared" si="121"/>
        <v>#DIV/0!</v>
      </c>
      <c r="AI143" s="249" t="e">
        <f t="shared" si="121"/>
        <v>#DIV/0!</v>
      </c>
      <c r="AJ143" s="249" t="e">
        <f t="shared" si="121"/>
        <v>#DIV/0!</v>
      </c>
      <c r="AK143" s="249" t="e">
        <f t="shared" si="121"/>
        <v>#DIV/0!</v>
      </c>
      <c r="AL143" s="249" t="e">
        <f>$O143*(#REF!*100/$Q143)/100</f>
        <v>#REF!</v>
      </c>
      <c r="AM143" s="249" t="e">
        <f>$O143*(#REF!*100/$Q143)/100</f>
        <v>#REF!</v>
      </c>
      <c r="AN143" s="249" t="e">
        <f t="shared" si="122"/>
        <v>#DIV/0!</v>
      </c>
      <c r="AO143" s="249" t="e">
        <f t="shared" si="106"/>
        <v>#DIV/0!</v>
      </c>
      <c r="AP143" s="129"/>
      <c r="AQ143" s="129"/>
      <c r="AR143" s="129"/>
      <c r="AS143" s="129"/>
      <c r="AT143" s="129"/>
      <c r="AU143" s="129"/>
      <c r="AV143" s="129"/>
      <c r="AW143" s="129"/>
      <c r="AX143" s="130"/>
      <c r="AY143" s="130"/>
      <c r="AZ143" s="130"/>
      <c r="BA143" s="130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30"/>
      <c r="BM143" s="130"/>
      <c r="BN143" s="130"/>
      <c r="BO143" s="130"/>
      <c r="BP143" s="130"/>
      <c r="BQ143" s="130"/>
    </row>
    <row r="144" spans="1:71" s="8" customFormat="1" ht="32.25" hidden="1" customHeight="1">
      <c r="A144" s="135" t="s">
        <v>342</v>
      </c>
      <c r="B144" s="136"/>
      <c r="C144" s="92"/>
      <c r="D144" s="93"/>
      <c r="E144" s="95"/>
      <c r="F144" s="93"/>
      <c r="G144" s="96"/>
      <c r="H144" s="94"/>
      <c r="I144" s="93"/>
      <c r="J144" s="92"/>
      <c r="K144" s="72">
        <f t="shared" si="123"/>
        <v>0</v>
      </c>
      <c r="L144" s="72"/>
      <c r="M144" s="72"/>
      <c r="N144" s="72"/>
      <c r="O144" s="72"/>
      <c r="P144" s="72"/>
      <c r="Q144" s="72">
        <f>SUM(U144:AB144)</f>
        <v>0</v>
      </c>
      <c r="R144" s="72">
        <f>Q144-S144-T144</f>
        <v>0</v>
      </c>
      <c r="S144" s="89"/>
      <c r="T144" s="89"/>
      <c r="U144" s="277"/>
      <c r="V144" s="277"/>
      <c r="W144" s="277"/>
      <c r="X144" s="277"/>
      <c r="Y144" s="277"/>
      <c r="Z144" s="277"/>
      <c r="AA144" s="277"/>
      <c r="AB144" s="277"/>
      <c r="AC144" s="269"/>
      <c r="AD144" s="89"/>
      <c r="AE144" s="73"/>
      <c r="AF144" s="129"/>
      <c r="AG144" s="129"/>
      <c r="AH144" s="249" t="e">
        <f t="shared" si="121"/>
        <v>#DIV/0!</v>
      </c>
      <c r="AI144" s="249" t="e">
        <f t="shared" si="121"/>
        <v>#DIV/0!</v>
      </c>
      <c r="AJ144" s="249" t="e">
        <f t="shared" si="121"/>
        <v>#DIV/0!</v>
      </c>
      <c r="AK144" s="249" t="e">
        <f t="shared" si="121"/>
        <v>#DIV/0!</v>
      </c>
      <c r="AL144" s="249" t="e">
        <f>$O144*(#REF!*100/$Q144)/100</f>
        <v>#REF!</v>
      </c>
      <c r="AM144" s="249" t="e">
        <f>$O144*(#REF!*100/$Q144)/100</f>
        <v>#REF!</v>
      </c>
      <c r="AN144" s="249" t="e">
        <f t="shared" si="122"/>
        <v>#DIV/0!</v>
      </c>
      <c r="AO144" s="249" t="e">
        <f t="shared" si="106"/>
        <v>#DIV/0!</v>
      </c>
      <c r="AP144" s="129"/>
      <c r="AQ144" s="129"/>
      <c r="AR144" s="129"/>
      <c r="AS144" s="129"/>
      <c r="AT144" s="129"/>
      <c r="AU144" s="129"/>
      <c r="AV144" s="129"/>
      <c r="AW144" s="129"/>
      <c r="AX144" s="130"/>
      <c r="AY144" s="130"/>
      <c r="AZ144" s="130"/>
      <c r="BA144" s="130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30"/>
      <c r="BM144" s="130"/>
      <c r="BN144" s="130"/>
      <c r="BO144" s="130"/>
      <c r="BP144" s="130"/>
      <c r="BQ144" s="130"/>
    </row>
    <row r="145" spans="1:69" s="8" customFormat="1" ht="15" hidden="1" customHeight="1">
      <c r="A145" s="134" t="s">
        <v>284</v>
      </c>
      <c r="B145" s="134" t="s">
        <v>228</v>
      </c>
      <c r="C145" s="177"/>
      <c r="D145" s="279"/>
      <c r="E145" s="95"/>
      <c r="F145" s="93"/>
      <c r="G145" s="95"/>
      <c r="H145" s="293"/>
      <c r="I145" s="93"/>
      <c r="J145" s="93"/>
      <c r="K145" s="72">
        <f t="shared" ref="K145:K146" si="124">O145+Q145</f>
        <v>0</v>
      </c>
      <c r="L145" s="72"/>
      <c r="M145" s="72"/>
      <c r="N145" s="72"/>
      <c r="O145" s="72"/>
      <c r="P145" s="72"/>
      <c r="Q145" s="72">
        <f>SUM(U145:AA145)</f>
        <v>0</v>
      </c>
      <c r="R145" s="72"/>
      <c r="S145" s="72">
        <f>SUM(W145:AD145)</f>
        <v>0</v>
      </c>
      <c r="T145" s="277"/>
      <c r="U145" s="277"/>
      <c r="V145" s="277"/>
      <c r="W145" s="277"/>
      <c r="X145" s="277"/>
      <c r="Y145" s="277"/>
      <c r="Z145" s="277"/>
      <c r="AA145" s="89"/>
      <c r="AB145" s="100"/>
      <c r="AC145" s="100"/>
      <c r="AD145" s="105"/>
      <c r="AE145" s="73"/>
      <c r="AF145" s="129"/>
      <c r="AG145" s="129"/>
      <c r="AH145" s="249" t="e">
        <f t="shared" si="121"/>
        <v>#DIV/0!</v>
      </c>
      <c r="AI145" s="249" t="e">
        <f t="shared" si="121"/>
        <v>#DIV/0!</v>
      </c>
      <c r="AJ145" s="249" t="e">
        <f t="shared" si="121"/>
        <v>#DIV/0!</v>
      </c>
      <c r="AK145" s="249" t="e">
        <f t="shared" si="121"/>
        <v>#DIV/0!</v>
      </c>
      <c r="AL145" s="249" t="e">
        <f>$O145*(#REF!*100/$Q145)/100</f>
        <v>#REF!</v>
      </c>
      <c r="AM145" s="249" t="e">
        <f>$O145*(#REF!*100/$Q145)/100</f>
        <v>#REF!</v>
      </c>
      <c r="AN145" s="249" t="e">
        <f t="shared" si="122"/>
        <v>#DIV/0!</v>
      </c>
      <c r="AO145" s="249" t="e">
        <f t="shared" ref="AO145:AO147" si="125">$O145*(AB145*100/$Q145)/100</f>
        <v>#DIV/0!</v>
      </c>
      <c r="AP145" s="129"/>
      <c r="AQ145" s="129"/>
      <c r="AR145" s="129"/>
      <c r="AS145" s="129"/>
      <c r="AT145" s="129"/>
      <c r="AU145" s="129"/>
      <c r="AV145" s="129"/>
      <c r="AW145" s="129"/>
      <c r="AX145" s="130"/>
      <c r="AY145" s="130"/>
      <c r="AZ145" s="130"/>
      <c r="BA145" s="130"/>
      <c r="BB145" s="130"/>
      <c r="BC145" s="130"/>
      <c r="BD145" s="130"/>
      <c r="BE145" s="130"/>
      <c r="BF145" s="130"/>
      <c r="BG145" s="130"/>
      <c r="BH145" s="130"/>
      <c r="BI145" s="130"/>
      <c r="BJ145" s="130"/>
      <c r="BK145" s="130"/>
      <c r="BL145" s="130"/>
      <c r="BM145" s="130"/>
      <c r="BN145" s="130"/>
      <c r="BO145" s="130"/>
      <c r="BP145" s="130"/>
      <c r="BQ145" s="130"/>
    </row>
    <row r="146" spans="1:69" s="175" customFormat="1" ht="16.5" hidden="1" customHeight="1">
      <c r="A146" s="233" t="s">
        <v>285</v>
      </c>
      <c r="B146" s="172" t="s">
        <v>227</v>
      </c>
      <c r="C146" s="177"/>
      <c r="D146" s="279"/>
      <c r="E146" s="280"/>
      <c r="F146" s="279"/>
      <c r="G146" s="280"/>
      <c r="H146" s="293"/>
      <c r="I146" s="292"/>
      <c r="J146" s="279"/>
      <c r="K146" s="72">
        <f t="shared" si="124"/>
        <v>0</v>
      </c>
      <c r="L146" s="72"/>
      <c r="M146" s="72"/>
      <c r="N146" s="72"/>
      <c r="O146" s="72"/>
      <c r="P146" s="72"/>
      <c r="Q146" s="72">
        <f>SUM(U146:AC146)</f>
        <v>0</v>
      </c>
      <c r="R146" s="72"/>
      <c r="S146" s="72">
        <f>Q146</f>
        <v>0</v>
      </c>
      <c r="T146" s="277"/>
      <c r="U146" s="277"/>
      <c r="V146" s="277"/>
      <c r="W146" s="277"/>
      <c r="X146" s="277"/>
      <c r="Y146" s="277"/>
      <c r="Z146" s="277"/>
      <c r="AA146" s="277"/>
      <c r="AB146" s="105"/>
      <c r="AC146" s="105"/>
      <c r="AD146" s="105"/>
      <c r="AE146" s="73"/>
      <c r="AF146" s="173"/>
      <c r="AG146" s="173"/>
      <c r="AH146" s="249" t="e">
        <f t="shared" si="121"/>
        <v>#DIV/0!</v>
      </c>
      <c r="AI146" s="249" t="e">
        <f t="shared" si="121"/>
        <v>#DIV/0!</v>
      </c>
      <c r="AJ146" s="249" t="e">
        <f t="shared" si="121"/>
        <v>#DIV/0!</v>
      </c>
      <c r="AK146" s="249" t="e">
        <f t="shared" si="121"/>
        <v>#DIV/0!</v>
      </c>
      <c r="AL146" s="249" t="e">
        <f>$O146*(#REF!*100/$Q146)/100</f>
        <v>#REF!</v>
      </c>
      <c r="AM146" s="249" t="e">
        <f>$O146*(#REF!*100/$Q146)/100</f>
        <v>#REF!</v>
      </c>
      <c r="AN146" s="249" t="e">
        <f t="shared" si="122"/>
        <v>#DIV/0!</v>
      </c>
      <c r="AO146" s="249" t="e">
        <f t="shared" si="125"/>
        <v>#DIV/0!</v>
      </c>
      <c r="AP146" s="173"/>
      <c r="AQ146" s="173"/>
      <c r="AR146" s="173"/>
      <c r="AS146" s="173"/>
      <c r="AT146" s="173"/>
      <c r="AU146" s="173"/>
      <c r="AV146" s="173"/>
      <c r="AW146" s="173"/>
      <c r="AX146" s="174"/>
      <c r="AY146" s="174"/>
      <c r="AZ146" s="174"/>
      <c r="BA146" s="174"/>
      <c r="BB146" s="174"/>
      <c r="BC146" s="174"/>
      <c r="BD146" s="174"/>
      <c r="BE146" s="174"/>
      <c r="BF146" s="174"/>
      <c r="BG146" s="174"/>
      <c r="BH146" s="174"/>
      <c r="BI146" s="174"/>
      <c r="BJ146" s="174"/>
      <c r="BK146" s="174"/>
      <c r="BL146" s="174"/>
      <c r="BM146" s="174"/>
      <c r="BN146" s="174"/>
      <c r="BO146" s="174"/>
      <c r="BP146" s="174"/>
      <c r="BQ146" s="174"/>
    </row>
    <row r="147" spans="1:69" s="175" customFormat="1" ht="14.25" hidden="1" customHeight="1">
      <c r="A147" s="179"/>
      <c r="B147" s="282" t="s">
        <v>274</v>
      </c>
      <c r="C147" s="181"/>
      <c r="D147" s="181"/>
      <c r="E147" s="182"/>
      <c r="F147" s="181"/>
      <c r="G147" s="182"/>
      <c r="H147" s="293"/>
      <c r="I147" s="292"/>
      <c r="J147" s="181"/>
      <c r="K147" s="72">
        <f>SUM(M147:P147)</f>
        <v>0</v>
      </c>
      <c r="L147" s="72"/>
      <c r="M147" s="72"/>
      <c r="N147" s="72"/>
      <c r="O147" s="72"/>
      <c r="P147" s="72"/>
      <c r="Q147" s="72"/>
      <c r="R147" s="72"/>
      <c r="S147" s="180"/>
      <c r="T147" s="192"/>
      <c r="U147" s="180"/>
      <c r="V147" s="180"/>
      <c r="W147" s="180"/>
      <c r="X147" s="180"/>
      <c r="Y147" s="180"/>
      <c r="Z147" s="187"/>
      <c r="AA147" s="187"/>
      <c r="AB147" s="105"/>
      <c r="AC147" s="105"/>
      <c r="AD147" s="105"/>
      <c r="AE147" s="73"/>
      <c r="AF147" s="173"/>
      <c r="AG147" s="173"/>
      <c r="AH147" s="249" t="e">
        <f t="shared" si="121"/>
        <v>#DIV/0!</v>
      </c>
      <c r="AI147" s="249" t="e">
        <f t="shared" si="121"/>
        <v>#DIV/0!</v>
      </c>
      <c r="AJ147" s="249" t="e">
        <f t="shared" si="121"/>
        <v>#DIV/0!</v>
      </c>
      <c r="AK147" s="249" t="e">
        <f t="shared" si="121"/>
        <v>#DIV/0!</v>
      </c>
      <c r="AL147" s="249" t="e">
        <f>$O147*(#REF!*100/$Q147)/100</f>
        <v>#REF!</v>
      </c>
      <c r="AM147" s="249" t="e">
        <f>$O147*(#REF!*100/$Q147)/100</f>
        <v>#REF!</v>
      </c>
      <c r="AN147" s="249" t="e">
        <f t="shared" si="122"/>
        <v>#DIV/0!</v>
      </c>
      <c r="AO147" s="249" t="e">
        <f t="shared" si="125"/>
        <v>#DIV/0!</v>
      </c>
      <c r="AP147" s="173"/>
      <c r="AQ147" s="173"/>
      <c r="AR147" s="173"/>
      <c r="AS147" s="173"/>
      <c r="AT147" s="173"/>
      <c r="AU147" s="173"/>
      <c r="AV147" s="173"/>
      <c r="AW147" s="173"/>
      <c r="AX147" s="174"/>
      <c r="AY147" s="174"/>
      <c r="AZ147" s="174"/>
      <c r="BA147" s="174"/>
      <c r="BB147" s="174"/>
      <c r="BC147" s="174"/>
      <c r="BD147" s="174"/>
      <c r="BE147" s="174"/>
      <c r="BF147" s="174"/>
      <c r="BG147" s="174"/>
      <c r="BH147" s="174"/>
      <c r="BI147" s="174"/>
      <c r="BJ147" s="174"/>
      <c r="BK147" s="174"/>
      <c r="BL147" s="174"/>
      <c r="BM147" s="174"/>
      <c r="BN147" s="174"/>
      <c r="BO147" s="174"/>
      <c r="BP147" s="174"/>
      <c r="BQ147" s="174"/>
    </row>
    <row r="148" spans="1:69" s="8" customFormat="1" ht="12.75" customHeight="1">
      <c r="A148" s="235" t="s">
        <v>271</v>
      </c>
      <c r="B148" s="139" t="s">
        <v>272</v>
      </c>
      <c r="C148" s="15"/>
      <c r="D148" s="20"/>
      <c r="E148" s="107"/>
      <c r="F148" s="20"/>
      <c r="G148" s="108"/>
      <c r="H148" s="69"/>
      <c r="I148" s="300"/>
      <c r="J148" s="15"/>
      <c r="K148" s="283">
        <v>108</v>
      </c>
      <c r="L148" s="72"/>
      <c r="M148" s="72"/>
      <c r="N148" s="72"/>
      <c r="O148" s="72"/>
      <c r="P148" s="72"/>
      <c r="Q148" s="72"/>
      <c r="R148" s="72"/>
      <c r="S148" s="89"/>
      <c r="T148" s="89"/>
      <c r="U148" s="21"/>
      <c r="V148" s="21"/>
      <c r="W148" s="21"/>
      <c r="X148" s="21"/>
      <c r="Y148" s="21"/>
      <c r="Z148" s="187"/>
      <c r="AA148" s="187"/>
      <c r="AB148" s="187"/>
      <c r="AC148" s="269"/>
      <c r="AD148" s="306">
        <v>108</v>
      </c>
      <c r="AE148" s="395"/>
      <c r="AF148" s="129"/>
      <c r="AG148" s="129"/>
      <c r="AH148" s="249"/>
      <c r="AI148" s="249"/>
      <c r="AJ148" s="249"/>
      <c r="AK148" s="249"/>
      <c r="AL148" s="249"/>
      <c r="AM148" s="249"/>
      <c r="AN148" s="249"/>
      <c r="AO148" s="249"/>
      <c r="AP148" s="129"/>
      <c r="AQ148" s="129"/>
      <c r="AR148" s="129"/>
      <c r="AS148" s="129"/>
      <c r="AT148" s="129"/>
      <c r="AU148" s="129"/>
      <c r="AV148" s="129"/>
      <c r="AW148" s="129"/>
      <c r="AX148" s="130"/>
      <c r="AY148" s="130"/>
      <c r="AZ148" s="130"/>
      <c r="BA148" s="130"/>
      <c r="BB148" s="130"/>
      <c r="BC148" s="130"/>
      <c r="BD148" s="130"/>
      <c r="BE148" s="130"/>
      <c r="BF148" s="130"/>
      <c r="BG148" s="130"/>
      <c r="BH148" s="130"/>
      <c r="BI148" s="130"/>
      <c r="BJ148" s="130"/>
      <c r="BK148" s="130"/>
      <c r="BL148" s="130"/>
      <c r="BM148" s="130"/>
      <c r="BN148" s="130"/>
      <c r="BO148" s="130"/>
      <c r="BP148" s="130"/>
      <c r="BQ148" s="130"/>
    </row>
    <row r="149" spans="1:69" s="8" customFormat="1" ht="11.25" hidden="1" customHeight="1">
      <c r="A149" s="135" t="s">
        <v>58</v>
      </c>
      <c r="B149" s="136"/>
      <c r="C149" s="92"/>
      <c r="D149" s="93"/>
      <c r="E149" s="95"/>
      <c r="F149" s="93"/>
      <c r="G149" s="96"/>
      <c r="H149" s="93"/>
      <c r="I149" s="93"/>
      <c r="J149" s="92"/>
      <c r="K149" s="72">
        <f t="shared" ref="K149:K174" si="126">O149+Q149</f>
        <v>0</v>
      </c>
      <c r="L149" s="72"/>
      <c r="M149" s="72"/>
      <c r="N149" s="72"/>
      <c r="O149" s="72">
        <f t="shared" ref="O149:O172" si="127">Q149/2</f>
        <v>0</v>
      </c>
      <c r="P149" s="72"/>
      <c r="Q149" s="72">
        <f t="shared" ref="Q149:Q174" si="128">SUM(U149:AB149)</f>
        <v>0</v>
      </c>
      <c r="R149" s="72">
        <f t="shared" ref="R149:R172" si="129">Q149-S149</f>
        <v>0</v>
      </c>
      <c r="S149" s="89"/>
      <c r="T149" s="89"/>
      <c r="U149" s="21"/>
      <c r="V149" s="21"/>
      <c r="W149" s="21"/>
      <c r="X149" s="21"/>
      <c r="Y149" s="21"/>
      <c r="Z149" s="187"/>
      <c r="AA149" s="187"/>
      <c r="AB149" s="187"/>
      <c r="AC149" s="269"/>
      <c r="AD149" s="89"/>
      <c r="AE149" s="73">
        <f t="shared" ref="AE149:AE172" si="130">Q149-AD149</f>
        <v>0</v>
      </c>
      <c r="AF149" s="129"/>
      <c r="AG149" s="129"/>
      <c r="AH149" s="248"/>
      <c r="AI149" s="248"/>
      <c r="AJ149" s="248"/>
      <c r="AK149" s="248"/>
      <c r="AL149" s="248"/>
      <c r="AM149" s="248"/>
      <c r="AN149" s="248"/>
      <c r="AO149" s="248"/>
      <c r="AP149" s="129"/>
      <c r="AQ149" s="129"/>
      <c r="AR149" s="129"/>
      <c r="AS149" s="129"/>
      <c r="AT149" s="129"/>
      <c r="AU149" s="129"/>
      <c r="AV149" s="129"/>
      <c r="AW149" s="129"/>
      <c r="AX149" s="130"/>
      <c r="AY149" s="130"/>
      <c r="AZ149" s="130"/>
      <c r="BA149" s="130"/>
      <c r="BB149" s="130"/>
      <c r="BC149" s="130"/>
      <c r="BD149" s="130"/>
      <c r="BE149" s="130"/>
      <c r="BF149" s="130"/>
      <c r="BG149" s="130"/>
      <c r="BH149" s="130"/>
      <c r="BI149" s="130"/>
      <c r="BJ149" s="130"/>
      <c r="BK149" s="130"/>
      <c r="BL149" s="130"/>
      <c r="BM149" s="130"/>
      <c r="BN149" s="130"/>
      <c r="BO149" s="130"/>
      <c r="BP149" s="130"/>
      <c r="BQ149" s="130"/>
    </row>
    <row r="150" spans="1:69" s="8" customFormat="1" ht="11.25" hidden="1" customHeight="1">
      <c r="A150" s="135" t="s">
        <v>59</v>
      </c>
      <c r="B150" s="136"/>
      <c r="C150" s="92"/>
      <c r="D150" s="93"/>
      <c r="E150" s="95"/>
      <c r="F150" s="93"/>
      <c r="G150" s="96"/>
      <c r="H150" s="93"/>
      <c r="I150" s="93"/>
      <c r="J150" s="92"/>
      <c r="K150" s="72">
        <f t="shared" si="126"/>
        <v>0</v>
      </c>
      <c r="L150" s="72"/>
      <c r="M150" s="72"/>
      <c r="N150" s="72"/>
      <c r="O150" s="72">
        <f t="shared" si="127"/>
        <v>0</v>
      </c>
      <c r="P150" s="72"/>
      <c r="Q150" s="72">
        <f t="shared" si="128"/>
        <v>0</v>
      </c>
      <c r="R150" s="72">
        <f t="shared" si="129"/>
        <v>0</v>
      </c>
      <c r="S150" s="89"/>
      <c r="T150" s="89"/>
      <c r="U150" s="21"/>
      <c r="V150" s="21"/>
      <c r="W150" s="21"/>
      <c r="X150" s="21"/>
      <c r="Y150" s="21"/>
      <c r="Z150" s="187"/>
      <c r="AA150" s="187"/>
      <c r="AB150" s="187"/>
      <c r="AC150" s="269"/>
      <c r="AD150" s="89"/>
      <c r="AE150" s="73">
        <f t="shared" si="130"/>
        <v>0</v>
      </c>
      <c r="AF150" s="129"/>
      <c r="AG150" s="129"/>
      <c r="AH150" s="248"/>
      <c r="AI150" s="248"/>
      <c r="AJ150" s="248"/>
      <c r="AK150" s="248"/>
      <c r="AL150" s="248"/>
      <c r="AM150" s="248"/>
      <c r="AN150" s="248"/>
      <c r="AO150" s="248"/>
      <c r="AP150" s="129"/>
      <c r="AQ150" s="129"/>
      <c r="AR150" s="129"/>
      <c r="AS150" s="129"/>
      <c r="AT150" s="129"/>
      <c r="AU150" s="129"/>
      <c r="AV150" s="129"/>
      <c r="AW150" s="129"/>
      <c r="AX150" s="130"/>
      <c r="AY150" s="130"/>
      <c r="AZ150" s="130"/>
      <c r="BA150" s="130"/>
      <c r="BB150" s="130"/>
      <c r="BC150" s="130"/>
      <c r="BD150" s="130"/>
      <c r="BE150" s="130"/>
      <c r="BF150" s="130"/>
      <c r="BG150" s="130"/>
      <c r="BH150" s="130"/>
      <c r="BI150" s="130"/>
      <c r="BJ150" s="130"/>
      <c r="BK150" s="130"/>
      <c r="BL150" s="130"/>
      <c r="BM150" s="130"/>
      <c r="BN150" s="130"/>
      <c r="BO150" s="130"/>
      <c r="BP150" s="130"/>
      <c r="BQ150" s="130"/>
    </row>
    <row r="151" spans="1:69" s="8" customFormat="1" ht="11.25" hidden="1" customHeight="1">
      <c r="A151" s="135" t="s">
        <v>60</v>
      </c>
      <c r="B151" s="136"/>
      <c r="C151" s="92"/>
      <c r="D151" s="93"/>
      <c r="E151" s="95"/>
      <c r="F151" s="93"/>
      <c r="G151" s="96"/>
      <c r="H151" s="93"/>
      <c r="I151" s="93"/>
      <c r="J151" s="92"/>
      <c r="K151" s="72">
        <f t="shared" si="126"/>
        <v>0</v>
      </c>
      <c r="L151" s="72"/>
      <c r="M151" s="72"/>
      <c r="N151" s="72"/>
      <c r="O151" s="72">
        <f t="shared" si="127"/>
        <v>0</v>
      </c>
      <c r="P151" s="72"/>
      <c r="Q151" s="72">
        <f t="shared" si="128"/>
        <v>0</v>
      </c>
      <c r="R151" s="72">
        <f t="shared" si="129"/>
        <v>0</v>
      </c>
      <c r="S151" s="89"/>
      <c r="T151" s="89"/>
      <c r="U151" s="21"/>
      <c r="V151" s="21"/>
      <c r="W151" s="21"/>
      <c r="X151" s="21"/>
      <c r="Y151" s="21"/>
      <c r="Z151" s="187"/>
      <c r="AA151" s="187"/>
      <c r="AB151" s="187"/>
      <c r="AC151" s="269"/>
      <c r="AD151" s="89"/>
      <c r="AE151" s="73">
        <f t="shared" si="130"/>
        <v>0</v>
      </c>
      <c r="AF151" s="129"/>
      <c r="AG151" s="129"/>
      <c r="AH151" s="248"/>
      <c r="AI151" s="248"/>
      <c r="AJ151" s="248"/>
      <c r="AK151" s="248"/>
      <c r="AL151" s="248"/>
      <c r="AM151" s="248"/>
      <c r="AN151" s="248"/>
      <c r="AO151" s="248"/>
      <c r="AP151" s="129"/>
      <c r="AQ151" s="129"/>
      <c r="AR151" s="129"/>
      <c r="AS151" s="129"/>
      <c r="AT151" s="129"/>
      <c r="AU151" s="129"/>
      <c r="AV151" s="129"/>
      <c r="AW151" s="129"/>
      <c r="AX151" s="130"/>
      <c r="AY151" s="130"/>
      <c r="AZ151" s="130"/>
      <c r="BA151" s="130"/>
      <c r="BB151" s="130"/>
      <c r="BC151" s="130"/>
      <c r="BD151" s="130"/>
      <c r="BE151" s="130"/>
      <c r="BF151" s="130"/>
      <c r="BG151" s="130"/>
      <c r="BH151" s="130"/>
      <c r="BI151" s="130"/>
      <c r="BJ151" s="130"/>
      <c r="BK151" s="130"/>
      <c r="BL151" s="130"/>
      <c r="BM151" s="130"/>
      <c r="BN151" s="130"/>
      <c r="BO151" s="130"/>
      <c r="BP151" s="130"/>
      <c r="BQ151" s="130"/>
    </row>
    <row r="152" spans="1:69" s="8" customFormat="1" ht="11.25" hidden="1" customHeight="1">
      <c r="A152" s="135" t="s">
        <v>61</v>
      </c>
      <c r="B152" s="136"/>
      <c r="C152" s="92"/>
      <c r="D152" s="93"/>
      <c r="E152" s="95"/>
      <c r="F152" s="93"/>
      <c r="G152" s="96"/>
      <c r="H152" s="93"/>
      <c r="I152" s="93"/>
      <c r="J152" s="92"/>
      <c r="K152" s="72">
        <f t="shared" si="126"/>
        <v>0</v>
      </c>
      <c r="L152" s="72"/>
      <c r="M152" s="72"/>
      <c r="N152" s="72"/>
      <c r="O152" s="72">
        <f t="shared" si="127"/>
        <v>0</v>
      </c>
      <c r="P152" s="72"/>
      <c r="Q152" s="72">
        <f t="shared" si="128"/>
        <v>0</v>
      </c>
      <c r="R152" s="72">
        <f t="shared" si="129"/>
        <v>0</v>
      </c>
      <c r="S152" s="89"/>
      <c r="T152" s="89"/>
      <c r="U152" s="21"/>
      <c r="V152" s="21"/>
      <c r="W152" s="21"/>
      <c r="X152" s="21"/>
      <c r="Y152" s="21"/>
      <c r="Z152" s="187"/>
      <c r="AA152" s="187"/>
      <c r="AB152" s="187"/>
      <c r="AC152" s="269"/>
      <c r="AD152" s="89"/>
      <c r="AE152" s="73">
        <f t="shared" si="130"/>
        <v>0</v>
      </c>
      <c r="AF152" s="129"/>
      <c r="AG152" s="129"/>
      <c r="AH152" s="248"/>
      <c r="AI152" s="248"/>
      <c r="AJ152" s="248"/>
      <c r="AK152" s="248"/>
      <c r="AL152" s="248"/>
      <c r="AM152" s="248"/>
      <c r="AN152" s="248"/>
      <c r="AO152" s="248"/>
      <c r="AP152" s="129"/>
      <c r="AQ152" s="129"/>
      <c r="AR152" s="129"/>
      <c r="AS152" s="129"/>
      <c r="AT152" s="129"/>
      <c r="AU152" s="129"/>
      <c r="AV152" s="129"/>
      <c r="AW152" s="129"/>
      <c r="AX152" s="130"/>
      <c r="AY152" s="130"/>
      <c r="AZ152" s="130"/>
      <c r="BA152" s="130"/>
      <c r="BB152" s="130"/>
      <c r="BC152" s="130"/>
      <c r="BD152" s="130"/>
      <c r="BE152" s="130"/>
      <c r="BF152" s="130"/>
      <c r="BG152" s="130"/>
      <c r="BH152" s="130"/>
      <c r="BI152" s="130"/>
      <c r="BJ152" s="130"/>
      <c r="BK152" s="130"/>
      <c r="BL152" s="130"/>
      <c r="BM152" s="130"/>
      <c r="BN152" s="130"/>
      <c r="BO152" s="130"/>
      <c r="BP152" s="130"/>
      <c r="BQ152" s="130"/>
    </row>
    <row r="153" spans="1:69" s="8" customFormat="1" ht="11.25" hidden="1" customHeight="1">
      <c r="A153" s="135" t="s">
        <v>62</v>
      </c>
      <c r="B153" s="136"/>
      <c r="C153" s="92"/>
      <c r="D153" s="93"/>
      <c r="E153" s="95"/>
      <c r="F153" s="93"/>
      <c r="G153" s="96"/>
      <c r="H153" s="93"/>
      <c r="I153" s="93"/>
      <c r="J153" s="92"/>
      <c r="K153" s="72">
        <f t="shared" si="126"/>
        <v>0</v>
      </c>
      <c r="L153" s="72"/>
      <c r="M153" s="72"/>
      <c r="N153" s="72"/>
      <c r="O153" s="72">
        <f t="shared" si="127"/>
        <v>0</v>
      </c>
      <c r="P153" s="72"/>
      <c r="Q153" s="72">
        <f t="shared" si="128"/>
        <v>0</v>
      </c>
      <c r="R153" s="72">
        <f t="shared" si="129"/>
        <v>0</v>
      </c>
      <c r="S153" s="89"/>
      <c r="T153" s="89"/>
      <c r="U153" s="21"/>
      <c r="V153" s="21"/>
      <c r="W153" s="21"/>
      <c r="X153" s="21"/>
      <c r="Y153" s="21"/>
      <c r="Z153" s="187"/>
      <c r="AA153" s="187"/>
      <c r="AB153" s="187"/>
      <c r="AC153" s="269"/>
      <c r="AD153" s="89"/>
      <c r="AE153" s="73">
        <f t="shared" si="130"/>
        <v>0</v>
      </c>
      <c r="AF153" s="129"/>
      <c r="AG153" s="129"/>
      <c r="AH153" s="248"/>
      <c r="AI153" s="248"/>
      <c r="AJ153" s="248"/>
      <c r="AK153" s="248"/>
      <c r="AL153" s="248"/>
      <c r="AM153" s="248"/>
      <c r="AN153" s="248"/>
      <c r="AO153" s="248"/>
      <c r="AP153" s="129"/>
      <c r="AQ153" s="129"/>
      <c r="AR153" s="129"/>
      <c r="AS153" s="129"/>
      <c r="AT153" s="129"/>
      <c r="AU153" s="129"/>
      <c r="AV153" s="129"/>
      <c r="AW153" s="129"/>
      <c r="AX153" s="130"/>
      <c r="AY153" s="130"/>
      <c r="AZ153" s="130"/>
      <c r="BA153" s="130"/>
      <c r="BB153" s="130"/>
      <c r="BC153" s="130"/>
      <c r="BD153" s="130"/>
      <c r="BE153" s="130"/>
      <c r="BF153" s="130"/>
      <c r="BG153" s="130"/>
      <c r="BH153" s="130"/>
      <c r="BI153" s="130"/>
      <c r="BJ153" s="130"/>
      <c r="BK153" s="130"/>
      <c r="BL153" s="130"/>
      <c r="BM153" s="130"/>
      <c r="BN153" s="130"/>
      <c r="BO153" s="130"/>
      <c r="BP153" s="130"/>
      <c r="BQ153" s="130"/>
    </row>
    <row r="154" spans="1:69" s="8" customFormat="1" ht="11.25" hidden="1" customHeight="1">
      <c r="A154" s="135" t="s">
        <v>63</v>
      </c>
      <c r="B154" s="136"/>
      <c r="C154" s="92"/>
      <c r="D154" s="93"/>
      <c r="E154" s="95"/>
      <c r="F154" s="93"/>
      <c r="G154" s="96"/>
      <c r="H154" s="93"/>
      <c r="I154" s="93"/>
      <c r="J154" s="92"/>
      <c r="K154" s="72">
        <f t="shared" si="126"/>
        <v>0</v>
      </c>
      <c r="L154" s="72"/>
      <c r="M154" s="72"/>
      <c r="N154" s="72"/>
      <c r="O154" s="72">
        <f t="shared" si="127"/>
        <v>0</v>
      </c>
      <c r="P154" s="72"/>
      <c r="Q154" s="72">
        <f t="shared" si="128"/>
        <v>0</v>
      </c>
      <c r="R154" s="72">
        <f t="shared" si="129"/>
        <v>0</v>
      </c>
      <c r="S154" s="89"/>
      <c r="T154" s="89"/>
      <c r="U154" s="21"/>
      <c r="V154" s="21"/>
      <c r="W154" s="21"/>
      <c r="X154" s="21"/>
      <c r="Y154" s="21"/>
      <c r="Z154" s="187"/>
      <c r="AA154" s="187"/>
      <c r="AB154" s="187"/>
      <c r="AC154" s="269"/>
      <c r="AD154" s="89"/>
      <c r="AE154" s="73">
        <f t="shared" si="130"/>
        <v>0</v>
      </c>
      <c r="AF154" s="129"/>
      <c r="AG154" s="129"/>
      <c r="AH154" s="248"/>
      <c r="AI154" s="248"/>
      <c r="AJ154" s="248"/>
      <c r="AK154" s="248"/>
      <c r="AL154" s="248"/>
      <c r="AM154" s="248"/>
      <c r="AN154" s="248"/>
      <c r="AO154" s="248"/>
      <c r="AP154" s="129"/>
      <c r="AQ154" s="129"/>
      <c r="AR154" s="129"/>
      <c r="AS154" s="129"/>
      <c r="AT154" s="129"/>
      <c r="AU154" s="129"/>
      <c r="AV154" s="129"/>
      <c r="AW154" s="129"/>
      <c r="AX154" s="130"/>
      <c r="AY154" s="130"/>
      <c r="AZ154" s="130"/>
      <c r="BA154" s="130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  <c r="BQ154" s="130"/>
    </row>
    <row r="155" spans="1:69" s="8" customFormat="1" ht="11.25" hidden="1" customHeight="1">
      <c r="A155" s="135" t="s">
        <v>64</v>
      </c>
      <c r="B155" s="136"/>
      <c r="C155" s="92"/>
      <c r="D155" s="93"/>
      <c r="E155" s="95"/>
      <c r="F155" s="93"/>
      <c r="G155" s="96"/>
      <c r="H155" s="93"/>
      <c r="I155" s="93"/>
      <c r="J155" s="92"/>
      <c r="K155" s="72">
        <f t="shared" si="126"/>
        <v>0</v>
      </c>
      <c r="L155" s="72"/>
      <c r="M155" s="72"/>
      <c r="N155" s="72"/>
      <c r="O155" s="72">
        <f t="shared" si="127"/>
        <v>0</v>
      </c>
      <c r="P155" s="72"/>
      <c r="Q155" s="72">
        <f t="shared" si="128"/>
        <v>0</v>
      </c>
      <c r="R155" s="72">
        <f t="shared" si="129"/>
        <v>0</v>
      </c>
      <c r="S155" s="89"/>
      <c r="T155" s="89"/>
      <c r="U155" s="21"/>
      <c r="V155" s="21"/>
      <c r="W155" s="21"/>
      <c r="X155" s="21"/>
      <c r="Y155" s="21"/>
      <c r="Z155" s="187"/>
      <c r="AA155" s="187"/>
      <c r="AB155" s="187"/>
      <c r="AC155" s="269"/>
      <c r="AD155" s="89"/>
      <c r="AE155" s="73">
        <f t="shared" si="130"/>
        <v>0</v>
      </c>
      <c r="AF155" s="129"/>
      <c r="AG155" s="129"/>
      <c r="AH155" s="248"/>
      <c r="AI155" s="248"/>
      <c r="AJ155" s="248"/>
      <c r="AK155" s="248"/>
      <c r="AL155" s="248"/>
      <c r="AM155" s="248"/>
      <c r="AN155" s="248"/>
      <c r="AO155" s="248"/>
      <c r="AP155" s="129"/>
      <c r="AQ155" s="129"/>
      <c r="AR155" s="129"/>
      <c r="AS155" s="129"/>
      <c r="AT155" s="129"/>
      <c r="AU155" s="129"/>
      <c r="AV155" s="129"/>
      <c r="AW155" s="129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130"/>
    </row>
    <row r="156" spans="1:69" s="8" customFormat="1" ht="11.25" hidden="1" customHeight="1">
      <c r="A156" s="135" t="s">
        <v>65</v>
      </c>
      <c r="B156" s="136"/>
      <c r="C156" s="92"/>
      <c r="D156" s="93"/>
      <c r="E156" s="95"/>
      <c r="F156" s="93"/>
      <c r="G156" s="96"/>
      <c r="H156" s="93"/>
      <c r="I156" s="93"/>
      <c r="J156" s="92"/>
      <c r="K156" s="72">
        <f t="shared" si="126"/>
        <v>0</v>
      </c>
      <c r="L156" s="72"/>
      <c r="M156" s="72"/>
      <c r="N156" s="72"/>
      <c r="O156" s="72">
        <f t="shared" si="127"/>
        <v>0</v>
      </c>
      <c r="P156" s="72"/>
      <c r="Q156" s="72">
        <f t="shared" si="128"/>
        <v>0</v>
      </c>
      <c r="R156" s="72">
        <f t="shared" si="129"/>
        <v>0</v>
      </c>
      <c r="S156" s="89"/>
      <c r="T156" s="89"/>
      <c r="U156" s="21"/>
      <c r="V156" s="21"/>
      <c r="W156" s="21"/>
      <c r="X156" s="21"/>
      <c r="Y156" s="21"/>
      <c r="Z156" s="187"/>
      <c r="AA156" s="187"/>
      <c r="AB156" s="187"/>
      <c r="AC156" s="269"/>
      <c r="AD156" s="89"/>
      <c r="AE156" s="73">
        <f t="shared" si="130"/>
        <v>0</v>
      </c>
      <c r="AF156" s="129"/>
      <c r="AG156" s="129"/>
      <c r="AH156" s="248"/>
      <c r="AI156" s="248"/>
      <c r="AJ156" s="248"/>
      <c r="AK156" s="248"/>
      <c r="AL156" s="248"/>
      <c r="AM156" s="248"/>
      <c r="AN156" s="248"/>
      <c r="AO156" s="248"/>
      <c r="AP156" s="129"/>
      <c r="AQ156" s="129"/>
      <c r="AR156" s="129"/>
      <c r="AS156" s="129"/>
      <c r="AT156" s="129"/>
      <c r="AU156" s="129"/>
      <c r="AV156" s="129"/>
      <c r="AW156" s="129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  <c r="BQ156" s="130"/>
    </row>
    <row r="157" spans="1:69" s="8" customFormat="1" ht="11.25" hidden="1" customHeight="1">
      <c r="A157" s="135" t="s">
        <v>66</v>
      </c>
      <c r="B157" s="136"/>
      <c r="C157" s="92"/>
      <c r="D157" s="93"/>
      <c r="E157" s="95"/>
      <c r="F157" s="93"/>
      <c r="G157" s="96"/>
      <c r="H157" s="93"/>
      <c r="I157" s="93"/>
      <c r="J157" s="92"/>
      <c r="K157" s="72">
        <f t="shared" si="126"/>
        <v>0</v>
      </c>
      <c r="L157" s="72"/>
      <c r="M157" s="72"/>
      <c r="N157" s="72"/>
      <c r="O157" s="72">
        <f t="shared" si="127"/>
        <v>0</v>
      </c>
      <c r="P157" s="72"/>
      <c r="Q157" s="72">
        <f t="shared" si="128"/>
        <v>0</v>
      </c>
      <c r="R157" s="72">
        <f t="shared" si="129"/>
        <v>0</v>
      </c>
      <c r="S157" s="89"/>
      <c r="T157" s="89"/>
      <c r="U157" s="21"/>
      <c r="V157" s="21"/>
      <c r="W157" s="21"/>
      <c r="X157" s="21"/>
      <c r="Y157" s="21"/>
      <c r="Z157" s="187"/>
      <c r="AA157" s="187"/>
      <c r="AB157" s="187"/>
      <c r="AC157" s="269"/>
      <c r="AD157" s="89"/>
      <c r="AE157" s="73">
        <f t="shared" si="130"/>
        <v>0</v>
      </c>
      <c r="AF157" s="129"/>
      <c r="AG157" s="129"/>
      <c r="AH157" s="248"/>
      <c r="AI157" s="248"/>
      <c r="AJ157" s="248"/>
      <c r="AK157" s="248"/>
      <c r="AL157" s="248"/>
      <c r="AM157" s="248"/>
      <c r="AN157" s="248"/>
      <c r="AO157" s="248"/>
      <c r="AP157" s="129"/>
      <c r="AQ157" s="129"/>
      <c r="AR157" s="129"/>
      <c r="AS157" s="129"/>
      <c r="AT157" s="129"/>
      <c r="AU157" s="129"/>
      <c r="AV157" s="129"/>
      <c r="AW157" s="129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  <c r="BQ157" s="130"/>
    </row>
    <row r="158" spans="1:69" s="8" customFormat="1" ht="11.25" hidden="1" customHeight="1">
      <c r="A158" s="135" t="s">
        <v>67</v>
      </c>
      <c r="B158" s="136"/>
      <c r="C158" s="92"/>
      <c r="D158" s="93"/>
      <c r="E158" s="95"/>
      <c r="F158" s="93"/>
      <c r="G158" s="96"/>
      <c r="H158" s="93"/>
      <c r="I158" s="93"/>
      <c r="J158" s="92"/>
      <c r="K158" s="72">
        <f t="shared" si="126"/>
        <v>0</v>
      </c>
      <c r="L158" s="72"/>
      <c r="M158" s="72"/>
      <c r="N158" s="72"/>
      <c r="O158" s="72">
        <f t="shared" si="127"/>
        <v>0</v>
      </c>
      <c r="P158" s="72"/>
      <c r="Q158" s="72">
        <f t="shared" si="128"/>
        <v>0</v>
      </c>
      <c r="R158" s="72">
        <f t="shared" si="129"/>
        <v>0</v>
      </c>
      <c r="S158" s="89"/>
      <c r="T158" s="89"/>
      <c r="U158" s="21"/>
      <c r="V158" s="21"/>
      <c r="W158" s="21"/>
      <c r="X158" s="21"/>
      <c r="Y158" s="21"/>
      <c r="Z158" s="187"/>
      <c r="AA158" s="187"/>
      <c r="AB158" s="187"/>
      <c r="AC158" s="269"/>
      <c r="AD158" s="89"/>
      <c r="AE158" s="73">
        <f t="shared" si="130"/>
        <v>0</v>
      </c>
      <c r="AF158" s="129"/>
      <c r="AG158" s="129"/>
      <c r="AH158" s="248"/>
      <c r="AI158" s="248"/>
      <c r="AJ158" s="248"/>
      <c r="AK158" s="248"/>
      <c r="AL158" s="248"/>
      <c r="AM158" s="248"/>
      <c r="AN158" s="248"/>
      <c r="AO158" s="248"/>
      <c r="AP158" s="129"/>
      <c r="AQ158" s="129"/>
      <c r="AR158" s="129"/>
      <c r="AS158" s="129"/>
      <c r="AT158" s="129"/>
      <c r="AU158" s="129"/>
      <c r="AV158" s="129"/>
      <c r="AW158" s="129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</row>
    <row r="159" spans="1:69" s="8" customFormat="1" ht="11.25" hidden="1" customHeight="1">
      <c r="A159" s="135" t="s">
        <v>68</v>
      </c>
      <c r="B159" s="136"/>
      <c r="C159" s="92"/>
      <c r="D159" s="93"/>
      <c r="E159" s="95"/>
      <c r="F159" s="93"/>
      <c r="G159" s="96"/>
      <c r="H159" s="93"/>
      <c r="I159" s="93"/>
      <c r="J159" s="92"/>
      <c r="K159" s="72">
        <f t="shared" si="126"/>
        <v>0</v>
      </c>
      <c r="L159" s="72"/>
      <c r="M159" s="72"/>
      <c r="N159" s="72"/>
      <c r="O159" s="72">
        <f t="shared" si="127"/>
        <v>0</v>
      </c>
      <c r="P159" s="72"/>
      <c r="Q159" s="72">
        <f t="shared" si="128"/>
        <v>0</v>
      </c>
      <c r="R159" s="72">
        <f t="shared" si="129"/>
        <v>0</v>
      </c>
      <c r="S159" s="89"/>
      <c r="T159" s="89"/>
      <c r="U159" s="21"/>
      <c r="V159" s="21"/>
      <c r="W159" s="21"/>
      <c r="X159" s="21"/>
      <c r="Y159" s="21"/>
      <c r="Z159" s="187"/>
      <c r="AA159" s="187"/>
      <c r="AB159" s="187"/>
      <c r="AC159" s="269"/>
      <c r="AD159" s="89"/>
      <c r="AE159" s="73">
        <f t="shared" si="130"/>
        <v>0</v>
      </c>
      <c r="AF159" s="129"/>
      <c r="AG159" s="129"/>
      <c r="AH159" s="248"/>
      <c r="AI159" s="248"/>
      <c r="AJ159" s="248"/>
      <c r="AK159" s="248"/>
      <c r="AL159" s="248"/>
      <c r="AM159" s="248"/>
      <c r="AN159" s="248"/>
      <c r="AO159" s="248"/>
      <c r="AP159" s="129"/>
      <c r="AQ159" s="129"/>
      <c r="AR159" s="129"/>
      <c r="AS159" s="129"/>
      <c r="AT159" s="129"/>
      <c r="AU159" s="129"/>
      <c r="AV159" s="129"/>
      <c r="AW159" s="129"/>
      <c r="AX159" s="130"/>
      <c r="AY159" s="130"/>
      <c r="AZ159" s="130"/>
      <c r="BA159" s="130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  <c r="BQ159" s="130"/>
    </row>
    <row r="160" spans="1:69" s="8" customFormat="1" ht="11.25" hidden="1" customHeight="1">
      <c r="A160" s="135" t="s">
        <v>69</v>
      </c>
      <c r="B160" s="136"/>
      <c r="C160" s="92"/>
      <c r="D160" s="93"/>
      <c r="E160" s="95"/>
      <c r="F160" s="93"/>
      <c r="G160" s="96"/>
      <c r="H160" s="93"/>
      <c r="I160" s="93"/>
      <c r="J160" s="92"/>
      <c r="K160" s="72">
        <f t="shared" si="126"/>
        <v>0</v>
      </c>
      <c r="L160" s="72"/>
      <c r="M160" s="72"/>
      <c r="N160" s="72"/>
      <c r="O160" s="72">
        <f t="shared" si="127"/>
        <v>0</v>
      </c>
      <c r="P160" s="72"/>
      <c r="Q160" s="72">
        <f t="shared" si="128"/>
        <v>0</v>
      </c>
      <c r="R160" s="72">
        <f t="shared" si="129"/>
        <v>0</v>
      </c>
      <c r="S160" s="89"/>
      <c r="T160" s="89"/>
      <c r="U160" s="21"/>
      <c r="V160" s="21"/>
      <c r="W160" s="21"/>
      <c r="X160" s="21"/>
      <c r="Y160" s="21"/>
      <c r="Z160" s="187"/>
      <c r="AA160" s="187"/>
      <c r="AB160" s="187"/>
      <c r="AC160" s="269"/>
      <c r="AD160" s="89"/>
      <c r="AE160" s="73">
        <f t="shared" si="130"/>
        <v>0</v>
      </c>
      <c r="AF160" s="129"/>
      <c r="AG160" s="129"/>
      <c r="AH160" s="248"/>
      <c r="AI160" s="248"/>
      <c r="AJ160" s="248"/>
      <c r="AK160" s="248"/>
      <c r="AL160" s="248"/>
      <c r="AM160" s="248"/>
      <c r="AN160" s="248"/>
      <c r="AO160" s="248"/>
      <c r="AP160" s="129"/>
      <c r="AQ160" s="129"/>
      <c r="AR160" s="129"/>
      <c r="AS160" s="129"/>
      <c r="AT160" s="129"/>
      <c r="AU160" s="129"/>
      <c r="AV160" s="129"/>
      <c r="AW160" s="129"/>
      <c r="AX160" s="130"/>
      <c r="AY160" s="130"/>
      <c r="AZ160" s="130"/>
      <c r="BA160" s="130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30"/>
      <c r="BM160" s="130"/>
      <c r="BN160" s="130"/>
      <c r="BO160" s="130"/>
      <c r="BP160" s="130"/>
      <c r="BQ160" s="130"/>
    </row>
    <row r="161" spans="1:69" s="8" customFormat="1" ht="11.25" hidden="1" customHeight="1">
      <c r="A161" s="135" t="s">
        <v>70</v>
      </c>
      <c r="B161" s="136"/>
      <c r="C161" s="92"/>
      <c r="D161" s="93"/>
      <c r="E161" s="95"/>
      <c r="F161" s="93"/>
      <c r="G161" s="96"/>
      <c r="H161" s="93"/>
      <c r="I161" s="93"/>
      <c r="J161" s="92"/>
      <c r="K161" s="72">
        <f t="shared" si="126"/>
        <v>0</v>
      </c>
      <c r="L161" s="72"/>
      <c r="M161" s="72"/>
      <c r="N161" s="72"/>
      <c r="O161" s="72">
        <f t="shared" si="127"/>
        <v>0</v>
      </c>
      <c r="P161" s="72"/>
      <c r="Q161" s="72">
        <f t="shared" si="128"/>
        <v>0</v>
      </c>
      <c r="R161" s="72">
        <f t="shared" si="129"/>
        <v>0</v>
      </c>
      <c r="S161" s="89"/>
      <c r="T161" s="89"/>
      <c r="U161" s="21"/>
      <c r="V161" s="21"/>
      <c r="W161" s="21"/>
      <c r="X161" s="21"/>
      <c r="Y161" s="21"/>
      <c r="Z161" s="187"/>
      <c r="AA161" s="187"/>
      <c r="AB161" s="187"/>
      <c r="AC161" s="269"/>
      <c r="AD161" s="89"/>
      <c r="AE161" s="73">
        <f t="shared" si="130"/>
        <v>0</v>
      </c>
      <c r="AF161" s="129"/>
      <c r="AG161" s="129"/>
      <c r="AH161" s="248"/>
      <c r="AI161" s="248"/>
      <c r="AJ161" s="248"/>
      <c r="AK161" s="248"/>
      <c r="AL161" s="248"/>
      <c r="AM161" s="248"/>
      <c r="AN161" s="248"/>
      <c r="AO161" s="248"/>
      <c r="AP161" s="129"/>
      <c r="AQ161" s="129"/>
      <c r="AR161" s="129"/>
      <c r="AS161" s="129"/>
      <c r="AT161" s="129"/>
      <c r="AU161" s="129"/>
      <c r="AV161" s="129"/>
      <c r="AW161" s="129"/>
      <c r="AX161" s="130"/>
      <c r="AY161" s="130"/>
      <c r="AZ161" s="130"/>
      <c r="BA161" s="130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30"/>
      <c r="BM161" s="130"/>
      <c r="BN161" s="130"/>
      <c r="BO161" s="130"/>
      <c r="BP161" s="130"/>
      <c r="BQ161" s="130"/>
    </row>
    <row r="162" spans="1:69" s="8" customFormat="1" ht="11.25" hidden="1" customHeight="1">
      <c r="A162" s="135" t="s">
        <v>71</v>
      </c>
      <c r="B162" s="136"/>
      <c r="C162" s="92"/>
      <c r="D162" s="93"/>
      <c r="E162" s="95"/>
      <c r="F162" s="93"/>
      <c r="G162" s="96"/>
      <c r="H162" s="93"/>
      <c r="I162" s="93"/>
      <c r="J162" s="92"/>
      <c r="K162" s="72">
        <f t="shared" si="126"/>
        <v>0</v>
      </c>
      <c r="L162" s="72"/>
      <c r="M162" s="72"/>
      <c r="N162" s="72"/>
      <c r="O162" s="72">
        <f t="shared" si="127"/>
        <v>0</v>
      </c>
      <c r="P162" s="72"/>
      <c r="Q162" s="72">
        <f t="shared" si="128"/>
        <v>0</v>
      </c>
      <c r="R162" s="72">
        <f t="shared" si="129"/>
        <v>0</v>
      </c>
      <c r="S162" s="89"/>
      <c r="T162" s="89"/>
      <c r="U162" s="21"/>
      <c r="V162" s="21"/>
      <c r="W162" s="21"/>
      <c r="X162" s="21"/>
      <c r="Y162" s="21"/>
      <c r="Z162" s="187"/>
      <c r="AA162" s="187"/>
      <c r="AB162" s="187"/>
      <c r="AC162" s="269"/>
      <c r="AD162" s="89"/>
      <c r="AE162" s="73">
        <f t="shared" si="130"/>
        <v>0</v>
      </c>
      <c r="AF162" s="129"/>
      <c r="AG162" s="129"/>
      <c r="AH162" s="248"/>
      <c r="AI162" s="248"/>
      <c r="AJ162" s="248"/>
      <c r="AK162" s="248"/>
      <c r="AL162" s="248"/>
      <c r="AM162" s="248"/>
      <c r="AN162" s="248"/>
      <c r="AO162" s="248"/>
      <c r="AP162" s="129"/>
      <c r="AQ162" s="129"/>
      <c r="AR162" s="129"/>
      <c r="AS162" s="129"/>
      <c r="AT162" s="129"/>
      <c r="AU162" s="129"/>
      <c r="AV162" s="129"/>
      <c r="AW162" s="129"/>
      <c r="AX162" s="130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0"/>
      <c r="BM162" s="130"/>
      <c r="BN162" s="130"/>
      <c r="BO162" s="130"/>
      <c r="BP162" s="130"/>
      <c r="BQ162" s="130"/>
    </row>
    <row r="163" spans="1:69" s="8" customFormat="1" ht="11.25" hidden="1" customHeight="1">
      <c r="A163" s="135" t="s">
        <v>72</v>
      </c>
      <c r="B163" s="136"/>
      <c r="C163" s="92"/>
      <c r="D163" s="93"/>
      <c r="E163" s="95"/>
      <c r="F163" s="93"/>
      <c r="G163" s="96"/>
      <c r="H163" s="93"/>
      <c r="I163" s="93"/>
      <c r="J163" s="92"/>
      <c r="K163" s="72">
        <f t="shared" si="126"/>
        <v>0</v>
      </c>
      <c r="L163" s="72"/>
      <c r="M163" s="72"/>
      <c r="N163" s="72"/>
      <c r="O163" s="72">
        <f t="shared" si="127"/>
        <v>0</v>
      </c>
      <c r="P163" s="72"/>
      <c r="Q163" s="72">
        <f t="shared" si="128"/>
        <v>0</v>
      </c>
      <c r="R163" s="72">
        <f t="shared" si="129"/>
        <v>0</v>
      </c>
      <c r="S163" s="89"/>
      <c r="T163" s="89"/>
      <c r="U163" s="21"/>
      <c r="V163" s="21"/>
      <c r="W163" s="21"/>
      <c r="X163" s="21"/>
      <c r="Y163" s="21"/>
      <c r="Z163" s="187"/>
      <c r="AA163" s="187"/>
      <c r="AB163" s="187"/>
      <c r="AC163" s="269"/>
      <c r="AD163" s="89"/>
      <c r="AE163" s="73">
        <f t="shared" si="130"/>
        <v>0</v>
      </c>
      <c r="AF163" s="129"/>
      <c r="AG163" s="129"/>
      <c r="AH163" s="248"/>
      <c r="AI163" s="248"/>
      <c r="AJ163" s="248"/>
      <c r="AK163" s="248"/>
      <c r="AL163" s="248"/>
      <c r="AM163" s="248"/>
      <c r="AN163" s="248"/>
      <c r="AO163" s="248"/>
      <c r="AP163" s="129"/>
      <c r="AQ163" s="129"/>
      <c r="AR163" s="129"/>
      <c r="AS163" s="129"/>
      <c r="AT163" s="129"/>
      <c r="AU163" s="129"/>
      <c r="AV163" s="129"/>
      <c r="AW163" s="129"/>
      <c r="AX163" s="130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0"/>
      <c r="BM163" s="130"/>
      <c r="BN163" s="130"/>
      <c r="BO163" s="130"/>
      <c r="BP163" s="130"/>
      <c r="BQ163" s="130"/>
    </row>
    <row r="164" spans="1:69" s="8" customFormat="1" ht="11.25" hidden="1" customHeight="1">
      <c r="A164" s="135" t="s">
        <v>73</v>
      </c>
      <c r="B164" s="136"/>
      <c r="C164" s="92"/>
      <c r="D164" s="93"/>
      <c r="E164" s="95"/>
      <c r="F164" s="93"/>
      <c r="G164" s="96"/>
      <c r="H164" s="93"/>
      <c r="I164" s="93"/>
      <c r="J164" s="92"/>
      <c r="K164" s="72">
        <f t="shared" si="126"/>
        <v>0</v>
      </c>
      <c r="L164" s="72"/>
      <c r="M164" s="72"/>
      <c r="N164" s="72"/>
      <c r="O164" s="72">
        <f t="shared" si="127"/>
        <v>0</v>
      </c>
      <c r="P164" s="72"/>
      <c r="Q164" s="72">
        <f t="shared" si="128"/>
        <v>0</v>
      </c>
      <c r="R164" s="72">
        <f t="shared" si="129"/>
        <v>0</v>
      </c>
      <c r="S164" s="89"/>
      <c r="T164" s="89"/>
      <c r="U164" s="21"/>
      <c r="V164" s="21"/>
      <c r="W164" s="21"/>
      <c r="X164" s="21"/>
      <c r="Y164" s="21"/>
      <c r="Z164" s="187"/>
      <c r="AA164" s="187"/>
      <c r="AB164" s="187"/>
      <c r="AC164" s="269"/>
      <c r="AD164" s="89"/>
      <c r="AE164" s="73">
        <f t="shared" si="130"/>
        <v>0</v>
      </c>
      <c r="AF164" s="129"/>
      <c r="AG164" s="129"/>
      <c r="AH164" s="248"/>
      <c r="AI164" s="248"/>
      <c r="AJ164" s="248"/>
      <c r="AK164" s="248"/>
      <c r="AL164" s="248"/>
      <c r="AM164" s="248"/>
      <c r="AN164" s="248"/>
      <c r="AO164" s="248"/>
      <c r="AP164" s="129"/>
      <c r="AQ164" s="129"/>
      <c r="AR164" s="129"/>
      <c r="AS164" s="129"/>
      <c r="AT164" s="129"/>
      <c r="AU164" s="129"/>
      <c r="AV164" s="129"/>
      <c r="AW164" s="129"/>
      <c r="AX164" s="130"/>
      <c r="AY164" s="130"/>
      <c r="AZ164" s="130"/>
      <c r="BA164" s="130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30"/>
      <c r="BM164" s="130"/>
      <c r="BN164" s="130"/>
      <c r="BO164" s="130"/>
      <c r="BP164" s="130"/>
      <c r="BQ164" s="130"/>
    </row>
    <row r="165" spans="1:69" s="8" customFormat="1" ht="11.25" hidden="1" customHeight="1">
      <c r="A165" s="135" t="s">
        <v>74</v>
      </c>
      <c r="B165" s="136"/>
      <c r="C165" s="92"/>
      <c r="D165" s="93"/>
      <c r="E165" s="95"/>
      <c r="F165" s="93"/>
      <c r="G165" s="96"/>
      <c r="H165" s="93"/>
      <c r="I165" s="93"/>
      <c r="J165" s="92"/>
      <c r="K165" s="72">
        <f t="shared" si="126"/>
        <v>0</v>
      </c>
      <c r="L165" s="72"/>
      <c r="M165" s="72"/>
      <c r="N165" s="72"/>
      <c r="O165" s="72">
        <f t="shared" si="127"/>
        <v>0</v>
      </c>
      <c r="P165" s="72"/>
      <c r="Q165" s="72">
        <f t="shared" si="128"/>
        <v>0</v>
      </c>
      <c r="R165" s="72">
        <f t="shared" si="129"/>
        <v>0</v>
      </c>
      <c r="S165" s="89"/>
      <c r="T165" s="89"/>
      <c r="U165" s="21"/>
      <c r="V165" s="21"/>
      <c r="W165" s="21"/>
      <c r="X165" s="21"/>
      <c r="Y165" s="21"/>
      <c r="Z165" s="187"/>
      <c r="AA165" s="187"/>
      <c r="AB165" s="187"/>
      <c r="AC165" s="269"/>
      <c r="AD165" s="89"/>
      <c r="AE165" s="73">
        <f t="shared" si="130"/>
        <v>0</v>
      </c>
      <c r="AF165" s="129"/>
      <c r="AG165" s="129"/>
      <c r="AH165" s="248"/>
      <c r="AI165" s="248"/>
      <c r="AJ165" s="248"/>
      <c r="AK165" s="248"/>
      <c r="AL165" s="248"/>
      <c r="AM165" s="248"/>
      <c r="AN165" s="248"/>
      <c r="AO165" s="248"/>
      <c r="AP165" s="129"/>
      <c r="AQ165" s="129"/>
      <c r="AR165" s="129"/>
      <c r="AS165" s="129"/>
      <c r="AT165" s="129"/>
      <c r="AU165" s="129"/>
      <c r="AV165" s="129"/>
      <c r="AW165" s="129"/>
      <c r="AX165" s="130"/>
      <c r="AY165" s="130"/>
      <c r="AZ165" s="130"/>
      <c r="BA165" s="130"/>
      <c r="BB165" s="130"/>
      <c r="BC165" s="130"/>
      <c r="BD165" s="130"/>
      <c r="BE165" s="130"/>
      <c r="BF165" s="130"/>
      <c r="BG165" s="130"/>
      <c r="BH165" s="130"/>
      <c r="BI165" s="130"/>
      <c r="BJ165" s="130"/>
      <c r="BK165" s="130"/>
      <c r="BL165" s="130"/>
      <c r="BM165" s="130"/>
      <c r="BN165" s="130"/>
      <c r="BO165" s="130"/>
      <c r="BP165" s="130"/>
      <c r="BQ165" s="130"/>
    </row>
    <row r="166" spans="1:69" s="8" customFormat="1" ht="11.25" hidden="1" customHeight="1">
      <c r="A166" s="135" t="s">
        <v>75</v>
      </c>
      <c r="B166" s="136"/>
      <c r="C166" s="92"/>
      <c r="D166" s="93"/>
      <c r="E166" s="95"/>
      <c r="F166" s="93"/>
      <c r="G166" s="96"/>
      <c r="H166" s="93"/>
      <c r="I166" s="93"/>
      <c r="J166" s="92"/>
      <c r="K166" s="72">
        <f t="shared" si="126"/>
        <v>0</v>
      </c>
      <c r="L166" s="72"/>
      <c r="M166" s="72"/>
      <c r="N166" s="72"/>
      <c r="O166" s="72">
        <f t="shared" si="127"/>
        <v>0</v>
      </c>
      <c r="P166" s="72"/>
      <c r="Q166" s="72">
        <f t="shared" si="128"/>
        <v>0</v>
      </c>
      <c r="R166" s="72">
        <f t="shared" si="129"/>
        <v>0</v>
      </c>
      <c r="S166" s="89"/>
      <c r="T166" s="89"/>
      <c r="U166" s="21"/>
      <c r="V166" s="21"/>
      <c r="W166" s="21"/>
      <c r="X166" s="21"/>
      <c r="Y166" s="21"/>
      <c r="Z166" s="187"/>
      <c r="AA166" s="187"/>
      <c r="AB166" s="187"/>
      <c r="AC166" s="269"/>
      <c r="AD166" s="89"/>
      <c r="AE166" s="73">
        <f t="shared" si="130"/>
        <v>0</v>
      </c>
      <c r="AF166" s="129"/>
      <c r="AG166" s="129"/>
      <c r="AH166" s="248"/>
      <c r="AI166" s="248"/>
      <c r="AJ166" s="248"/>
      <c r="AK166" s="248"/>
      <c r="AL166" s="248"/>
      <c r="AM166" s="248"/>
      <c r="AN166" s="248"/>
      <c r="AO166" s="248"/>
      <c r="AP166" s="129"/>
      <c r="AQ166" s="129"/>
      <c r="AR166" s="129"/>
      <c r="AS166" s="129"/>
      <c r="AT166" s="129"/>
      <c r="AU166" s="129"/>
      <c r="AV166" s="129"/>
      <c r="AW166" s="129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30"/>
      <c r="BM166" s="130"/>
      <c r="BN166" s="130"/>
      <c r="BO166" s="130"/>
      <c r="BP166" s="130"/>
      <c r="BQ166" s="130"/>
    </row>
    <row r="167" spans="1:69" s="8" customFormat="1" ht="11.25" hidden="1" customHeight="1">
      <c r="A167" s="135" t="s">
        <v>76</v>
      </c>
      <c r="B167" s="136"/>
      <c r="C167" s="92"/>
      <c r="D167" s="93"/>
      <c r="E167" s="95"/>
      <c r="F167" s="93"/>
      <c r="G167" s="96"/>
      <c r="H167" s="93"/>
      <c r="I167" s="93"/>
      <c r="J167" s="92"/>
      <c r="K167" s="72">
        <f t="shared" si="126"/>
        <v>0</v>
      </c>
      <c r="L167" s="72"/>
      <c r="M167" s="72"/>
      <c r="N167" s="72"/>
      <c r="O167" s="72">
        <f t="shared" si="127"/>
        <v>0</v>
      </c>
      <c r="P167" s="72"/>
      <c r="Q167" s="72">
        <f t="shared" si="128"/>
        <v>0</v>
      </c>
      <c r="R167" s="72">
        <f t="shared" si="129"/>
        <v>0</v>
      </c>
      <c r="S167" s="89"/>
      <c r="T167" s="89"/>
      <c r="U167" s="21"/>
      <c r="V167" s="21"/>
      <c r="W167" s="21"/>
      <c r="X167" s="21"/>
      <c r="Y167" s="21"/>
      <c r="Z167" s="187"/>
      <c r="AA167" s="187"/>
      <c r="AB167" s="187"/>
      <c r="AC167" s="269"/>
      <c r="AD167" s="89"/>
      <c r="AE167" s="73">
        <f t="shared" si="130"/>
        <v>0</v>
      </c>
      <c r="AF167" s="129"/>
      <c r="AG167" s="129"/>
      <c r="AH167" s="248"/>
      <c r="AI167" s="248"/>
      <c r="AJ167" s="248"/>
      <c r="AK167" s="248"/>
      <c r="AL167" s="248"/>
      <c r="AM167" s="248"/>
      <c r="AN167" s="248"/>
      <c r="AO167" s="248"/>
      <c r="AP167" s="129"/>
      <c r="AQ167" s="129"/>
      <c r="AR167" s="129"/>
      <c r="AS167" s="129"/>
      <c r="AT167" s="129"/>
      <c r="AU167" s="129"/>
      <c r="AV167" s="129"/>
      <c r="AW167" s="129"/>
      <c r="AX167" s="130"/>
      <c r="AY167" s="130"/>
      <c r="AZ167" s="130"/>
      <c r="BA167" s="130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30"/>
      <c r="BM167" s="130"/>
      <c r="BN167" s="130"/>
      <c r="BO167" s="130"/>
      <c r="BP167" s="130"/>
      <c r="BQ167" s="130"/>
    </row>
    <row r="168" spans="1:69" s="8" customFormat="1" ht="11.25" hidden="1" customHeight="1">
      <c r="A168" s="135" t="s">
        <v>77</v>
      </c>
      <c r="B168" s="136"/>
      <c r="C168" s="92"/>
      <c r="D168" s="93"/>
      <c r="E168" s="95"/>
      <c r="F168" s="93"/>
      <c r="G168" s="96"/>
      <c r="H168" s="93"/>
      <c r="I168" s="93"/>
      <c r="J168" s="92"/>
      <c r="K168" s="72">
        <f t="shared" si="126"/>
        <v>0</v>
      </c>
      <c r="L168" s="72"/>
      <c r="M168" s="72"/>
      <c r="N168" s="72"/>
      <c r="O168" s="72">
        <f t="shared" si="127"/>
        <v>0</v>
      </c>
      <c r="P168" s="72"/>
      <c r="Q168" s="72">
        <f t="shared" si="128"/>
        <v>0</v>
      </c>
      <c r="R168" s="72">
        <f t="shared" si="129"/>
        <v>0</v>
      </c>
      <c r="S168" s="89"/>
      <c r="T168" s="89"/>
      <c r="U168" s="21"/>
      <c r="V168" s="21"/>
      <c r="W168" s="21"/>
      <c r="X168" s="21"/>
      <c r="Y168" s="21"/>
      <c r="Z168" s="187"/>
      <c r="AA168" s="187"/>
      <c r="AB168" s="187"/>
      <c r="AC168" s="269"/>
      <c r="AD168" s="89"/>
      <c r="AE168" s="73">
        <f t="shared" si="130"/>
        <v>0</v>
      </c>
      <c r="AF168" s="129"/>
      <c r="AG168" s="129"/>
      <c r="AH168" s="248"/>
      <c r="AI168" s="248"/>
      <c r="AJ168" s="248"/>
      <c r="AK168" s="248"/>
      <c r="AL168" s="248"/>
      <c r="AM168" s="248"/>
      <c r="AN168" s="248"/>
      <c r="AO168" s="248"/>
      <c r="AP168" s="129"/>
      <c r="AQ168" s="129"/>
      <c r="AR168" s="129"/>
      <c r="AS168" s="129"/>
      <c r="AT168" s="129"/>
      <c r="AU168" s="129"/>
      <c r="AV168" s="129"/>
      <c r="AW168" s="129"/>
      <c r="AX168" s="130"/>
      <c r="AY168" s="130"/>
      <c r="AZ168" s="130"/>
      <c r="BA168" s="130"/>
      <c r="BB168" s="130"/>
      <c r="BC168" s="130"/>
      <c r="BD168" s="130"/>
      <c r="BE168" s="130"/>
      <c r="BF168" s="130"/>
      <c r="BG168" s="130"/>
      <c r="BH168" s="130"/>
      <c r="BI168" s="130"/>
      <c r="BJ168" s="130"/>
      <c r="BK168" s="130"/>
      <c r="BL168" s="130"/>
      <c r="BM168" s="130"/>
      <c r="BN168" s="130"/>
      <c r="BO168" s="130"/>
      <c r="BP168" s="130"/>
      <c r="BQ168" s="130"/>
    </row>
    <row r="169" spans="1:69" s="8" customFormat="1" ht="11.25" hidden="1" customHeight="1">
      <c r="A169" s="135" t="s">
        <v>78</v>
      </c>
      <c r="B169" s="136"/>
      <c r="C169" s="92"/>
      <c r="D169" s="93"/>
      <c r="E169" s="95"/>
      <c r="F169" s="93"/>
      <c r="G169" s="96"/>
      <c r="H169" s="93"/>
      <c r="I169" s="93"/>
      <c r="J169" s="92"/>
      <c r="K169" s="72">
        <f t="shared" si="126"/>
        <v>0</v>
      </c>
      <c r="L169" s="72"/>
      <c r="M169" s="72"/>
      <c r="N169" s="72"/>
      <c r="O169" s="72">
        <f t="shared" si="127"/>
        <v>0</v>
      </c>
      <c r="P169" s="72"/>
      <c r="Q169" s="72">
        <f t="shared" si="128"/>
        <v>0</v>
      </c>
      <c r="R169" s="72">
        <f t="shared" si="129"/>
        <v>0</v>
      </c>
      <c r="S169" s="89"/>
      <c r="T169" s="89"/>
      <c r="U169" s="21"/>
      <c r="V169" s="21"/>
      <c r="W169" s="21"/>
      <c r="X169" s="21"/>
      <c r="Y169" s="21"/>
      <c r="Z169" s="187"/>
      <c r="AA169" s="187"/>
      <c r="AB169" s="187"/>
      <c r="AC169" s="269"/>
      <c r="AD169" s="89"/>
      <c r="AE169" s="73">
        <f t="shared" si="130"/>
        <v>0</v>
      </c>
      <c r="AF169" s="129"/>
      <c r="AG169" s="129"/>
      <c r="AH169" s="248"/>
      <c r="AI169" s="248"/>
      <c r="AJ169" s="248"/>
      <c r="AK169" s="248"/>
      <c r="AL169" s="248"/>
      <c r="AM169" s="248"/>
      <c r="AN169" s="248"/>
      <c r="AO169" s="248"/>
      <c r="AP169" s="129"/>
      <c r="AQ169" s="129"/>
      <c r="AR169" s="129"/>
      <c r="AS169" s="129"/>
      <c r="AT169" s="129"/>
      <c r="AU169" s="129"/>
      <c r="AV169" s="129"/>
      <c r="AW169" s="129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0"/>
      <c r="BJ169" s="130"/>
      <c r="BK169" s="130"/>
      <c r="BL169" s="130"/>
      <c r="BM169" s="130"/>
      <c r="BN169" s="130"/>
      <c r="BO169" s="130"/>
      <c r="BP169" s="130"/>
      <c r="BQ169" s="130"/>
    </row>
    <row r="170" spans="1:69" s="8" customFormat="1" ht="11.25" hidden="1" customHeight="1">
      <c r="A170" s="135" t="s">
        <v>79</v>
      </c>
      <c r="B170" s="136"/>
      <c r="C170" s="92"/>
      <c r="D170" s="93"/>
      <c r="E170" s="95"/>
      <c r="F170" s="93"/>
      <c r="G170" s="96"/>
      <c r="H170" s="93"/>
      <c r="I170" s="93"/>
      <c r="J170" s="92"/>
      <c r="K170" s="72">
        <f t="shared" si="126"/>
        <v>0</v>
      </c>
      <c r="L170" s="72"/>
      <c r="M170" s="72"/>
      <c r="N170" s="72"/>
      <c r="O170" s="72">
        <f t="shared" si="127"/>
        <v>0</v>
      </c>
      <c r="P170" s="72"/>
      <c r="Q170" s="72">
        <f t="shared" si="128"/>
        <v>0</v>
      </c>
      <c r="R170" s="72">
        <f t="shared" si="129"/>
        <v>0</v>
      </c>
      <c r="S170" s="89"/>
      <c r="T170" s="89"/>
      <c r="U170" s="21"/>
      <c r="V170" s="21"/>
      <c r="W170" s="21"/>
      <c r="X170" s="21"/>
      <c r="Y170" s="21"/>
      <c r="Z170" s="187"/>
      <c r="AA170" s="187"/>
      <c r="AB170" s="187"/>
      <c r="AC170" s="269"/>
      <c r="AD170" s="89"/>
      <c r="AE170" s="73">
        <f t="shared" si="130"/>
        <v>0</v>
      </c>
      <c r="AF170" s="129"/>
      <c r="AG170" s="129"/>
      <c r="AH170" s="248"/>
      <c r="AI170" s="248"/>
      <c r="AJ170" s="248"/>
      <c r="AK170" s="248"/>
      <c r="AL170" s="248"/>
      <c r="AM170" s="248"/>
      <c r="AN170" s="248"/>
      <c r="AO170" s="248"/>
      <c r="AP170" s="129"/>
      <c r="AQ170" s="129"/>
      <c r="AR170" s="129"/>
      <c r="AS170" s="129"/>
      <c r="AT170" s="129"/>
      <c r="AU170" s="129"/>
      <c r="AV170" s="129"/>
      <c r="AW170" s="129"/>
      <c r="AX170" s="130"/>
      <c r="AY170" s="130"/>
      <c r="AZ170" s="130"/>
      <c r="BA170" s="130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0"/>
      <c r="BM170" s="130"/>
      <c r="BN170" s="130"/>
      <c r="BO170" s="130"/>
      <c r="BP170" s="130"/>
      <c r="BQ170" s="130"/>
    </row>
    <row r="171" spans="1:69" s="8" customFormat="1" ht="11.25" hidden="1" customHeight="1">
      <c r="A171" s="135" t="s">
        <v>80</v>
      </c>
      <c r="B171" s="136"/>
      <c r="C171" s="92"/>
      <c r="D171" s="93"/>
      <c r="E171" s="95"/>
      <c r="F171" s="93"/>
      <c r="G171" s="96"/>
      <c r="H171" s="93"/>
      <c r="I171" s="93"/>
      <c r="J171" s="92"/>
      <c r="K171" s="72">
        <f t="shared" si="126"/>
        <v>0</v>
      </c>
      <c r="L171" s="72"/>
      <c r="M171" s="72"/>
      <c r="N171" s="72"/>
      <c r="O171" s="72">
        <f t="shared" si="127"/>
        <v>0</v>
      </c>
      <c r="P171" s="72"/>
      <c r="Q171" s="72">
        <f t="shared" si="128"/>
        <v>0</v>
      </c>
      <c r="R171" s="72">
        <f t="shared" si="129"/>
        <v>0</v>
      </c>
      <c r="S171" s="89"/>
      <c r="T171" s="89"/>
      <c r="U171" s="21"/>
      <c r="V171" s="21"/>
      <c r="W171" s="21"/>
      <c r="X171" s="21"/>
      <c r="Y171" s="21"/>
      <c r="Z171" s="187"/>
      <c r="AA171" s="187"/>
      <c r="AB171" s="187"/>
      <c r="AC171" s="269"/>
      <c r="AD171" s="89"/>
      <c r="AE171" s="73">
        <f t="shared" si="130"/>
        <v>0</v>
      </c>
      <c r="AF171" s="129"/>
      <c r="AG171" s="129"/>
      <c r="AH171" s="248"/>
      <c r="AI171" s="248"/>
      <c r="AJ171" s="248"/>
      <c r="AK171" s="248"/>
      <c r="AL171" s="248"/>
      <c r="AM171" s="248"/>
      <c r="AN171" s="248"/>
      <c r="AO171" s="248"/>
      <c r="AP171" s="129"/>
      <c r="AQ171" s="129"/>
      <c r="AR171" s="129"/>
      <c r="AS171" s="129"/>
      <c r="AT171" s="129"/>
      <c r="AU171" s="129"/>
      <c r="AV171" s="129"/>
      <c r="AW171" s="129"/>
      <c r="AX171" s="130"/>
      <c r="AY171" s="130"/>
      <c r="AZ171" s="130"/>
      <c r="BA171" s="130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30"/>
      <c r="BM171" s="130"/>
      <c r="BN171" s="130"/>
      <c r="BO171" s="130"/>
      <c r="BP171" s="130"/>
      <c r="BQ171" s="130"/>
    </row>
    <row r="172" spans="1:69" s="8" customFormat="1" ht="11.25" hidden="1" customHeight="1">
      <c r="A172" s="135" t="s">
        <v>81</v>
      </c>
      <c r="B172" s="136"/>
      <c r="C172" s="92"/>
      <c r="D172" s="93"/>
      <c r="E172" s="95"/>
      <c r="F172" s="93"/>
      <c r="G172" s="96"/>
      <c r="H172" s="93"/>
      <c r="I172" s="93"/>
      <c r="J172" s="92"/>
      <c r="K172" s="72">
        <f t="shared" si="126"/>
        <v>0</v>
      </c>
      <c r="L172" s="72"/>
      <c r="M172" s="72"/>
      <c r="N172" s="72"/>
      <c r="O172" s="72">
        <f t="shared" si="127"/>
        <v>0</v>
      </c>
      <c r="P172" s="72"/>
      <c r="Q172" s="72">
        <f t="shared" si="128"/>
        <v>0</v>
      </c>
      <c r="R172" s="72">
        <f t="shared" si="129"/>
        <v>0</v>
      </c>
      <c r="S172" s="89"/>
      <c r="T172" s="89"/>
      <c r="U172" s="21"/>
      <c r="V172" s="21"/>
      <c r="W172" s="21"/>
      <c r="X172" s="21"/>
      <c r="Y172" s="21"/>
      <c r="Z172" s="187"/>
      <c r="AA172" s="187"/>
      <c r="AB172" s="187"/>
      <c r="AC172" s="269"/>
      <c r="AD172" s="89"/>
      <c r="AE172" s="73">
        <f t="shared" si="130"/>
        <v>0</v>
      </c>
      <c r="AF172" s="129"/>
      <c r="AG172" s="129"/>
      <c r="AH172" s="248"/>
      <c r="AI172" s="248"/>
      <c r="AJ172" s="248"/>
      <c r="AK172" s="248"/>
      <c r="AL172" s="248"/>
      <c r="AM172" s="248"/>
      <c r="AN172" s="248"/>
      <c r="AO172" s="248"/>
      <c r="AP172" s="129"/>
      <c r="AQ172" s="129"/>
      <c r="AR172" s="129"/>
      <c r="AS172" s="129"/>
      <c r="AT172" s="129"/>
      <c r="AU172" s="129"/>
      <c r="AV172" s="129"/>
      <c r="AW172" s="129"/>
      <c r="AX172" s="130"/>
      <c r="AY172" s="130"/>
      <c r="AZ172" s="130"/>
      <c r="BA172" s="130"/>
      <c r="BB172" s="130"/>
      <c r="BC172" s="130"/>
      <c r="BD172" s="130"/>
      <c r="BE172" s="130"/>
      <c r="BF172" s="130"/>
      <c r="BG172" s="130"/>
      <c r="BH172" s="130"/>
      <c r="BI172" s="130"/>
      <c r="BJ172" s="130"/>
      <c r="BK172" s="130"/>
      <c r="BL172" s="130"/>
      <c r="BM172" s="130"/>
      <c r="BN172" s="130"/>
      <c r="BO172" s="130"/>
      <c r="BP172" s="130"/>
      <c r="BQ172" s="130"/>
    </row>
    <row r="173" spans="1:69" s="8" customFormat="1" ht="12.75" hidden="1" customHeight="1">
      <c r="A173" s="134" t="s">
        <v>82</v>
      </c>
      <c r="B173" s="134"/>
      <c r="C173" s="177"/>
      <c r="D173" s="205"/>
      <c r="E173" s="95"/>
      <c r="F173" s="93"/>
      <c r="G173" s="95"/>
      <c r="H173" s="93"/>
      <c r="I173" s="93"/>
      <c r="J173" s="93"/>
      <c r="K173" s="72">
        <f t="shared" si="126"/>
        <v>0</v>
      </c>
      <c r="L173" s="72"/>
      <c r="M173" s="72"/>
      <c r="N173" s="72"/>
      <c r="O173" s="72"/>
      <c r="P173" s="72"/>
      <c r="Q173" s="72">
        <f t="shared" si="128"/>
        <v>0</v>
      </c>
      <c r="R173" s="72"/>
      <c r="S173" s="72">
        <f>SUM(W173:AE173)</f>
        <v>0</v>
      </c>
      <c r="T173" s="192"/>
      <c r="U173" s="21"/>
      <c r="V173" s="21"/>
      <c r="W173" s="21"/>
      <c r="X173" s="21"/>
      <c r="Y173" s="21"/>
      <c r="Z173" s="187"/>
      <c r="AA173" s="187"/>
      <c r="AB173" s="187"/>
      <c r="AC173" s="269"/>
      <c r="AD173" s="105"/>
      <c r="AE173" s="73"/>
      <c r="AF173" s="129"/>
      <c r="AG173" s="129"/>
      <c r="AH173" s="248"/>
      <c r="AI173" s="248"/>
      <c r="AJ173" s="248"/>
      <c r="AK173" s="248"/>
      <c r="AL173" s="248"/>
      <c r="AM173" s="248"/>
      <c r="AN173" s="248"/>
      <c r="AO173" s="248"/>
      <c r="AP173" s="129"/>
      <c r="AQ173" s="129"/>
      <c r="AR173" s="129"/>
      <c r="AS173" s="129"/>
      <c r="AT173" s="129"/>
      <c r="AU173" s="129"/>
      <c r="AV173" s="129"/>
      <c r="AW173" s="129"/>
      <c r="AX173" s="130"/>
      <c r="AY173" s="130"/>
      <c r="AZ173" s="130"/>
      <c r="BA173" s="130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  <c r="BQ173" s="130"/>
    </row>
    <row r="174" spans="1:69" s="8" customFormat="1" ht="13.5" hidden="1" customHeight="1">
      <c r="A174" s="134" t="s">
        <v>83</v>
      </c>
      <c r="B174" s="134"/>
      <c r="C174" s="177"/>
      <c r="D174" s="23"/>
      <c r="E174" s="176"/>
      <c r="F174" s="205"/>
      <c r="G174" s="299"/>
      <c r="H174" s="298"/>
      <c r="I174" s="298"/>
      <c r="J174" s="298"/>
      <c r="K174" s="72">
        <f t="shared" si="126"/>
        <v>0</v>
      </c>
      <c r="L174" s="72"/>
      <c r="M174" s="72"/>
      <c r="N174" s="72"/>
      <c r="O174" s="72"/>
      <c r="P174" s="72"/>
      <c r="Q174" s="72">
        <f t="shared" si="128"/>
        <v>0</v>
      </c>
      <c r="R174" s="72"/>
      <c r="S174" s="72">
        <f>SUM(W174:AE174)</f>
        <v>0</v>
      </c>
      <c r="T174" s="192"/>
      <c r="U174" s="21"/>
      <c r="V174" s="21"/>
      <c r="W174" s="21"/>
      <c r="X174" s="21"/>
      <c r="Y174" s="21"/>
      <c r="Z174" s="187"/>
      <c r="AA174" s="187"/>
      <c r="AB174" s="187"/>
      <c r="AC174" s="269"/>
      <c r="AD174" s="105"/>
      <c r="AE174" s="73"/>
      <c r="AF174" s="129"/>
      <c r="AG174" s="129"/>
      <c r="AH174" s="248"/>
      <c r="AI174" s="248"/>
      <c r="AJ174" s="248"/>
      <c r="AK174" s="248"/>
      <c r="AL174" s="248"/>
      <c r="AM174" s="248"/>
      <c r="AN174" s="248"/>
      <c r="AO174" s="248"/>
      <c r="AP174" s="129"/>
      <c r="AQ174" s="129"/>
      <c r="AR174" s="129"/>
      <c r="AS174" s="129"/>
      <c r="AT174" s="129"/>
      <c r="AU174" s="129"/>
      <c r="AV174" s="129"/>
      <c r="AW174" s="129"/>
      <c r="AX174" s="130"/>
      <c r="AY174" s="130"/>
      <c r="AZ174" s="130"/>
      <c r="BA174" s="130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30"/>
      <c r="BM174" s="130"/>
      <c r="BN174" s="130"/>
      <c r="BO174" s="130"/>
      <c r="BP174" s="130"/>
      <c r="BQ174" s="130"/>
    </row>
    <row r="175" spans="1:69" s="8" customFormat="1" ht="64.5" hidden="1" customHeight="1">
      <c r="A175" s="149" t="s">
        <v>84</v>
      </c>
      <c r="B175" s="112"/>
      <c r="C175" s="451">
        <f>COUNTIF(C176:D202,1)+COUNTIF(C176:D202,2)+COUNTIF(C176:D202,3)+COUNTIF(C176:D202,4)+COUNTIF(C176:D202,5)+COUNTIF(C176:D202,6)+COUNTIF(C176:D202,7)+COUNTIF(C176:D202,8)</f>
        <v>0</v>
      </c>
      <c r="D175" s="451"/>
      <c r="E175" s="452">
        <f>COUNTIF(E176:F202,1)+COUNTIF(E176:F202,2)+COUNTIF(E176:F202,3)+COUNTIF(E176:F202,4)+COUNTIF(E176:F202,5)+COUNTIF(E176:F202,6)+COUNTIF(E176:F202,7)+COUNTIF(E176:F202,8)</f>
        <v>0</v>
      </c>
      <c r="F175" s="451"/>
      <c r="G175" s="327">
        <f>COUNTIF(G176:J202,1)+COUNTIF(G176:J202,2)+COUNTIF(G176:J202,3)+COUNTIF(G176:J202,4)+COUNTIF(G176:J202,5)+COUNTIF(G176:J202,6)+COUNTIF(G176:J202,7)+COUNTIF(G176:J202,8)</f>
        <v>0</v>
      </c>
      <c r="H175" s="328"/>
      <c r="I175" s="328"/>
      <c r="J175" s="328"/>
      <c r="K175" s="79">
        <f>SUM(K176:K202)</f>
        <v>0</v>
      </c>
      <c r="L175" s="79"/>
      <c r="M175" s="79"/>
      <c r="N175" s="79"/>
      <c r="O175" s="79">
        <f t="shared" ref="O175" si="131">SUM(O176:O202)</f>
        <v>0</v>
      </c>
      <c r="P175" s="79"/>
      <c r="Q175" s="79">
        <f t="shared" ref="Q175" si="132">SUM(Q176:Q202)</f>
        <v>0</v>
      </c>
      <c r="R175" s="79">
        <f t="shared" ref="R175" si="133">SUM(R176:R202)</f>
        <v>0</v>
      </c>
      <c r="S175" s="80">
        <f t="shared" ref="S175" si="134">SUM(S176:S202)</f>
        <v>0</v>
      </c>
      <c r="T175" s="193"/>
      <c r="U175" s="80">
        <f t="shared" ref="U175" si="135">SUM(U176:U202)</f>
        <v>0</v>
      </c>
      <c r="V175" s="80">
        <f t="shared" ref="V175" si="136">SUM(V176:V202)</f>
        <v>0</v>
      </c>
      <c r="W175" s="80">
        <f t="shared" ref="W175" si="137">SUM(W176:W202)</f>
        <v>0</v>
      </c>
      <c r="X175" s="80">
        <f t="shared" ref="X175" si="138">SUM(X176:X202)</f>
        <v>0</v>
      </c>
      <c r="Y175" s="80">
        <f t="shared" ref="Y175" si="139">SUM(Y176:Y202)</f>
        <v>0</v>
      </c>
      <c r="Z175" s="186">
        <f t="shared" ref="Z175" si="140">SUM(Z176:Z202)</f>
        <v>0</v>
      </c>
      <c r="AA175" s="186">
        <f t="shared" ref="AA175" si="141">SUM(AA176:AA202)</f>
        <v>0</v>
      </c>
      <c r="AB175" s="186">
        <f t="shared" ref="AB175" si="142">SUM(AB176:AB202)</f>
        <v>0</v>
      </c>
      <c r="AC175" s="196"/>
      <c r="AD175" s="186">
        <f>SUM(AD176:AD202)</f>
        <v>0</v>
      </c>
      <c r="AE175" s="88">
        <f>SUM(AE176:AE202)</f>
        <v>0</v>
      </c>
      <c r="AF175" s="129"/>
      <c r="AG175" s="129"/>
      <c r="AH175" s="248"/>
      <c r="AI175" s="248"/>
      <c r="AJ175" s="248"/>
      <c r="AK175" s="248"/>
      <c r="AL175" s="248"/>
      <c r="AM175" s="248"/>
      <c r="AN175" s="248"/>
      <c r="AO175" s="248"/>
      <c r="AP175" s="129"/>
      <c r="AQ175" s="129"/>
      <c r="AR175" s="129"/>
      <c r="AS175" s="129"/>
      <c r="AT175" s="129"/>
      <c r="AU175" s="129"/>
      <c r="AV175" s="129"/>
      <c r="AW175" s="129"/>
      <c r="AX175" s="130"/>
      <c r="AY175" s="130"/>
      <c r="AZ175" s="130"/>
      <c r="BA175" s="130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30"/>
      <c r="BM175" s="130"/>
      <c r="BN175" s="130"/>
      <c r="BO175" s="130"/>
      <c r="BP175" s="130"/>
      <c r="BQ175" s="130"/>
    </row>
    <row r="176" spans="1:69" s="8" customFormat="1" ht="87" hidden="1" customHeight="1">
      <c r="A176" s="135" t="s">
        <v>85</v>
      </c>
      <c r="B176" s="109"/>
      <c r="C176" s="15"/>
      <c r="D176" s="20"/>
      <c r="E176" s="107"/>
      <c r="F176" s="20"/>
      <c r="G176" s="108"/>
      <c r="H176" s="300"/>
      <c r="I176" s="300"/>
      <c r="J176" s="15"/>
      <c r="K176" s="72">
        <f t="shared" ref="K176:K202" si="143">O176+Q176</f>
        <v>0</v>
      </c>
      <c r="L176" s="72"/>
      <c r="M176" s="72"/>
      <c r="N176" s="72"/>
      <c r="O176" s="72">
        <f t="shared" ref="O176:O200" si="144">Q176/2</f>
        <v>0</v>
      </c>
      <c r="P176" s="72"/>
      <c r="Q176" s="72">
        <f t="shared" ref="Q176:Q202" si="145">SUM(U176:AB176)</f>
        <v>0</v>
      </c>
      <c r="R176" s="72">
        <f t="shared" ref="R176:R202" si="146">Q176-S176</f>
        <v>0</v>
      </c>
      <c r="S176" s="89"/>
      <c r="T176" s="89"/>
      <c r="U176" s="21"/>
      <c r="V176" s="21"/>
      <c r="W176" s="21"/>
      <c r="X176" s="21"/>
      <c r="Y176" s="21"/>
      <c r="Z176" s="187"/>
      <c r="AA176" s="187"/>
      <c r="AB176" s="187"/>
      <c r="AC176" s="269"/>
      <c r="AD176" s="89"/>
      <c r="AE176" s="73">
        <f t="shared" ref="AE176:AE202" si="147">Q176-AD176</f>
        <v>0</v>
      </c>
      <c r="AF176" s="129"/>
      <c r="AG176" s="129"/>
      <c r="AH176" s="248"/>
      <c r="AI176" s="248"/>
      <c r="AJ176" s="248"/>
      <c r="AK176" s="248"/>
      <c r="AL176" s="248"/>
      <c r="AM176" s="248"/>
      <c r="AN176" s="248"/>
      <c r="AO176" s="248"/>
      <c r="AP176" s="129"/>
      <c r="AQ176" s="129"/>
      <c r="AR176" s="129"/>
      <c r="AS176" s="129"/>
      <c r="AT176" s="129"/>
      <c r="AU176" s="129"/>
      <c r="AV176" s="129"/>
      <c r="AW176" s="129"/>
      <c r="AX176" s="130"/>
      <c r="AY176" s="130"/>
      <c r="AZ176" s="130"/>
      <c r="BA176" s="130"/>
      <c r="BB176" s="130"/>
      <c r="BC176" s="130"/>
      <c r="BD176" s="130"/>
      <c r="BE176" s="130"/>
      <c r="BF176" s="130"/>
      <c r="BG176" s="130"/>
      <c r="BH176" s="130"/>
      <c r="BI176" s="130"/>
      <c r="BJ176" s="130"/>
      <c r="BK176" s="130"/>
      <c r="BL176" s="130"/>
      <c r="BM176" s="130"/>
      <c r="BN176" s="130"/>
      <c r="BO176" s="130"/>
      <c r="BP176" s="130"/>
      <c r="BQ176" s="130"/>
    </row>
    <row r="177" spans="1:69" s="8" customFormat="1" ht="11.25" hidden="1" customHeight="1">
      <c r="A177" s="135" t="s">
        <v>86</v>
      </c>
      <c r="B177" s="109"/>
      <c r="C177" s="92"/>
      <c r="D177" s="93"/>
      <c r="E177" s="95"/>
      <c r="F177" s="93"/>
      <c r="G177" s="96"/>
      <c r="H177" s="93"/>
      <c r="I177" s="93"/>
      <c r="J177" s="92"/>
      <c r="K177" s="72">
        <f t="shared" si="143"/>
        <v>0</v>
      </c>
      <c r="L177" s="72"/>
      <c r="M177" s="72"/>
      <c r="N177" s="72"/>
      <c r="O177" s="72">
        <f t="shared" si="144"/>
        <v>0</v>
      </c>
      <c r="P177" s="72"/>
      <c r="Q177" s="72">
        <f t="shared" si="145"/>
        <v>0</v>
      </c>
      <c r="R177" s="72">
        <f t="shared" si="146"/>
        <v>0</v>
      </c>
      <c r="S177" s="89"/>
      <c r="T177" s="89"/>
      <c r="U177" s="21"/>
      <c r="V177" s="21"/>
      <c r="W177" s="21"/>
      <c r="X177" s="21"/>
      <c r="Y177" s="21"/>
      <c r="Z177" s="187"/>
      <c r="AA177" s="187"/>
      <c r="AB177" s="187"/>
      <c r="AC177" s="269"/>
      <c r="AD177" s="89"/>
      <c r="AE177" s="73">
        <f t="shared" si="147"/>
        <v>0</v>
      </c>
      <c r="AF177" s="129"/>
      <c r="AG177" s="129"/>
      <c r="AH177" s="248"/>
      <c r="AI177" s="248"/>
      <c r="AJ177" s="248"/>
      <c r="AK177" s="248"/>
      <c r="AL177" s="248"/>
      <c r="AM177" s="248"/>
      <c r="AN177" s="248"/>
      <c r="AO177" s="248"/>
      <c r="AP177" s="129"/>
      <c r="AQ177" s="129"/>
      <c r="AR177" s="129"/>
      <c r="AS177" s="129"/>
      <c r="AT177" s="129"/>
      <c r="AU177" s="129"/>
      <c r="AV177" s="129"/>
      <c r="AW177" s="129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  <c r="BH177" s="130"/>
      <c r="BI177" s="130"/>
      <c r="BJ177" s="130"/>
      <c r="BK177" s="130"/>
      <c r="BL177" s="130"/>
      <c r="BM177" s="130"/>
      <c r="BN177" s="130"/>
      <c r="BO177" s="130"/>
      <c r="BP177" s="130"/>
      <c r="BQ177" s="130"/>
    </row>
    <row r="178" spans="1:69" s="8" customFormat="1" ht="11.25" hidden="1" customHeight="1">
      <c r="A178" s="135" t="s">
        <v>87</v>
      </c>
      <c r="B178" s="109"/>
      <c r="C178" s="92"/>
      <c r="D178" s="93"/>
      <c r="E178" s="95"/>
      <c r="F178" s="93"/>
      <c r="G178" s="96"/>
      <c r="H178" s="93"/>
      <c r="I178" s="93"/>
      <c r="J178" s="92"/>
      <c r="K178" s="72">
        <f t="shared" si="143"/>
        <v>0</v>
      </c>
      <c r="L178" s="72"/>
      <c r="M178" s="72"/>
      <c r="N178" s="72"/>
      <c r="O178" s="72">
        <f t="shared" si="144"/>
        <v>0</v>
      </c>
      <c r="P178" s="72"/>
      <c r="Q178" s="72">
        <f t="shared" si="145"/>
        <v>0</v>
      </c>
      <c r="R178" s="72">
        <f t="shared" si="146"/>
        <v>0</v>
      </c>
      <c r="S178" s="89"/>
      <c r="T178" s="89"/>
      <c r="U178" s="21"/>
      <c r="V178" s="21"/>
      <c r="W178" s="21"/>
      <c r="X178" s="21"/>
      <c r="Y178" s="21"/>
      <c r="Z178" s="187"/>
      <c r="AA178" s="187"/>
      <c r="AB178" s="187"/>
      <c r="AC178" s="269"/>
      <c r="AD178" s="89"/>
      <c r="AE178" s="73">
        <f t="shared" si="147"/>
        <v>0</v>
      </c>
      <c r="AF178" s="129"/>
      <c r="AG178" s="129"/>
      <c r="AH178" s="248"/>
      <c r="AI178" s="248"/>
      <c r="AJ178" s="248"/>
      <c r="AK178" s="248"/>
      <c r="AL178" s="248"/>
      <c r="AM178" s="248"/>
      <c r="AN178" s="248"/>
      <c r="AO178" s="248"/>
      <c r="AP178" s="129"/>
      <c r="AQ178" s="129"/>
      <c r="AR178" s="129"/>
      <c r="AS178" s="129"/>
      <c r="AT178" s="129"/>
      <c r="AU178" s="129"/>
      <c r="AV178" s="129"/>
      <c r="AW178" s="129"/>
      <c r="AX178" s="130"/>
      <c r="AY178" s="130"/>
      <c r="AZ178" s="130"/>
      <c r="BA178" s="130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30"/>
      <c r="BM178" s="130"/>
      <c r="BN178" s="130"/>
      <c r="BO178" s="130"/>
      <c r="BP178" s="130"/>
      <c r="BQ178" s="130"/>
    </row>
    <row r="179" spans="1:69" s="8" customFormat="1" ht="11.25" hidden="1" customHeight="1">
      <c r="A179" s="135" t="s">
        <v>88</v>
      </c>
      <c r="B179" s="109"/>
      <c r="C179" s="92"/>
      <c r="D179" s="93"/>
      <c r="E179" s="95"/>
      <c r="F179" s="93"/>
      <c r="G179" s="96"/>
      <c r="H179" s="93"/>
      <c r="I179" s="93"/>
      <c r="J179" s="92"/>
      <c r="K179" s="72">
        <f t="shared" si="143"/>
        <v>0</v>
      </c>
      <c r="L179" s="72"/>
      <c r="M179" s="72"/>
      <c r="N179" s="72"/>
      <c r="O179" s="72">
        <f t="shared" si="144"/>
        <v>0</v>
      </c>
      <c r="P179" s="72"/>
      <c r="Q179" s="72">
        <f t="shared" si="145"/>
        <v>0</v>
      </c>
      <c r="R179" s="72">
        <f t="shared" si="146"/>
        <v>0</v>
      </c>
      <c r="S179" s="89"/>
      <c r="T179" s="89"/>
      <c r="U179" s="21"/>
      <c r="V179" s="21"/>
      <c r="W179" s="21"/>
      <c r="X179" s="21"/>
      <c r="Y179" s="21"/>
      <c r="Z179" s="187"/>
      <c r="AA179" s="187"/>
      <c r="AB179" s="187"/>
      <c r="AC179" s="269"/>
      <c r="AD179" s="89"/>
      <c r="AE179" s="73">
        <f t="shared" si="147"/>
        <v>0</v>
      </c>
      <c r="AF179" s="129"/>
      <c r="AG179" s="129"/>
      <c r="AH179" s="248"/>
      <c r="AI179" s="248"/>
      <c r="AJ179" s="248"/>
      <c r="AK179" s="248"/>
      <c r="AL179" s="248"/>
      <c r="AM179" s="248"/>
      <c r="AN179" s="248"/>
      <c r="AO179" s="248"/>
      <c r="AP179" s="129"/>
      <c r="AQ179" s="129"/>
      <c r="AR179" s="129"/>
      <c r="AS179" s="129"/>
      <c r="AT179" s="129"/>
      <c r="AU179" s="129"/>
      <c r="AV179" s="129"/>
      <c r="AW179" s="129"/>
      <c r="AX179" s="130"/>
      <c r="AY179" s="130"/>
      <c r="AZ179" s="130"/>
      <c r="BA179" s="130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30"/>
      <c r="BM179" s="130"/>
      <c r="BN179" s="130"/>
      <c r="BO179" s="130"/>
      <c r="BP179" s="130"/>
      <c r="BQ179" s="130"/>
    </row>
    <row r="180" spans="1:69" s="8" customFormat="1" ht="11.25" hidden="1" customHeight="1">
      <c r="A180" s="135" t="s">
        <v>89</v>
      </c>
      <c r="B180" s="109"/>
      <c r="C180" s="92"/>
      <c r="D180" s="93"/>
      <c r="E180" s="95"/>
      <c r="F180" s="93"/>
      <c r="G180" s="96"/>
      <c r="H180" s="93"/>
      <c r="I180" s="93"/>
      <c r="J180" s="92"/>
      <c r="K180" s="72">
        <f t="shared" si="143"/>
        <v>0</v>
      </c>
      <c r="L180" s="72"/>
      <c r="M180" s="72"/>
      <c r="N180" s="72"/>
      <c r="O180" s="72">
        <f t="shared" si="144"/>
        <v>0</v>
      </c>
      <c r="P180" s="72"/>
      <c r="Q180" s="72">
        <f t="shared" si="145"/>
        <v>0</v>
      </c>
      <c r="R180" s="72">
        <f t="shared" si="146"/>
        <v>0</v>
      </c>
      <c r="S180" s="89"/>
      <c r="T180" s="89"/>
      <c r="U180" s="21"/>
      <c r="V180" s="21"/>
      <c r="W180" s="21"/>
      <c r="X180" s="21"/>
      <c r="Y180" s="21"/>
      <c r="Z180" s="187"/>
      <c r="AA180" s="187"/>
      <c r="AB180" s="187"/>
      <c r="AC180" s="269"/>
      <c r="AD180" s="89"/>
      <c r="AE180" s="73">
        <f t="shared" si="147"/>
        <v>0</v>
      </c>
      <c r="AF180" s="129"/>
      <c r="AG180" s="129"/>
      <c r="AH180" s="248"/>
      <c r="AI180" s="248"/>
      <c r="AJ180" s="248"/>
      <c r="AK180" s="248"/>
      <c r="AL180" s="248"/>
      <c r="AM180" s="248"/>
      <c r="AN180" s="248"/>
      <c r="AO180" s="248"/>
      <c r="AP180" s="129"/>
      <c r="AQ180" s="129"/>
      <c r="AR180" s="129"/>
      <c r="AS180" s="129"/>
      <c r="AT180" s="129"/>
      <c r="AU180" s="129"/>
      <c r="AV180" s="129"/>
      <c r="AW180" s="129"/>
      <c r="AX180" s="130"/>
      <c r="AY180" s="130"/>
      <c r="AZ180" s="130"/>
      <c r="BA180" s="130"/>
      <c r="BB180" s="130"/>
      <c r="BC180" s="130"/>
      <c r="BD180" s="130"/>
      <c r="BE180" s="130"/>
      <c r="BF180" s="130"/>
      <c r="BG180" s="130"/>
      <c r="BH180" s="130"/>
      <c r="BI180" s="130"/>
      <c r="BJ180" s="130"/>
      <c r="BK180" s="130"/>
      <c r="BL180" s="130"/>
      <c r="BM180" s="130"/>
      <c r="BN180" s="130"/>
      <c r="BO180" s="130"/>
      <c r="BP180" s="130"/>
      <c r="BQ180" s="130"/>
    </row>
    <row r="181" spans="1:69" s="8" customFormat="1" ht="11.25" hidden="1" customHeight="1">
      <c r="A181" s="135" t="s">
        <v>90</v>
      </c>
      <c r="B181" s="109"/>
      <c r="C181" s="92"/>
      <c r="D181" s="93"/>
      <c r="E181" s="95"/>
      <c r="F181" s="93"/>
      <c r="G181" s="96"/>
      <c r="H181" s="93"/>
      <c r="I181" s="93"/>
      <c r="J181" s="92"/>
      <c r="K181" s="72">
        <f t="shared" si="143"/>
        <v>0</v>
      </c>
      <c r="L181" s="72"/>
      <c r="M181" s="72"/>
      <c r="N181" s="72"/>
      <c r="O181" s="72">
        <f t="shared" si="144"/>
        <v>0</v>
      </c>
      <c r="P181" s="72"/>
      <c r="Q181" s="72">
        <f t="shared" si="145"/>
        <v>0</v>
      </c>
      <c r="R181" s="72">
        <f t="shared" si="146"/>
        <v>0</v>
      </c>
      <c r="S181" s="89"/>
      <c r="T181" s="89"/>
      <c r="U181" s="21"/>
      <c r="V181" s="21"/>
      <c r="W181" s="21"/>
      <c r="X181" s="21"/>
      <c r="Y181" s="21"/>
      <c r="Z181" s="187"/>
      <c r="AA181" s="187"/>
      <c r="AB181" s="187"/>
      <c r="AC181" s="269"/>
      <c r="AD181" s="89"/>
      <c r="AE181" s="73">
        <f t="shared" si="147"/>
        <v>0</v>
      </c>
      <c r="AF181" s="129"/>
      <c r="AG181" s="129"/>
      <c r="AH181" s="248"/>
      <c r="AI181" s="248"/>
      <c r="AJ181" s="248"/>
      <c r="AK181" s="248"/>
      <c r="AL181" s="248"/>
      <c r="AM181" s="248"/>
      <c r="AN181" s="248"/>
      <c r="AO181" s="248"/>
      <c r="AP181" s="129"/>
      <c r="AQ181" s="129"/>
      <c r="AR181" s="129"/>
      <c r="AS181" s="129"/>
      <c r="AT181" s="129"/>
      <c r="AU181" s="129"/>
      <c r="AV181" s="129"/>
      <c r="AW181" s="129"/>
      <c r="AX181" s="130"/>
      <c r="AY181" s="130"/>
      <c r="AZ181" s="130"/>
      <c r="BA181" s="130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30"/>
      <c r="BM181" s="130"/>
      <c r="BN181" s="130"/>
      <c r="BO181" s="130"/>
      <c r="BP181" s="130"/>
      <c r="BQ181" s="130"/>
    </row>
    <row r="182" spans="1:69" s="8" customFormat="1" ht="11.25" hidden="1" customHeight="1">
      <c r="A182" s="135" t="s">
        <v>91</v>
      </c>
      <c r="B182" s="109"/>
      <c r="C182" s="92"/>
      <c r="D182" s="93"/>
      <c r="E182" s="95"/>
      <c r="F182" s="93"/>
      <c r="G182" s="96"/>
      <c r="H182" s="93"/>
      <c r="I182" s="93"/>
      <c r="J182" s="92"/>
      <c r="K182" s="72">
        <f t="shared" si="143"/>
        <v>0</v>
      </c>
      <c r="L182" s="72"/>
      <c r="M182" s="72"/>
      <c r="N182" s="72"/>
      <c r="O182" s="72">
        <f t="shared" si="144"/>
        <v>0</v>
      </c>
      <c r="P182" s="72"/>
      <c r="Q182" s="72">
        <f t="shared" si="145"/>
        <v>0</v>
      </c>
      <c r="R182" s="72">
        <f t="shared" si="146"/>
        <v>0</v>
      </c>
      <c r="S182" s="89"/>
      <c r="T182" s="89"/>
      <c r="U182" s="21"/>
      <c r="V182" s="21"/>
      <c r="W182" s="21"/>
      <c r="X182" s="21"/>
      <c r="Y182" s="21"/>
      <c r="Z182" s="187"/>
      <c r="AA182" s="187"/>
      <c r="AB182" s="187"/>
      <c r="AC182" s="269"/>
      <c r="AD182" s="89"/>
      <c r="AE182" s="73">
        <f t="shared" si="147"/>
        <v>0</v>
      </c>
      <c r="AF182" s="129"/>
      <c r="AG182" s="129"/>
      <c r="AH182" s="248"/>
      <c r="AI182" s="248"/>
      <c r="AJ182" s="248"/>
      <c r="AK182" s="248"/>
      <c r="AL182" s="248"/>
      <c r="AM182" s="248"/>
      <c r="AN182" s="248"/>
      <c r="AO182" s="248"/>
      <c r="AP182" s="129"/>
      <c r="AQ182" s="129"/>
      <c r="AR182" s="129"/>
      <c r="AS182" s="129"/>
      <c r="AT182" s="129"/>
      <c r="AU182" s="129"/>
      <c r="AV182" s="129"/>
      <c r="AW182" s="129"/>
      <c r="AX182" s="130"/>
      <c r="AY182" s="130"/>
      <c r="AZ182" s="130"/>
      <c r="BA182" s="130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30"/>
      <c r="BM182" s="130"/>
      <c r="BN182" s="130"/>
      <c r="BO182" s="130"/>
      <c r="BP182" s="130"/>
      <c r="BQ182" s="130"/>
    </row>
    <row r="183" spans="1:69" s="8" customFormat="1" ht="11.25" hidden="1" customHeight="1">
      <c r="A183" s="135" t="s">
        <v>92</v>
      </c>
      <c r="B183" s="109"/>
      <c r="C183" s="92"/>
      <c r="D183" s="93"/>
      <c r="E183" s="95"/>
      <c r="F183" s="93"/>
      <c r="G183" s="96"/>
      <c r="H183" s="93"/>
      <c r="I183" s="93"/>
      <c r="J183" s="92"/>
      <c r="K183" s="72">
        <f t="shared" si="143"/>
        <v>0</v>
      </c>
      <c r="L183" s="72"/>
      <c r="M183" s="72"/>
      <c r="N183" s="72"/>
      <c r="O183" s="72">
        <f t="shared" si="144"/>
        <v>0</v>
      </c>
      <c r="P183" s="72"/>
      <c r="Q183" s="72">
        <f t="shared" si="145"/>
        <v>0</v>
      </c>
      <c r="R183" s="72">
        <f t="shared" si="146"/>
        <v>0</v>
      </c>
      <c r="S183" s="89"/>
      <c r="T183" s="89"/>
      <c r="U183" s="21"/>
      <c r="V183" s="21"/>
      <c r="W183" s="21"/>
      <c r="X183" s="21"/>
      <c r="Y183" s="21"/>
      <c r="Z183" s="187"/>
      <c r="AA183" s="187"/>
      <c r="AB183" s="187"/>
      <c r="AC183" s="269"/>
      <c r="AD183" s="89"/>
      <c r="AE183" s="73">
        <f t="shared" si="147"/>
        <v>0</v>
      </c>
      <c r="AF183" s="129"/>
      <c r="AG183" s="129"/>
      <c r="AH183" s="248"/>
      <c r="AI183" s="248"/>
      <c r="AJ183" s="248"/>
      <c r="AK183" s="248"/>
      <c r="AL183" s="248"/>
      <c r="AM183" s="248"/>
      <c r="AN183" s="248"/>
      <c r="AO183" s="248"/>
      <c r="AP183" s="129"/>
      <c r="AQ183" s="129"/>
      <c r="AR183" s="129"/>
      <c r="AS183" s="129"/>
      <c r="AT183" s="129"/>
      <c r="AU183" s="129"/>
      <c r="AV183" s="129"/>
      <c r="AW183" s="129"/>
      <c r="AX183" s="130"/>
      <c r="AY183" s="130"/>
      <c r="AZ183" s="130"/>
      <c r="BA183" s="130"/>
      <c r="BB183" s="130"/>
      <c r="BC183" s="130"/>
      <c r="BD183" s="130"/>
      <c r="BE183" s="130"/>
      <c r="BF183" s="130"/>
      <c r="BG183" s="130"/>
      <c r="BH183" s="130"/>
      <c r="BI183" s="130"/>
      <c r="BJ183" s="130"/>
      <c r="BK183" s="130"/>
      <c r="BL183" s="130"/>
      <c r="BM183" s="130"/>
      <c r="BN183" s="130"/>
      <c r="BO183" s="130"/>
      <c r="BP183" s="130"/>
      <c r="BQ183" s="130"/>
    </row>
    <row r="184" spans="1:69" s="8" customFormat="1" ht="11.25" hidden="1" customHeight="1">
      <c r="A184" s="135" t="s">
        <v>93</v>
      </c>
      <c r="B184" s="109"/>
      <c r="C184" s="92"/>
      <c r="D184" s="93"/>
      <c r="E184" s="95"/>
      <c r="F184" s="93"/>
      <c r="G184" s="96"/>
      <c r="H184" s="93"/>
      <c r="I184" s="93"/>
      <c r="J184" s="92"/>
      <c r="K184" s="72">
        <f t="shared" si="143"/>
        <v>0</v>
      </c>
      <c r="L184" s="72"/>
      <c r="M184" s="72"/>
      <c r="N184" s="72"/>
      <c r="O184" s="72">
        <f t="shared" si="144"/>
        <v>0</v>
      </c>
      <c r="P184" s="72"/>
      <c r="Q184" s="72">
        <f t="shared" si="145"/>
        <v>0</v>
      </c>
      <c r="R184" s="72">
        <f t="shared" si="146"/>
        <v>0</v>
      </c>
      <c r="S184" s="89"/>
      <c r="T184" s="89"/>
      <c r="U184" s="21"/>
      <c r="V184" s="21"/>
      <c r="W184" s="21"/>
      <c r="X184" s="21"/>
      <c r="Y184" s="21"/>
      <c r="Z184" s="187"/>
      <c r="AA184" s="187"/>
      <c r="AB184" s="187"/>
      <c r="AC184" s="269"/>
      <c r="AD184" s="89"/>
      <c r="AE184" s="73">
        <f t="shared" si="147"/>
        <v>0</v>
      </c>
      <c r="AF184" s="129"/>
      <c r="AG184" s="129"/>
      <c r="AH184" s="248"/>
      <c r="AI184" s="248"/>
      <c r="AJ184" s="248"/>
      <c r="AK184" s="248"/>
      <c r="AL184" s="248"/>
      <c r="AM184" s="248"/>
      <c r="AN184" s="248"/>
      <c r="AO184" s="248"/>
      <c r="AP184" s="129"/>
      <c r="AQ184" s="129"/>
      <c r="AR184" s="129"/>
      <c r="AS184" s="129"/>
      <c r="AT184" s="129"/>
      <c r="AU184" s="129"/>
      <c r="AV184" s="129"/>
      <c r="AW184" s="129"/>
      <c r="AX184" s="130"/>
      <c r="AY184" s="130"/>
      <c r="AZ184" s="130"/>
      <c r="BA184" s="130"/>
      <c r="BB184" s="130"/>
      <c r="BC184" s="130"/>
      <c r="BD184" s="130"/>
      <c r="BE184" s="130"/>
      <c r="BF184" s="130"/>
      <c r="BG184" s="130"/>
      <c r="BH184" s="130"/>
      <c r="BI184" s="130"/>
      <c r="BJ184" s="130"/>
      <c r="BK184" s="130"/>
      <c r="BL184" s="130"/>
      <c r="BM184" s="130"/>
      <c r="BN184" s="130"/>
      <c r="BO184" s="130"/>
      <c r="BP184" s="130"/>
      <c r="BQ184" s="130"/>
    </row>
    <row r="185" spans="1:69" s="8" customFormat="1" ht="11.25" hidden="1" customHeight="1">
      <c r="A185" s="135" t="s">
        <v>94</v>
      </c>
      <c r="B185" s="109"/>
      <c r="C185" s="92"/>
      <c r="D185" s="93"/>
      <c r="E185" s="95"/>
      <c r="F185" s="93"/>
      <c r="G185" s="96"/>
      <c r="H185" s="93"/>
      <c r="I185" s="93"/>
      <c r="J185" s="92"/>
      <c r="K185" s="72">
        <f t="shared" si="143"/>
        <v>0</v>
      </c>
      <c r="L185" s="72"/>
      <c r="M185" s="72"/>
      <c r="N185" s="72"/>
      <c r="O185" s="72">
        <f t="shared" si="144"/>
        <v>0</v>
      </c>
      <c r="P185" s="72"/>
      <c r="Q185" s="72">
        <f t="shared" si="145"/>
        <v>0</v>
      </c>
      <c r="R185" s="72">
        <f t="shared" si="146"/>
        <v>0</v>
      </c>
      <c r="S185" s="89"/>
      <c r="T185" s="89"/>
      <c r="U185" s="21"/>
      <c r="V185" s="21"/>
      <c r="W185" s="21"/>
      <c r="X185" s="21"/>
      <c r="Y185" s="21"/>
      <c r="Z185" s="187"/>
      <c r="AA185" s="187"/>
      <c r="AB185" s="187"/>
      <c r="AC185" s="269"/>
      <c r="AD185" s="89"/>
      <c r="AE185" s="73">
        <f t="shared" si="147"/>
        <v>0</v>
      </c>
      <c r="AF185" s="129"/>
      <c r="AG185" s="129"/>
      <c r="AH185" s="248"/>
      <c r="AI185" s="248"/>
      <c r="AJ185" s="248"/>
      <c r="AK185" s="248"/>
      <c r="AL185" s="248"/>
      <c r="AM185" s="248"/>
      <c r="AN185" s="248"/>
      <c r="AO185" s="248"/>
      <c r="AP185" s="129"/>
      <c r="AQ185" s="129"/>
      <c r="AR185" s="129"/>
      <c r="AS185" s="129"/>
      <c r="AT185" s="129"/>
      <c r="AU185" s="129"/>
      <c r="AV185" s="129"/>
      <c r="AW185" s="129"/>
      <c r="AX185" s="130"/>
      <c r="AY185" s="130"/>
      <c r="AZ185" s="130"/>
      <c r="BA185" s="130"/>
      <c r="BB185" s="130"/>
      <c r="BC185" s="130"/>
      <c r="BD185" s="130"/>
      <c r="BE185" s="130"/>
      <c r="BF185" s="130"/>
      <c r="BG185" s="130"/>
      <c r="BH185" s="130"/>
      <c r="BI185" s="130"/>
      <c r="BJ185" s="130"/>
      <c r="BK185" s="130"/>
      <c r="BL185" s="130"/>
      <c r="BM185" s="130"/>
      <c r="BN185" s="130"/>
      <c r="BO185" s="130"/>
      <c r="BP185" s="130"/>
      <c r="BQ185" s="130"/>
    </row>
    <row r="186" spans="1:69" s="8" customFormat="1" ht="11.25" hidden="1" customHeight="1">
      <c r="A186" s="135" t="s">
        <v>95</v>
      </c>
      <c r="B186" s="109"/>
      <c r="C186" s="92"/>
      <c r="D186" s="93"/>
      <c r="E186" s="95"/>
      <c r="F186" s="93"/>
      <c r="G186" s="96"/>
      <c r="H186" s="93"/>
      <c r="I186" s="93"/>
      <c r="J186" s="92"/>
      <c r="K186" s="72">
        <f t="shared" si="143"/>
        <v>0</v>
      </c>
      <c r="L186" s="72"/>
      <c r="M186" s="72"/>
      <c r="N186" s="72"/>
      <c r="O186" s="72">
        <f t="shared" si="144"/>
        <v>0</v>
      </c>
      <c r="P186" s="72"/>
      <c r="Q186" s="72">
        <f t="shared" si="145"/>
        <v>0</v>
      </c>
      <c r="R186" s="72">
        <f t="shared" si="146"/>
        <v>0</v>
      </c>
      <c r="S186" s="89"/>
      <c r="T186" s="89"/>
      <c r="U186" s="21"/>
      <c r="V186" s="21"/>
      <c r="W186" s="21"/>
      <c r="X186" s="21"/>
      <c r="Y186" s="21"/>
      <c r="Z186" s="187"/>
      <c r="AA186" s="187"/>
      <c r="AB186" s="187"/>
      <c r="AC186" s="269"/>
      <c r="AD186" s="89"/>
      <c r="AE186" s="73">
        <f t="shared" si="147"/>
        <v>0</v>
      </c>
      <c r="AF186" s="129"/>
      <c r="AG186" s="129"/>
      <c r="AH186" s="248"/>
      <c r="AI186" s="248"/>
      <c r="AJ186" s="248"/>
      <c r="AK186" s="248"/>
      <c r="AL186" s="248"/>
      <c r="AM186" s="248"/>
      <c r="AN186" s="248"/>
      <c r="AO186" s="248"/>
      <c r="AP186" s="129"/>
      <c r="AQ186" s="129"/>
      <c r="AR186" s="129"/>
      <c r="AS186" s="129"/>
      <c r="AT186" s="129"/>
      <c r="AU186" s="129"/>
      <c r="AV186" s="129"/>
      <c r="AW186" s="129"/>
      <c r="AX186" s="130"/>
      <c r="AY186" s="130"/>
      <c r="AZ186" s="130"/>
      <c r="BA186" s="130"/>
      <c r="BB186" s="130"/>
      <c r="BC186" s="130"/>
      <c r="BD186" s="130"/>
      <c r="BE186" s="130"/>
      <c r="BF186" s="130"/>
      <c r="BG186" s="130"/>
      <c r="BH186" s="130"/>
      <c r="BI186" s="130"/>
      <c r="BJ186" s="130"/>
      <c r="BK186" s="130"/>
      <c r="BL186" s="130"/>
      <c r="BM186" s="130"/>
      <c r="BN186" s="130"/>
      <c r="BO186" s="130"/>
      <c r="BP186" s="130"/>
      <c r="BQ186" s="130"/>
    </row>
    <row r="187" spans="1:69" s="8" customFormat="1" ht="11.25" hidden="1" customHeight="1">
      <c r="A187" s="135" t="s">
        <v>96</v>
      </c>
      <c r="B187" s="109"/>
      <c r="C187" s="92"/>
      <c r="D187" s="93"/>
      <c r="E187" s="95"/>
      <c r="F187" s="93"/>
      <c r="G187" s="96"/>
      <c r="H187" s="93"/>
      <c r="I187" s="93"/>
      <c r="J187" s="92"/>
      <c r="K187" s="72">
        <f t="shared" si="143"/>
        <v>0</v>
      </c>
      <c r="L187" s="72"/>
      <c r="M187" s="72"/>
      <c r="N187" s="72"/>
      <c r="O187" s="72">
        <f t="shared" si="144"/>
        <v>0</v>
      </c>
      <c r="P187" s="72"/>
      <c r="Q187" s="72">
        <f t="shared" si="145"/>
        <v>0</v>
      </c>
      <c r="R187" s="72">
        <f t="shared" si="146"/>
        <v>0</v>
      </c>
      <c r="S187" s="89"/>
      <c r="T187" s="89"/>
      <c r="U187" s="21"/>
      <c r="V187" s="21"/>
      <c r="W187" s="21"/>
      <c r="X187" s="21"/>
      <c r="Y187" s="21"/>
      <c r="Z187" s="187"/>
      <c r="AA187" s="187"/>
      <c r="AB187" s="187"/>
      <c r="AC187" s="269"/>
      <c r="AD187" s="89"/>
      <c r="AE187" s="73">
        <f t="shared" si="147"/>
        <v>0</v>
      </c>
      <c r="AF187" s="129"/>
      <c r="AG187" s="129"/>
      <c r="AH187" s="248"/>
      <c r="AI187" s="248"/>
      <c r="AJ187" s="248"/>
      <c r="AK187" s="248"/>
      <c r="AL187" s="248"/>
      <c r="AM187" s="248"/>
      <c r="AN187" s="248"/>
      <c r="AO187" s="248"/>
      <c r="AP187" s="129"/>
      <c r="AQ187" s="129"/>
      <c r="AR187" s="129"/>
      <c r="AS187" s="129"/>
      <c r="AT187" s="129"/>
      <c r="AU187" s="129"/>
      <c r="AV187" s="129"/>
      <c r="AW187" s="129"/>
      <c r="AX187" s="130"/>
      <c r="AY187" s="130"/>
      <c r="AZ187" s="130"/>
      <c r="BA187" s="130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30"/>
      <c r="BM187" s="130"/>
      <c r="BN187" s="130"/>
      <c r="BO187" s="130"/>
      <c r="BP187" s="130"/>
      <c r="BQ187" s="130"/>
    </row>
    <row r="188" spans="1:69" s="8" customFormat="1" ht="11.25" hidden="1" customHeight="1">
      <c r="A188" s="135" t="s">
        <v>97</v>
      </c>
      <c r="B188" s="109"/>
      <c r="C188" s="92"/>
      <c r="D188" s="93"/>
      <c r="E188" s="95"/>
      <c r="F188" s="93"/>
      <c r="G188" s="96"/>
      <c r="H188" s="93"/>
      <c r="I188" s="93"/>
      <c r="J188" s="92"/>
      <c r="K188" s="72">
        <f t="shared" si="143"/>
        <v>0</v>
      </c>
      <c r="L188" s="72"/>
      <c r="M188" s="72"/>
      <c r="N188" s="72"/>
      <c r="O188" s="72">
        <f t="shared" si="144"/>
        <v>0</v>
      </c>
      <c r="P188" s="72"/>
      <c r="Q188" s="72">
        <f t="shared" si="145"/>
        <v>0</v>
      </c>
      <c r="R188" s="72">
        <f t="shared" si="146"/>
        <v>0</v>
      </c>
      <c r="S188" s="89"/>
      <c r="T188" s="89"/>
      <c r="U188" s="21"/>
      <c r="V188" s="21"/>
      <c r="W188" s="21"/>
      <c r="X188" s="21"/>
      <c r="Y188" s="21"/>
      <c r="Z188" s="187"/>
      <c r="AA188" s="187"/>
      <c r="AB188" s="187"/>
      <c r="AC188" s="269"/>
      <c r="AD188" s="89"/>
      <c r="AE188" s="73">
        <f t="shared" si="147"/>
        <v>0</v>
      </c>
      <c r="AF188" s="129"/>
      <c r="AG188" s="129"/>
      <c r="AH188" s="248"/>
      <c r="AI188" s="248"/>
      <c r="AJ188" s="248"/>
      <c r="AK188" s="248"/>
      <c r="AL188" s="248"/>
      <c r="AM188" s="248"/>
      <c r="AN188" s="248"/>
      <c r="AO188" s="248"/>
      <c r="AP188" s="129"/>
      <c r="AQ188" s="129"/>
      <c r="AR188" s="129"/>
      <c r="AS188" s="129"/>
      <c r="AT188" s="129"/>
      <c r="AU188" s="129"/>
      <c r="AV188" s="129"/>
      <c r="AW188" s="129"/>
      <c r="AX188" s="130"/>
      <c r="AY188" s="130"/>
      <c r="AZ188" s="130"/>
      <c r="BA188" s="130"/>
      <c r="BB188" s="130"/>
      <c r="BC188" s="130"/>
      <c r="BD188" s="130"/>
      <c r="BE188" s="130"/>
      <c r="BF188" s="130"/>
      <c r="BG188" s="130"/>
      <c r="BH188" s="130"/>
      <c r="BI188" s="130"/>
      <c r="BJ188" s="130"/>
      <c r="BK188" s="130"/>
      <c r="BL188" s="130"/>
      <c r="BM188" s="130"/>
      <c r="BN188" s="130"/>
      <c r="BO188" s="130"/>
      <c r="BP188" s="130"/>
      <c r="BQ188" s="130"/>
    </row>
    <row r="189" spans="1:69" s="8" customFormat="1" ht="11.25" hidden="1" customHeight="1">
      <c r="A189" s="135" t="s">
        <v>98</v>
      </c>
      <c r="B189" s="109"/>
      <c r="C189" s="92"/>
      <c r="D189" s="93"/>
      <c r="E189" s="95"/>
      <c r="F189" s="93"/>
      <c r="G189" s="96"/>
      <c r="H189" s="93"/>
      <c r="I189" s="93"/>
      <c r="J189" s="92"/>
      <c r="K189" s="72">
        <f t="shared" si="143"/>
        <v>0</v>
      </c>
      <c r="L189" s="72"/>
      <c r="M189" s="72"/>
      <c r="N189" s="72"/>
      <c r="O189" s="72">
        <f t="shared" si="144"/>
        <v>0</v>
      </c>
      <c r="P189" s="72"/>
      <c r="Q189" s="72">
        <f t="shared" si="145"/>
        <v>0</v>
      </c>
      <c r="R189" s="72">
        <f t="shared" si="146"/>
        <v>0</v>
      </c>
      <c r="S189" s="89"/>
      <c r="T189" s="89"/>
      <c r="U189" s="21"/>
      <c r="V189" s="21"/>
      <c r="W189" s="21"/>
      <c r="X189" s="21"/>
      <c r="Y189" s="21"/>
      <c r="Z189" s="187"/>
      <c r="AA189" s="187"/>
      <c r="AB189" s="187"/>
      <c r="AC189" s="269"/>
      <c r="AD189" s="89"/>
      <c r="AE189" s="73">
        <f t="shared" si="147"/>
        <v>0</v>
      </c>
      <c r="AF189" s="129"/>
      <c r="AG189" s="129"/>
      <c r="AH189" s="248"/>
      <c r="AI189" s="248"/>
      <c r="AJ189" s="248"/>
      <c r="AK189" s="248"/>
      <c r="AL189" s="248"/>
      <c r="AM189" s="248"/>
      <c r="AN189" s="248"/>
      <c r="AO189" s="248"/>
      <c r="AP189" s="129"/>
      <c r="AQ189" s="129"/>
      <c r="AR189" s="129"/>
      <c r="AS189" s="129"/>
      <c r="AT189" s="129"/>
      <c r="AU189" s="129"/>
      <c r="AV189" s="129"/>
      <c r="AW189" s="129"/>
      <c r="AX189" s="130"/>
      <c r="AY189" s="130"/>
      <c r="AZ189" s="130"/>
      <c r="BA189" s="130"/>
      <c r="BB189" s="130"/>
      <c r="BC189" s="130"/>
      <c r="BD189" s="130"/>
      <c r="BE189" s="130"/>
      <c r="BF189" s="130"/>
      <c r="BG189" s="130"/>
      <c r="BH189" s="130"/>
      <c r="BI189" s="130"/>
      <c r="BJ189" s="130"/>
      <c r="BK189" s="130"/>
      <c r="BL189" s="130"/>
      <c r="BM189" s="130"/>
      <c r="BN189" s="130"/>
      <c r="BO189" s="130"/>
      <c r="BP189" s="130"/>
      <c r="BQ189" s="130"/>
    </row>
    <row r="190" spans="1:69" s="8" customFormat="1" ht="11.25" hidden="1" customHeight="1">
      <c r="A190" s="135" t="s">
        <v>99</v>
      </c>
      <c r="B190" s="109"/>
      <c r="C190" s="92"/>
      <c r="D190" s="93"/>
      <c r="E190" s="95"/>
      <c r="F190" s="93"/>
      <c r="G190" s="96"/>
      <c r="H190" s="93"/>
      <c r="I190" s="93"/>
      <c r="J190" s="92"/>
      <c r="K190" s="72">
        <f t="shared" si="143"/>
        <v>0</v>
      </c>
      <c r="L190" s="72"/>
      <c r="M190" s="72"/>
      <c r="N190" s="72"/>
      <c r="O190" s="72">
        <f t="shared" si="144"/>
        <v>0</v>
      </c>
      <c r="P190" s="72"/>
      <c r="Q190" s="72">
        <f t="shared" si="145"/>
        <v>0</v>
      </c>
      <c r="R190" s="72">
        <f t="shared" si="146"/>
        <v>0</v>
      </c>
      <c r="S190" s="89"/>
      <c r="T190" s="89"/>
      <c r="U190" s="21"/>
      <c r="V190" s="21"/>
      <c r="W190" s="21"/>
      <c r="X190" s="21"/>
      <c r="Y190" s="21"/>
      <c r="Z190" s="187"/>
      <c r="AA190" s="187"/>
      <c r="AB190" s="187"/>
      <c r="AC190" s="269"/>
      <c r="AD190" s="89"/>
      <c r="AE190" s="73">
        <f t="shared" si="147"/>
        <v>0</v>
      </c>
      <c r="AF190" s="129"/>
      <c r="AG190" s="129"/>
      <c r="AH190" s="248"/>
      <c r="AI190" s="248"/>
      <c r="AJ190" s="248"/>
      <c r="AK190" s="248"/>
      <c r="AL190" s="248"/>
      <c r="AM190" s="248"/>
      <c r="AN190" s="248"/>
      <c r="AO190" s="248"/>
      <c r="AP190" s="129"/>
      <c r="AQ190" s="129"/>
      <c r="AR190" s="129"/>
      <c r="AS190" s="129"/>
      <c r="AT190" s="129"/>
      <c r="AU190" s="129"/>
      <c r="AV190" s="129"/>
      <c r="AW190" s="129"/>
      <c r="AX190" s="130"/>
      <c r="AY190" s="130"/>
      <c r="AZ190" s="130"/>
      <c r="BA190" s="130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30"/>
      <c r="BM190" s="130"/>
      <c r="BN190" s="130"/>
      <c r="BO190" s="130"/>
      <c r="BP190" s="130"/>
      <c r="BQ190" s="130"/>
    </row>
    <row r="191" spans="1:69" s="8" customFormat="1" ht="11.25" hidden="1" customHeight="1">
      <c r="A191" s="135" t="s">
        <v>100</v>
      </c>
      <c r="B191" s="109"/>
      <c r="C191" s="92"/>
      <c r="D191" s="93"/>
      <c r="E191" s="95"/>
      <c r="F191" s="93"/>
      <c r="G191" s="96"/>
      <c r="H191" s="93"/>
      <c r="I191" s="93"/>
      <c r="J191" s="92"/>
      <c r="K191" s="72">
        <f t="shared" si="143"/>
        <v>0</v>
      </c>
      <c r="L191" s="72"/>
      <c r="M191" s="72"/>
      <c r="N191" s="72"/>
      <c r="O191" s="72">
        <f t="shared" si="144"/>
        <v>0</v>
      </c>
      <c r="P191" s="72"/>
      <c r="Q191" s="72">
        <f t="shared" si="145"/>
        <v>0</v>
      </c>
      <c r="R191" s="72">
        <f t="shared" si="146"/>
        <v>0</v>
      </c>
      <c r="S191" s="89"/>
      <c r="T191" s="89"/>
      <c r="U191" s="21"/>
      <c r="V191" s="21"/>
      <c r="W191" s="21"/>
      <c r="X191" s="21"/>
      <c r="Y191" s="21"/>
      <c r="Z191" s="187"/>
      <c r="AA191" s="187"/>
      <c r="AB191" s="187"/>
      <c r="AC191" s="269"/>
      <c r="AD191" s="89"/>
      <c r="AE191" s="73">
        <f t="shared" si="147"/>
        <v>0</v>
      </c>
      <c r="AF191" s="129"/>
      <c r="AG191" s="129"/>
      <c r="AH191" s="248"/>
      <c r="AI191" s="248"/>
      <c r="AJ191" s="248"/>
      <c r="AK191" s="248"/>
      <c r="AL191" s="248"/>
      <c r="AM191" s="248"/>
      <c r="AN191" s="248"/>
      <c r="AO191" s="248"/>
      <c r="AP191" s="129"/>
      <c r="AQ191" s="129"/>
      <c r="AR191" s="129"/>
      <c r="AS191" s="129"/>
      <c r="AT191" s="129"/>
      <c r="AU191" s="129"/>
      <c r="AV191" s="129"/>
      <c r="AW191" s="129"/>
      <c r="AX191" s="130"/>
      <c r="AY191" s="130"/>
      <c r="AZ191" s="130"/>
      <c r="BA191" s="130"/>
      <c r="BB191" s="130"/>
      <c r="BC191" s="130"/>
      <c r="BD191" s="130"/>
      <c r="BE191" s="130"/>
      <c r="BF191" s="130"/>
      <c r="BG191" s="130"/>
      <c r="BH191" s="130"/>
      <c r="BI191" s="130"/>
      <c r="BJ191" s="130"/>
      <c r="BK191" s="130"/>
      <c r="BL191" s="130"/>
      <c r="BM191" s="130"/>
      <c r="BN191" s="130"/>
      <c r="BO191" s="130"/>
      <c r="BP191" s="130"/>
      <c r="BQ191" s="130"/>
    </row>
    <row r="192" spans="1:69" s="8" customFormat="1" ht="11.25" hidden="1" customHeight="1">
      <c r="A192" s="135" t="s">
        <v>101</v>
      </c>
      <c r="B192" s="109"/>
      <c r="C192" s="92"/>
      <c r="D192" s="93"/>
      <c r="E192" s="95"/>
      <c r="F192" s="93"/>
      <c r="G192" s="96"/>
      <c r="H192" s="93"/>
      <c r="I192" s="93"/>
      <c r="J192" s="92"/>
      <c r="K192" s="72">
        <f t="shared" si="143"/>
        <v>0</v>
      </c>
      <c r="L192" s="72"/>
      <c r="M192" s="72"/>
      <c r="N192" s="72"/>
      <c r="O192" s="72">
        <f t="shared" si="144"/>
        <v>0</v>
      </c>
      <c r="P192" s="72"/>
      <c r="Q192" s="72">
        <f t="shared" si="145"/>
        <v>0</v>
      </c>
      <c r="R192" s="72">
        <f t="shared" si="146"/>
        <v>0</v>
      </c>
      <c r="S192" s="89"/>
      <c r="T192" s="89"/>
      <c r="U192" s="21"/>
      <c r="V192" s="21"/>
      <c r="W192" s="21"/>
      <c r="X192" s="21"/>
      <c r="Y192" s="21"/>
      <c r="Z192" s="187"/>
      <c r="AA192" s="187"/>
      <c r="AB192" s="187"/>
      <c r="AC192" s="269"/>
      <c r="AD192" s="89"/>
      <c r="AE192" s="73">
        <f t="shared" si="147"/>
        <v>0</v>
      </c>
      <c r="AF192" s="129"/>
      <c r="AG192" s="129"/>
      <c r="AH192" s="248"/>
      <c r="AI192" s="248"/>
      <c r="AJ192" s="248"/>
      <c r="AK192" s="248"/>
      <c r="AL192" s="248"/>
      <c r="AM192" s="248"/>
      <c r="AN192" s="248"/>
      <c r="AO192" s="248"/>
      <c r="AP192" s="129"/>
      <c r="AQ192" s="129"/>
      <c r="AR192" s="129"/>
      <c r="AS192" s="129"/>
      <c r="AT192" s="129"/>
      <c r="AU192" s="129"/>
      <c r="AV192" s="129"/>
      <c r="AW192" s="129"/>
      <c r="AX192" s="130"/>
      <c r="AY192" s="130"/>
      <c r="AZ192" s="130"/>
      <c r="BA192" s="130"/>
      <c r="BB192" s="130"/>
      <c r="BC192" s="130"/>
      <c r="BD192" s="130"/>
      <c r="BE192" s="130"/>
      <c r="BF192" s="130"/>
      <c r="BG192" s="130"/>
      <c r="BH192" s="130"/>
      <c r="BI192" s="130"/>
      <c r="BJ192" s="130"/>
      <c r="BK192" s="130"/>
      <c r="BL192" s="130"/>
      <c r="BM192" s="130"/>
      <c r="BN192" s="130"/>
      <c r="BO192" s="130"/>
      <c r="BP192" s="130"/>
      <c r="BQ192" s="130"/>
    </row>
    <row r="193" spans="1:69" s="8" customFormat="1" ht="11.25" hidden="1" customHeight="1">
      <c r="A193" s="135" t="s">
        <v>102</v>
      </c>
      <c r="B193" s="109"/>
      <c r="C193" s="92"/>
      <c r="D193" s="93"/>
      <c r="E193" s="95"/>
      <c r="F193" s="93"/>
      <c r="G193" s="96"/>
      <c r="H193" s="93"/>
      <c r="I193" s="93"/>
      <c r="J193" s="92"/>
      <c r="K193" s="72">
        <f t="shared" si="143"/>
        <v>0</v>
      </c>
      <c r="L193" s="72"/>
      <c r="M193" s="72"/>
      <c r="N193" s="72"/>
      <c r="O193" s="72">
        <f t="shared" si="144"/>
        <v>0</v>
      </c>
      <c r="P193" s="72"/>
      <c r="Q193" s="72">
        <f t="shared" si="145"/>
        <v>0</v>
      </c>
      <c r="R193" s="72">
        <f t="shared" si="146"/>
        <v>0</v>
      </c>
      <c r="S193" s="89"/>
      <c r="T193" s="89"/>
      <c r="U193" s="21"/>
      <c r="V193" s="21"/>
      <c r="W193" s="21"/>
      <c r="X193" s="21"/>
      <c r="Y193" s="21"/>
      <c r="Z193" s="187"/>
      <c r="AA193" s="187"/>
      <c r="AB193" s="187"/>
      <c r="AC193" s="269"/>
      <c r="AD193" s="89"/>
      <c r="AE193" s="73">
        <f t="shared" si="147"/>
        <v>0</v>
      </c>
      <c r="AF193" s="129"/>
      <c r="AG193" s="129"/>
      <c r="AH193" s="248"/>
      <c r="AI193" s="248"/>
      <c r="AJ193" s="248"/>
      <c r="AK193" s="248"/>
      <c r="AL193" s="248"/>
      <c r="AM193" s="248"/>
      <c r="AN193" s="248"/>
      <c r="AO193" s="248"/>
      <c r="AP193" s="129"/>
      <c r="AQ193" s="129"/>
      <c r="AR193" s="129"/>
      <c r="AS193" s="129"/>
      <c r="AT193" s="129"/>
      <c r="AU193" s="129"/>
      <c r="AV193" s="129"/>
      <c r="AW193" s="129"/>
      <c r="AX193" s="130"/>
      <c r="AY193" s="130"/>
      <c r="AZ193" s="130"/>
      <c r="BA193" s="130"/>
      <c r="BB193" s="130"/>
      <c r="BC193" s="130"/>
      <c r="BD193" s="130"/>
      <c r="BE193" s="130"/>
      <c r="BF193" s="130"/>
      <c r="BG193" s="130"/>
      <c r="BH193" s="130"/>
      <c r="BI193" s="130"/>
      <c r="BJ193" s="130"/>
      <c r="BK193" s="130"/>
      <c r="BL193" s="130"/>
      <c r="BM193" s="130"/>
      <c r="BN193" s="130"/>
      <c r="BO193" s="130"/>
      <c r="BP193" s="130"/>
      <c r="BQ193" s="130"/>
    </row>
    <row r="194" spans="1:69" s="8" customFormat="1" ht="11.25" hidden="1" customHeight="1">
      <c r="A194" s="135" t="s">
        <v>103</v>
      </c>
      <c r="B194" s="109"/>
      <c r="C194" s="92"/>
      <c r="D194" s="93"/>
      <c r="E194" s="95"/>
      <c r="F194" s="93"/>
      <c r="G194" s="96"/>
      <c r="H194" s="93"/>
      <c r="I194" s="93"/>
      <c r="J194" s="92"/>
      <c r="K194" s="72">
        <f t="shared" si="143"/>
        <v>0</v>
      </c>
      <c r="L194" s="72"/>
      <c r="M194" s="72"/>
      <c r="N194" s="72"/>
      <c r="O194" s="72">
        <f t="shared" si="144"/>
        <v>0</v>
      </c>
      <c r="P194" s="72"/>
      <c r="Q194" s="72">
        <f t="shared" si="145"/>
        <v>0</v>
      </c>
      <c r="R194" s="72">
        <f t="shared" si="146"/>
        <v>0</v>
      </c>
      <c r="S194" s="89"/>
      <c r="T194" s="89"/>
      <c r="U194" s="21"/>
      <c r="V194" s="21"/>
      <c r="W194" s="21"/>
      <c r="X194" s="21"/>
      <c r="Y194" s="21"/>
      <c r="Z194" s="187"/>
      <c r="AA194" s="187"/>
      <c r="AB194" s="187"/>
      <c r="AC194" s="269"/>
      <c r="AD194" s="89"/>
      <c r="AE194" s="73">
        <f t="shared" si="147"/>
        <v>0</v>
      </c>
      <c r="AF194" s="129"/>
      <c r="AG194" s="129"/>
      <c r="AH194" s="248"/>
      <c r="AI194" s="248"/>
      <c r="AJ194" s="248"/>
      <c r="AK194" s="248"/>
      <c r="AL194" s="248"/>
      <c r="AM194" s="248"/>
      <c r="AN194" s="248"/>
      <c r="AO194" s="248"/>
      <c r="AP194" s="129"/>
      <c r="AQ194" s="129"/>
      <c r="AR194" s="129"/>
      <c r="AS194" s="129"/>
      <c r="AT194" s="129"/>
      <c r="AU194" s="129"/>
      <c r="AV194" s="129"/>
      <c r="AW194" s="129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</row>
    <row r="195" spans="1:69" s="8" customFormat="1" ht="11.25" hidden="1" customHeight="1">
      <c r="A195" s="135" t="s">
        <v>104</v>
      </c>
      <c r="B195" s="109"/>
      <c r="C195" s="92"/>
      <c r="D195" s="93"/>
      <c r="E195" s="95"/>
      <c r="F195" s="93"/>
      <c r="G195" s="96"/>
      <c r="H195" s="93"/>
      <c r="I195" s="93"/>
      <c r="J195" s="92"/>
      <c r="K195" s="72">
        <f t="shared" si="143"/>
        <v>0</v>
      </c>
      <c r="L195" s="72"/>
      <c r="M195" s="72"/>
      <c r="N195" s="72"/>
      <c r="O195" s="72">
        <f t="shared" si="144"/>
        <v>0</v>
      </c>
      <c r="P195" s="72"/>
      <c r="Q195" s="72">
        <f t="shared" si="145"/>
        <v>0</v>
      </c>
      <c r="R195" s="72">
        <f t="shared" si="146"/>
        <v>0</v>
      </c>
      <c r="S195" s="89"/>
      <c r="T195" s="89"/>
      <c r="U195" s="21"/>
      <c r="V195" s="21"/>
      <c r="W195" s="21"/>
      <c r="X195" s="21"/>
      <c r="Y195" s="21"/>
      <c r="Z195" s="187"/>
      <c r="AA195" s="187"/>
      <c r="AB195" s="187"/>
      <c r="AC195" s="269"/>
      <c r="AD195" s="89"/>
      <c r="AE195" s="73">
        <f t="shared" si="147"/>
        <v>0</v>
      </c>
      <c r="AF195" s="129"/>
      <c r="AG195" s="129"/>
      <c r="AH195" s="248"/>
      <c r="AI195" s="248"/>
      <c r="AJ195" s="248"/>
      <c r="AK195" s="248"/>
      <c r="AL195" s="248"/>
      <c r="AM195" s="248"/>
      <c r="AN195" s="248"/>
      <c r="AO195" s="248"/>
      <c r="AP195" s="129"/>
      <c r="AQ195" s="129"/>
      <c r="AR195" s="129"/>
      <c r="AS195" s="129"/>
      <c r="AT195" s="129"/>
      <c r="AU195" s="129"/>
      <c r="AV195" s="129"/>
      <c r="AW195" s="129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</row>
    <row r="196" spans="1:69" s="8" customFormat="1" ht="11.25" hidden="1" customHeight="1">
      <c r="A196" s="135" t="s">
        <v>105</v>
      </c>
      <c r="B196" s="109"/>
      <c r="C196" s="92"/>
      <c r="D196" s="93"/>
      <c r="E196" s="95"/>
      <c r="F196" s="93"/>
      <c r="G196" s="96"/>
      <c r="H196" s="93"/>
      <c r="I196" s="93"/>
      <c r="J196" s="92"/>
      <c r="K196" s="72">
        <f t="shared" si="143"/>
        <v>0</v>
      </c>
      <c r="L196" s="72"/>
      <c r="M196" s="72"/>
      <c r="N196" s="72"/>
      <c r="O196" s="72">
        <f t="shared" si="144"/>
        <v>0</v>
      </c>
      <c r="P196" s="72"/>
      <c r="Q196" s="72">
        <f t="shared" si="145"/>
        <v>0</v>
      </c>
      <c r="R196" s="72">
        <f t="shared" si="146"/>
        <v>0</v>
      </c>
      <c r="S196" s="89"/>
      <c r="T196" s="89"/>
      <c r="U196" s="21"/>
      <c r="V196" s="21"/>
      <c r="W196" s="21"/>
      <c r="X196" s="21"/>
      <c r="Y196" s="21"/>
      <c r="Z196" s="187"/>
      <c r="AA196" s="187"/>
      <c r="AB196" s="187"/>
      <c r="AC196" s="269"/>
      <c r="AD196" s="89"/>
      <c r="AE196" s="73">
        <f t="shared" si="147"/>
        <v>0</v>
      </c>
      <c r="AF196" s="129"/>
      <c r="AG196" s="129"/>
      <c r="AH196" s="248"/>
      <c r="AI196" s="248"/>
      <c r="AJ196" s="248"/>
      <c r="AK196" s="248"/>
      <c r="AL196" s="248"/>
      <c r="AM196" s="248"/>
      <c r="AN196" s="248"/>
      <c r="AO196" s="248"/>
      <c r="AP196" s="129"/>
      <c r="AQ196" s="129"/>
      <c r="AR196" s="129"/>
      <c r="AS196" s="129"/>
      <c r="AT196" s="129"/>
      <c r="AU196" s="129"/>
      <c r="AV196" s="129"/>
      <c r="AW196" s="129"/>
      <c r="AX196" s="130"/>
      <c r="AY196" s="130"/>
      <c r="AZ196" s="130"/>
      <c r="BA196" s="130"/>
      <c r="BB196" s="130"/>
      <c r="BC196" s="130"/>
      <c r="BD196" s="130"/>
      <c r="BE196" s="130"/>
      <c r="BF196" s="130"/>
      <c r="BG196" s="130"/>
      <c r="BH196" s="130"/>
      <c r="BI196" s="130"/>
      <c r="BJ196" s="130"/>
      <c r="BK196" s="130"/>
      <c r="BL196" s="130"/>
      <c r="BM196" s="130"/>
      <c r="BN196" s="130"/>
      <c r="BO196" s="130"/>
      <c r="BP196" s="130"/>
      <c r="BQ196" s="130"/>
    </row>
    <row r="197" spans="1:69" s="8" customFormat="1" ht="11.25" hidden="1" customHeight="1">
      <c r="A197" s="135" t="s">
        <v>106</v>
      </c>
      <c r="B197" s="109"/>
      <c r="C197" s="92"/>
      <c r="D197" s="93"/>
      <c r="E197" s="95"/>
      <c r="F197" s="93"/>
      <c r="G197" s="96"/>
      <c r="H197" s="93"/>
      <c r="I197" s="93"/>
      <c r="J197" s="92"/>
      <c r="K197" s="72">
        <f t="shared" si="143"/>
        <v>0</v>
      </c>
      <c r="L197" s="72"/>
      <c r="M197" s="72"/>
      <c r="N197" s="72"/>
      <c r="O197" s="72">
        <f t="shared" si="144"/>
        <v>0</v>
      </c>
      <c r="P197" s="72"/>
      <c r="Q197" s="72">
        <f t="shared" si="145"/>
        <v>0</v>
      </c>
      <c r="R197" s="72">
        <f t="shared" si="146"/>
        <v>0</v>
      </c>
      <c r="S197" s="89"/>
      <c r="T197" s="89"/>
      <c r="U197" s="21"/>
      <c r="V197" s="21"/>
      <c r="W197" s="21"/>
      <c r="X197" s="21"/>
      <c r="Y197" s="21"/>
      <c r="Z197" s="187"/>
      <c r="AA197" s="187"/>
      <c r="AB197" s="187"/>
      <c r="AC197" s="269"/>
      <c r="AD197" s="89"/>
      <c r="AE197" s="73">
        <f t="shared" si="147"/>
        <v>0</v>
      </c>
      <c r="AF197" s="129"/>
      <c r="AG197" s="129"/>
      <c r="AH197" s="248"/>
      <c r="AI197" s="248"/>
      <c r="AJ197" s="248"/>
      <c r="AK197" s="248"/>
      <c r="AL197" s="248"/>
      <c r="AM197" s="248"/>
      <c r="AN197" s="248"/>
      <c r="AO197" s="248"/>
      <c r="AP197" s="129"/>
      <c r="AQ197" s="129"/>
      <c r="AR197" s="129"/>
      <c r="AS197" s="129"/>
      <c r="AT197" s="129"/>
      <c r="AU197" s="129"/>
      <c r="AV197" s="129"/>
      <c r="AW197" s="129"/>
      <c r="AX197" s="130"/>
      <c r="AY197" s="130"/>
      <c r="AZ197" s="130"/>
      <c r="BA197" s="130"/>
      <c r="BB197" s="130"/>
      <c r="BC197" s="130"/>
      <c r="BD197" s="130"/>
      <c r="BE197" s="130"/>
      <c r="BF197" s="130"/>
      <c r="BG197" s="130"/>
      <c r="BH197" s="130"/>
      <c r="BI197" s="130"/>
      <c r="BJ197" s="130"/>
      <c r="BK197" s="130"/>
      <c r="BL197" s="130"/>
      <c r="BM197" s="130"/>
      <c r="BN197" s="130"/>
      <c r="BO197" s="130"/>
      <c r="BP197" s="130"/>
      <c r="BQ197" s="130"/>
    </row>
    <row r="198" spans="1:69" s="8" customFormat="1" ht="11.25" hidden="1" customHeight="1">
      <c r="A198" s="135" t="s">
        <v>107</v>
      </c>
      <c r="B198" s="109"/>
      <c r="C198" s="92"/>
      <c r="D198" s="93"/>
      <c r="E198" s="95"/>
      <c r="F198" s="93"/>
      <c r="G198" s="96"/>
      <c r="H198" s="93"/>
      <c r="I198" s="93"/>
      <c r="J198" s="92"/>
      <c r="K198" s="72">
        <f t="shared" si="143"/>
        <v>0</v>
      </c>
      <c r="L198" s="72"/>
      <c r="M198" s="72"/>
      <c r="N198" s="72"/>
      <c r="O198" s="72">
        <f t="shared" si="144"/>
        <v>0</v>
      </c>
      <c r="P198" s="72"/>
      <c r="Q198" s="72">
        <f t="shared" si="145"/>
        <v>0</v>
      </c>
      <c r="R198" s="72">
        <f t="shared" si="146"/>
        <v>0</v>
      </c>
      <c r="S198" s="89"/>
      <c r="T198" s="89"/>
      <c r="U198" s="21"/>
      <c r="V198" s="21"/>
      <c r="W198" s="21"/>
      <c r="X198" s="21"/>
      <c r="Y198" s="21"/>
      <c r="Z198" s="187"/>
      <c r="AA198" s="187"/>
      <c r="AB198" s="187"/>
      <c r="AC198" s="269"/>
      <c r="AD198" s="89"/>
      <c r="AE198" s="73">
        <f t="shared" si="147"/>
        <v>0</v>
      </c>
      <c r="AF198" s="129"/>
      <c r="AG198" s="129"/>
      <c r="AH198" s="248"/>
      <c r="AI198" s="248"/>
      <c r="AJ198" s="248"/>
      <c r="AK198" s="248"/>
      <c r="AL198" s="248"/>
      <c r="AM198" s="248"/>
      <c r="AN198" s="248"/>
      <c r="AO198" s="248"/>
      <c r="AP198" s="129"/>
      <c r="AQ198" s="129"/>
      <c r="AR198" s="129"/>
      <c r="AS198" s="129"/>
      <c r="AT198" s="129"/>
      <c r="AU198" s="129"/>
      <c r="AV198" s="129"/>
      <c r="AW198" s="129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N198" s="130"/>
      <c r="BO198" s="130"/>
      <c r="BP198" s="130"/>
      <c r="BQ198" s="130"/>
    </row>
    <row r="199" spans="1:69" s="8" customFormat="1" ht="11.25" hidden="1" customHeight="1">
      <c r="A199" s="135" t="s">
        <v>108</v>
      </c>
      <c r="B199" s="109"/>
      <c r="C199" s="92"/>
      <c r="D199" s="93"/>
      <c r="E199" s="95"/>
      <c r="F199" s="93"/>
      <c r="G199" s="96"/>
      <c r="H199" s="93"/>
      <c r="I199" s="93"/>
      <c r="J199" s="92"/>
      <c r="K199" s="72">
        <f t="shared" si="143"/>
        <v>0</v>
      </c>
      <c r="L199" s="72"/>
      <c r="M199" s="72"/>
      <c r="N199" s="72"/>
      <c r="O199" s="72">
        <f t="shared" si="144"/>
        <v>0</v>
      </c>
      <c r="P199" s="72"/>
      <c r="Q199" s="72">
        <f t="shared" si="145"/>
        <v>0</v>
      </c>
      <c r="R199" s="72">
        <f t="shared" si="146"/>
        <v>0</v>
      </c>
      <c r="S199" s="89"/>
      <c r="T199" s="89"/>
      <c r="U199" s="21"/>
      <c r="V199" s="21"/>
      <c r="W199" s="21"/>
      <c r="X199" s="21"/>
      <c r="Y199" s="21"/>
      <c r="Z199" s="187"/>
      <c r="AA199" s="187"/>
      <c r="AB199" s="187"/>
      <c r="AC199" s="269"/>
      <c r="AD199" s="89"/>
      <c r="AE199" s="73">
        <f t="shared" si="147"/>
        <v>0</v>
      </c>
      <c r="AF199" s="129"/>
      <c r="AG199" s="129"/>
      <c r="AH199" s="248"/>
      <c r="AI199" s="248"/>
      <c r="AJ199" s="248"/>
      <c r="AK199" s="248"/>
      <c r="AL199" s="248"/>
      <c r="AM199" s="248"/>
      <c r="AN199" s="248"/>
      <c r="AO199" s="248"/>
      <c r="AP199" s="129"/>
      <c r="AQ199" s="129"/>
      <c r="AR199" s="129"/>
      <c r="AS199" s="129"/>
      <c r="AT199" s="129"/>
      <c r="AU199" s="129"/>
      <c r="AV199" s="129"/>
      <c r="AW199" s="129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N199" s="130"/>
      <c r="BO199" s="130"/>
      <c r="BP199" s="130"/>
      <c r="BQ199" s="130"/>
    </row>
    <row r="200" spans="1:69" s="8" customFormat="1" ht="11.25" hidden="1" customHeight="1">
      <c r="A200" s="135" t="s">
        <v>109</v>
      </c>
      <c r="B200" s="109"/>
      <c r="C200" s="92"/>
      <c r="D200" s="93"/>
      <c r="E200" s="95"/>
      <c r="F200" s="93"/>
      <c r="G200" s="96"/>
      <c r="H200" s="93"/>
      <c r="I200" s="93"/>
      <c r="J200" s="92"/>
      <c r="K200" s="72">
        <f t="shared" si="143"/>
        <v>0</v>
      </c>
      <c r="L200" s="72"/>
      <c r="M200" s="72"/>
      <c r="N200" s="72"/>
      <c r="O200" s="72">
        <f t="shared" si="144"/>
        <v>0</v>
      </c>
      <c r="P200" s="72"/>
      <c r="Q200" s="72">
        <f t="shared" si="145"/>
        <v>0</v>
      </c>
      <c r="R200" s="72">
        <f t="shared" si="146"/>
        <v>0</v>
      </c>
      <c r="S200" s="89"/>
      <c r="T200" s="89"/>
      <c r="U200" s="21"/>
      <c r="V200" s="21"/>
      <c r="W200" s="21"/>
      <c r="X200" s="21"/>
      <c r="Y200" s="21"/>
      <c r="Z200" s="187"/>
      <c r="AA200" s="187"/>
      <c r="AB200" s="187"/>
      <c r="AC200" s="269"/>
      <c r="AD200" s="89"/>
      <c r="AE200" s="73">
        <f t="shared" si="147"/>
        <v>0</v>
      </c>
      <c r="AF200" s="129"/>
      <c r="AG200" s="129"/>
      <c r="AH200" s="248"/>
      <c r="AI200" s="248"/>
      <c r="AJ200" s="248"/>
      <c r="AK200" s="248"/>
      <c r="AL200" s="248"/>
      <c r="AM200" s="248"/>
      <c r="AN200" s="248"/>
      <c r="AO200" s="248"/>
      <c r="AP200" s="129"/>
      <c r="AQ200" s="129"/>
      <c r="AR200" s="129"/>
      <c r="AS200" s="129"/>
      <c r="AT200" s="129"/>
      <c r="AU200" s="129"/>
      <c r="AV200" s="129"/>
      <c r="AW200" s="129"/>
      <c r="AX200" s="130"/>
      <c r="AY200" s="130"/>
      <c r="AZ200" s="130"/>
      <c r="BA200" s="130"/>
      <c r="BB200" s="130"/>
      <c r="BC200" s="130"/>
      <c r="BD200" s="130"/>
      <c r="BE200" s="130"/>
      <c r="BF200" s="130"/>
      <c r="BG200" s="130"/>
      <c r="BH200" s="130"/>
      <c r="BI200" s="130"/>
      <c r="BJ200" s="130"/>
      <c r="BK200" s="130"/>
      <c r="BL200" s="130"/>
      <c r="BM200" s="130"/>
      <c r="BN200" s="130"/>
      <c r="BO200" s="130"/>
      <c r="BP200" s="130"/>
      <c r="BQ200" s="130"/>
    </row>
    <row r="201" spans="1:69" s="8" customFormat="1" ht="11.25" hidden="1" customHeight="1">
      <c r="A201" s="134" t="s">
        <v>110</v>
      </c>
      <c r="B201" s="110"/>
      <c r="C201" s="23"/>
      <c r="D201" s="23"/>
      <c r="E201" s="95"/>
      <c r="F201" s="93"/>
      <c r="G201" s="95"/>
      <c r="H201" s="93"/>
      <c r="I201" s="93"/>
      <c r="J201" s="93"/>
      <c r="K201" s="72">
        <f t="shared" si="143"/>
        <v>0</v>
      </c>
      <c r="L201" s="72"/>
      <c r="M201" s="72"/>
      <c r="N201" s="72"/>
      <c r="O201" s="72"/>
      <c r="P201" s="72"/>
      <c r="Q201" s="72">
        <f t="shared" si="145"/>
        <v>0</v>
      </c>
      <c r="R201" s="72">
        <f t="shared" si="146"/>
        <v>0</v>
      </c>
      <c r="S201" s="21"/>
      <c r="T201" s="192"/>
      <c r="U201" s="21"/>
      <c r="V201" s="21"/>
      <c r="W201" s="21"/>
      <c r="X201" s="21"/>
      <c r="Y201" s="21"/>
      <c r="Z201" s="187"/>
      <c r="AA201" s="187"/>
      <c r="AB201" s="187"/>
      <c r="AC201" s="269"/>
      <c r="AD201" s="105"/>
      <c r="AE201" s="73">
        <f t="shared" si="147"/>
        <v>0</v>
      </c>
      <c r="AF201" s="129"/>
      <c r="AG201" s="129"/>
      <c r="AH201" s="248"/>
      <c r="AI201" s="248"/>
      <c r="AJ201" s="248"/>
      <c r="AK201" s="248"/>
      <c r="AL201" s="248"/>
      <c r="AM201" s="248"/>
      <c r="AN201" s="248"/>
      <c r="AO201" s="248"/>
      <c r="AP201" s="129"/>
      <c r="AQ201" s="129"/>
      <c r="AR201" s="129"/>
      <c r="AS201" s="129"/>
      <c r="AT201" s="129"/>
      <c r="AU201" s="129"/>
      <c r="AV201" s="129"/>
      <c r="AW201" s="129"/>
      <c r="AX201" s="130"/>
      <c r="AY201" s="130"/>
      <c r="AZ201" s="130"/>
      <c r="BA201" s="130"/>
      <c r="BB201" s="130"/>
      <c r="BC201" s="130"/>
      <c r="BD201" s="130"/>
      <c r="BE201" s="130"/>
      <c r="BF201" s="130"/>
      <c r="BG201" s="130"/>
      <c r="BH201" s="130"/>
      <c r="BI201" s="130"/>
      <c r="BJ201" s="130"/>
      <c r="BK201" s="130"/>
      <c r="BL201" s="130"/>
      <c r="BM201" s="130"/>
      <c r="BN201" s="130"/>
      <c r="BO201" s="130"/>
      <c r="BP201" s="130"/>
      <c r="BQ201" s="130"/>
    </row>
    <row r="202" spans="1:69" s="8" customFormat="1" ht="11.25" hidden="1" customHeight="1">
      <c r="A202" s="134" t="s">
        <v>111</v>
      </c>
      <c r="B202" s="111"/>
      <c r="C202" s="23"/>
      <c r="D202" s="23"/>
      <c r="E202" s="25"/>
      <c r="F202" s="23"/>
      <c r="G202" s="299"/>
      <c r="H202" s="298"/>
      <c r="I202" s="298"/>
      <c r="J202" s="298"/>
      <c r="K202" s="72">
        <f t="shared" si="143"/>
        <v>0</v>
      </c>
      <c r="L202" s="72"/>
      <c r="M202" s="72"/>
      <c r="N202" s="72"/>
      <c r="O202" s="72"/>
      <c r="P202" s="72"/>
      <c r="Q202" s="72">
        <f t="shared" si="145"/>
        <v>0</v>
      </c>
      <c r="R202" s="72">
        <f t="shared" si="146"/>
        <v>0</v>
      </c>
      <c r="S202" s="21"/>
      <c r="T202" s="192"/>
      <c r="U202" s="21"/>
      <c r="V202" s="21"/>
      <c r="W202" s="21"/>
      <c r="X202" s="21"/>
      <c r="Y202" s="21"/>
      <c r="Z202" s="187"/>
      <c r="AA202" s="187"/>
      <c r="AB202" s="187"/>
      <c r="AC202" s="269"/>
      <c r="AD202" s="105"/>
      <c r="AE202" s="73">
        <f t="shared" si="147"/>
        <v>0</v>
      </c>
      <c r="AF202" s="129"/>
      <c r="AG202" s="129"/>
      <c r="AH202" s="248"/>
      <c r="AI202" s="248"/>
      <c r="AJ202" s="248"/>
      <c r="AK202" s="248"/>
      <c r="AL202" s="248"/>
      <c r="AM202" s="248"/>
      <c r="AN202" s="248"/>
      <c r="AO202" s="248"/>
      <c r="AP202" s="129"/>
      <c r="AQ202" s="129"/>
      <c r="AR202" s="129"/>
      <c r="AS202" s="129"/>
      <c r="AT202" s="129"/>
      <c r="AU202" s="129"/>
      <c r="AV202" s="129"/>
      <c r="AW202" s="129"/>
      <c r="AX202" s="130"/>
      <c r="AY202" s="130"/>
      <c r="AZ202" s="130"/>
      <c r="BA202" s="130"/>
      <c r="BB202" s="130"/>
      <c r="BC202" s="130"/>
      <c r="BD202" s="130"/>
      <c r="BE202" s="130"/>
      <c r="BF202" s="130"/>
      <c r="BG202" s="130"/>
      <c r="BH202" s="130"/>
      <c r="BI202" s="130"/>
      <c r="BJ202" s="130"/>
      <c r="BK202" s="130"/>
      <c r="BL202" s="130"/>
      <c r="BM202" s="130"/>
      <c r="BN202" s="130"/>
      <c r="BO202" s="130"/>
      <c r="BP202" s="130"/>
      <c r="BQ202" s="130"/>
    </row>
    <row r="203" spans="1:69" s="8" customFormat="1" ht="11.25" hidden="1" customHeight="1">
      <c r="A203" s="149" t="s">
        <v>112</v>
      </c>
      <c r="B203" s="83"/>
      <c r="C203" s="451">
        <f>COUNTIF(C204:D230,1)+COUNTIF(C204:D230,2)+COUNTIF(C204:D230,3)+COUNTIF(C204:D230,4)+COUNTIF(C204:D230,5)+COUNTIF(C204:D230,6)+COUNTIF(C204:D230,7)+COUNTIF(C204:D230,8)</f>
        <v>0</v>
      </c>
      <c r="D203" s="451"/>
      <c r="E203" s="452">
        <f>COUNTIF(E204:F230,1)+COUNTIF(E204:F230,2)+COUNTIF(E204:F230,3)+COUNTIF(E204:F230,4)+COUNTIF(E204:F230,5)+COUNTIF(E204:F230,6)+COUNTIF(E204:F230,7)+COUNTIF(E204:F230,8)</f>
        <v>0</v>
      </c>
      <c r="F203" s="451"/>
      <c r="G203" s="327">
        <f>COUNTIF(G204:J230,1)+COUNTIF(G204:J230,2)+COUNTIF(G204:J230,3)+COUNTIF(G204:J230,4)+COUNTIF(G204:J230,5)+COUNTIF(G204:J230,6)+COUNTIF(G204:J230,7)+COUNTIF(G204:J230,8)</f>
        <v>0</v>
      </c>
      <c r="H203" s="328"/>
      <c r="I203" s="328"/>
      <c r="J203" s="328"/>
      <c r="K203" s="79">
        <f>SUM(K204:K230)</f>
        <v>0</v>
      </c>
      <c r="L203" s="79"/>
      <c r="M203" s="79"/>
      <c r="N203" s="79"/>
      <c r="O203" s="79">
        <f t="shared" ref="O203" si="148">SUM(O204:O230)</f>
        <v>0</v>
      </c>
      <c r="P203" s="79"/>
      <c r="Q203" s="79">
        <f t="shared" ref="Q203" si="149">SUM(Q204:Q230)</f>
        <v>0</v>
      </c>
      <c r="R203" s="79">
        <f t="shared" ref="R203" si="150">SUM(R204:R230)</f>
        <v>0</v>
      </c>
      <c r="S203" s="80">
        <f t="shared" ref="S203" si="151">SUM(S204:S230)</f>
        <v>0</v>
      </c>
      <c r="T203" s="193"/>
      <c r="U203" s="80">
        <f t="shared" ref="U203" si="152">SUM(U204:U230)</f>
        <v>0</v>
      </c>
      <c r="V203" s="80">
        <f t="shared" ref="V203" si="153">SUM(V204:V230)</f>
        <v>0</v>
      </c>
      <c r="W203" s="80">
        <f t="shared" ref="W203" si="154">SUM(W204:W230)</f>
        <v>0</v>
      </c>
      <c r="X203" s="80">
        <f t="shared" ref="X203" si="155">SUM(X204:X230)</f>
        <v>0</v>
      </c>
      <c r="Y203" s="80">
        <f t="shared" ref="Y203" si="156">SUM(Y204:Y230)</f>
        <v>0</v>
      </c>
      <c r="Z203" s="186">
        <f t="shared" ref="Z203" si="157">SUM(Z204:Z230)</f>
        <v>0</v>
      </c>
      <c r="AA203" s="186">
        <f t="shared" ref="AA203" si="158">SUM(AA204:AA230)</f>
        <v>0</v>
      </c>
      <c r="AB203" s="186">
        <f t="shared" ref="AB203" si="159">SUM(AB204:AB230)</f>
        <v>0</v>
      </c>
      <c r="AC203" s="196"/>
      <c r="AD203" s="186">
        <f>SUM(AD204:AD230)</f>
        <v>0</v>
      </c>
      <c r="AE203" s="88">
        <f>SUM(AE204:AE230)</f>
        <v>0</v>
      </c>
      <c r="AF203" s="129"/>
      <c r="AG203" s="129"/>
      <c r="AH203" s="248"/>
      <c r="AI203" s="248"/>
      <c r="AJ203" s="248"/>
      <c r="AK203" s="248"/>
      <c r="AL203" s="248"/>
      <c r="AM203" s="248"/>
      <c r="AN203" s="248"/>
      <c r="AO203" s="248"/>
      <c r="AP203" s="129"/>
      <c r="AQ203" s="129"/>
      <c r="AR203" s="129"/>
      <c r="AS203" s="129"/>
      <c r="AT203" s="129"/>
      <c r="AU203" s="129"/>
      <c r="AV203" s="129"/>
      <c r="AW203" s="129"/>
      <c r="AX203" s="130"/>
      <c r="AY203" s="130"/>
      <c r="AZ203" s="130"/>
      <c r="BA203" s="130"/>
      <c r="BB203" s="130"/>
      <c r="BC203" s="130"/>
      <c r="BD203" s="130"/>
      <c r="BE203" s="130"/>
      <c r="BF203" s="130"/>
      <c r="BG203" s="130"/>
      <c r="BH203" s="130"/>
      <c r="BI203" s="130"/>
      <c r="BJ203" s="130"/>
      <c r="BK203" s="130"/>
      <c r="BL203" s="130"/>
      <c r="BM203" s="130"/>
      <c r="BN203" s="130"/>
      <c r="BO203" s="130"/>
      <c r="BP203" s="130"/>
      <c r="BQ203" s="130"/>
    </row>
    <row r="204" spans="1:69" s="8" customFormat="1" ht="11.25" hidden="1" customHeight="1">
      <c r="A204" s="135" t="s">
        <v>113</v>
      </c>
      <c r="B204" s="90"/>
      <c r="C204" s="15"/>
      <c r="D204" s="20"/>
      <c r="E204" s="107"/>
      <c r="F204" s="20"/>
      <c r="G204" s="108"/>
      <c r="H204" s="300"/>
      <c r="I204" s="300"/>
      <c r="J204" s="15"/>
      <c r="K204" s="72">
        <f t="shared" ref="K204:K230" si="160">O204+Q204</f>
        <v>0</v>
      </c>
      <c r="L204" s="72"/>
      <c r="M204" s="72"/>
      <c r="N204" s="72"/>
      <c r="O204" s="72">
        <f t="shared" ref="O204:O228" si="161">Q204/2</f>
        <v>0</v>
      </c>
      <c r="P204" s="72"/>
      <c r="Q204" s="72">
        <f t="shared" ref="Q204:Q230" si="162">SUM(U204:AB204)</f>
        <v>0</v>
      </c>
      <c r="R204" s="72">
        <f t="shared" ref="R204:R230" si="163">Q204-S204</f>
        <v>0</v>
      </c>
      <c r="S204" s="89"/>
      <c r="T204" s="89"/>
      <c r="U204" s="21"/>
      <c r="V204" s="21"/>
      <c r="W204" s="21"/>
      <c r="X204" s="21"/>
      <c r="Y204" s="21"/>
      <c r="Z204" s="187"/>
      <c r="AA204" s="187"/>
      <c r="AB204" s="187"/>
      <c r="AC204" s="269"/>
      <c r="AD204" s="89"/>
      <c r="AE204" s="73">
        <f t="shared" ref="AE204:AE230" si="164">Q204-AD204</f>
        <v>0</v>
      </c>
      <c r="AF204" s="129"/>
      <c r="AG204" s="129"/>
      <c r="AH204" s="248"/>
      <c r="AI204" s="248"/>
      <c r="AJ204" s="248"/>
      <c r="AK204" s="248"/>
      <c r="AL204" s="248"/>
      <c r="AM204" s="248"/>
      <c r="AN204" s="248"/>
      <c r="AO204" s="248"/>
      <c r="AP204" s="129"/>
      <c r="AQ204" s="129"/>
      <c r="AR204" s="129"/>
      <c r="AS204" s="129"/>
      <c r="AT204" s="129"/>
      <c r="AU204" s="129"/>
      <c r="AV204" s="129"/>
      <c r="AW204" s="129"/>
      <c r="AX204" s="130"/>
      <c r="AY204" s="130"/>
      <c r="AZ204" s="130"/>
      <c r="BA204" s="130"/>
      <c r="BB204" s="130"/>
      <c r="BC204" s="130"/>
      <c r="BD204" s="130"/>
      <c r="BE204" s="130"/>
      <c r="BF204" s="130"/>
      <c r="BG204" s="130"/>
      <c r="BH204" s="130"/>
      <c r="BI204" s="130"/>
      <c r="BJ204" s="130"/>
      <c r="BK204" s="130"/>
      <c r="BL204" s="130"/>
      <c r="BM204" s="130"/>
      <c r="BN204" s="130"/>
      <c r="BO204" s="130"/>
      <c r="BP204" s="130"/>
      <c r="BQ204" s="130"/>
    </row>
    <row r="205" spans="1:69" s="8" customFormat="1" ht="11.25" hidden="1" customHeight="1">
      <c r="A205" s="135" t="s">
        <v>114</v>
      </c>
      <c r="B205" s="109"/>
      <c r="C205" s="92"/>
      <c r="D205" s="93"/>
      <c r="E205" s="95"/>
      <c r="F205" s="93"/>
      <c r="G205" s="96"/>
      <c r="H205" s="93"/>
      <c r="I205" s="93"/>
      <c r="J205" s="92"/>
      <c r="K205" s="72">
        <f t="shared" si="160"/>
        <v>0</v>
      </c>
      <c r="L205" s="72"/>
      <c r="M205" s="72"/>
      <c r="N205" s="72"/>
      <c r="O205" s="72">
        <f t="shared" si="161"/>
        <v>0</v>
      </c>
      <c r="P205" s="72"/>
      <c r="Q205" s="72">
        <f t="shared" si="162"/>
        <v>0</v>
      </c>
      <c r="R205" s="72">
        <f t="shared" si="163"/>
        <v>0</v>
      </c>
      <c r="S205" s="89"/>
      <c r="T205" s="89"/>
      <c r="U205" s="21"/>
      <c r="V205" s="21"/>
      <c r="W205" s="21"/>
      <c r="X205" s="21"/>
      <c r="Y205" s="21"/>
      <c r="Z205" s="187"/>
      <c r="AA205" s="187"/>
      <c r="AB205" s="187"/>
      <c r="AC205" s="269"/>
      <c r="AD205" s="89"/>
      <c r="AE205" s="73">
        <f t="shared" si="164"/>
        <v>0</v>
      </c>
      <c r="AF205" s="129"/>
      <c r="AG205" s="129"/>
      <c r="AH205" s="248"/>
      <c r="AI205" s="248"/>
      <c r="AJ205" s="248"/>
      <c r="AK205" s="248"/>
      <c r="AL205" s="248"/>
      <c r="AM205" s="248"/>
      <c r="AN205" s="248"/>
      <c r="AO205" s="248"/>
      <c r="AP205" s="129"/>
      <c r="AQ205" s="129"/>
      <c r="AR205" s="129"/>
      <c r="AS205" s="129"/>
      <c r="AT205" s="129"/>
      <c r="AU205" s="129"/>
      <c r="AV205" s="129"/>
      <c r="AW205" s="129"/>
      <c r="AX205" s="130"/>
      <c r="AY205" s="130"/>
      <c r="AZ205" s="130"/>
      <c r="BA205" s="130"/>
      <c r="BB205" s="130"/>
      <c r="BC205" s="130"/>
      <c r="BD205" s="130"/>
      <c r="BE205" s="130"/>
      <c r="BF205" s="130"/>
      <c r="BG205" s="130"/>
      <c r="BH205" s="130"/>
      <c r="BI205" s="130"/>
      <c r="BJ205" s="130"/>
      <c r="BK205" s="130"/>
      <c r="BL205" s="130"/>
      <c r="BM205" s="130"/>
      <c r="BN205" s="130"/>
      <c r="BO205" s="130"/>
      <c r="BP205" s="130"/>
      <c r="BQ205" s="130"/>
    </row>
    <row r="206" spans="1:69" s="8" customFormat="1" ht="11.25" hidden="1" customHeight="1">
      <c r="A206" s="135" t="s">
        <v>115</v>
      </c>
      <c r="B206" s="109"/>
      <c r="C206" s="92"/>
      <c r="D206" s="93"/>
      <c r="E206" s="95"/>
      <c r="F206" s="93"/>
      <c r="G206" s="96"/>
      <c r="H206" s="93"/>
      <c r="I206" s="93"/>
      <c r="J206" s="92"/>
      <c r="K206" s="72">
        <f t="shared" si="160"/>
        <v>0</v>
      </c>
      <c r="L206" s="72"/>
      <c r="M206" s="72"/>
      <c r="N206" s="72"/>
      <c r="O206" s="72">
        <f t="shared" si="161"/>
        <v>0</v>
      </c>
      <c r="P206" s="72"/>
      <c r="Q206" s="72">
        <f t="shared" si="162"/>
        <v>0</v>
      </c>
      <c r="R206" s="72">
        <f t="shared" si="163"/>
        <v>0</v>
      </c>
      <c r="S206" s="89"/>
      <c r="T206" s="89"/>
      <c r="U206" s="21"/>
      <c r="V206" s="21"/>
      <c r="W206" s="21"/>
      <c r="X206" s="21"/>
      <c r="Y206" s="21"/>
      <c r="Z206" s="187"/>
      <c r="AA206" s="187"/>
      <c r="AB206" s="187"/>
      <c r="AC206" s="269"/>
      <c r="AD206" s="89"/>
      <c r="AE206" s="73">
        <f t="shared" si="164"/>
        <v>0</v>
      </c>
      <c r="AF206" s="129"/>
      <c r="AG206" s="129"/>
      <c r="AH206" s="248"/>
      <c r="AI206" s="248"/>
      <c r="AJ206" s="248"/>
      <c r="AK206" s="248"/>
      <c r="AL206" s="248"/>
      <c r="AM206" s="248"/>
      <c r="AN206" s="248"/>
      <c r="AO206" s="248"/>
      <c r="AP206" s="129"/>
      <c r="AQ206" s="129"/>
      <c r="AR206" s="129"/>
      <c r="AS206" s="129"/>
      <c r="AT206" s="129"/>
      <c r="AU206" s="129"/>
      <c r="AV206" s="129"/>
      <c r="AW206" s="129"/>
      <c r="AX206" s="130"/>
      <c r="AY206" s="130"/>
      <c r="AZ206" s="130"/>
      <c r="BA206" s="130"/>
      <c r="BB206" s="130"/>
      <c r="BC206" s="130"/>
      <c r="BD206" s="130"/>
      <c r="BE206" s="130"/>
      <c r="BF206" s="130"/>
      <c r="BG206" s="130"/>
      <c r="BH206" s="130"/>
      <c r="BI206" s="130"/>
      <c r="BJ206" s="130"/>
      <c r="BK206" s="130"/>
      <c r="BL206" s="130"/>
      <c r="BM206" s="130"/>
      <c r="BN206" s="130"/>
      <c r="BO206" s="130"/>
      <c r="BP206" s="130"/>
      <c r="BQ206" s="130"/>
    </row>
    <row r="207" spans="1:69" s="8" customFormat="1" ht="11.25" hidden="1" customHeight="1">
      <c r="A207" s="135" t="s">
        <v>116</v>
      </c>
      <c r="B207" s="109"/>
      <c r="C207" s="92"/>
      <c r="D207" s="93"/>
      <c r="E207" s="95"/>
      <c r="F207" s="93"/>
      <c r="G207" s="96"/>
      <c r="H207" s="93"/>
      <c r="I207" s="93"/>
      <c r="J207" s="92"/>
      <c r="K207" s="72">
        <f t="shared" si="160"/>
        <v>0</v>
      </c>
      <c r="L207" s="72"/>
      <c r="M207" s="72"/>
      <c r="N207" s="72"/>
      <c r="O207" s="72">
        <f t="shared" si="161"/>
        <v>0</v>
      </c>
      <c r="P207" s="72"/>
      <c r="Q207" s="72">
        <f t="shared" si="162"/>
        <v>0</v>
      </c>
      <c r="R207" s="72">
        <f t="shared" si="163"/>
        <v>0</v>
      </c>
      <c r="S207" s="89"/>
      <c r="T207" s="89"/>
      <c r="U207" s="21"/>
      <c r="V207" s="21"/>
      <c r="W207" s="21"/>
      <c r="X207" s="21"/>
      <c r="Y207" s="21"/>
      <c r="Z207" s="187"/>
      <c r="AA207" s="187"/>
      <c r="AB207" s="187"/>
      <c r="AC207" s="269"/>
      <c r="AD207" s="89"/>
      <c r="AE207" s="73">
        <f t="shared" si="164"/>
        <v>0</v>
      </c>
      <c r="AF207" s="129"/>
      <c r="AG207" s="129"/>
      <c r="AH207" s="248"/>
      <c r="AI207" s="248"/>
      <c r="AJ207" s="248"/>
      <c r="AK207" s="248"/>
      <c r="AL207" s="248"/>
      <c r="AM207" s="248"/>
      <c r="AN207" s="248"/>
      <c r="AO207" s="248"/>
      <c r="AP207" s="129"/>
      <c r="AQ207" s="129"/>
      <c r="AR207" s="129"/>
      <c r="AS207" s="129"/>
      <c r="AT207" s="129"/>
      <c r="AU207" s="129"/>
      <c r="AV207" s="129"/>
      <c r="AW207" s="129"/>
      <c r="AX207" s="130"/>
      <c r="AY207" s="130"/>
      <c r="AZ207" s="130"/>
      <c r="BA207" s="130"/>
      <c r="BB207" s="130"/>
      <c r="BC207" s="130"/>
      <c r="BD207" s="130"/>
      <c r="BE207" s="130"/>
      <c r="BF207" s="130"/>
      <c r="BG207" s="130"/>
      <c r="BH207" s="130"/>
      <c r="BI207" s="130"/>
      <c r="BJ207" s="130"/>
      <c r="BK207" s="130"/>
      <c r="BL207" s="130"/>
      <c r="BM207" s="130"/>
      <c r="BN207" s="130"/>
      <c r="BO207" s="130"/>
      <c r="BP207" s="130"/>
      <c r="BQ207" s="130"/>
    </row>
    <row r="208" spans="1:69" s="8" customFormat="1" ht="11.25" hidden="1" customHeight="1">
      <c r="A208" s="135" t="s">
        <v>117</v>
      </c>
      <c r="B208" s="109"/>
      <c r="C208" s="92"/>
      <c r="D208" s="93"/>
      <c r="E208" s="95"/>
      <c r="F208" s="93"/>
      <c r="G208" s="96"/>
      <c r="H208" s="93"/>
      <c r="I208" s="93"/>
      <c r="J208" s="92"/>
      <c r="K208" s="72">
        <f t="shared" si="160"/>
        <v>0</v>
      </c>
      <c r="L208" s="72"/>
      <c r="M208" s="72"/>
      <c r="N208" s="72"/>
      <c r="O208" s="72">
        <f t="shared" si="161"/>
        <v>0</v>
      </c>
      <c r="P208" s="72"/>
      <c r="Q208" s="72">
        <f t="shared" si="162"/>
        <v>0</v>
      </c>
      <c r="R208" s="72">
        <f t="shared" si="163"/>
        <v>0</v>
      </c>
      <c r="S208" s="89"/>
      <c r="T208" s="89"/>
      <c r="U208" s="21"/>
      <c r="V208" s="21"/>
      <c r="W208" s="21"/>
      <c r="X208" s="21"/>
      <c r="Y208" s="21"/>
      <c r="Z208" s="187"/>
      <c r="AA208" s="187"/>
      <c r="AB208" s="187"/>
      <c r="AC208" s="269"/>
      <c r="AD208" s="89"/>
      <c r="AE208" s="73">
        <f t="shared" si="164"/>
        <v>0</v>
      </c>
      <c r="AF208" s="129"/>
      <c r="AG208" s="129"/>
      <c r="AH208" s="248"/>
      <c r="AI208" s="248"/>
      <c r="AJ208" s="248"/>
      <c r="AK208" s="248"/>
      <c r="AL208" s="248"/>
      <c r="AM208" s="248"/>
      <c r="AN208" s="248"/>
      <c r="AO208" s="248"/>
      <c r="AP208" s="129"/>
      <c r="AQ208" s="129"/>
      <c r="AR208" s="129"/>
      <c r="AS208" s="129"/>
      <c r="AT208" s="129"/>
      <c r="AU208" s="129"/>
      <c r="AV208" s="129"/>
      <c r="AW208" s="129"/>
      <c r="AX208" s="130"/>
      <c r="AY208" s="130"/>
      <c r="AZ208" s="130"/>
      <c r="BA208" s="130"/>
      <c r="BB208" s="130"/>
      <c r="BC208" s="130"/>
      <c r="BD208" s="130"/>
      <c r="BE208" s="130"/>
      <c r="BF208" s="130"/>
      <c r="BG208" s="130"/>
      <c r="BH208" s="130"/>
      <c r="BI208" s="130"/>
      <c r="BJ208" s="130"/>
      <c r="BK208" s="130"/>
      <c r="BL208" s="130"/>
      <c r="BM208" s="130"/>
      <c r="BN208" s="130"/>
      <c r="BO208" s="130"/>
      <c r="BP208" s="130"/>
      <c r="BQ208" s="130"/>
    </row>
    <row r="209" spans="1:69" s="8" customFormat="1" ht="11.25" hidden="1" customHeight="1">
      <c r="A209" s="135" t="s">
        <v>118</v>
      </c>
      <c r="B209" s="109"/>
      <c r="C209" s="92"/>
      <c r="D209" s="93"/>
      <c r="E209" s="95"/>
      <c r="F209" s="93"/>
      <c r="G209" s="96"/>
      <c r="H209" s="93"/>
      <c r="I209" s="93"/>
      <c r="J209" s="92"/>
      <c r="K209" s="72">
        <f t="shared" si="160"/>
        <v>0</v>
      </c>
      <c r="L209" s="72"/>
      <c r="M209" s="72"/>
      <c r="N209" s="72"/>
      <c r="O209" s="72">
        <f t="shared" si="161"/>
        <v>0</v>
      </c>
      <c r="P209" s="72"/>
      <c r="Q209" s="72">
        <f t="shared" si="162"/>
        <v>0</v>
      </c>
      <c r="R209" s="72">
        <f t="shared" si="163"/>
        <v>0</v>
      </c>
      <c r="S209" s="89"/>
      <c r="T209" s="89"/>
      <c r="U209" s="21"/>
      <c r="V209" s="21"/>
      <c r="W209" s="21"/>
      <c r="X209" s="21"/>
      <c r="Y209" s="21"/>
      <c r="Z209" s="187"/>
      <c r="AA209" s="187"/>
      <c r="AB209" s="187"/>
      <c r="AC209" s="269"/>
      <c r="AD209" s="89"/>
      <c r="AE209" s="73">
        <f t="shared" si="164"/>
        <v>0</v>
      </c>
      <c r="AF209" s="129"/>
      <c r="AG209" s="129"/>
      <c r="AH209" s="248"/>
      <c r="AI209" s="248"/>
      <c r="AJ209" s="248"/>
      <c r="AK209" s="248"/>
      <c r="AL209" s="248"/>
      <c r="AM209" s="248"/>
      <c r="AN209" s="248"/>
      <c r="AO209" s="248"/>
      <c r="AP209" s="129"/>
      <c r="AQ209" s="129"/>
      <c r="AR209" s="129"/>
      <c r="AS209" s="129"/>
      <c r="AT209" s="129"/>
      <c r="AU209" s="129"/>
      <c r="AV209" s="129"/>
      <c r="AW209" s="129"/>
      <c r="AX209" s="130"/>
      <c r="AY209" s="130"/>
      <c r="AZ209" s="130"/>
      <c r="BA209" s="130"/>
      <c r="BB209" s="130"/>
      <c r="BC209" s="130"/>
      <c r="BD209" s="130"/>
      <c r="BE209" s="130"/>
      <c r="BF209" s="130"/>
      <c r="BG209" s="130"/>
      <c r="BH209" s="130"/>
      <c r="BI209" s="130"/>
      <c r="BJ209" s="130"/>
      <c r="BK209" s="130"/>
      <c r="BL209" s="130"/>
      <c r="BM209" s="130"/>
      <c r="BN209" s="130"/>
      <c r="BO209" s="130"/>
      <c r="BP209" s="130"/>
      <c r="BQ209" s="130"/>
    </row>
    <row r="210" spans="1:69" s="8" customFormat="1" ht="11.25" hidden="1" customHeight="1">
      <c r="A210" s="135" t="s">
        <v>119</v>
      </c>
      <c r="B210" s="109"/>
      <c r="C210" s="92"/>
      <c r="D210" s="93"/>
      <c r="E210" s="95"/>
      <c r="F210" s="93"/>
      <c r="G210" s="96"/>
      <c r="H210" s="93"/>
      <c r="I210" s="93"/>
      <c r="J210" s="92"/>
      <c r="K210" s="72">
        <f t="shared" si="160"/>
        <v>0</v>
      </c>
      <c r="L210" s="72"/>
      <c r="M210" s="72"/>
      <c r="N210" s="72"/>
      <c r="O210" s="72">
        <f t="shared" si="161"/>
        <v>0</v>
      </c>
      <c r="P210" s="72"/>
      <c r="Q210" s="72">
        <f t="shared" si="162"/>
        <v>0</v>
      </c>
      <c r="R210" s="72">
        <f t="shared" si="163"/>
        <v>0</v>
      </c>
      <c r="S210" s="89"/>
      <c r="T210" s="89"/>
      <c r="U210" s="21"/>
      <c r="V210" s="21"/>
      <c r="W210" s="21"/>
      <c r="X210" s="21"/>
      <c r="Y210" s="21"/>
      <c r="Z210" s="187"/>
      <c r="AA210" s="187"/>
      <c r="AB210" s="187"/>
      <c r="AC210" s="269"/>
      <c r="AD210" s="89"/>
      <c r="AE210" s="73">
        <f t="shared" si="164"/>
        <v>0</v>
      </c>
      <c r="AF210" s="129"/>
      <c r="AG210" s="129"/>
      <c r="AH210" s="248"/>
      <c r="AI210" s="248"/>
      <c r="AJ210" s="248"/>
      <c r="AK210" s="248"/>
      <c r="AL210" s="248"/>
      <c r="AM210" s="248"/>
      <c r="AN210" s="248"/>
      <c r="AO210" s="248"/>
      <c r="AP210" s="129"/>
      <c r="AQ210" s="129"/>
      <c r="AR210" s="129"/>
      <c r="AS210" s="129"/>
      <c r="AT210" s="129"/>
      <c r="AU210" s="129"/>
      <c r="AV210" s="129"/>
      <c r="AW210" s="129"/>
      <c r="AX210" s="130"/>
      <c r="AY210" s="130"/>
      <c r="AZ210" s="130"/>
      <c r="BA210" s="130"/>
      <c r="BB210" s="130"/>
      <c r="BC210" s="130"/>
      <c r="BD210" s="130"/>
      <c r="BE210" s="130"/>
      <c r="BF210" s="130"/>
      <c r="BG210" s="130"/>
      <c r="BH210" s="130"/>
      <c r="BI210" s="130"/>
      <c r="BJ210" s="130"/>
      <c r="BK210" s="130"/>
      <c r="BL210" s="130"/>
      <c r="BM210" s="130"/>
      <c r="BN210" s="130"/>
      <c r="BO210" s="130"/>
      <c r="BP210" s="130"/>
      <c r="BQ210" s="130"/>
    </row>
    <row r="211" spans="1:69" s="8" customFormat="1" ht="11.25" hidden="1" customHeight="1">
      <c r="A211" s="135" t="s">
        <v>120</v>
      </c>
      <c r="B211" s="109"/>
      <c r="C211" s="92"/>
      <c r="D211" s="93"/>
      <c r="E211" s="95"/>
      <c r="F211" s="93"/>
      <c r="G211" s="96"/>
      <c r="H211" s="93"/>
      <c r="I211" s="93"/>
      <c r="J211" s="92"/>
      <c r="K211" s="72">
        <f t="shared" si="160"/>
        <v>0</v>
      </c>
      <c r="L211" s="72"/>
      <c r="M211" s="72"/>
      <c r="N211" s="72"/>
      <c r="O211" s="72">
        <f t="shared" si="161"/>
        <v>0</v>
      </c>
      <c r="P211" s="72"/>
      <c r="Q211" s="72">
        <f t="shared" si="162"/>
        <v>0</v>
      </c>
      <c r="R211" s="72">
        <f t="shared" si="163"/>
        <v>0</v>
      </c>
      <c r="S211" s="89"/>
      <c r="T211" s="89"/>
      <c r="U211" s="21"/>
      <c r="V211" s="21"/>
      <c r="W211" s="21"/>
      <c r="X211" s="21"/>
      <c r="Y211" s="21"/>
      <c r="Z211" s="187"/>
      <c r="AA211" s="187"/>
      <c r="AB211" s="187"/>
      <c r="AC211" s="269"/>
      <c r="AD211" s="89"/>
      <c r="AE211" s="73">
        <f t="shared" si="164"/>
        <v>0</v>
      </c>
      <c r="AF211" s="129"/>
      <c r="AG211" s="129"/>
      <c r="AH211" s="248"/>
      <c r="AI211" s="248"/>
      <c r="AJ211" s="248"/>
      <c r="AK211" s="248"/>
      <c r="AL211" s="248"/>
      <c r="AM211" s="248"/>
      <c r="AN211" s="248"/>
      <c r="AO211" s="248"/>
      <c r="AP211" s="129"/>
      <c r="AQ211" s="129"/>
      <c r="AR211" s="129"/>
      <c r="AS211" s="129"/>
      <c r="AT211" s="129"/>
      <c r="AU211" s="129"/>
      <c r="AV211" s="129"/>
      <c r="AW211" s="129"/>
      <c r="AX211" s="130"/>
      <c r="AY211" s="130"/>
      <c r="AZ211" s="130"/>
      <c r="BA211" s="130"/>
      <c r="BB211" s="130"/>
      <c r="BC211" s="130"/>
      <c r="BD211" s="130"/>
      <c r="BE211" s="130"/>
      <c r="BF211" s="130"/>
      <c r="BG211" s="130"/>
      <c r="BH211" s="130"/>
      <c r="BI211" s="130"/>
      <c r="BJ211" s="130"/>
      <c r="BK211" s="130"/>
      <c r="BL211" s="130"/>
      <c r="BM211" s="130"/>
      <c r="BN211" s="130"/>
      <c r="BO211" s="130"/>
      <c r="BP211" s="130"/>
      <c r="BQ211" s="130"/>
    </row>
    <row r="212" spans="1:69" s="8" customFormat="1" ht="11.25" hidden="1" customHeight="1">
      <c r="A212" s="135" t="s">
        <v>121</v>
      </c>
      <c r="B212" s="109"/>
      <c r="C212" s="92"/>
      <c r="D212" s="93"/>
      <c r="E212" s="95"/>
      <c r="F212" s="93"/>
      <c r="G212" s="96"/>
      <c r="H212" s="93"/>
      <c r="I212" s="93"/>
      <c r="J212" s="92"/>
      <c r="K212" s="72">
        <f t="shared" si="160"/>
        <v>0</v>
      </c>
      <c r="L212" s="72"/>
      <c r="M212" s="72"/>
      <c r="N212" s="72"/>
      <c r="O212" s="72">
        <f t="shared" si="161"/>
        <v>0</v>
      </c>
      <c r="P212" s="72"/>
      <c r="Q212" s="72">
        <f t="shared" si="162"/>
        <v>0</v>
      </c>
      <c r="R212" s="72">
        <f t="shared" si="163"/>
        <v>0</v>
      </c>
      <c r="S212" s="89"/>
      <c r="T212" s="89"/>
      <c r="U212" s="21"/>
      <c r="V212" s="21"/>
      <c r="W212" s="21"/>
      <c r="X212" s="21"/>
      <c r="Y212" s="21"/>
      <c r="Z212" s="187"/>
      <c r="AA212" s="187"/>
      <c r="AB212" s="187"/>
      <c r="AC212" s="269"/>
      <c r="AD212" s="89"/>
      <c r="AE212" s="73">
        <f t="shared" si="164"/>
        <v>0</v>
      </c>
      <c r="AF212" s="129"/>
      <c r="AG212" s="129"/>
      <c r="AH212" s="248"/>
      <c r="AI212" s="248"/>
      <c r="AJ212" s="248"/>
      <c r="AK212" s="248"/>
      <c r="AL212" s="248"/>
      <c r="AM212" s="248"/>
      <c r="AN212" s="248"/>
      <c r="AO212" s="248"/>
      <c r="AP212" s="129"/>
      <c r="AQ212" s="129"/>
      <c r="AR212" s="129"/>
      <c r="AS212" s="129"/>
      <c r="AT212" s="129"/>
      <c r="AU212" s="129"/>
      <c r="AV212" s="129"/>
      <c r="AW212" s="129"/>
      <c r="AX212" s="130"/>
      <c r="AY212" s="130"/>
      <c r="AZ212" s="130"/>
      <c r="BA212" s="130"/>
      <c r="BB212" s="130"/>
      <c r="BC212" s="130"/>
      <c r="BD212" s="130"/>
      <c r="BE212" s="130"/>
      <c r="BF212" s="130"/>
      <c r="BG212" s="130"/>
      <c r="BH212" s="130"/>
      <c r="BI212" s="130"/>
      <c r="BJ212" s="130"/>
      <c r="BK212" s="130"/>
      <c r="BL212" s="130"/>
      <c r="BM212" s="130"/>
      <c r="BN212" s="130"/>
      <c r="BO212" s="130"/>
      <c r="BP212" s="130"/>
      <c r="BQ212" s="130"/>
    </row>
    <row r="213" spans="1:69" s="8" customFormat="1" ht="11.25" hidden="1" customHeight="1">
      <c r="A213" s="135" t="s">
        <v>122</v>
      </c>
      <c r="B213" s="109"/>
      <c r="C213" s="92"/>
      <c r="D213" s="93"/>
      <c r="E213" s="95"/>
      <c r="F213" s="93"/>
      <c r="G213" s="96"/>
      <c r="H213" s="93"/>
      <c r="I213" s="93"/>
      <c r="J213" s="92"/>
      <c r="K213" s="72">
        <f t="shared" si="160"/>
        <v>0</v>
      </c>
      <c r="L213" s="72"/>
      <c r="M213" s="72"/>
      <c r="N213" s="72"/>
      <c r="O213" s="72">
        <f t="shared" si="161"/>
        <v>0</v>
      </c>
      <c r="P213" s="72"/>
      <c r="Q213" s="72">
        <f t="shared" si="162"/>
        <v>0</v>
      </c>
      <c r="R213" s="72">
        <f t="shared" si="163"/>
        <v>0</v>
      </c>
      <c r="S213" s="89"/>
      <c r="T213" s="89"/>
      <c r="U213" s="21"/>
      <c r="V213" s="21"/>
      <c r="W213" s="21"/>
      <c r="X213" s="21"/>
      <c r="Y213" s="21"/>
      <c r="Z213" s="187"/>
      <c r="AA213" s="187"/>
      <c r="AB213" s="187"/>
      <c r="AC213" s="269"/>
      <c r="AD213" s="89"/>
      <c r="AE213" s="73">
        <f t="shared" si="164"/>
        <v>0</v>
      </c>
      <c r="AF213" s="129"/>
      <c r="AG213" s="129"/>
      <c r="AH213" s="248"/>
      <c r="AI213" s="248"/>
      <c r="AJ213" s="248"/>
      <c r="AK213" s="248"/>
      <c r="AL213" s="248"/>
      <c r="AM213" s="248"/>
      <c r="AN213" s="248"/>
      <c r="AO213" s="248"/>
      <c r="AP213" s="129"/>
      <c r="AQ213" s="129"/>
      <c r="AR213" s="129"/>
      <c r="AS213" s="129"/>
      <c r="AT213" s="129"/>
      <c r="AU213" s="129"/>
      <c r="AV213" s="129"/>
      <c r="AW213" s="129"/>
      <c r="AX213" s="130"/>
      <c r="AY213" s="130"/>
      <c r="AZ213" s="130"/>
      <c r="BA213" s="130"/>
      <c r="BB213" s="130"/>
      <c r="BC213" s="130"/>
      <c r="BD213" s="130"/>
      <c r="BE213" s="130"/>
      <c r="BF213" s="130"/>
      <c r="BG213" s="130"/>
      <c r="BH213" s="130"/>
      <c r="BI213" s="130"/>
      <c r="BJ213" s="130"/>
      <c r="BK213" s="130"/>
      <c r="BL213" s="130"/>
      <c r="BM213" s="130"/>
      <c r="BN213" s="130"/>
      <c r="BO213" s="130"/>
      <c r="BP213" s="130"/>
      <c r="BQ213" s="130"/>
    </row>
    <row r="214" spans="1:69" s="8" customFormat="1" ht="11.25" hidden="1" customHeight="1">
      <c r="A214" s="135" t="s">
        <v>123</v>
      </c>
      <c r="B214" s="109"/>
      <c r="C214" s="92"/>
      <c r="D214" s="93"/>
      <c r="E214" s="95"/>
      <c r="F214" s="93"/>
      <c r="G214" s="96"/>
      <c r="H214" s="93"/>
      <c r="I214" s="93"/>
      <c r="J214" s="92"/>
      <c r="K214" s="72">
        <f t="shared" si="160"/>
        <v>0</v>
      </c>
      <c r="L214" s="72"/>
      <c r="M214" s="72"/>
      <c r="N214" s="72"/>
      <c r="O214" s="72">
        <f t="shared" si="161"/>
        <v>0</v>
      </c>
      <c r="P214" s="72"/>
      <c r="Q214" s="72">
        <f t="shared" si="162"/>
        <v>0</v>
      </c>
      <c r="R214" s="72">
        <f t="shared" si="163"/>
        <v>0</v>
      </c>
      <c r="S214" s="89"/>
      <c r="T214" s="89"/>
      <c r="U214" s="21"/>
      <c r="V214" s="21"/>
      <c r="W214" s="21"/>
      <c r="X214" s="21"/>
      <c r="Y214" s="21"/>
      <c r="Z214" s="187"/>
      <c r="AA214" s="187"/>
      <c r="AB214" s="187"/>
      <c r="AC214" s="269"/>
      <c r="AD214" s="89"/>
      <c r="AE214" s="73">
        <f t="shared" si="164"/>
        <v>0</v>
      </c>
      <c r="AF214" s="129"/>
      <c r="AG214" s="129"/>
      <c r="AH214" s="248"/>
      <c r="AI214" s="248"/>
      <c r="AJ214" s="248"/>
      <c r="AK214" s="248"/>
      <c r="AL214" s="248"/>
      <c r="AM214" s="248"/>
      <c r="AN214" s="248"/>
      <c r="AO214" s="248"/>
      <c r="AP214" s="129"/>
      <c r="AQ214" s="129"/>
      <c r="AR214" s="129"/>
      <c r="AS214" s="129"/>
      <c r="AT214" s="129"/>
      <c r="AU214" s="129"/>
      <c r="AV214" s="129"/>
      <c r="AW214" s="129"/>
      <c r="AX214" s="130"/>
      <c r="AY214" s="130"/>
      <c r="AZ214" s="130"/>
      <c r="BA214" s="130"/>
      <c r="BB214" s="130"/>
      <c r="BC214" s="130"/>
      <c r="BD214" s="130"/>
      <c r="BE214" s="130"/>
      <c r="BF214" s="130"/>
      <c r="BG214" s="130"/>
      <c r="BH214" s="130"/>
      <c r="BI214" s="130"/>
      <c r="BJ214" s="130"/>
      <c r="BK214" s="130"/>
      <c r="BL214" s="130"/>
      <c r="BM214" s="130"/>
      <c r="BN214" s="130"/>
      <c r="BO214" s="130"/>
      <c r="BP214" s="130"/>
      <c r="BQ214" s="130"/>
    </row>
    <row r="215" spans="1:69" s="8" customFormat="1" ht="11.25" hidden="1" customHeight="1">
      <c r="A215" s="135" t="s">
        <v>124</v>
      </c>
      <c r="B215" s="109"/>
      <c r="C215" s="92"/>
      <c r="D215" s="93"/>
      <c r="E215" s="95"/>
      <c r="F215" s="93"/>
      <c r="G215" s="96"/>
      <c r="H215" s="93"/>
      <c r="I215" s="93"/>
      <c r="J215" s="92"/>
      <c r="K215" s="72">
        <f t="shared" si="160"/>
        <v>0</v>
      </c>
      <c r="L215" s="72"/>
      <c r="M215" s="72"/>
      <c r="N215" s="72"/>
      <c r="O215" s="72">
        <f t="shared" si="161"/>
        <v>0</v>
      </c>
      <c r="P215" s="72"/>
      <c r="Q215" s="72">
        <f t="shared" si="162"/>
        <v>0</v>
      </c>
      <c r="R215" s="72">
        <f t="shared" si="163"/>
        <v>0</v>
      </c>
      <c r="S215" s="89"/>
      <c r="T215" s="89"/>
      <c r="U215" s="21"/>
      <c r="V215" s="21"/>
      <c r="W215" s="21"/>
      <c r="X215" s="21"/>
      <c r="Y215" s="21"/>
      <c r="Z215" s="187"/>
      <c r="AA215" s="187"/>
      <c r="AB215" s="187"/>
      <c r="AC215" s="269"/>
      <c r="AD215" s="89"/>
      <c r="AE215" s="73">
        <f t="shared" si="164"/>
        <v>0</v>
      </c>
      <c r="AF215" s="129"/>
      <c r="AG215" s="129"/>
      <c r="AH215" s="248"/>
      <c r="AI215" s="248"/>
      <c r="AJ215" s="248"/>
      <c r="AK215" s="248"/>
      <c r="AL215" s="248"/>
      <c r="AM215" s="248"/>
      <c r="AN215" s="248"/>
      <c r="AO215" s="248"/>
      <c r="AP215" s="129"/>
      <c r="AQ215" s="129"/>
      <c r="AR215" s="129"/>
      <c r="AS215" s="129"/>
      <c r="AT215" s="129"/>
      <c r="AU215" s="129"/>
      <c r="AV215" s="129"/>
      <c r="AW215" s="129"/>
      <c r="AX215" s="130"/>
      <c r="AY215" s="130"/>
      <c r="AZ215" s="130"/>
      <c r="BA215" s="130"/>
      <c r="BB215" s="130"/>
      <c r="BC215" s="130"/>
      <c r="BD215" s="130"/>
      <c r="BE215" s="130"/>
      <c r="BF215" s="130"/>
      <c r="BG215" s="130"/>
      <c r="BH215" s="130"/>
      <c r="BI215" s="130"/>
      <c r="BJ215" s="130"/>
      <c r="BK215" s="130"/>
      <c r="BL215" s="130"/>
      <c r="BM215" s="130"/>
      <c r="BN215" s="130"/>
      <c r="BO215" s="130"/>
      <c r="BP215" s="130"/>
      <c r="BQ215" s="130"/>
    </row>
    <row r="216" spans="1:69" s="8" customFormat="1" ht="11.25" hidden="1" customHeight="1">
      <c r="A216" s="135" t="s">
        <v>125</v>
      </c>
      <c r="B216" s="109"/>
      <c r="C216" s="92"/>
      <c r="D216" s="93"/>
      <c r="E216" s="95"/>
      <c r="F216" s="93"/>
      <c r="G216" s="96"/>
      <c r="H216" s="93"/>
      <c r="I216" s="93"/>
      <c r="J216" s="92"/>
      <c r="K216" s="72">
        <f t="shared" si="160"/>
        <v>0</v>
      </c>
      <c r="L216" s="72"/>
      <c r="M216" s="72"/>
      <c r="N216" s="72"/>
      <c r="O216" s="72">
        <f t="shared" si="161"/>
        <v>0</v>
      </c>
      <c r="P216" s="72"/>
      <c r="Q216" s="72">
        <f t="shared" si="162"/>
        <v>0</v>
      </c>
      <c r="R216" s="72">
        <f t="shared" si="163"/>
        <v>0</v>
      </c>
      <c r="S216" s="89"/>
      <c r="T216" s="89"/>
      <c r="U216" s="21"/>
      <c r="V216" s="21"/>
      <c r="W216" s="21"/>
      <c r="X216" s="21"/>
      <c r="Y216" s="21"/>
      <c r="Z216" s="187"/>
      <c r="AA216" s="187"/>
      <c r="AB216" s="187"/>
      <c r="AC216" s="269"/>
      <c r="AD216" s="89"/>
      <c r="AE216" s="73">
        <f t="shared" si="164"/>
        <v>0</v>
      </c>
      <c r="AF216" s="129"/>
      <c r="AG216" s="129"/>
      <c r="AH216" s="248"/>
      <c r="AI216" s="248"/>
      <c r="AJ216" s="248"/>
      <c r="AK216" s="248"/>
      <c r="AL216" s="248"/>
      <c r="AM216" s="248"/>
      <c r="AN216" s="248"/>
      <c r="AO216" s="248"/>
      <c r="AP216" s="129"/>
      <c r="AQ216" s="129"/>
      <c r="AR216" s="129"/>
      <c r="AS216" s="129"/>
      <c r="AT216" s="129"/>
      <c r="AU216" s="129"/>
      <c r="AV216" s="129"/>
      <c r="AW216" s="129"/>
      <c r="AX216" s="130"/>
      <c r="AY216" s="130"/>
      <c r="AZ216" s="130"/>
      <c r="BA216" s="130"/>
      <c r="BB216" s="130"/>
      <c r="BC216" s="130"/>
      <c r="BD216" s="130"/>
      <c r="BE216" s="130"/>
      <c r="BF216" s="130"/>
      <c r="BG216" s="130"/>
      <c r="BH216" s="130"/>
      <c r="BI216" s="130"/>
      <c r="BJ216" s="130"/>
      <c r="BK216" s="130"/>
      <c r="BL216" s="130"/>
      <c r="BM216" s="130"/>
      <c r="BN216" s="130"/>
      <c r="BO216" s="130"/>
      <c r="BP216" s="130"/>
      <c r="BQ216" s="130"/>
    </row>
    <row r="217" spans="1:69" s="8" customFormat="1" ht="11.25" hidden="1" customHeight="1">
      <c r="A217" s="135" t="s">
        <v>126</v>
      </c>
      <c r="B217" s="109"/>
      <c r="C217" s="92"/>
      <c r="D217" s="93"/>
      <c r="E217" s="95"/>
      <c r="F217" s="93"/>
      <c r="G217" s="96"/>
      <c r="H217" s="93"/>
      <c r="I217" s="93"/>
      <c r="J217" s="92"/>
      <c r="K217" s="72">
        <f t="shared" si="160"/>
        <v>0</v>
      </c>
      <c r="L217" s="72"/>
      <c r="M217" s="72"/>
      <c r="N217" s="72"/>
      <c r="O217" s="72">
        <f t="shared" si="161"/>
        <v>0</v>
      </c>
      <c r="P217" s="72"/>
      <c r="Q217" s="72">
        <f t="shared" si="162"/>
        <v>0</v>
      </c>
      <c r="R217" s="72">
        <f t="shared" si="163"/>
        <v>0</v>
      </c>
      <c r="S217" s="89"/>
      <c r="T217" s="89"/>
      <c r="U217" s="21"/>
      <c r="V217" s="21"/>
      <c r="W217" s="21"/>
      <c r="X217" s="21"/>
      <c r="Y217" s="21"/>
      <c r="Z217" s="187"/>
      <c r="AA217" s="187"/>
      <c r="AB217" s="187"/>
      <c r="AC217" s="269"/>
      <c r="AD217" s="89"/>
      <c r="AE217" s="73">
        <f t="shared" si="164"/>
        <v>0</v>
      </c>
      <c r="AF217" s="129"/>
      <c r="AG217" s="129"/>
      <c r="AH217" s="248"/>
      <c r="AI217" s="248"/>
      <c r="AJ217" s="248"/>
      <c r="AK217" s="248"/>
      <c r="AL217" s="248"/>
      <c r="AM217" s="248"/>
      <c r="AN217" s="248"/>
      <c r="AO217" s="248"/>
      <c r="AP217" s="129"/>
      <c r="AQ217" s="129"/>
      <c r="AR217" s="129"/>
      <c r="AS217" s="129"/>
      <c r="AT217" s="129"/>
      <c r="AU217" s="129"/>
      <c r="AV217" s="129"/>
      <c r="AW217" s="129"/>
      <c r="AX217" s="130"/>
      <c r="AY217" s="130"/>
      <c r="AZ217" s="130"/>
      <c r="BA217" s="130"/>
      <c r="BB217" s="130"/>
      <c r="BC217" s="130"/>
      <c r="BD217" s="130"/>
      <c r="BE217" s="130"/>
      <c r="BF217" s="130"/>
      <c r="BG217" s="130"/>
      <c r="BH217" s="130"/>
      <c r="BI217" s="130"/>
      <c r="BJ217" s="130"/>
      <c r="BK217" s="130"/>
      <c r="BL217" s="130"/>
      <c r="BM217" s="130"/>
      <c r="BN217" s="130"/>
      <c r="BO217" s="130"/>
      <c r="BP217" s="130"/>
      <c r="BQ217" s="130"/>
    </row>
    <row r="218" spans="1:69" s="8" customFormat="1" ht="11.25" hidden="1" customHeight="1">
      <c r="A218" s="135" t="s">
        <v>127</v>
      </c>
      <c r="B218" s="109"/>
      <c r="C218" s="92"/>
      <c r="D218" s="93"/>
      <c r="E218" s="95"/>
      <c r="F218" s="93"/>
      <c r="G218" s="96"/>
      <c r="H218" s="93"/>
      <c r="I218" s="93"/>
      <c r="J218" s="92"/>
      <c r="K218" s="72">
        <f t="shared" si="160"/>
        <v>0</v>
      </c>
      <c r="L218" s="72"/>
      <c r="M218" s="72"/>
      <c r="N218" s="72"/>
      <c r="O218" s="72">
        <f t="shared" si="161"/>
        <v>0</v>
      </c>
      <c r="P218" s="72"/>
      <c r="Q218" s="72">
        <f t="shared" si="162"/>
        <v>0</v>
      </c>
      <c r="R218" s="72">
        <f t="shared" si="163"/>
        <v>0</v>
      </c>
      <c r="S218" s="89"/>
      <c r="T218" s="89"/>
      <c r="U218" s="21"/>
      <c r="V218" s="21"/>
      <c r="W218" s="21"/>
      <c r="X218" s="21"/>
      <c r="Y218" s="21"/>
      <c r="Z218" s="187"/>
      <c r="AA218" s="187"/>
      <c r="AB218" s="187"/>
      <c r="AC218" s="269"/>
      <c r="AD218" s="89"/>
      <c r="AE218" s="73">
        <f t="shared" si="164"/>
        <v>0</v>
      </c>
      <c r="AF218" s="129"/>
      <c r="AG218" s="129"/>
      <c r="AH218" s="248"/>
      <c r="AI218" s="248"/>
      <c r="AJ218" s="248"/>
      <c r="AK218" s="248"/>
      <c r="AL218" s="248"/>
      <c r="AM218" s="248"/>
      <c r="AN218" s="248"/>
      <c r="AO218" s="248"/>
      <c r="AP218" s="129"/>
      <c r="AQ218" s="129"/>
      <c r="AR218" s="129"/>
      <c r="AS218" s="129"/>
      <c r="AT218" s="129"/>
      <c r="AU218" s="129"/>
      <c r="AV218" s="129"/>
      <c r="AW218" s="129"/>
      <c r="AX218" s="130"/>
      <c r="AY218" s="130"/>
      <c r="AZ218" s="130"/>
      <c r="BA218" s="130"/>
      <c r="BB218" s="130"/>
      <c r="BC218" s="130"/>
      <c r="BD218" s="130"/>
      <c r="BE218" s="130"/>
      <c r="BF218" s="130"/>
      <c r="BG218" s="130"/>
      <c r="BH218" s="130"/>
      <c r="BI218" s="130"/>
      <c r="BJ218" s="130"/>
      <c r="BK218" s="130"/>
      <c r="BL218" s="130"/>
      <c r="BM218" s="130"/>
      <c r="BN218" s="130"/>
      <c r="BO218" s="130"/>
      <c r="BP218" s="130"/>
      <c r="BQ218" s="130"/>
    </row>
    <row r="219" spans="1:69" s="8" customFormat="1" ht="11.25" hidden="1" customHeight="1">
      <c r="A219" s="135" t="s">
        <v>128</v>
      </c>
      <c r="B219" s="109"/>
      <c r="C219" s="92"/>
      <c r="D219" s="93"/>
      <c r="E219" s="95"/>
      <c r="F219" s="93"/>
      <c r="G219" s="96"/>
      <c r="H219" s="93"/>
      <c r="I219" s="93"/>
      <c r="J219" s="92"/>
      <c r="K219" s="72">
        <f t="shared" si="160"/>
        <v>0</v>
      </c>
      <c r="L219" s="72"/>
      <c r="M219" s="72"/>
      <c r="N219" s="72"/>
      <c r="O219" s="72">
        <f t="shared" si="161"/>
        <v>0</v>
      </c>
      <c r="P219" s="72"/>
      <c r="Q219" s="72">
        <f t="shared" si="162"/>
        <v>0</v>
      </c>
      <c r="R219" s="72">
        <f t="shared" si="163"/>
        <v>0</v>
      </c>
      <c r="S219" s="89"/>
      <c r="T219" s="89"/>
      <c r="U219" s="21"/>
      <c r="V219" s="21"/>
      <c r="W219" s="21"/>
      <c r="X219" s="21"/>
      <c r="Y219" s="21"/>
      <c r="Z219" s="187"/>
      <c r="AA219" s="187"/>
      <c r="AB219" s="187"/>
      <c r="AC219" s="269"/>
      <c r="AD219" s="89"/>
      <c r="AE219" s="73">
        <f t="shared" si="164"/>
        <v>0</v>
      </c>
      <c r="AF219" s="129"/>
      <c r="AG219" s="129"/>
      <c r="AH219" s="248"/>
      <c r="AI219" s="248"/>
      <c r="AJ219" s="248"/>
      <c r="AK219" s="248"/>
      <c r="AL219" s="248"/>
      <c r="AM219" s="248"/>
      <c r="AN219" s="248"/>
      <c r="AO219" s="248"/>
      <c r="AP219" s="129"/>
      <c r="AQ219" s="129"/>
      <c r="AR219" s="129"/>
      <c r="AS219" s="129"/>
      <c r="AT219" s="129"/>
      <c r="AU219" s="129"/>
      <c r="AV219" s="129"/>
      <c r="AW219" s="129"/>
      <c r="AX219" s="130"/>
      <c r="AY219" s="130"/>
      <c r="AZ219" s="130"/>
      <c r="BA219" s="130"/>
      <c r="BB219" s="130"/>
      <c r="BC219" s="130"/>
      <c r="BD219" s="130"/>
      <c r="BE219" s="130"/>
      <c r="BF219" s="130"/>
      <c r="BG219" s="130"/>
      <c r="BH219" s="130"/>
      <c r="BI219" s="130"/>
      <c r="BJ219" s="130"/>
      <c r="BK219" s="130"/>
      <c r="BL219" s="130"/>
      <c r="BM219" s="130"/>
      <c r="BN219" s="130"/>
      <c r="BO219" s="130"/>
      <c r="BP219" s="130"/>
      <c r="BQ219" s="130"/>
    </row>
    <row r="220" spans="1:69" s="8" customFormat="1" ht="11.25" hidden="1" customHeight="1">
      <c r="A220" s="135" t="s">
        <v>129</v>
      </c>
      <c r="B220" s="109"/>
      <c r="C220" s="92"/>
      <c r="D220" s="93"/>
      <c r="E220" s="95"/>
      <c r="F220" s="93"/>
      <c r="G220" s="96"/>
      <c r="H220" s="93"/>
      <c r="I220" s="93"/>
      <c r="J220" s="92"/>
      <c r="K220" s="72">
        <f t="shared" si="160"/>
        <v>0</v>
      </c>
      <c r="L220" s="72"/>
      <c r="M220" s="72"/>
      <c r="N220" s="72"/>
      <c r="O220" s="72">
        <f t="shared" si="161"/>
        <v>0</v>
      </c>
      <c r="P220" s="72"/>
      <c r="Q220" s="72">
        <f t="shared" si="162"/>
        <v>0</v>
      </c>
      <c r="R220" s="72">
        <f t="shared" si="163"/>
        <v>0</v>
      </c>
      <c r="S220" s="89"/>
      <c r="T220" s="89"/>
      <c r="U220" s="21"/>
      <c r="V220" s="21"/>
      <c r="W220" s="21"/>
      <c r="X220" s="21"/>
      <c r="Y220" s="21"/>
      <c r="Z220" s="187"/>
      <c r="AA220" s="187"/>
      <c r="AB220" s="187"/>
      <c r="AC220" s="269"/>
      <c r="AD220" s="89"/>
      <c r="AE220" s="73">
        <f t="shared" si="164"/>
        <v>0</v>
      </c>
      <c r="AF220" s="129"/>
      <c r="AG220" s="129"/>
      <c r="AH220" s="248"/>
      <c r="AI220" s="248"/>
      <c r="AJ220" s="248"/>
      <c r="AK220" s="248"/>
      <c r="AL220" s="248"/>
      <c r="AM220" s="248"/>
      <c r="AN220" s="248"/>
      <c r="AO220" s="248"/>
      <c r="AP220" s="129"/>
      <c r="AQ220" s="129"/>
      <c r="AR220" s="129"/>
      <c r="AS220" s="129"/>
      <c r="AT220" s="129"/>
      <c r="AU220" s="129"/>
      <c r="AV220" s="129"/>
      <c r="AW220" s="129"/>
      <c r="AX220" s="130"/>
      <c r="AY220" s="130"/>
      <c r="AZ220" s="130"/>
      <c r="BA220" s="130"/>
      <c r="BB220" s="130"/>
      <c r="BC220" s="130"/>
      <c r="BD220" s="130"/>
      <c r="BE220" s="130"/>
      <c r="BF220" s="130"/>
      <c r="BG220" s="130"/>
      <c r="BH220" s="130"/>
      <c r="BI220" s="130"/>
      <c r="BJ220" s="130"/>
      <c r="BK220" s="130"/>
      <c r="BL220" s="130"/>
      <c r="BM220" s="130"/>
      <c r="BN220" s="130"/>
      <c r="BO220" s="130"/>
      <c r="BP220" s="130"/>
      <c r="BQ220" s="130"/>
    </row>
    <row r="221" spans="1:69" s="8" customFormat="1" ht="11.25" hidden="1" customHeight="1">
      <c r="A221" s="135" t="s">
        <v>130</v>
      </c>
      <c r="B221" s="109"/>
      <c r="C221" s="92"/>
      <c r="D221" s="93"/>
      <c r="E221" s="95"/>
      <c r="F221" s="93"/>
      <c r="G221" s="96"/>
      <c r="H221" s="93"/>
      <c r="I221" s="93"/>
      <c r="J221" s="92"/>
      <c r="K221" s="72">
        <f t="shared" si="160"/>
        <v>0</v>
      </c>
      <c r="L221" s="72"/>
      <c r="M221" s="72"/>
      <c r="N221" s="72"/>
      <c r="O221" s="72">
        <f t="shared" si="161"/>
        <v>0</v>
      </c>
      <c r="P221" s="72"/>
      <c r="Q221" s="72">
        <f t="shared" si="162"/>
        <v>0</v>
      </c>
      <c r="R221" s="72">
        <f t="shared" si="163"/>
        <v>0</v>
      </c>
      <c r="S221" s="89"/>
      <c r="T221" s="89"/>
      <c r="U221" s="21"/>
      <c r="V221" s="21"/>
      <c r="W221" s="21"/>
      <c r="X221" s="21"/>
      <c r="Y221" s="21"/>
      <c r="Z221" s="187"/>
      <c r="AA221" s="187"/>
      <c r="AB221" s="187"/>
      <c r="AC221" s="269"/>
      <c r="AD221" s="89"/>
      <c r="AE221" s="73">
        <f t="shared" si="164"/>
        <v>0</v>
      </c>
      <c r="AF221" s="129"/>
      <c r="AG221" s="129"/>
      <c r="AH221" s="248"/>
      <c r="AI221" s="248"/>
      <c r="AJ221" s="248"/>
      <c r="AK221" s="248"/>
      <c r="AL221" s="248"/>
      <c r="AM221" s="248"/>
      <c r="AN221" s="248"/>
      <c r="AO221" s="248"/>
      <c r="AP221" s="129"/>
      <c r="AQ221" s="129"/>
      <c r="AR221" s="129"/>
      <c r="AS221" s="129"/>
      <c r="AT221" s="129"/>
      <c r="AU221" s="129"/>
      <c r="AV221" s="129"/>
      <c r="AW221" s="129"/>
      <c r="AX221" s="130"/>
      <c r="AY221" s="130"/>
      <c r="AZ221" s="130"/>
      <c r="BA221" s="130"/>
      <c r="BB221" s="130"/>
      <c r="BC221" s="130"/>
      <c r="BD221" s="130"/>
      <c r="BE221" s="130"/>
      <c r="BF221" s="130"/>
      <c r="BG221" s="130"/>
      <c r="BH221" s="130"/>
      <c r="BI221" s="130"/>
      <c r="BJ221" s="130"/>
      <c r="BK221" s="130"/>
      <c r="BL221" s="130"/>
      <c r="BM221" s="130"/>
      <c r="BN221" s="130"/>
      <c r="BO221" s="130"/>
      <c r="BP221" s="130"/>
      <c r="BQ221" s="130"/>
    </row>
    <row r="222" spans="1:69" s="8" customFormat="1" ht="11.25" hidden="1" customHeight="1">
      <c r="A222" s="135" t="s">
        <v>131</v>
      </c>
      <c r="B222" s="109"/>
      <c r="C222" s="92"/>
      <c r="D222" s="93"/>
      <c r="E222" s="95"/>
      <c r="F222" s="93"/>
      <c r="G222" s="96"/>
      <c r="H222" s="93"/>
      <c r="I222" s="93"/>
      <c r="J222" s="92"/>
      <c r="K222" s="72">
        <f t="shared" si="160"/>
        <v>0</v>
      </c>
      <c r="L222" s="72"/>
      <c r="M222" s="72"/>
      <c r="N222" s="72"/>
      <c r="O222" s="72">
        <f t="shared" si="161"/>
        <v>0</v>
      </c>
      <c r="P222" s="72"/>
      <c r="Q222" s="72">
        <f t="shared" si="162"/>
        <v>0</v>
      </c>
      <c r="R222" s="72">
        <f t="shared" si="163"/>
        <v>0</v>
      </c>
      <c r="S222" s="89"/>
      <c r="T222" s="89"/>
      <c r="U222" s="21"/>
      <c r="V222" s="21"/>
      <c r="W222" s="21"/>
      <c r="X222" s="21"/>
      <c r="Y222" s="21"/>
      <c r="Z222" s="187"/>
      <c r="AA222" s="187"/>
      <c r="AB222" s="187"/>
      <c r="AC222" s="269"/>
      <c r="AD222" s="89"/>
      <c r="AE222" s="73">
        <f t="shared" si="164"/>
        <v>0</v>
      </c>
      <c r="AF222" s="129"/>
      <c r="AG222" s="129"/>
      <c r="AH222" s="248"/>
      <c r="AI222" s="248"/>
      <c r="AJ222" s="248"/>
      <c r="AK222" s="248"/>
      <c r="AL222" s="248"/>
      <c r="AM222" s="248"/>
      <c r="AN222" s="248"/>
      <c r="AO222" s="248"/>
      <c r="AP222" s="129"/>
      <c r="AQ222" s="129"/>
      <c r="AR222" s="129"/>
      <c r="AS222" s="129"/>
      <c r="AT222" s="129"/>
      <c r="AU222" s="129"/>
      <c r="AV222" s="129"/>
      <c r="AW222" s="129"/>
      <c r="AX222" s="130"/>
      <c r="AY222" s="130"/>
      <c r="AZ222" s="130"/>
      <c r="BA222" s="130"/>
      <c r="BB222" s="130"/>
      <c r="BC222" s="130"/>
      <c r="BD222" s="130"/>
      <c r="BE222" s="130"/>
      <c r="BF222" s="130"/>
      <c r="BG222" s="130"/>
      <c r="BH222" s="130"/>
      <c r="BI222" s="130"/>
      <c r="BJ222" s="130"/>
      <c r="BK222" s="130"/>
      <c r="BL222" s="130"/>
      <c r="BM222" s="130"/>
      <c r="BN222" s="130"/>
      <c r="BO222" s="130"/>
      <c r="BP222" s="130"/>
      <c r="BQ222" s="130"/>
    </row>
    <row r="223" spans="1:69" s="8" customFormat="1" ht="11.25" hidden="1" customHeight="1">
      <c r="A223" s="135" t="s">
        <v>132</v>
      </c>
      <c r="B223" s="109"/>
      <c r="C223" s="92"/>
      <c r="D223" s="93"/>
      <c r="E223" s="95"/>
      <c r="F223" s="93"/>
      <c r="G223" s="96"/>
      <c r="H223" s="93"/>
      <c r="I223" s="93"/>
      <c r="J223" s="92"/>
      <c r="K223" s="72">
        <f t="shared" si="160"/>
        <v>0</v>
      </c>
      <c r="L223" s="72"/>
      <c r="M223" s="72"/>
      <c r="N223" s="72"/>
      <c r="O223" s="72">
        <f t="shared" si="161"/>
        <v>0</v>
      </c>
      <c r="P223" s="72"/>
      <c r="Q223" s="72">
        <f t="shared" si="162"/>
        <v>0</v>
      </c>
      <c r="R223" s="72">
        <f t="shared" si="163"/>
        <v>0</v>
      </c>
      <c r="S223" s="89"/>
      <c r="T223" s="89"/>
      <c r="U223" s="21"/>
      <c r="V223" s="21"/>
      <c r="W223" s="21"/>
      <c r="X223" s="21"/>
      <c r="Y223" s="21"/>
      <c r="Z223" s="187"/>
      <c r="AA223" s="187"/>
      <c r="AB223" s="187"/>
      <c r="AC223" s="269"/>
      <c r="AD223" s="89"/>
      <c r="AE223" s="73">
        <f t="shared" si="164"/>
        <v>0</v>
      </c>
      <c r="AF223" s="129"/>
      <c r="AG223" s="129"/>
      <c r="AH223" s="248"/>
      <c r="AI223" s="248"/>
      <c r="AJ223" s="248"/>
      <c r="AK223" s="248"/>
      <c r="AL223" s="248"/>
      <c r="AM223" s="248"/>
      <c r="AN223" s="248"/>
      <c r="AO223" s="248"/>
      <c r="AP223" s="129"/>
      <c r="AQ223" s="129"/>
      <c r="AR223" s="129"/>
      <c r="AS223" s="129"/>
      <c r="AT223" s="129"/>
      <c r="AU223" s="129"/>
      <c r="AV223" s="129"/>
      <c r="AW223" s="129"/>
      <c r="AX223" s="130"/>
      <c r="AY223" s="130"/>
      <c r="AZ223" s="130"/>
      <c r="BA223" s="130"/>
      <c r="BB223" s="130"/>
      <c r="BC223" s="130"/>
      <c r="BD223" s="130"/>
      <c r="BE223" s="130"/>
      <c r="BF223" s="130"/>
      <c r="BG223" s="130"/>
      <c r="BH223" s="130"/>
      <c r="BI223" s="130"/>
      <c r="BJ223" s="130"/>
      <c r="BK223" s="130"/>
      <c r="BL223" s="130"/>
      <c r="BM223" s="130"/>
      <c r="BN223" s="130"/>
      <c r="BO223" s="130"/>
      <c r="BP223" s="130"/>
      <c r="BQ223" s="130"/>
    </row>
    <row r="224" spans="1:69" s="8" customFormat="1" ht="11.25" hidden="1" customHeight="1">
      <c r="A224" s="135" t="s">
        <v>133</v>
      </c>
      <c r="B224" s="109"/>
      <c r="C224" s="92"/>
      <c r="D224" s="93"/>
      <c r="E224" s="95"/>
      <c r="F224" s="93"/>
      <c r="G224" s="96"/>
      <c r="H224" s="93"/>
      <c r="I224" s="93"/>
      <c r="J224" s="92"/>
      <c r="K224" s="72">
        <f t="shared" si="160"/>
        <v>0</v>
      </c>
      <c r="L224" s="72"/>
      <c r="M224" s="72"/>
      <c r="N224" s="72"/>
      <c r="O224" s="72">
        <f t="shared" si="161"/>
        <v>0</v>
      </c>
      <c r="P224" s="72"/>
      <c r="Q224" s="72">
        <f t="shared" si="162"/>
        <v>0</v>
      </c>
      <c r="R224" s="72">
        <f t="shared" si="163"/>
        <v>0</v>
      </c>
      <c r="S224" s="89"/>
      <c r="T224" s="89"/>
      <c r="U224" s="21"/>
      <c r="V224" s="21"/>
      <c r="W224" s="21"/>
      <c r="X224" s="21"/>
      <c r="Y224" s="21"/>
      <c r="Z224" s="187"/>
      <c r="AA224" s="187"/>
      <c r="AB224" s="187"/>
      <c r="AC224" s="269"/>
      <c r="AD224" s="89"/>
      <c r="AE224" s="73">
        <f t="shared" si="164"/>
        <v>0</v>
      </c>
      <c r="AF224" s="129"/>
      <c r="AG224" s="129"/>
      <c r="AH224" s="248"/>
      <c r="AI224" s="248"/>
      <c r="AJ224" s="248"/>
      <c r="AK224" s="248"/>
      <c r="AL224" s="248"/>
      <c r="AM224" s="248"/>
      <c r="AN224" s="248"/>
      <c r="AO224" s="248"/>
      <c r="AP224" s="129"/>
      <c r="AQ224" s="129"/>
      <c r="AR224" s="129"/>
      <c r="AS224" s="129"/>
      <c r="AT224" s="129"/>
      <c r="AU224" s="129"/>
      <c r="AV224" s="129"/>
      <c r="AW224" s="129"/>
      <c r="AX224" s="130"/>
      <c r="AY224" s="130"/>
      <c r="AZ224" s="130"/>
      <c r="BA224" s="130"/>
      <c r="BB224" s="130"/>
      <c r="BC224" s="130"/>
      <c r="BD224" s="130"/>
      <c r="BE224" s="130"/>
      <c r="BF224" s="130"/>
      <c r="BG224" s="130"/>
      <c r="BH224" s="130"/>
      <c r="BI224" s="130"/>
      <c r="BJ224" s="130"/>
      <c r="BK224" s="130"/>
      <c r="BL224" s="130"/>
      <c r="BM224" s="130"/>
      <c r="BN224" s="130"/>
      <c r="BO224" s="130"/>
      <c r="BP224" s="130"/>
      <c r="BQ224" s="130"/>
    </row>
    <row r="225" spans="1:69" s="8" customFormat="1" ht="11.25" hidden="1" customHeight="1">
      <c r="A225" s="135" t="s">
        <v>134</v>
      </c>
      <c r="B225" s="109"/>
      <c r="C225" s="92"/>
      <c r="D225" s="93"/>
      <c r="E225" s="95"/>
      <c r="F225" s="93"/>
      <c r="G225" s="96"/>
      <c r="H225" s="93"/>
      <c r="I225" s="93"/>
      <c r="J225" s="92"/>
      <c r="K225" s="72">
        <f t="shared" si="160"/>
        <v>0</v>
      </c>
      <c r="L225" s="72"/>
      <c r="M225" s="72"/>
      <c r="N225" s="72"/>
      <c r="O225" s="72">
        <f t="shared" si="161"/>
        <v>0</v>
      </c>
      <c r="P225" s="72"/>
      <c r="Q225" s="72">
        <f t="shared" si="162"/>
        <v>0</v>
      </c>
      <c r="R225" s="72">
        <f t="shared" si="163"/>
        <v>0</v>
      </c>
      <c r="S225" s="89"/>
      <c r="T225" s="89"/>
      <c r="U225" s="21"/>
      <c r="V225" s="21"/>
      <c r="W225" s="21"/>
      <c r="X225" s="21"/>
      <c r="Y225" s="21"/>
      <c r="Z225" s="187"/>
      <c r="AA225" s="187"/>
      <c r="AB225" s="187"/>
      <c r="AC225" s="269"/>
      <c r="AD225" s="89"/>
      <c r="AE225" s="73">
        <f t="shared" si="164"/>
        <v>0</v>
      </c>
      <c r="AF225" s="129"/>
      <c r="AG225" s="129"/>
      <c r="AH225" s="248"/>
      <c r="AI225" s="248"/>
      <c r="AJ225" s="248"/>
      <c r="AK225" s="248"/>
      <c r="AL225" s="248"/>
      <c r="AM225" s="248"/>
      <c r="AN225" s="248"/>
      <c r="AO225" s="248"/>
      <c r="AP225" s="129"/>
      <c r="AQ225" s="129"/>
      <c r="AR225" s="129"/>
      <c r="AS225" s="129"/>
      <c r="AT225" s="129"/>
      <c r="AU225" s="129"/>
      <c r="AV225" s="129"/>
      <c r="AW225" s="129"/>
      <c r="AX225" s="130"/>
      <c r="AY225" s="130"/>
      <c r="AZ225" s="130"/>
      <c r="BA225" s="130"/>
      <c r="BB225" s="130"/>
      <c r="BC225" s="130"/>
      <c r="BD225" s="130"/>
      <c r="BE225" s="130"/>
      <c r="BF225" s="130"/>
      <c r="BG225" s="130"/>
      <c r="BH225" s="130"/>
      <c r="BI225" s="130"/>
      <c r="BJ225" s="130"/>
      <c r="BK225" s="130"/>
      <c r="BL225" s="130"/>
      <c r="BM225" s="130"/>
      <c r="BN225" s="130"/>
      <c r="BO225" s="130"/>
      <c r="BP225" s="130"/>
      <c r="BQ225" s="130"/>
    </row>
    <row r="226" spans="1:69" s="8" customFormat="1" ht="11.25" hidden="1" customHeight="1">
      <c r="A226" s="135" t="s">
        <v>135</v>
      </c>
      <c r="B226" s="109"/>
      <c r="C226" s="92"/>
      <c r="D226" s="93"/>
      <c r="E226" s="95"/>
      <c r="F226" s="93"/>
      <c r="G226" s="96"/>
      <c r="H226" s="93"/>
      <c r="I226" s="93"/>
      <c r="J226" s="92"/>
      <c r="K226" s="72">
        <f t="shared" si="160"/>
        <v>0</v>
      </c>
      <c r="L226" s="72"/>
      <c r="M226" s="72"/>
      <c r="N226" s="72"/>
      <c r="O226" s="72">
        <f t="shared" si="161"/>
        <v>0</v>
      </c>
      <c r="P226" s="72"/>
      <c r="Q226" s="72">
        <f t="shared" si="162"/>
        <v>0</v>
      </c>
      <c r="R226" s="72">
        <f t="shared" si="163"/>
        <v>0</v>
      </c>
      <c r="S226" s="89"/>
      <c r="T226" s="89"/>
      <c r="U226" s="21"/>
      <c r="V226" s="21"/>
      <c r="W226" s="21"/>
      <c r="X226" s="21"/>
      <c r="Y226" s="21"/>
      <c r="Z226" s="187"/>
      <c r="AA226" s="187"/>
      <c r="AB226" s="187"/>
      <c r="AC226" s="269"/>
      <c r="AD226" s="89"/>
      <c r="AE226" s="73">
        <f t="shared" si="164"/>
        <v>0</v>
      </c>
      <c r="AF226" s="129"/>
      <c r="AG226" s="129"/>
      <c r="AH226" s="248"/>
      <c r="AI226" s="248"/>
      <c r="AJ226" s="248"/>
      <c r="AK226" s="248"/>
      <c r="AL226" s="248"/>
      <c r="AM226" s="248"/>
      <c r="AN226" s="248"/>
      <c r="AO226" s="248"/>
      <c r="AP226" s="129"/>
      <c r="AQ226" s="129"/>
      <c r="AR226" s="129"/>
      <c r="AS226" s="129"/>
      <c r="AT226" s="129"/>
      <c r="AU226" s="129"/>
      <c r="AV226" s="129"/>
      <c r="AW226" s="129"/>
      <c r="AX226" s="130"/>
      <c r="AY226" s="130"/>
      <c r="AZ226" s="130"/>
      <c r="BA226" s="130"/>
      <c r="BB226" s="130"/>
      <c r="BC226" s="130"/>
      <c r="BD226" s="130"/>
      <c r="BE226" s="130"/>
      <c r="BF226" s="130"/>
      <c r="BG226" s="130"/>
      <c r="BH226" s="130"/>
      <c r="BI226" s="130"/>
      <c r="BJ226" s="130"/>
      <c r="BK226" s="130"/>
      <c r="BL226" s="130"/>
      <c r="BM226" s="130"/>
      <c r="BN226" s="130"/>
      <c r="BO226" s="130"/>
      <c r="BP226" s="130"/>
      <c r="BQ226" s="130"/>
    </row>
    <row r="227" spans="1:69" s="8" customFormat="1" ht="11.25" hidden="1" customHeight="1">
      <c r="A227" s="135" t="s">
        <v>136</v>
      </c>
      <c r="B227" s="109"/>
      <c r="C227" s="92"/>
      <c r="D227" s="93"/>
      <c r="E227" s="95"/>
      <c r="F227" s="93"/>
      <c r="G227" s="96"/>
      <c r="H227" s="93"/>
      <c r="I227" s="93"/>
      <c r="J227" s="92"/>
      <c r="K227" s="72">
        <f t="shared" si="160"/>
        <v>0</v>
      </c>
      <c r="L227" s="72"/>
      <c r="M227" s="72"/>
      <c r="N227" s="72"/>
      <c r="O227" s="72">
        <f t="shared" si="161"/>
        <v>0</v>
      </c>
      <c r="P227" s="72"/>
      <c r="Q227" s="72">
        <f t="shared" si="162"/>
        <v>0</v>
      </c>
      <c r="R227" s="72">
        <f t="shared" si="163"/>
        <v>0</v>
      </c>
      <c r="S227" s="89"/>
      <c r="T227" s="89"/>
      <c r="U227" s="21"/>
      <c r="V227" s="21"/>
      <c r="W227" s="21"/>
      <c r="X227" s="21"/>
      <c r="Y227" s="21"/>
      <c r="Z227" s="187"/>
      <c r="AA227" s="187"/>
      <c r="AB227" s="187"/>
      <c r="AC227" s="269"/>
      <c r="AD227" s="89"/>
      <c r="AE227" s="73">
        <f t="shared" si="164"/>
        <v>0</v>
      </c>
      <c r="AF227" s="129"/>
      <c r="AG227" s="129"/>
      <c r="AH227" s="248"/>
      <c r="AI227" s="248"/>
      <c r="AJ227" s="248"/>
      <c r="AK227" s="248"/>
      <c r="AL227" s="248"/>
      <c r="AM227" s="248"/>
      <c r="AN227" s="248"/>
      <c r="AO227" s="248"/>
      <c r="AP227" s="129"/>
      <c r="AQ227" s="129"/>
      <c r="AR227" s="129"/>
      <c r="AS227" s="129"/>
      <c r="AT227" s="129"/>
      <c r="AU227" s="129"/>
      <c r="AV227" s="129"/>
      <c r="AW227" s="129"/>
      <c r="AX227" s="130"/>
      <c r="AY227" s="130"/>
      <c r="AZ227" s="130"/>
      <c r="BA227" s="130"/>
      <c r="BB227" s="130"/>
      <c r="BC227" s="130"/>
      <c r="BD227" s="130"/>
      <c r="BE227" s="130"/>
      <c r="BF227" s="130"/>
      <c r="BG227" s="130"/>
      <c r="BH227" s="130"/>
      <c r="BI227" s="130"/>
      <c r="BJ227" s="130"/>
      <c r="BK227" s="130"/>
      <c r="BL227" s="130"/>
      <c r="BM227" s="130"/>
      <c r="BN227" s="130"/>
      <c r="BO227" s="130"/>
      <c r="BP227" s="130"/>
      <c r="BQ227" s="130"/>
    </row>
    <row r="228" spans="1:69" s="8" customFormat="1" ht="11.25" hidden="1" customHeight="1">
      <c r="A228" s="135" t="s">
        <v>137</v>
      </c>
      <c r="B228" s="109"/>
      <c r="C228" s="92"/>
      <c r="D228" s="93"/>
      <c r="E228" s="95"/>
      <c r="F228" s="93"/>
      <c r="G228" s="96"/>
      <c r="H228" s="93"/>
      <c r="I228" s="93"/>
      <c r="J228" s="92"/>
      <c r="K228" s="72">
        <f t="shared" si="160"/>
        <v>0</v>
      </c>
      <c r="L228" s="72"/>
      <c r="M228" s="72"/>
      <c r="N228" s="72"/>
      <c r="O228" s="72">
        <f t="shared" si="161"/>
        <v>0</v>
      </c>
      <c r="P228" s="72"/>
      <c r="Q228" s="72">
        <f t="shared" si="162"/>
        <v>0</v>
      </c>
      <c r="R228" s="72">
        <f t="shared" si="163"/>
        <v>0</v>
      </c>
      <c r="S228" s="89"/>
      <c r="T228" s="89"/>
      <c r="U228" s="21"/>
      <c r="V228" s="21"/>
      <c r="W228" s="21"/>
      <c r="X228" s="21"/>
      <c r="Y228" s="21"/>
      <c r="Z228" s="187"/>
      <c r="AA228" s="187"/>
      <c r="AB228" s="187"/>
      <c r="AC228" s="269"/>
      <c r="AD228" s="89"/>
      <c r="AE228" s="73">
        <f t="shared" si="164"/>
        <v>0</v>
      </c>
      <c r="AF228" s="129"/>
      <c r="AG228" s="129"/>
      <c r="AH228" s="248"/>
      <c r="AI228" s="248"/>
      <c r="AJ228" s="248"/>
      <c r="AK228" s="248"/>
      <c r="AL228" s="248"/>
      <c r="AM228" s="248"/>
      <c r="AN228" s="248"/>
      <c r="AO228" s="248"/>
      <c r="AP228" s="129"/>
      <c r="AQ228" s="129"/>
      <c r="AR228" s="129"/>
      <c r="AS228" s="129"/>
      <c r="AT228" s="129"/>
      <c r="AU228" s="129"/>
      <c r="AV228" s="129"/>
      <c r="AW228" s="129"/>
      <c r="AX228" s="130"/>
      <c r="AY228" s="130"/>
      <c r="AZ228" s="130"/>
      <c r="BA228" s="130"/>
      <c r="BB228" s="130"/>
      <c r="BC228" s="130"/>
      <c r="BD228" s="130"/>
      <c r="BE228" s="130"/>
      <c r="BF228" s="130"/>
      <c r="BG228" s="130"/>
      <c r="BH228" s="130"/>
      <c r="BI228" s="130"/>
      <c r="BJ228" s="130"/>
      <c r="BK228" s="130"/>
      <c r="BL228" s="130"/>
      <c r="BM228" s="130"/>
      <c r="BN228" s="130"/>
      <c r="BO228" s="130"/>
      <c r="BP228" s="130"/>
      <c r="BQ228" s="130"/>
    </row>
    <row r="229" spans="1:69" s="8" customFormat="1" ht="11.25" hidden="1" customHeight="1">
      <c r="A229" s="134" t="s">
        <v>31</v>
      </c>
      <c r="B229" s="110"/>
      <c r="C229" s="23"/>
      <c r="D229" s="23"/>
      <c r="E229" s="95"/>
      <c r="F229" s="93"/>
      <c r="G229" s="95"/>
      <c r="H229" s="93"/>
      <c r="I229" s="93"/>
      <c r="J229" s="93"/>
      <c r="K229" s="72">
        <f t="shared" si="160"/>
        <v>0</v>
      </c>
      <c r="L229" s="72"/>
      <c r="M229" s="72"/>
      <c r="N229" s="72"/>
      <c r="O229" s="72"/>
      <c r="P229" s="72"/>
      <c r="Q229" s="72">
        <f t="shared" si="162"/>
        <v>0</v>
      </c>
      <c r="R229" s="72">
        <f t="shared" si="163"/>
        <v>0</v>
      </c>
      <c r="S229" s="21"/>
      <c r="T229" s="192"/>
      <c r="U229" s="21"/>
      <c r="V229" s="21"/>
      <c r="W229" s="21"/>
      <c r="X229" s="21"/>
      <c r="Y229" s="21"/>
      <c r="Z229" s="187"/>
      <c r="AA229" s="187"/>
      <c r="AB229" s="187"/>
      <c r="AC229" s="269"/>
      <c r="AD229" s="105"/>
      <c r="AE229" s="73">
        <f t="shared" si="164"/>
        <v>0</v>
      </c>
      <c r="AF229" s="129"/>
      <c r="AG229" s="129"/>
      <c r="AH229" s="248"/>
      <c r="AI229" s="248"/>
      <c r="AJ229" s="248"/>
      <c r="AK229" s="248"/>
      <c r="AL229" s="248"/>
      <c r="AM229" s="248"/>
      <c r="AN229" s="248"/>
      <c r="AO229" s="248"/>
      <c r="AP229" s="129"/>
      <c r="AQ229" s="129"/>
      <c r="AR229" s="129"/>
      <c r="AS229" s="129"/>
      <c r="AT229" s="129"/>
      <c r="AU229" s="129"/>
      <c r="AV229" s="129"/>
      <c r="AW229" s="129"/>
      <c r="AX229" s="130"/>
      <c r="AY229" s="130"/>
      <c r="AZ229" s="130"/>
      <c r="BA229" s="130"/>
      <c r="BB229" s="130"/>
      <c r="BC229" s="130"/>
      <c r="BD229" s="130"/>
      <c r="BE229" s="130"/>
      <c r="BF229" s="130"/>
      <c r="BG229" s="130"/>
      <c r="BH229" s="130"/>
      <c r="BI229" s="130"/>
      <c r="BJ229" s="130"/>
      <c r="BK229" s="130"/>
      <c r="BL229" s="130"/>
      <c r="BM229" s="130"/>
      <c r="BN229" s="130"/>
      <c r="BO229" s="130"/>
      <c r="BP229" s="130"/>
      <c r="BQ229" s="130"/>
    </row>
    <row r="230" spans="1:69" s="8" customFormat="1" ht="11.25" hidden="1" customHeight="1">
      <c r="A230" s="134" t="s">
        <v>32</v>
      </c>
      <c r="B230" s="111"/>
      <c r="C230" s="23"/>
      <c r="D230" s="23"/>
      <c r="E230" s="25"/>
      <c r="F230" s="23"/>
      <c r="G230" s="299"/>
      <c r="H230" s="298"/>
      <c r="I230" s="298"/>
      <c r="J230" s="298"/>
      <c r="K230" s="72">
        <f t="shared" si="160"/>
        <v>0</v>
      </c>
      <c r="L230" s="72"/>
      <c r="M230" s="72"/>
      <c r="N230" s="72"/>
      <c r="O230" s="72"/>
      <c r="P230" s="72"/>
      <c r="Q230" s="72">
        <f t="shared" si="162"/>
        <v>0</v>
      </c>
      <c r="R230" s="72">
        <f t="shared" si="163"/>
        <v>0</v>
      </c>
      <c r="S230" s="21"/>
      <c r="T230" s="192"/>
      <c r="U230" s="21"/>
      <c r="V230" s="21"/>
      <c r="W230" s="21"/>
      <c r="X230" s="21"/>
      <c r="Y230" s="21"/>
      <c r="Z230" s="187"/>
      <c r="AA230" s="187"/>
      <c r="AB230" s="187"/>
      <c r="AC230" s="269"/>
      <c r="AD230" s="105"/>
      <c r="AE230" s="73">
        <f t="shared" si="164"/>
        <v>0</v>
      </c>
      <c r="AF230" s="129"/>
      <c r="AG230" s="129"/>
      <c r="AH230" s="248"/>
      <c r="AI230" s="248"/>
      <c r="AJ230" s="248"/>
      <c r="AK230" s="248"/>
      <c r="AL230" s="248"/>
      <c r="AM230" s="248"/>
      <c r="AN230" s="248"/>
      <c r="AO230" s="248"/>
      <c r="AP230" s="129"/>
      <c r="AQ230" s="129"/>
      <c r="AR230" s="129"/>
      <c r="AS230" s="129"/>
      <c r="AT230" s="129"/>
      <c r="AU230" s="129"/>
      <c r="AV230" s="129"/>
      <c r="AW230" s="129"/>
      <c r="AX230" s="130"/>
      <c r="AY230" s="130"/>
      <c r="AZ230" s="130"/>
      <c r="BA230" s="130"/>
      <c r="BB230" s="130"/>
      <c r="BC230" s="130"/>
      <c r="BD230" s="130"/>
      <c r="BE230" s="130"/>
      <c r="BF230" s="130"/>
      <c r="BG230" s="130"/>
      <c r="BH230" s="130"/>
      <c r="BI230" s="130"/>
      <c r="BJ230" s="130"/>
      <c r="BK230" s="130"/>
      <c r="BL230" s="130"/>
      <c r="BM230" s="130"/>
      <c r="BN230" s="130"/>
      <c r="BO230" s="130"/>
      <c r="BP230" s="130"/>
      <c r="BQ230" s="130"/>
    </row>
    <row r="231" spans="1:69" s="8" customFormat="1" ht="11.25" hidden="1" customHeight="1">
      <c r="A231" s="149" t="s">
        <v>138</v>
      </c>
      <c r="B231" s="83"/>
      <c r="C231" s="451">
        <f>COUNTIF(C232:D258,1)+COUNTIF(C232:D258,2)+COUNTIF(C232:D258,3)+COUNTIF(C232:D258,4)+COUNTIF(C232:D258,5)+COUNTIF(C232:D258,6)+COUNTIF(C232:D258,7)+COUNTIF(C232:D258,8)</f>
        <v>0</v>
      </c>
      <c r="D231" s="451"/>
      <c r="E231" s="452">
        <f>COUNTIF(E232:F258,1)+COUNTIF(E232:F258,2)+COUNTIF(E232:F258,3)+COUNTIF(E232:F258,4)+COUNTIF(E232:F258,5)+COUNTIF(E232:F258,6)+COUNTIF(E232:F258,7)+COUNTIF(E232:F258,8)</f>
        <v>0</v>
      </c>
      <c r="F231" s="451"/>
      <c r="G231" s="327">
        <f>COUNTIF(G232:J258,1)+COUNTIF(G232:J258,2)+COUNTIF(G232:J258,3)+COUNTIF(G232:J258,4)+COUNTIF(G232:J258,5)+COUNTIF(G232:J258,6)+COUNTIF(G232:J258,7)+COUNTIF(G232:J258,8)</f>
        <v>0</v>
      </c>
      <c r="H231" s="328"/>
      <c r="I231" s="328"/>
      <c r="J231" s="328"/>
      <c r="K231" s="79">
        <f>SUM(K232:K258)</f>
        <v>0</v>
      </c>
      <c r="L231" s="79"/>
      <c r="M231" s="79"/>
      <c r="N231" s="79"/>
      <c r="O231" s="79">
        <f t="shared" ref="O231" si="165">SUM(O232:O258)</f>
        <v>0</v>
      </c>
      <c r="P231" s="79"/>
      <c r="Q231" s="79">
        <f t="shared" ref="Q231" si="166">SUM(Q232:Q258)</f>
        <v>0</v>
      </c>
      <c r="R231" s="79">
        <f t="shared" ref="R231" si="167">SUM(R232:R258)</f>
        <v>0</v>
      </c>
      <c r="S231" s="80">
        <f t="shared" ref="S231" si="168">SUM(S232:S258)</f>
        <v>0</v>
      </c>
      <c r="T231" s="193"/>
      <c r="U231" s="80">
        <f t="shared" ref="U231" si="169">SUM(U232:U258)</f>
        <v>0</v>
      </c>
      <c r="V231" s="80">
        <f t="shared" ref="V231" si="170">SUM(V232:V258)</f>
        <v>0</v>
      </c>
      <c r="W231" s="80">
        <f t="shared" ref="W231" si="171">SUM(W232:W258)</f>
        <v>0</v>
      </c>
      <c r="X231" s="80">
        <f t="shared" ref="X231" si="172">SUM(X232:X258)</f>
        <v>0</v>
      </c>
      <c r="Y231" s="80">
        <f t="shared" ref="Y231" si="173">SUM(Y232:Y258)</f>
        <v>0</v>
      </c>
      <c r="Z231" s="186">
        <f t="shared" ref="Z231" si="174">SUM(Z232:Z258)</f>
        <v>0</v>
      </c>
      <c r="AA231" s="186">
        <f t="shared" ref="AA231" si="175">SUM(AA232:AA258)</f>
        <v>0</v>
      </c>
      <c r="AB231" s="186">
        <f t="shared" ref="AB231" si="176">SUM(AB232:AB258)</f>
        <v>0</v>
      </c>
      <c r="AC231" s="196"/>
      <c r="AD231" s="186">
        <f>SUM(AD232:AD258)</f>
        <v>0</v>
      </c>
      <c r="AE231" s="88">
        <f>SUM(AE232:AE258)</f>
        <v>0</v>
      </c>
      <c r="AF231" s="129"/>
      <c r="AG231" s="129"/>
      <c r="AH231" s="248"/>
      <c r="AI231" s="248"/>
      <c r="AJ231" s="248"/>
      <c r="AK231" s="248"/>
      <c r="AL231" s="248"/>
      <c r="AM231" s="248"/>
      <c r="AN231" s="248"/>
      <c r="AO231" s="248"/>
      <c r="AP231" s="129"/>
      <c r="AQ231" s="129"/>
      <c r="AR231" s="129"/>
      <c r="AS231" s="129"/>
      <c r="AT231" s="129"/>
      <c r="AU231" s="129"/>
      <c r="AV231" s="129"/>
      <c r="AW231" s="129"/>
      <c r="AX231" s="130"/>
      <c r="AY231" s="130"/>
      <c r="AZ231" s="130"/>
      <c r="BA231" s="130"/>
      <c r="BB231" s="130"/>
      <c r="BC231" s="130"/>
      <c r="BD231" s="130"/>
      <c r="BE231" s="130"/>
      <c r="BF231" s="130"/>
      <c r="BG231" s="130"/>
      <c r="BH231" s="130"/>
      <c r="BI231" s="130"/>
      <c r="BJ231" s="130"/>
      <c r="BK231" s="130"/>
      <c r="BL231" s="130"/>
      <c r="BM231" s="130"/>
      <c r="BN231" s="130"/>
      <c r="BO231" s="130"/>
      <c r="BP231" s="130"/>
      <c r="BQ231" s="130"/>
    </row>
    <row r="232" spans="1:69" s="8" customFormat="1" ht="11.25" hidden="1" customHeight="1">
      <c r="A232" s="135" t="s">
        <v>139</v>
      </c>
      <c r="B232" s="90"/>
      <c r="C232" s="15"/>
      <c r="D232" s="20"/>
      <c r="E232" s="107"/>
      <c r="F232" s="20"/>
      <c r="G232" s="108"/>
      <c r="H232" s="300"/>
      <c r="I232" s="300"/>
      <c r="J232" s="15"/>
      <c r="K232" s="72">
        <f t="shared" ref="K232:K258" si="177">O232+Q232</f>
        <v>0</v>
      </c>
      <c r="L232" s="72"/>
      <c r="M232" s="72"/>
      <c r="N232" s="72"/>
      <c r="O232" s="72">
        <f t="shared" ref="O232:O256" si="178">Q232/2</f>
        <v>0</v>
      </c>
      <c r="P232" s="72"/>
      <c r="Q232" s="72">
        <f t="shared" ref="Q232:Q258" si="179">SUM(U232:AB232)</f>
        <v>0</v>
      </c>
      <c r="R232" s="72">
        <f t="shared" ref="R232:R258" si="180">Q232-S232</f>
        <v>0</v>
      </c>
      <c r="S232" s="89"/>
      <c r="T232" s="89"/>
      <c r="U232" s="21"/>
      <c r="V232" s="21"/>
      <c r="W232" s="21"/>
      <c r="X232" s="21"/>
      <c r="Y232" s="21"/>
      <c r="Z232" s="187"/>
      <c r="AA232" s="187"/>
      <c r="AB232" s="187"/>
      <c r="AC232" s="269"/>
      <c r="AD232" s="89"/>
      <c r="AE232" s="73">
        <f t="shared" ref="AE232:AE258" si="181">Q232-AD232</f>
        <v>0</v>
      </c>
      <c r="AF232" s="129"/>
      <c r="AG232" s="129"/>
      <c r="AH232" s="248"/>
      <c r="AI232" s="248"/>
      <c r="AJ232" s="248"/>
      <c r="AK232" s="248"/>
      <c r="AL232" s="248"/>
      <c r="AM232" s="248"/>
      <c r="AN232" s="248"/>
      <c r="AO232" s="248"/>
      <c r="AP232" s="129"/>
      <c r="AQ232" s="129"/>
      <c r="AR232" s="129"/>
      <c r="AS232" s="129"/>
      <c r="AT232" s="129"/>
      <c r="AU232" s="129"/>
      <c r="AV232" s="129"/>
      <c r="AW232" s="129"/>
      <c r="AX232" s="130"/>
      <c r="AY232" s="130"/>
      <c r="AZ232" s="130"/>
      <c r="BA232" s="130"/>
      <c r="BB232" s="130"/>
      <c r="BC232" s="130"/>
      <c r="BD232" s="130"/>
      <c r="BE232" s="130"/>
      <c r="BF232" s="130"/>
      <c r="BG232" s="130"/>
      <c r="BH232" s="130"/>
      <c r="BI232" s="130"/>
      <c r="BJ232" s="130"/>
      <c r="BK232" s="130"/>
      <c r="BL232" s="130"/>
      <c r="BM232" s="130"/>
      <c r="BN232" s="130"/>
      <c r="BO232" s="130"/>
      <c r="BP232" s="130"/>
      <c r="BQ232" s="130"/>
    </row>
    <row r="233" spans="1:69" s="8" customFormat="1" ht="11.25" hidden="1" customHeight="1">
      <c r="A233" s="135" t="s">
        <v>140</v>
      </c>
      <c r="B233" s="109"/>
      <c r="C233" s="92"/>
      <c r="D233" s="93"/>
      <c r="E233" s="95"/>
      <c r="F233" s="93"/>
      <c r="G233" s="96"/>
      <c r="H233" s="93"/>
      <c r="I233" s="93"/>
      <c r="J233" s="92"/>
      <c r="K233" s="72">
        <f t="shared" si="177"/>
        <v>0</v>
      </c>
      <c r="L233" s="72"/>
      <c r="M233" s="72"/>
      <c r="N233" s="72"/>
      <c r="O233" s="72">
        <f t="shared" si="178"/>
        <v>0</v>
      </c>
      <c r="P233" s="72"/>
      <c r="Q233" s="72">
        <f t="shared" si="179"/>
        <v>0</v>
      </c>
      <c r="R233" s="72">
        <f t="shared" si="180"/>
        <v>0</v>
      </c>
      <c r="S233" s="89"/>
      <c r="T233" s="89"/>
      <c r="U233" s="21"/>
      <c r="V233" s="21"/>
      <c r="W233" s="21"/>
      <c r="X233" s="21"/>
      <c r="Y233" s="21"/>
      <c r="Z233" s="187"/>
      <c r="AA233" s="187"/>
      <c r="AB233" s="187"/>
      <c r="AC233" s="269"/>
      <c r="AD233" s="89"/>
      <c r="AE233" s="73">
        <f t="shared" si="181"/>
        <v>0</v>
      </c>
      <c r="AF233" s="129"/>
      <c r="AG233" s="129"/>
      <c r="AH233" s="248"/>
      <c r="AI233" s="248"/>
      <c r="AJ233" s="248"/>
      <c r="AK233" s="248"/>
      <c r="AL233" s="248"/>
      <c r="AM233" s="248"/>
      <c r="AN233" s="248"/>
      <c r="AO233" s="248"/>
      <c r="AP233" s="129"/>
      <c r="AQ233" s="129"/>
      <c r="AR233" s="129"/>
      <c r="AS233" s="129"/>
      <c r="AT233" s="129"/>
      <c r="AU233" s="129"/>
      <c r="AV233" s="129"/>
      <c r="AW233" s="129"/>
      <c r="AX233" s="130"/>
      <c r="AY233" s="130"/>
      <c r="AZ233" s="130"/>
      <c r="BA233" s="130"/>
      <c r="BB233" s="130"/>
      <c r="BC233" s="130"/>
      <c r="BD233" s="130"/>
      <c r="BE233" s="130"/>
      <c r="BF233" s="130"/>
      <c r="BG233" s="130"/>
      <c r="BH233" s="130"/>
      <c r="BI233" s="130"/>
      <c r="BJ233" s="130"/>
      <c r="BK233" s="130"/>
      <c r="BL233" s="130"/>
      <c r="BM233" s="130"/>
      <c r="BN233" s="130"/>
      <c r="BO233" s="130"/>
      <c r="BP233" s="130"/>
      <c r="BQ233" s="130"/>
    </row>
    <row r="234" spans="1:69" s="8" customFormat="1" ht="11.25" hidden="1" customHeight="1">
      <c r="A234" s="135" t="s">
        <v>141</v>
      </c>
      <c r="B234" s="109"/>
      <c r="C234" s="92"/>
      <c r="D234" s="93"/>
      <c r="E234" s="95"/>
      <c r="F234" s="93"/>
      <c r="G234" s="96"/>
      <c r="H234" s="93"/>
      <c r="I234" s="93"/>
      <c r="J234" s="92"/>
      <c r="K234" s="72">
        <f t="shared" si="177"/>
        <v>0</v>
      </c>
      <c r="L234" s="72"/>
      <c r="M234" s="72"/>
      <c r="N234" s="72"/>
      <c r="O234" s="72">
        <f t="shared" si="178"/>
        <v>0</v>
      </c>
      <c r="P234" s="72"/>
      <c r="Q234" s="72">
        <f t="shared" si="179"/>
        <v>0</v>
      </c>
      <c r="R234" s="72">
        <f t="shared" si="180"/>
        <v>0</v>
      </c>
      <c r="S234" s="89"/>
      <c r="T234" s="89"/>
      <c r="U234" s="21"/>
      <c r="V234" s="21"/>
      <c r="W234" s="21"/>
      <c r="X234" s="21"/>
      <c r="Y234" s="21"/>
      <c r="Z234" s="187"/>
      <c r="AA234" s="187"/>
      <c r="AB234" s="187"/>
      <c r="AC234" s="269"/>
      <c r="AD234" s="89"/>
      <c r="AE234" s="73">
        <f t="shared" si="181"/>
        <v>0</v>
      </c>
      <c r="AF234" s="129"/>
      <c r="AG234" s="129"/>
      <c r="AH234" s="248"/>
      <c r="AI234" s="248"/>
      <c r="AJ234" s="248"/>
      <c r="AK234" s="248"/>
      <c r="AL234" s="248"/>
      <c r="AM234" s="248"/>
      <c r="AN234" s="248"/>
      <c r="AO234" s="248"/>
      <c r="AP234" s="129"/>
      <c r="AQ234" s="129"/>
      <c r="AR234" s="129"/>
      <c r="AS234" s="129"/>
      <c r="AT234" s="129"/>
      <c r="AU234" s="129"/>
      <c r="AV234" s="129"/>
      <c r="AW234" s="129"/>
      <c r="AX234" s="130"/>
      <c r="AY234" s="130"/>
      <c r="AZ234" s="130"/>
      <c r="BA234" s="130"/>
      <c r="BB234" s="130"/>
      <c r="BC234" s="130"/>
      <c r="BD234" s="130"/>
      <c r="BE234" s="130"/>
      <c r="BF234" s="130"/>
      <c r="BG234" s="130"/>
      <c r="BH234" s="130"/>
      <c r="BI234" s="130"/>
      <c r="BJ234" s="130"/>
      <c r="BK234" s="130"/>
      <c r="BL234" s="130"/>
      <c r="BM234" s="130"/>
      <c r="BN234" s="130"/>
      <c r="BO234" s="130"/>
      <c r="BP234" s="130"/>
      <c r="BQ234" s="130"/>
    </row>
    <row r="235" spans="1:69" s="8" customFormat="1" ht="11.25" hidden="1" customHeight="1">
      <c r="A235" s="135" t="s">
        <v>142</v>
      </c>
      <c r="B235" s="109"/>
      <c r="C235" s="92"/>
      <c r="D235" s="93"/>
      <c r="E235" s="95"/>
      <c r="F235" s="93"/>
      <c r="G235" s="96"/>
      <c r="H235" s="93"/>
      <c r="I235" s="93"/>
      <c r="J235" s="92"/>
      <c r="K235" s="72">
        <f t="shared" si="177"/>
        <v>0</v>
      </c>
      <c r="L235" s="72"/>
      <c r="M235" s="72"/>
      <c r="N235" s="72"/>
      <c r="O235" s="72">
        <f t="shared" si="178"/>
        <v>0</v>
      </c>
      <c r="P235" s="72"/>
      <c r="Q235" s="72">
        <f t="shared" si="179"/>
        <v>0</v>
      </c>
      <c r="R235" s="72">
        <f t="shared" si="180"/>
        <v>0</v>
      </c>
      <c r="S235" s="89"/>
      <c r="T235" s="89"/>
      <c r="U235" s="21"/>
      <c r="V235" s="21"/>
      <c r="W235" s="21"/>
      <c r="X235" s="21"/>
      <c r="Y235" s="21"/>
      <c r="Z235" s="187"/>
      <c r="AA235" s="187"/>
      <c r="AB235" s="187"/>
      <c r="AC235" s="269"/>
      <c r="AD235" s="89"/>
      <c r="AE235" s="73">
        <f t="shared" si="181"/>
        <v>0</v>
      </c>
      <c r="AF235" s="129"/>
      <c r="AG235" s="129"/>
      <c r="AH235" s="248"/>
      <c r="AI235" s="248"/>
      <c r="AJ235" s="248"/>
      <c r="AK235" s="248"/>
      <c r="AL235" s="248"/>
      <c r="AM235" s="248"/>
      <c r="AN235" s="248"/>
      <c r="AO235" s="248"/>
      <c r="AP235" s="129"/>
      <c r="AQ235" s="129"/>
      <c r="AR235" s="129"/>
      <c r="AS235" s="129"/>
      <c r="AT235" s="129"/>
      <c r="AU235" s="129"/>
      <c r="AV235" s="129"/>
      <c r="AW235" s="129"/>
      <c r="AX235" s="130"/>
      <c r="AY235" s="130"/>
      <c r="AZ235" s="130"/>
      <c r="BA235" s="130"/>
      <c r="BB235" s="130"/>
      <c r="BC235" s="130"/>
      <c r="BD235" s="130"/>
      <c r="BE235" s="130"/>
      <c r="BF235" s="130"/>
      <c r="BG235" s="130"/>
      <c r="BH235" s="130"/>
      <c r="BI235" s="130"/>
      <c r="BJ235" s="130"/>
      <c r="BK235" s="130"/>
      <c r="BL235" s="130"/>
      <c r="BM235" s="130"/>
      <c r="BN235" s="130"/>
      <c r="BO235" s="130"/>
      <c r="BP235" s="130"/>
      <c r="BQ235" s="130"/>
    </row>
    <row r="236" spans="1:69" s="8" customFormat="1" ht="11.25" hidden="1" customHeight="1">
      <c r="A236" s="135" t="s">
        <v>143</v>
      </c>
      <c r="B236" s="109"/>
      <c r="C236" s="92"/>
      <c r="D236" s="93"/>
      <c r="E236" s="95"/>
      <c r="F236" s="93"/>
      <c r="G236" s="96"/>
      <c r="H236" s="93"/>
      <c r="I236" s="93"/>
      <c r="J236" s="92"/>
      <c r="K236" s="72">
        <f t="shared" si="177"/>
        <v>0</v>
      </c>
      <c r="L236" s="72"/>
      <c r="M236" s="72"/>
      <c r="N236" s="72"/>
      <c r="O236" s="72">
        <f t="shared" si="178"/>
        <v>0</v>
      </c>
      <c r="P236" s="72"/>
      <c r="Q236" s="72">
        <f t="shared" si="179"/>
        <v>0</v>
      </c>
      <c r="R236" s="72">
        <f t="shared" si="180"/>
        <v>0</v>
      </c>
      <c r="S236" s="89"/>
      <c r="T236" s="89"/>
      <c r="U236" s="21"/>
      <c r="V236" s="21"/>
      <c r="W236" s="21"/>
      <c r="X236" s="21"/>
      <c r="Y236" s="21"/>
      <c r="Z236" s="187"/>
      <c r="AA236" s="187"/>
      <c r="AB236" s="187"/>
      <c r="AC236" s="269"/>
      <c r="AD236" s="89"/>
      <c r="AE236" s="73">
        <f t="shared" si="181"/>
        <v>0</v>
      </c>
      <c r="AF236" s="129"/>
      <c r="AG236" s="129"/>
      <c r="AH236" s="248"/>
      <c r="AI236" s="248"/>
      <c r="AJ236" s="248"/>
      <c r="AK236" s="248"/>
      <c r="AL236" s="248"/>
      <c r="AM236" s="248"/>
      <c r="AN236" s="248"/>
      <c r="AO236" s="248"/>
      <c r="AP236" s="129"/>
      <c r="AQ236" s="129"/>
      <c r="AR236" s="129"/>
      <c r="AS236" s="129"/>
      <c r="AT236" s="129"/>
      <c r="AU236" s="129"/>
      <c r="AV236" s="129"/>
      <c r="AW236" s="129"/>
      <c r="AX236" s="130"/>
      <c r="AY236" s="130"/>
      <c r="AZ236" s="130"/>
      <c r="BA236" s="130"/>
      <c r="BB236" s="130"/>
      <c r="BC236" s="130"/>
      <c r="BD236" s="130"/>
      <c r="BE236" s="130"/>
      <c r="BF236" s="130"/>
      <c r="BG236" s="130"/>
      <c r="BH236" s="130"/>
      <c r="BI236" s="130"/>
      <c r="BJ236" s="130"/>
      <c r="BK236" s="130"/>
      <c r="BL236" s="130"/>
      <c r="BM236" s="130"/>
      <c r="BN236" s="130"/>
      <c r="BO236" s="130"/>
      <c r="BP236" s="130"/>
      <c r="BQ236" s="130"/>
    </row>
    <row r="237" spans="1:69" s="8" customFormat="1" ht="11.25" hidden="1" customHeight="1">
      <c r="A237" s="135" t="s">
        <v>144</v>
      </c>
      <c r="B237" s="109"/>
      <c r="C237" s="92"/>
      <c r="D237" s="93"/>
      <c r="E237" s="95"/>
      <c r="F237" s="93"/>
      <c r="G237" s="96"/>
      <c r="H237" s="93"/>
      <c r="I237" s="93"/>
      <c r="J237" s="92"/>
      <c r="K237" s="72">
        <f t="shared" si="177"/>
        <v>0</v>
      </c>
      <c r="L237" s="72"/>
      <c r="M237" s="72"/>
      <c r="N237" s="72"/>
      <c r="O237" s="72">
        <f t="shared" si="178"/>
        <v>0</v>
      </c>
      <c r="P237" s="72"/>
      <c r="Q237" s="72">
        <f t="shared" si="179"/>
        <v>0</v>
      </c>
      <c r="R237" s="72">
        <f t="shared" si="180"/>
        <v>0</v>
      </c>
      <c r="S237" s="89"/>
      <c r="T237" s="89"/>
      <c r="U237" s="21"/>
      <c r="V237" s="21"/>
      <c r="W237" s="21"/>
      <c r="X237" s="21"/>
      <c r="Y237" s="21"/>
      <c r="Z237" s="187"/>
      <c r="AA237" s="187"/>
      <c r="AB237" s="187"/>
      <c r="AC237" s="269"/>
      <c r="AD237" s="89"/>
      <c r="AE237" s="73">
        <f t="shared" si="181"/>
        <v>0</v>
      </c>
      <c r="AF237" s="129"/>
      <c r="AG237" s="129"/>
      <c r="AH237" s="248"/>
      <c r="AI237" s="248"/>
      <c r="AJ237" s="248"/>
      <c r="AK237" s="248"/>
      <c r="AL237" s="248"/>
      <c r="AM237" s="248"/>
      <c r="AN237" s="248"/>
      <c r="AO237" s="248"/>
      <c r="AP237" s="129"/>
      <c r="AQ237" s="129"/>
      <c r="AR237" s="129"/>
      <c r="AS237" s="129"/>
      <c r="AT237" s="129"/>
      <c r="AU237" s="129"/>
      <c r="AV237" s="129"/>
      <c r="AW237" s="129"/>
      <c r="AX237" s="130"/>
      <c r="AY237" s="130"/>
      <c r="AZ237" s="130"/>
      <c r="BA237" s="130"/>
      <c r="BB237" s="130"/>
      <c r="BC237" s="130"/>
      <c r="BD237" s="130"/>
      <c r="BE237" s="130"/>
      <c r="BF237" s="130"/>
      <c r="BG237" s="130"/>
      <c r="BH237" s="130"/>
      <c r="BI237" s="130"/>
      <c r="BJ237" s="130"/>
      <c r="BK237" s="130"/>
      <c r="BL237" s="130"/>
      <c r="BM237" s="130"/>
      <c r="BN237" s="130"/>
      <c r="BO237" s="130"/>
      <c r="BP237" s="130"/>
      <c r="BQ237" s="130"/>
    </row>
    <row r="238" spans="1:69" s="8" customFormat="1" ht="11.25" hidden="1" customHeight="1">
      <c r="A238" s="135" t="s">
        <v>145</v>
      </c>
      <c r="B238" s="109"/>
      <c r="C238" s="92"/>
      <c r="D238" s="93"/>
      <c r="E238" s="95"/>
      <c r="F238" s="93"/>
      <c r="G238" s="96"/>
      <c r="H238" s="93"/>
      <c r="I238" s="93"/>
      <c r="J238" s="92"/>
      <c r="K238" s="72">
        <f t="shared" si="177"/>
        <v>0</v>
      </c>
      <c r="L238" s="72"/>
      <c r="M238" s="72"/>
      <c r="N238" s="72"/>
      <c r="O238" s="72">
        <f t="shared" si="178"/>
        <v>0</v>
      </c>
      <c r="P238" s="72"/>
      <c r="Q238" s="72">
        <f t="shared" si="179"/>
        <v>0</v>
      </c>
      <c r="R238" s="72">
        <f t="shared" si="180"/>
        <v>0</v>
      </c>
      <c r="S238" s="89"/>
      <c r="T238" s="89"/>
      <c r="U238" s="21"/>
      <c r="V238" s="21"/>
      <c r="W238" s="21"/>
      <c r="X238" s="21"/>
      <c r="Y238" s="21"/>
      <c r="Z238" s="187"/>
      <c r="AA238" s="187"/>
      <c r="AB238" s="187"/>
      <c r="AC238" s="269"/>
      <c r="AD238" s="89"/>
      <c r="AE238" s="73">
        <f t="shared" si="181"/>
        <v>0</v>
      </c>
      <c r="AF238" s="129"/>
      <c r="AG238" s="129"/>
      <c r="AH238" s="248"/>
      <c r="AI238" s="248"/>
      <c r="AJ238" s="248"/>
      <c r="AK238" s="248"/>
      <c r="AL238" s="248"/>
      <c r="AM238" s="248"/>
      <c r="AN238" s="248"/>
      <c r="AO238" s="248"/>
      <c r="AP238" s="129"/>
      <c r="AQ238" s="129"/>
      <c r="AR238" s="129"/>
      <c r="AS238" s="129"/>
      <c r="AT238" s="129"/>
      <c r="AU238" s="129"/>
      <c r="AV238" s="129"/>
      <c r="AW238" s="129"/>
      <c r="AX238" s="130"/>
      <c r="AY238" s="130"/>
      <c r="AZ238" s="130"/>
      <c r="BA238" s="130"/>
      <c r="BB238" s="130"/>
      <c r="BC238" s="130"/>
      <c r="BD238" s="130"/>
      <c r="BE238" s="130"/>
      <c r="BF238" s="130"/>
      <c r="BG238" s="130"/>
      <c r="BH238" s="130"/>
      <c r="BI238" s="130"/>
      <c r="BJ238" s="130"/>
      <c r="BK238" s="130"/>
      <c r="BL238" s="130"/>
      <c r="BM238" s="130"/>
      <c r="BN238" s="130"/>
      <c r="BO238" s="130"/>
      <c r="BP238" s="130"/>
      <c r="BQ238" s="130"/>
    </row>
    <row r="239" spans="1:69" s="8" customFormat="1" ht="11.25" hidden="1" customHeight="1">
      <c r="A239" s="135" t="s">
        <v>146</v>
      </c>
      <c r="B239" s="109"/>
      <c r="C239" s="92"/>
      <c r="D239" s="93"/>
      <c r="E239" s="95"/>
      <c r="F239" s="93"/>
      <c r="G239" s="96"/>
      <c r="H239" s="93"/>
      <c r="I239" s="93"/>
      <c r="J239" s="92"/>
      <c r="K239" s="72">
        <f t="shared" si="177"/>
        <v>0</v>
      </c>
      <c r="L239" s="72"/>
      <c r="M239" s="72"/>
      <c r="N239" s="72"/>
      <c r="O239" s="72">
        <f t="shared" si="178"/>
        <v>0</v>
      </c>
      <c r="P239" s="72"/>
      <c r="Q239" s="72">
        <f t="shared" si="179"/>
        <v>0</v>
      </c>
      <c r="R239" s="72">
        <f t="shared" si="180"/>
        <v>0</v>
      </c>
      <c r="S239" s="89"/>
      <c r="T239" s="89"/>
      <c r="U239" s="21"/>
      <c r="V239" s="21"/>
      <c r="W239" s="21"/>
      <c r="X239" s="21"/>
      <c r="Y239" s="21"/>
      <c r="Z239" s="187"/>
      <c r="AA239" s="187"/>
      <c r="AB239" s="187"/>
      <c r="AC239" s="269"/>
      <c r="AD239" s="89"/>
      <c r="AE239" s="73">
        <f t="shared" si="181"/>
        <v>0</v>
      </c>
      <c r="AF239" s="129"/>
      <c r="AG239" s="129"/>
      <c r="AH239" s="248"/>
      <c r="AI239" s="248"/>
      <c r="AJ239" s="248"/>
      <c r="AK239" s="248"/>
      <c r="AL239" s="248"/>
      <c r="AM239" s="248"/>
      <c r="AN239" s="248"/>
      <c r="AO239" s="248"/>
      <c r="AP239" s="129"/>
      <c r="AQ239" s="129"/>
      <c r="AR239" s="129"/>
      <c r="AS239" s="129"/>
      <c r="AT239" s="129"/>
      <c r="AU239" s="129"/>
      <c r="AV239" s="129"/>
      <c r="AW239" s="129"/>
      <c r="AX239" s="130"/>
      <c r="AY239" s="130"/>
      <c r="AZ239" s="130"/>
      <c r="BA239" s="130"/>
      <c r="BB239" s="130"/>
      <c r="BC239" s="130"/>
      <c r="BD239" s="130"/>
      <c r="BE239" s="130"/>
      <c r="BF239" s="130"/>
      <c r="BG239" s="130"/>
      <c r="BH239" s="130"/>
      <c r="BI239" s="130"/>
      <c r="BJ239" s="130"/>
      <c r="BK239" s="130"/>
      <c r="BL239" s="130"/>
      <c r="BM239" s="130"/>
      <c r="BN239" s="130"/>
      <c r="BO239" s="130"/>
      <c r="BP239" s="130"/>
      <c r="BQ239" s="130"/>
    </row>
    <row r="240" spans="1:69" s="8" customFormat="1" ht="11.25" hidden="1" customHeight="1">
      <c r="A240" s="135" t="s">
        <v>147</v>
      </c>
      <c r="B240" s="109"/>
      <c r="C240" s="92"/>
      <c r="D240" s="93"/>
      <c r="E240" s="95"/>
      <c r="F240" s="93"/>
      <c r="G240" s="96"/>
      <c r="H240" s="93"/>
      <c r="I240" s="93"/>
      <c r="J240" s="92"/>
      <c r="K240" s="72">
        <f t="shared" si="177"/>
        <v>0</v>
      </c>
      <c r="L240" s="72"/>
      <c r="M240" s="72"/>
      <c r="N240" s="72"/>
      <c r="O240" s="72">
        <f t="shared" si="178"/>
        <v>0</v>
      </c>
      <c r="P240" s="72"/>
      <c r="Q240" s="72">
        <f t="shared" si="179"/>
        <v>0</v>
      </c>
      <c r="R240" s="72">
        <f t="shared" si="180"/>
        <v>0</v>
      </c>
      <c r="S240" s="89"/>
      <c r="T240" s="89"/>
      <c r="U240" s="21"/>
      <c r="V240" s="21"/>
      <c r="W240" s="21"/>
      <c r="X240" s="21"/>
      <c r="Y240" s="21"/>
      <c r="Z240" s="187"/>
      <c r="AA240" s="187"/>
      <c r="AB240" s="187"/>
      <c r="AC240" s="269"/>
      <c r="AD240" s="89"/>
      <c r="AE240" s="73">
        <f t="shared" si="181"/>
        <v>0</v>
      </c>
      <c r="AF240" s="129"/>
      <c r="AG240" s="129"/>
      <c r="AH240" s="248"/>
      <c r="AI240" s="248"/>
      <c r="AJ240" s="248"/>
      <c r="AK240" s="248"/>
      <c r="AL240" s="248"/>
      <c r="AM240" s="248"/>
      <c r="AN240" s="248"/>
      <c r="AO240" s="248"/>
      <c r="AP240" s="129"/>
      <c r="AQ240" s="129"/>
      <c r="AR240" s="129"/>
      <c r="AS240" s="129"/>
      <c r="AT240" s="129"/>
      <c r="AU240" s="129"/>
      <c r="AV240" s="129"/>
      <c r="AW240" s="129"/>
      <c r="AX240" s="130"/>
      <c r="AY240" s="130"/>
      <c r="AZ240" s="130"/>
      <c r="BA240" s="130"/>
      <c r="BB240" s="130"/>
      <c r="BC240" s="130"/>
      <c r="BD240" s="130"/>
      <c r="BE240" s="130"/>
      <c r="BF240" s="130"/>
      <c r="BG240" s="130"/>
      <c r="BH240" s="130"/>
      <c r="BI240" s="130"/>
      <c r="BJ240" s="130"/>
      <c r="BK240" s="130"/>
      <c r="BL240" s="130"/>
      <c r="BM240" s="130"/>
      <c r="BN240" s="130"/>
      <c r="BO240" s="130"/>
      <c r="BP240" s="130"/>
      <c r="BQ240" s="130"/>
    </row>
    <row r="241" spans="1:69" s="8" customFormat="1" ht="11.25" hidden="1" customHeight="1">
      <c r="A241" s="135" t="s">
        <v>148</v>
      </c>
      <c r="B241" s="109"/>
      <c r="C241" s="92"/>
      <c r="D241" s="93"/>
      <c r="E241" s="95"/>
      <c r="F241" s="93"/>
      <c r="G241" s="96"/>
      <c r="H241" s="93"/>
      <c r="I241" s="93"/>
      <c r="J241" s="92"/>
      <c r="K241" s="72">
        <f t="shared" si="177"/>
        <v>0</v>
      </c>
      <c r="L241" s="72"/>
      <c r="M241" s="72"/>
      <c r="N241" s="72"/>
      <c r="O241" s="72">
        <f t="shared" si="178"/>
        <v>0</v>
      </c>
      <c r="P241" s="72"/>
      <c r="Q241" s="72">
        <f t="shared" si="179"/>
        <v>0</v>
      </c>
      <c r="R241" s="72">
        <f t="shared" si="180"/>
        <v>0</v>
      </c>
      <c r="S241" s="89"/>
      <c r="T241" s="89"/>
      <c r="U241" s="21"/>
      <c r="V241" s="21"/>
      <c r="W241" s="21"/>
      <c r="X241" s="21"/>
      <c r="Y241" s="21"/>
      <c r="Z241" s="187"/>
      <c r="AA241" s="187"/>
      <c r="AB241" s="187"/>
      <c r="AC241" s="269"/>
      <c r="AD241" s="89"/>
      <c r="AE241" s="73">
        <f t="shared" si="181"/>
        <v>0</v>
      </c>
      <c r="AF241" s="129"/>
      <c r="AG241" s="129"/>
      <c r="AH241" s="248"/>
      <c r="AI241" s="248"/>
      <c r="AJ241" s="248"/>
      <c r="AK241" s="248"/>
      <c r="AL241" s="248"/>
      <c r="AM241" s="248"/>
      <c r="AN241" s="248"/>
      <c r="AO241" s="248"/>
      <c r="AP241" s="129"/>
      <c r="AQ241" s="129"/>
      <c r="AR241" s="129"/>
      <c r="AS241" s="129"/>
      <c r="AT241" s="129"/>
      <c r="AU241" s="129"/>
      <c r="AV241" s="129"/>
      <c r="AW241" s="129"/>
      <c r="AX241" s="130"/>
      <c r="AY241" s="130"/>
      <c r="AZ241" s="130"/>
      <c r="BA241" s="130"/>
      <c r="BB241" s="130"/>
      <c r="BC241" s="130"/>
      <c r="BD241" s="130"/>
      <c r="BE241" s="130"/>
      <c r="BF241" s="130"/>
      <c r="BG241" s="130"/>
      <c r="BH241" s="130"/>
      <c r="BI241" s="130"/>
      <c r="BJ241" s="130"/>
      <c r="BK241" s="130"/>
      <c r="BL241" s="130"/>
      <c r="BM241" s="130"/>
      <c r="BN241" s="130"/>
      <c r="BO241" s="130"/>
      <c r="BP241" s="130"/>
      <c r="BQ241" s="130"/>
    </row>
    <row r="242" spans="1:69" s="8" customFormat="1" ht="11.25" hidden="1" customHeight="1">
      <c r="A242" s="135" t="s">
        <v>149</v>
      </c>
      <c r="B242" s="109"/>
      <c r="C242" s="92"/>
      <c r="D242" s="93"/>
      <c r="E242" s="95"/>
      <c r="F242" s="93"/>
      <c r="G242" s="96"/>
      <c r="H242" s="93"/>
      <c r="I242" s="93"/>
      <c r="J242" s="92"/>
      <c r="K242" s="72">
        <f t="shared" si="177"/>
        <v>0</v>
      </c>
      <c r="L242" s="72"/>
      <c r="M242" s="72"/>
      <c r="N242" s="72"/>
      <c r="O242" s="72">
        <f t="shared" si="178"/>
        <v>0</v>
      </c>
      <c r="P242" s="72"/>
      <c r="Q242" s="72">
        <f t="shared" si="179"/>
        <v>0</v>
      </c>
      <c r="R242" s="72">
        <f t="shared" si="180"/>
        <v>0</v>
      </c>
      <c r="S242" s="89"/>
      <c r="T242" s="89"/>
      <c r="U242" s="21"/>
      <c r="V242" s="21"/>
      <c r="W242" s="21"/>
      <c r="X242" s="21"/>
      <c r="Y242" s="21"/>
      <c r="Z242" s="187"/>
      <c r="AA242" s="187"/>
      <c r="AB242" s="187"/>
      <c r="AC242" s="269"/>
      <c r="AD242" s="89"/>
      <c r="AE242" s="73">
        <f t="shared" si="181"/>
        <v>0</v>
      </c>
      <c r="AF242" s="129"/>
      <c r="AG242" s="129"/>
      <c r="AH242" s="248"/>
      <c r="AI242" s="248"/>
      <c r="AJ242" s="248"/>
      <c r="AK242" s="248"/>
      <c r="AL242" s="248"/>
      <c r="AM242" s="248"/>
      <c r="AN242" s="248"/>
      <c r="AO242" s="248"/>
      <c r="AP242" s="129"/>
      <c r="AQ242" s="129"/>
      <c r="AR242" s="129"/>
      <c r="AS242" s="129"/>
      <c r="AT242" s="129"/>
      <c r="AU242" s="129"/>
      <c r="AV242" s="129"/>
      <c r="AW242" s="129"/>
      <c r="AX242" s="130"/>
      <c r="AY242" s="130"/>
      <c r="AZ242" s="130"/>
      <c r="BA242" s="130"/>
      <c r="BB242" s="130"/>
      <c r="BC242" s="130"/>
      <c r="BD242" s="130"/>
      <c r="BE242" s="130"/>
      <c r="BF242" s="130"/>
      <c r="BG242" s="130"/>
      <c r="BH242" s="130"/>
      <c r="BI242" s="130"/>
      <c r="BJ242" s="130"/>
      <c r="BK242" s="130"/>
      <c r="BL242" s="130"/>
      <c r="BM242" s="130"/>
      <c r="BN242" s="130"/>
      <c r="BO242" s="130"/>
      <c r="BP242" s="130"/>
      <c r="BQ242" s="130"/>
    </row>
    <row r="243" spans="1:69" s="8" customFormat="1" ht="11.25" hidden="1" customHeight="1">
      <c r="A243" s="135" t="s">
        <v>150</v>
      </c>
      <c r="B243" s="109"/>
      <c r="C243" s="92"/>
      <c r="D243" s="93"/>
      <c r="E243" s="95"/>
      <c r="F243" s="93"/>
      <c r="G243" s="96"/>
      <c r="H243" s="93"/>
      <c r="I243" s="93"/>
      <c r="J243" s="92"/>
      <c r="K243" s="72">
        <f t="shared" si="177"/>
        <v>0</v>
      </c>
      <c r="L243" s="72"/>
      <c r="M243" s="72"/>
      <c r="N243" s="72"/>
      <c r="O243" s="72">
        <f t="shared" si="178"/>
        <v>0</v>
      </c>
      <c r="P243" s="72"/>
      <c r="Q243" s="72">
        <f t="shared" si="179"/>
        <v>0</v>
      </c>
      <c r="R243" s="72">
        <f t="shared" si="180"/>
        <v>0</v>
      </c>
      <c r="S243" s="89"/>
      <c r="T243" s="89"/>
      <c r="U243" s="21"/>
      <c r="V243" s="21"/>
      <c r="W243" s="21"/>
      <c r="X243" s="21"/>
      <c r="Y243" s="21"/>
      <c r="Z243" s="187"/>
      <c r="AA243" s="187"/>
      <c r="AB243" s="187"/>
      <c r="AC243" s="269"/>
      <c r="AD243" s="89"/>
      <c r="AE243" s="73">
        <f t="shared" si="181"/>
        <v>0</v>
      </c>
      <c r="AF243" s="129"/>
      <c r="AG243" s="129"/>
      <c r="AH243" s="248"/>
      <c r="AI243" s="248"/>
      <c r="AJ243" s="248"/>
      <c r="AK243" s="248"/>
      <c r="AL243" s="248"/>
      <c r="AM243" s="248"/>
      <c r="AN243" s="248"/>
      <c r="AO243" s="248"/>
      <c r="AP243" s="129"/>
      <c r="AQ243" s="129"/>
      <c r="AR243" s="129"/>
      <c r="AS243" s="129"/>
      <c r="AT243" s="129"/>
      <c r="AU243" s="129"/>
      <c r="AV243" s="129"/>
      <c r="AW243" s="129"/>
      <c r="AX243" s="130"/>
      <c r="AY243" s="130"/>
      <c r="AZ243" s="130"/>
      <c r="BA243" s="130"/>
      <c r="BB243" s="130"/>
      <c r="BC243" s="130"/>
      <c r="BD243" s="130"/>
      <c r="BE243" s="130"/>
      <c r="BF243" s="130"/>
      <c r="BG243" s="130"/>
      <c r="BH243" s="130"/>
      <c r="BI243" s="130"/>
      <c r="BJ243" s="130"/>
      <c r="BK243" s="130"/>
      <c r="BL243" s="130"/>
      <c r="BM243" s="130"/>
      <c r="BN243" s="130"/>
      <c r="BO243" s="130"/>
      <c r="BP243" s="130"/>
      <c r="BQ243" s="130"/>
    </row>
    <row r="244" spans="1:69" s="8" customFormat="1" ht="11.25" hidden="1" customHeight="1">
      <c r="A244" s="135" t="s">
        <v>151</v>
      </c>
      <c r="B244" s="109"/>
      <c r="C244" s="92"/>
      <c r="D244" s="93"/>
      <c r="E244" s="95"/>
      <c r="F244" s="93"/>
      <c r="G244" s="96"/>
      <c r="H244" s="93"/>
      <c r="I244" s="93"/>
      <c r="J244" s="92"/>
      <c r="K244" s="72">
        <f t="shared" si="177"/>
        <v>0</v>
      </c>
      <c r="L244" s="72"/>
      <c r="M244" s="72"/>
      <c r="N244" s="72"/>
      <c r="O244" s="72">
        <f t="shared" si="178"/>
        <v>0</v>
      </c>
      <c r="P244" s="72"/>
      <c r="Q244" s="72">
        <f t="shared" si="179"/>
        <v>0</v>
      </c>
      <c r="R244" s="72">
        <f t="shared" si="180"/>
        <v>0</v>
      </c>
      <c r="S244" s="89"/>
      <c r="T244" s="89"/>
      <c r="U244" s="21"/>
      <c r="V244" s="21"/>
      <c r="W244" s="21"/>
      <c r="X244" s="21"/>
      <c r="Y244" s="21"/>
      <c r="Z244" s="187"/>
      <c r="AA244" s="187"/>
      <c r="AB244" s="187"/>
      <c r="AC244" s="269"/>
      <c r="AD244" s="89"/>
      <c r="AE244" s="73">
        <f t="shared" si="181"/>
        <v>0</v>
      </c>
      <c r="AF244" s="129"/>
      <c r="AG244" s="129"/>
      <c r="AH244" s="248"/>
      <c r="AI244" s="248"/>
      <c r="AJ244" s="248"/>
      <c r="AK244" s="248"/>
      <c r="AL244" s="248"/>
      <c r="AM244" s="248"/>
      <c r="AN244" s="248"/>
      <c r="AO244" s="248"/>
      <c r="AP244" s="129"/>
      <c r="AQ244" s="129"/>
      <c r="AR244" s="129"/>
      <c r="AS244" s="129"/>
      <c r="AT244" s="129"/>
      <c r="AU244" s="129"/>
      <c r="AV244" s="129"/>
      <c r="AW244" s="129"/>
      <c r="AX244" s="130"/>
      <c r="AY244" s="130"/>
      <c r="AZ244" s="130"/>
      <c r="BA244" s="130"/>
      <c r="BB244" s="130"/>
      <c r="BC244" s="130"/>
      <c r="BD244" s="130"/>
      <c r="BE244" s="130"/>
      <c r="BF244" s="130"/>
      <c r="BG244" s="130"/>
      <c r="BH244" s="130"/>
      <c r="BI244" s="130"/>
      <c r="BJ244" s="130"/>
      <c r="BK244" s="130"/>
      <c r="BL244" s="130"/>
      <c r="BM244" s="130"/>
      <c r="BN244" s="130"/>
      <c r="BO244" s="130"/>
      <c r="BP244" s="130"/>
      <c r="BQ244" s="130"/>
    </row>
    <row r="245" spans="1:69" s="8" customFormat="1" ht="11.25" hidden="1" customHeight="1">
      <c r="A245" s="135" t="s">
        <v>152</v>
      </c>
      <c r="B245" s="109"/>
      <c r="C245" s="92"/>
      <c r="D245" s="93"/>
      <c r="E245" s="95"/>
      <c r="F245" s="93"/>
      <c r="G245" s="96"/>
      <c r="H245" s="93"/>
      <c r="I245" s="93"/>
      <c r="J245" s="92"/>
      <c r="K245" s="72">
        <f t="shared" si="177"/>
        <v>0</v>
      </c>
      <c r="L245" s="72"/>
      <c r="M245" s="72"/>
      <c r="N245" s="72"/>
      <c r="O245" s="72">
        <f t="shared" si="178"/>
        <v>0</v>
      </c>
      <c r="P245" s="72"/>
      <c r="Q245" s="72">
        <f t="shared" si="179"/>
        <v>0</v>
      </c>
      <c r="R245" s="72">
        <f t="shared" si="180"/>
        <v>0</v>
      </c>
      <c r="S245" s="89"/>
      <c r="T245" s="89"/>
      <c r="U245" s="21"/>
      <c r="V245" s="21"/>
      <c r="W245" s="21"/>
      <c r="X245" s="21"/>
      <c r="Y245" s="21"/>
      <c r="Z245" s="187"/>
      <c r="AA245" s="187"/>
      <c r="AB245" s="187"/>
      <c r="AC245" s="269"/>
      <c r="AD245" s="89"/>
      <c r="AE245" s="73">
        <f t="shared" si="181"/>
        <v>0</v>
      </c>
      <c r="AF245" s="129"/>
      <c r="AG245" s="129"/>
      <c r="AH245" s="248"/>
      <c r="AI245" s="248"/>
      <c r="AJ245" s="248"/>
      <c r="AK245" s="248"/>
      <c r="AL245" s="248"/>
      <c r="AM245" s="248"/>
      <c r="AN245" s="248"/>
      <c r="AO245" s="248"/>
      <c r="AP245" s="129"/>
      <c r="AQ245" s="129"/>
      <c r="AR245" s="129"/>
      <c r="AS245" s="129"/>
      <c r="AT245" s="129"/>
      <c r="AU245" s="129"/>
      <c r="AV245" s="129"/>
      <c r="AW245" s="129"/>
      <c r="AX245" s="130"/>
      <c r="AY245" s="130"/>
      <c r="AZ245" s="130"/>
      <c r="BA245" s="130"/>
      <c r="BB245" s="130"/>
      <c r="BC245" s="130"/>
      <c r="BD245" s="130"/>
      <c r="BE245" s="130"/>
      <c r="BF245" s="130"/>
      <c r="BG245" s="130"/>
      <c r="BH245" s="130"/>
      <c r="BI245" s="130"/>
      <c r="BJ245" s="130"/>
      <c r="BK245" s="130"/>
      <c r="BL245" s="130"/>
      <c r="BM245" s="130"/>
      <c r="BN245" s="130"/>
      <c r="BO245" s="130"/>
      <c r="BP245" s="130"/>
      <c r="BQ245" s="130"/>
    </row>
    <row r="246" spans="1:69" s="8" customFormat="1" ht="11.25" hidden="1" customHeight="1">
      <c r="A246" s="135" t="s">
        <v>153</v>
      </c>
      <c r="B246" s="109"/>
      <c r="C246" s="92"/>
      <c r="D246" s="93"/>
      <c r="E246" s="95"/>
      <c r="F246" s="93"/>
      <c r="G246" s="96"/>
      <c r="H246" s="93"/>
      <c r="I246" s="93"/>
      <c r="J246" s="92"/>
      <c r="K246" s="72">
        <f t="shared" si="177"/>
        <v>0</v>
      </c>
      <c r="L246" s="72"/>
      <c r="M246" s="72"/>
      <c r="N246" s="72"/>
      <c r="O246" s="72">
        <f t="shared" si="178"/>
        <v>0</v>
      </c>
      <c r="P246" s="72"/>
      <c r="Q246" s="72">
        <f t="shared" si="179"/>
        <v>0</v>
      </c>
      <c r="R246" s="72">
        <f t="shared" si="180"/>
        <v>0</v>
      </c>
      <c r="S246" s="89"/>
      <c r="T246" s="89"/>
      <c r="U246" s="21"/>
      <c r="V246" s="21"/>
      <c r="W246" s="21"/>
      <c r="X246" s="21"/>
      <c r="Y246" s="21"/>
      <c r="Z246" s="187"/>
      <c r="AA246" s="187"/>
      <c r="AB246" s="187"/>
      <c r="AC246" s="269"/>
      <c r="AD246" s="89"/>
      <c r="AE246" s="73">
        <f t="shared" si="181"/>
        <v>0</v>
      </c>
      <c r="AF246" s="129"/>
      <c r="AG246" s="129"/>
      <c r="AH246" s="248"/>
      <c r="AI246" s="248"/>
      <c r="AJ246" s="248"/>
      <c r="AK246" s="248"/>
      <c r="AL246" s="248"/>
      <c r="AM246" s="248"/>
      <c r="AN246" s="248"/>
      <c r="AO246" s="248"/>
      <c r="AP246" s="129"/>
      <c r="AQ246" s="129"/>
      <c r="AR246" s="129"/>
      <c r="AS246" s="129"/>
      <c r="AT246" s="129"/>
      <c r="AU246" s="129"/>
      <c r="AV246" s="129"/>
      <c r="AW246" s="129"/>
      <c r="AX246" s="130"/>
      <c r="AY246" s="130"/>
      <c r="AZ246" s="130"/>
      <c r="BA246" s="130"/>
      <c r="BB246" s="130"/>
      <c r="BC246" s="130"/>
      <c r="BD246" s="130"/>
      <c r="BE246" s="130"/>
      <c r="BF246" s="130"/>
      <c r="BG246" s="130"/>
      <c r="BH246" s="130"/>
      <c r="BI246" s="130"/>
      <c r="BJ246" s="130"/>
      <c r="BK246" s="130"/>
      <c r="BL246" s="130"/>
      <c r="BM246" s="130"/>
      <c r="BN246" s="130"/>
      <c r="BO246" s="130"/>
      <c r="BP246" s="130"/>
      <c r="BQ246" s="130"/>
    </row>
    <row r="247" spans="1:69" s="8" customFormat="1" ht="11.25" hidden="1" customHeight="1">
      <c r="A247" s="135" t="s">
        <v>154</v>
      </c>
      <c r="B247" s="109"/>
      <c r="C247" s="92"/>
      <c r="D247" s="93"/>
      <c r="E247" s="95"/>
      <c r="F247" s="93"/>
      <c r="G247" s="96"/>
      <c r="H247" s="93"/>
      <c r="I247" s="93"/>
      <c r="J247" s="92"/>
      <c r="K247" s="72">
        <f t="shared" si="177"/>
        <v>0</v>
      </c>
      <c r="L247" s="72"/>
      <c r="M247" s="72"/>
      <c r="N247" s="72"/>
      <c r="O247" s="72">
        <f t="shared" si="178"/>
        <v>0</v>
      </c>
      <c r="P247" s="72"/>
      <c r="Q247" s="72">
        <f t="shared" si="179"/>
        <v>0</v>
      </c>
      <c r="R247" s="72">
        <f t="shared" si="180"/>
        <v>0</v>
      </c>
      <c r="S247" s="89"/>
      <c r="T247" s="89"/>
      <c r="U247" s="21"/>
      <c r="V247" s="21"/>
      <c r="W247" s="21"/>
      <c r="X247" s="21"/>
      <c r="Y247" s="21"/>
      <c r="Z247" s="187"/>
      <c r="AA247" s="187"/>
      <c r="AB247" s="187"/>
      <c r="AC247" s="269"/>
      <c r="AD247" s="89"/>
      <c r="AE247" s="73">
        <f t="shared" si="181"/>
        <v>0</v>
      </c>
      <c r="AF247" s="129"/>
      <c r="AG247" s="129"/>
      <c r="AH247" s="248"/>
      <c r="AI247" s="248"/>
      <c r="AJ247" s="248"/>
      <c r="AK247" s="248"/>
      <c r="AL247" s="248"/>
      <c r="AM247" s="248"/>
      <c r="AN247" s="248"/>
      <c r="AO247" s="248"/>
      <c r="AP247" s="129"/>
      <c r="AQ247" s="129"/>
      <c r="AR247" s="129"/>
      <c r="AS247" s="129"/>
      <c r="AT247" s="129"/>
      <c r="AU247" s="129"/>
      <c r="AV247" s="129"/>
      <c r="AW247" s="129"/>
      <c r="AX247" s="130"/>
      <c r="AY247" s="130"/>
      <c r="AZ247" s="130"/>
      <c r="BA247" s="130"/>
      <c r="BB247" s="130"/>
      <c r="BC247" s="130"/>
      <c r="BD247" s="130"/>
      <c r="BE247" s="130"/>
      <c r="BF247" s="130"/>
      <c r="BG247" s="130"/>
      <c r="BH247" s="130"/>
      <c r="BI247" s="130"/>
      <c r="BJ247" s="130"/>
      <c r="BK247" s="130"/>
      <c r="BL247" s="130"/>
      <c r="BM247" s="130"/>
      <c r="BN247" s="130"/>
      <c r="BO247" s="130"/>
      <c r="BP247" s="130"/>
      <c r="BQ247" s="130"/>
    </row>
    <row r="248" spans="1:69" s="8" customFormat="1" ht="11.25" hidden="1" customHeight="1">
      <c r="A248" s="135" t="s">
        <v>155</v>
      </c>
      <c r="B248" s="109"/>
      <c r="C248" s="92"/>
      <c r="D248" s="93"/>
      <c r="E248" s="95"/>
      <c r="F248" s="93"/>
      <c r="G248" s="96"/>
      <c r="H248" s="93"/>
      <c r="I248" s="93"/>
      <c r="J248" s="92"/>
      <c r="K248" s="72">
        <f t="shared" si="177"/>
        <v>0</v>
      </c>
      <c r="L248" s="72"/>
      <c r="M248" s="72"/>
      <c r="N248" s="72"/>
      <c r="O248" s="72">
        <f t="shared" si="178"/>
        <v>0</v>
      </c>
      <c r="P248" s="72"/>
      <c r="Q248" s="72">
        <f t="shared" si="179"/>
        <v>0</v>
      </c>
      <c r="R248" s="72">
        <f t="shared" si="180"/>
        <v>0</v>
      </c>
      <c r="S248" s="89"/>
      <c r="T248" s="89"/>
      <c r="U248" s="21"/>
      <c r="V248" s="21"/>
      <c r="W248" s="21"/>
      <c r="X248" s="21"/>
      <c r="Y248" s="21"/>
      <c r="Z248" s="187"/>
      <c r="AA248" s="187"/>
      <c r="AB248" s="187"/>
      <c r="AC248" s="269"/>
      <c r="AD248" s="89"/>
      <c r="AE248" s="73">
        <f t="shared" si="181"/>
        <v>0</v>
      </c>
      <c r="AF248" s="129"/>
      <c r="AG248" s="129"/>
      <c r="AH248" s="248"/>
      <c r="AI248" s="248"/>
      <c r="AJ248" s="248"/>
      <c r="AK248" s="248"/>
      <c r="AL248" s="248"/>
      <c r="AM248" s="248"/>
      <c r="AN248" s="248"/>
      <c r="AO248" s="248"/>
      <c r="AP248" s="129"/>
      <c r="AQ248" s="129"/>
      <c r="AR248" s="129"/>
      <c r="AS248" s="129"/>
      <c r="AT248" s="129"/>
      <c r="AU248" s="129"/>
      <c r="AV248" s="129"/>
      <c r="AW248" s="129"/>
      <c r="AX248" s="130"/>
      <c r="AY248" s="130"/>
      <c r="AZ248" s="130"/>
      <c r="BA248" s="130"/>
      <c r="BB248" s="130"/>
      <c r="BC248" s="130"/>
      <c r="BD248" s="130"/>
      <c r="BE248" s="130"/>
      <c r="BF248" s="130"/>
      <c r="BG248" s="130"/>
      <c r="BH248" s="130"/>
      <c r="BI248" s="130"/>
      <c r="BJ248" s="130"/>
      <c r="BK248" s="130"/>
      <c r="BL248" s="130"/>
      <c r="BM248" s="130"/>
      <c r="BN248" s="130"/>
      <c r="BO248" s="130"/>
      <c r="BP248" s="130"/>
      <c r="BQ248" s="130"/>
    </row>
    <row r="249" spans="1:69" s="8" customFormat="1" ht="11.25" hidden="1" customHeight="1">
      <c r="A249" s="135" t="s">
        <v>156</v>
      </c>
      <c r="B249" s="109"/>
      <c r="C249" s="92"/>
      <c r="D249" s="93"/>
      <c r="E249" s="95"/>
      <c r="F249" s="93"/>
      <c r="G249" s="96"/>
      <c r="H249" s="93"/>
      <c r="I249" s="93"/>
      <c r="J249" s="92"/>
      <c r="K249" s="72">
        <f t="shared" si="177"/>
        <v>0</v>
      </c>
      <c r="L249" s="72"/>
      <c r="M249" s="72"/>
      <c r="N249" s="72"/>
      <c r="O249" s="72">
        <f t="shared" si="178"/>
        <v>0</v>
      </c>
      <c r="P249" s="72"/>
      <c r="Q249" s="72">
        <f t="shared" si="179"/>
        <v>0</v>
      </c>
      <c r="R249" s="72">
        <f t="shared" si="180"/>
        <v>0</v>
      </c>
      <c r="S249" s="89"/>
      <c r="T249" s="89"/>
      <c r="U249" s="21"/>
      <c r="V249" s="21"/>
      <c r="W249" s="21"/>
      <c r="X249" s="21"/>
      <c r="Y249" s="21"/>
      <c r="Z249" s="187"/>
      <c r="AA249" s="187"/>
      <c r="AB249" s="187"/>
      <c r="AC249" s="269"/>
      <c r="AD249" s="89"/>
      <c r="AE249" s="73">
        <f t="shared" si="181"/>
        <v>0</v>
      </c>
      <c r="AF249" s="129"/>
      <c r="AG249" s="129"/>
      <c r="AH249" s="248"/>
      <c r="AI249" s="248"/>
      <c r="AJ249" s="248"/>
      <c r="AK249" s="248"/>
      <c r="AL249" s="248"/>
      <c r="AM249" s="248"/>
      <c r="AN249" s="248"/>
      <c r="AO249" s="248"/>
      <c r="AP249" s="129"/>
      <c r="AQ249" s="129"/>
      <c r="AR249" s="129"/>
      <c r="AS249" s="129"/>
      <c r="AT249" s="129"/>
      <c r="AU249" s="129"/>
      <c r="AV249" s="129"/>
      <c r="AW249" s="129"/>
      <c r="AX249" s="130"/>
      <c r="AY249" s="130"/>
      <c r="AZ249" s="130"/>
      <c r="BA249" s="130"/>
      <c r="BB249" s="130"/>
      <c r="BC249" s="130"/>
      <c r="BD249" s="130"/>
      <c r="BE249" s="130"/>
      <c r="BF249" s="130"/>
      <c r="BG249" s="130"/>
      <c r="BH249" s="130"/>
      <c r="BI249" s="130"/>
      <c r="BJ249" s="130"/>
      <c r="BK249" s="130"/>
      <c r="BL249" s="130"/>
      <c r="BM249" s="130"/>
      <c r="BN249" s="130"/>
      <c r="BO249" s="130"/>
      <c r="BP249" s="130"/>
      <c r="BQ249" s="130"/>
    </row>
    <row r="250" spans="1:69" s="8" customFormat="1" ht="11.25" hidden="1" customHeight="1">
      <c r="A250" s="135" t="s">
        <v>157</v>
      </c>
      <c r="B250" s="109"/>
      <c r="C250" s="92"/>
      <c r="D250" s="93"/>
      <c r="E250" s="95"/>
      <c r="F250" s="93"/>
      <c r="G250" s="96"/>
      <c r="H250" s="93"/>
      <c r="I250" s="93"/>
      <c r="J250" s="92"/>
      <c r="K250" s="72">
        <f t="shared" si="177"/>
        <v>0</v>
      </c>
      <c r="L250" s="72"/>
      <c r="M250" s="72"/>
      <c r="N250" s="72"/>
      <c r="O250" s="72">
        <f t="shared" si="178"/>
        <v>0</v>
      </c>
      <c r="P250" s="72"/>
      <c r="Q250" s="72">
        <f t="shared" si="179"/>
        <v>0</v>
      </c>
      <c r="R250" s="72">
        <f t="shared" si="180"/>
        <v>0</v>
      </c>
      <c r="S250" s="89"/>
      <c r="T250" s="89"/>
      <c r="U250" s="21"/>
      <c r="V250" s="21"/>
      <c r="W250" s="21"/>
      <c r="X250" s="21"/>
      <c r="Y250" s="21"/>
      <c r="Z250" s="187"/>
      <c r="AA250" s="187"/>
      <c r="AB250" s="187"/>
      <c r="AC250" s="269"/>
      <c r="AD250" s="89"/>
      <c r="AE250" s="73">
        <f t="shared" si="181"/>
        <v>0</v>
      </c>
      <c r="AF250" s="129"/>
      <c r="AG250" s="129"/>
      <c r="AH250" s="248"/>
      <c r="AI250" s="248"/>
      <c r="AJ250" s="248"/>
      <c r="AK250" s="248"/>
      <c r="AL250" s="248"/>
      <c r="AM250" s="248"/>
      <c r="AN250" s="248"/>
      <c r="AO250" s="248"/>
      <c r="AP250" s="129"/>
      <c r="AQ250" s="129"/>
      <c r="AR250" s="129"/>
      <c r="AS250" s="129"/>
      <c r="AT250" s="129"/>
      <c r="AU250" s="129"/>
      <c r="AV250" s="129"/>
      <c r="AW250" s="129"/>
      <c r="AX250" s="130"/>
      <c r="AY250" s="130"/>
      <c r="AZ250" s="130"/>
      <c r="BA250" s="130"/>
      <c r="BB250" s="130"/>
      <c r="BC250" s="130"/>
      <c r="BD250" s="130"/>
      <c r="BE250" s="130"/>
      <c r="BF250" s="130"/>
      <c r="BG250" s="130"/>
      <c r="BH250" s="130"/>
      <c r="BI250" s="130"/>
      <c r="BJ250" s="130"/>
      <c r="BK250" s="130"/>
      <c r="BL250" s="130"/>
      <c r="BM250" s="130"/>
      <c r="BN250" s="130"/>
      <c r="BO250" s="130"/>
      <c r="BP250" s="130"/>
      <c r="BQ250" s="130"/>
    </row>
    <row r="251" spans="1:69" s="8" customFormat="1" ht="11.25" hidden="1" customHeight="1">
      <c r="A251" s="135" t="s">
        <v>158</v>
      </c>
      <c r="B251" s="109"/>
      <c r="C251" s="92"/>
      <c r="D251" s="93"/>
      <c r="E251" s="95"/>
      <c r="F251" s="93"/>
      <c r="G251" s="96"/>
      <c r="H251" s="93"/>
      <c r="I251" s="93"/>
      <c r="J251" s="92"/>
      <c r="K251" s="72">
        <f t="shared" si="177"/>
        <v>0</v>
      </c>
      <c r="L251" s="72"/>
      <c r="M251" s="72"/>
      <c r="N251" s="72"/>
      <c r="O251" s="72">
        <f t="shared" si="178"/>
        <v>0</v>
      </c>
      <c r="P251" s="72"/>
      <c r="Q251" s="72">
        <f t="shared" si="179"/>
        <v>0</v>
      </c>
      <c r="R251" s="72">
        <f t="shared" si="180"/>
        <v>0</v>
      </c>
      <c r="S251" s="89"/>
      <c r="T251" s="89"/>
      <c r="U251" s="21"/>
      <c r="V251" s="21"/>
      <c r="W251" s="21"/>
      <c r="X251" s="21"/>
      <c r="Y251" s="21"/>
      <c r="Z251" s="187"/>
      <c r="AA251" s="187"/>
      <c r="AB251" s="187"/>
      <c r="AC251" s="269"/>
      <c r="AD251" s="89"/>
      <c r="AE251" s="73">
        <f t="shared" si="181"/>
        <v>0</v>
      </c>
      <c r="AF251" s="129"/>
      <c r="AG251" s="129"/>
      <c r="AH251" s="248"/>
      <c r="AI251" s="248"/>
      <c r="AJ251" s="248"/>
      <c r="AK251" s="248"/>
      <c r="AL251" s="248"/>
      <c r="AM251" s="248"/>
      <c r="AN251" s="248"/>
      <c r="AO251" s="248"/>
      <c r="AP251" s="129"/>
      <c r="AQ251" s="129"/>
      <c r="AR251" s="129"/>
      <c r="AS251" s="129"/>
      <c r="AT251" s="129"/>
      <c r="AU251" s="129"/>
      <c r="AV251" s="129"/>
      <c r="AW251" s="129"/>
      <c r="AX251" s="130"/>
      <c r="AY251" s="130"/>
      <c r="AZ251" s="130"/>
      <c r="BA251" s="130"/>
      <c r="BB251" s="130"/>
      <c r="BC251" s="130"/>
      <c r="BD251" s="130"/>
      <c r="BE251" s="130"/>
      <c r="BF251" s="130"/>
      <c r="BG251" s="130"/>
      <c r="BH251" s="130"/>
      <c r="BI251" s="130"/>
      <c r="BJ251" s="130"/>
      <c r="BK251" s="130"/>
      <c r="BL251" s="130"/>
      <c r="BM251" s="130"/>
      <c r="BN251" s="130"/>
      <c r="BO251" s="130"/>
      <c r="BP251" s="130"/>
      <c r="BQ251" s="130"/>
    </row>
    <row r="252" spans="1:69" s="8" customFormat="1" ht="11.25" hidden="1" customHeight="1">
      <c r="A252" s="135" t="s">
        <v>159</v>
      </c>
      <c r="B252" s="109"/>
      <c r="C252" s="92"/>
      <c r="D252" s="93"/>
      <c r="E252" s="95"/>
      <c r="F252" s="93"/>
      <c r="G252" s="96"/>
      <c r="H252" s="93"/>
      <c r="I252" s="93"/>
      <c r="J252" s="92"/>
      <c r="K252" s="72">
        <f t="shared" si="177"/>
        <v>0</v>
      </c>
      <c r="L252" s="72"/>
      <c r="M252" s="72"/>
      <c r="N252" s="72"/>
      <c r="O252" s="72">
        <f t="shared" si="178"/>
        <v>0</v>
      </c>
      <c r="P252" s="72"/>
      <c r="Q252" s="72">
        <f t="shared" si="179"/>
        <v>0</v>
      </c>
      <c r="R252" s="72">
        <f t="shared" si="180"/>
        <v>0</v>
      </c>
      <c r="S252" s="89"/>
      <c r="T252" s="89"/>
      <c r="U252" s="21"/>
      <c r="V252" s="21"/>
      <c r="W252" s="21"/>
      <c r="X252" s="21"/>
      <c r="Y252" s="21"/>
      <c r="Z252" s="187"/>
      <c r="AA252" s="187"/>
      <c r="AB252" s="187"/>
      <c r="AC252" s="269"/>
      <c r="AD252" s="89"/>
      <c r="AE252" s="73">
        <f t="shared" si="181"/>
        <v>0</v>
      </c>
      <c r="AF252" s="129"/>
      <c r="AG252" s="129"/>
      <c r="AH252" s="248"/>
      <c r="AI252" s="248"/>
      <c r="AJ252" s="248"/>
      <c r="AK252" s="248"/>
      <c r="AL252" s="248"/>
      <c r="AM252" s="248"/>
      <c r="AN252" s="248"/>
      <c r="AO252" s="248"/>
      <c r="AP252" s="129"/>
      <c r="AQ252" s="129"/>
      <c r="AR252" s="129"/>
      <c r="AS252" s="129"/>
      <c r="AT252" s="129"/>
      <c r="AU252" s="129"/>
      <c r="AV252" s="129"/>
      <c r="AW252" s="129"/>
      <c r="AX252" s="130"/>
      <c r="AY252" s="130"/>
      <c r="AZ252" s="130"/>
      <c r="BA252" s="130"/>
      <c r="BB252" s="130"/>
      <c r="BC252" s="130"/>
      <c r="BD252" s="130"/>
      <c r="BE252" s="130"/>
      <c r="BF252" s="130"/>
      <c r="BG252" s="130"/>
      <c r="BH252" s="130"/>
      <c r="BI252" s="130"/>
      <c r="BJ252" s="130"/>
      <c r="BK252" s="130"/>
      <c r="BL252" s="130"/>
      <c r="BM252" s="130"/>
      <c r="BN252" s="130"/>
      <c r="BO252" s="130"/>
      <c r="BP252" s="130"/>
      <c r="BQ252" s="130"/>
    </row>
    <row r="253" spans="1:69" s="8" customFormat="1" ht="11.25" hidden="1" customHeight="1">
      <c r="A253" s="135" t="s">
        <v>160</v>
      </c>
      <c r="B253" s="109"/>
      <c r="C253" s="92"/>
      <c r="D253" s="93"/>
      <c r="E253" s="95"/>
      <c r="F253" s="93"/>
      <c r="G253" s="96"/>
      <c r="H253" s="93"/>
      <c r="I253" s="93"/>
      <c r="J253" s="92"/>
      <c r="K253" s="72">
        <f t="shared" si="177"/>
        <v>0</v>
      </c>
      <c r="L253" s="72"/>
      <c r="M253" s="72"/>
      <c r="N253" s="72"/>
      <c r="O253" s="72">
        <f t="shared" si="178"/>
        <v>0</v>
      </c>
      <c r="P253" s="72"/>
      <c r="Q253" s="72">
        <f t="shared" si="179"/>
        <v>0</v>
      </c>
      <c r="R253" s="72">
        <f t="shared" si="180"/>
        <v>0</v>
      </c>
      <c r="S253" s="89"/>
      <c r="T253" s="89"/>
      <c r="U253" s="21"/>
      <c r="V253" s="21"/>
      <c r="W253" s="21"/>
      <c r="X253" s="21"/>
      <c r="Y253" s="21"/>
      <c r="Z253" s="187"/>
      <c r="AA253" s="187"/>
      <c r="AB253" s="187"/>
      <c r="AC253" s="269"/>
      <c r="AD253" s="89"/>
      <c r="AE253" s="73">
        <f t="shared" si="181"/>
        <v>0</v>
      </c>
      <c r="AF253" s="129"/>
      <c r="AG253" s="129"/>
      <c r="AH253" s="248"/>
      <c r="AI253" s="248"/>
      <c r="AJ253" s="248"/>
      <c r="AK253" s="248"/>
      <c r="AL253" s="248"/>
      <c r="AM253" s="248"/>
      <c r="AN253" s="248"/>
      <c r="AO253" s="248"/>
      <c r="AP253" s="129"/>
      <c r="AQ253" s="129"/>
      <c r="AR253" s="129"/>
      <c r="AS253" s="129"/>
      <c r="AT253" s="129"/>
      <c r="AU253" s="129"/>
      <c r="AV253" s="129"/>
      <c r="AW253" s="129"/>
      <c r="AX253" s="130"/>
      <c r="AY253" s="130"/>
      <c r="AZ253" s="130"/>
      <c r="BA253" s="130"/>
      <c r="BB253" s="130"/>
      <c r="BC253" s="130"/>
      <c r="BD253" s="130"/>
      <c r="BE253" s="130"/>
      <c r="BF253" s="130"/>
      <c r="BG253" s="130"/>
      <c r="BH253" s="130"/>
      <c r="BI253" s="130"/>
      <c r="BJ253" s="130"/>
      <c r="BK253" s="130"/>
      <c r="BL253" s="130"/>
      <c r="BM253" s="130"/>
      <c r="BN253" s="130"/>
      <c r="BO253" s="130"/>
      <c r="BP253" s="130"/>
      <c r="BQ253" s="130"/>
    </row>
    <row r="254" spans="1:69" s="8" customFormat="1" ht="11.25" hidden="1" customHeight="1">
      <c r="A254" s="135" t="s">
        <v>161</v>
      </c>
      <c r="B254" s="109"/>
      <c r="C254" s="92"/>
      <c r="D254" s="93"/>
      <c r="E254" s="95"/>
      <c r="F254" s="93"/>
      <c r="G254" s="96"/>
      <c r="H254" s="93"/>
      <c r="I254" s="93"/>
      <c r="J254" s="92"/>
      <c r="K254" s="72">
        <f t="shared" si="177"/>
        <v>0</v>
      </c>
      <c r="L254" s="72"/>
      <c r="M254" s="72"/>
      <c r="N254" s="72"/>
      <c r="O254" s="72">
        <f t="shared" si="178"/>
        <v>0</v>
      </c>
      <c r="P254" s="72"/>
      <c r="Q254" s="72">
        <f t="shared" si="179"/>
        <v>0</v>
      </c>
      <c r="R254" s="72">
        <f t="shared" si="180"/>
        <v>0</v>
      </c>
      <c r="S254" s="89"/>
      <c r="T254" s="89"/>
      <c r="U254" s="21"/>
      <c r="V254" s="21"/>
      <c r="W254" s="21"/>
      <c r="X254" s="21"/>
      <c r="Y254" s="21"/>
      <c r="Z254" s="187"/>
      <c r="AA254" s="187"/>
      <c r="AB254" s="187"/>
      <c r="AC254" s="269"/>
      <c r="AD254" s="89"/>
      <c r="AE254" s="73">
        <f t="shared" si="181"/>
        <v>0</v>
      </c>
      <c r="AF254" s="129"/>
      <c r="AG254" s="129"/>
      <c r="AH254" s="248"/>
      <c r="AI254" s="248"/>
      <c r="AJ254" s="248"/>
      <c r="AK254" s="248"/>
      <c r="AL254" s="248"/>
      <c r="AM254" s="248"/>
      <c r="AN254" s="248"/>
      <c r="AO254" s="248"/>
      <c r="AP254" s="129"/>
      <c r="AQ254" s="129"/>
      <c r="AR254" s="129"/>
      <c r="AS254" s="129"/>
      <c r="AT254" s="129"/>
      <c r="AU254" s="129"/>
      <c r="AV254" s="129"/>
      <c r="AW254" s="129"/>
      <c r="AX254" s="130"/>
      <c r="AY254" s="130"/>
      <c r="AZ254" s="130"/>
      <c r="BA254" s="130"/>
      <c r="BB254" s="130"/>
      <c r="BC254" s="130"/>
      <c r="BD254" s="130"/>
      <c r="BE254" s="130"/>
      <c r="BF254" s="130"/>
      <c r="BG254" s="130"/>
      <c r="BH254" s="130"/>
      <c r="BI254" s="130"/>
      <c r="BJ254" s="130"/>
      <c r="BK254" s="130"/>
      <c r="BL254" s="130"/>
      <c r="BM254" s="130"/>
      <c r="BN254" s="130"/>
      <c r="BO254" s="130"/>
      <c r="BP254" s="130"/>
      <c r="BQ254" s="130"/>
    </row>
    <row r="255" spans="1:69" s="8" customFormat="1" ht="11.25" hidden="1" customHeight="1">
      <c r="A255" s="135" t="s">
        <v>162</v>
      </c>
      <c r="B255" s="109"/>
      <c r="C255" s="92"/>
      <c r="D255" s="93"/>
      <c r="E255" s="95"/>
      <c r="F255" s="93"/>
      <c r="G255" s="96"/>
      <c r="H255" s="93"/>
      <c r="I255" s="93"/>
      <c r="J255" s="92"/>
      <c r="K255" s="72">
        <f t="shared" si="177"/>
        <v>0</v>
      </c>
      <c r="L255" s="72"/>
      <c r="M255" s="72"/>
      <c r="N255" s="72"/>
      <c r="O255" s="72">
        <f t="shared" si="178"/>
        <v>0</v>
      </c>
      <c r="P255" s="72"/>
      <c r="Q255" s="72">
        <f t="shared" si="179"/>
        <v>0</v>
      </c>
      <c r="R255" s="72">
        <f t="shared" si="180"/>
        <v>0</v>
      </c>
      <c r="S255" s="89"/>
      <c r="T255" s="89"/>
      <c r="U255" s="21"/>
      <c r="V255" s="21"/>
      <c r="W255" s="21"/>
      <c r="X255" s="21"/>
      <c r="Y255" s="21"/>
      <c r="Z255" s="187"/>
      <c r="AA255" s="187"/>
      <c r="AB255" s="187"/>
      <c r="AC255" s="269"/>
      <c r="AD255" s="89"/>
      <c r="AE255" s="73">
        <f t="shared" si="181"/>
        <v>0</v>
      </c>
      <c r="AF255" s="129"/>
      <c r="AG255" s="129"/>
      <c r="AH255" s="248"/>
      <c r="AI255" s="248"/>
      <c r="AJ255" s="248"/>
      <c r="AK255" s="248"/>
      <c r="AL255" s="248"/>
      <c r="AM255" s="248"/>
      <c r="AN255" s="248"/>
      <c r="AO255" s="248"/>
      <c r="AP255" s="129"/>
      <c r="AQ255" s="129"/>
      <c r="AR255" s="129"/>
      <c r="AS255" s="129"/>
      <c r="AT255" s="129"/>
      <c r="AU255" s="129"/>
      <c r="AV255" s="129"/>
      <c r="AW255" s="129"/>
      <c r="AX255" s="130"/>
      <c r="AY255" s="130"/>
      <c r="AZ255" s="130"/>
      <c r="BA255" s="130"/>
      <c r="BB255" s="130"/>
      <c r="BC255" s="130"/>
      <c r="BD255" s="130"/>
      <c r="BE255" s="130"/>
      <c r="BF255" s="130"/>
      <c r="BG255" s="130"/>
      <c r="BH255" s="130"/>
      <c r="BI255" s="130"/>
      <c r="BJ255" s="130"/>
      <c r="BK255" s="130"/>
      <c r="BL255" s="130"/>
      <c r="BM255" s="130"/>
      <c r="BN255" s="130"/>
      <c r="BO255" s="130"/>
      <c r="BP255" s="130"/>
      <c r="BQ255" s="130"/>
    </row>
    <row r="256" spans="1:69" s="8" customFormat="1" ht="11.25" hidden="1" customHeight="1">
      <c r="A256" s="135" t="s">
        <v>163</v>
      </c>
      <c r="B256" s="109"/>
      <c r="C256" s="92"/>
      <c r="D256" s="93"/>
      <c r="E256" s="95"/>
      <c r="F256" s="93"/>
      <c r="G256" s="96"/>
      <c r="H256" s="93"/>
      <c r="I256" s="93"/>
      <c r="J256" s="92"/>
      <c r="K256" s="72">
        <f t="shared" si="177"/>
        <v>0</v>
      </c>
      <c r="L256" s="72"/>
      <c r="M256" s="72"/>
      <c r="N256" s="72"/>
      <c r="O256" s="72">
        <f t="shared" si="178"/>
        <v>0</v>
      </c>
      <c r="P256" s="72"/>
      <c r="Q256" s="72">
        <f t="shared" si="179"/>
        <v>0</v>
      </c>
      <c r="R256" s="72">
        <f t="shared" si="180"/>
        <v>0</v>
      </c>
      <c r="S256" s="89"/>
      <c r="T256" s="89"/>
      <c r="U256" s="21"/>
      <c r="V256" s="21"/>
      <c r="W256" s="21"/>
      <c r="X256" s="21"/>
      <c r="Y256" s="21"/>
      <c r="Z256" s="187"/>
      <c r="AA256" s="187"/>
      <c r="AB256" s="187"/>
      <c r="AC256" s="269"/>
      <c r="AD256" s="89"/>
      <c r="AE256" s="73">
        <f t="shared" si="181"/>
        <v>0</v>
      </c>
      <c r="AF256" s="129"/>
      <c r="AG256" s="129"/>
      <c r="AH256" s="248"/>
      <c r="AI256" s="248"/>
      <c r="AJ256" s="248"/>
      <c r="AK256" s="248"/>
      <c r="AL256" s="248"/>
      <c r="AM256" s="248"/>
      <c r="AN256" s="248"/>
      <c r="AO256" s="248"/>
      <c r="AP256" s="129"/>
      <c r="AQ256" s="129"/>
      <c r="AR256" s="129"/>
      <c r="AS256" s="129"/>
      <c r="AT256" s="129"/>
      <c r="AU256" s="129"/>
      <c r="AV256" s="129"/>
      <c r="AW256" s="129"/>
      <c r="AX256" s="130"/>
      <c r="AY256" s="130"/>
      <c r="AZ256" s="130"/>
      <c r="BA256" s="130"/>
      <c r="BB256" s="130"/>
      <c r="BC256" s="130"/>
      <c r="BD256" s="130"/>
      <c r="BE256" s="130"/>
      <c r="BF256" s="130"/>
      <c r="BG256" s="130"/>
      <c r="BH256" s="130"/>
      <c r="BI256" s="130"/>
      <c r="BJ256" s="130"/>
      <c r="BK256" s="130"/>
      <c r="BL256" s="130"/>
      <c r="BM256" s="130"/>
      <c r="BN256" s="130"/>
      <c r="BO256" s="130"/>
      <c r="BP256" s="130"/>
      <c r="BQ256" s="130"/>
    </row>
    <row r="257" spans="1:69" s="8" customFormat="1" ht="11.25" hidden="1" customHeight="1">
      <c r="A257" s="134"/>
      <c r="B257" s="110"/>
      <c r="C257" s="23"/>
      <c r="D257" s="23"/>
      <c r="E257" s="95"/>
      <c r="F257" s="93"/>
      <c r="G257" s="95"/>
      <c r="H257" s="93"/>
      <c r="I257" s="93"/>
      <c r="J257" s="93"/>
      <c r="K257" s="72">
        <f t="shared" si="177"/>
        <v>0</v>
      </c>
      <c r="L257" s="72"/>
      <c r="M257" s="72"/>
      <c r="N257" s="72"/>
      <c r="O257" s="72"/>
      <c r="P257" s="72"/>
      <c r="Q257" s="72">
        <f t="shared" si="179"/>
        <v>0</v>
      </c>
      <c r="R257" s="72">
        <f t="shared" si="180"/>
        <v>0</v>
      </c>
      <c r="S257" s="21"/>
      <c r="T257" s="192"/>
      <c r="U257" s="21"/>
      <c r="V257" s="21"/>
      <c r="W257" s="21"/>
      <c r="X257" s="21"/>
      <c r="Y257" s="21"/>
      <c r="Z257" s="187"/>
      <c r="AA257" s="187"/>
      <c r="AB257" s="187"/>
      <c r="AC257" s="269"/>
      <c r="AD257" s="105"/>
      <c r="AE257" s="73">
        <f t="shared" si="181"/>
        <v>0</v>
      </c>
      <c r="AF257" s="129"/>
      <c r="AG257" s="129"/>
      <c r="AH257" s="248"/>
      <c r="AI257" s="248"/>
      <c r="AJ257" s="248"/>
      <c r="AK257" s="248"/>
      <c r="AL257" s="248"/>
      <c r="AM257" s="248"/>
      <c r="AN257" s="248"/>
      <c r="AO257" s="248"/>
      <c r="AP257" s="129"/>
      <c r="AQ257" s="129"/>
      <c r="AR257" s="129"/>
      <c r="AS257" s="129"/>
      <c r="AT257" s="129"/>
      <c r="AU257" s="129"/>
      <c r="AV257" s="129"/>
      <c r="AW257" s="129"/>
      <c r="AX257" s="130"/>
      <c r="AY257" s="130"/>
      <c r="AZ257" s="130"/>
      <c r="BA257" s="130"/>
      <c r="BB257" s="130"/>
      <c r="BC257" s="130"/>
      <c r="BD257" s="130"/>
      <c r="BE257" s="130"/>
      <c r="BF257" s="130"/>
      <c r="BG257" s="130"/>
      <c r="BH257" s="130"/>
      <c r="BI257" s="130"/>
      <c r="BJ257" s="130"/>
      <c r="BK257" s="130"/>
      <c r="BL257" s="130"/>
      <c r="BM257" s="130"/>
      <c r="BN257" s="130"/>
      <c r="BO257" s="130"/>
      <c r="BP257" s="130"/>
      <c r="BQ257" s="130"/>
    </row>
    <row r="258" spans="1:69" s="8" customFormat="1" ht="0.75" hidden="1" customHeight="1">
      <c r="A258" s="153"/>
      <c r="B258" s="111"/>
      <c r="C258" s="93"/>
      <c r="D258" s="93"/>
      <c r="E258" s="95"/>
      <c r="F258" s="93"/>
      <c r="G258" s="95"/>
      <c r="H258" s="93"/>
      <c r="I258" s="93"/>
      <c r="J258" s="93"/>
      <c r="K258" s="72">
        <f t="shared" si="177"/>
        <v>0</v>
      </c>
      <c r="L258" s="72"/>
      <c r="M258" s="72"/>
      <c r="N258" s="72"/>
      <c r="O258" s="72"/>
      <c r="P258" s="72"/>
      <c r="Q258" s="72">
        <f t="shared" si="179"/>
        <v>0</v>
      </c>
      <c r="R258" s="72">
        <f t="shared" si="180"/>
        <v>0</v>
      </c>
      <c r="S258" s="21"/>
      <c r="T258" s="192"/>
      <c r="U258" s="21"/>
      <c r="V258" s="21"/>
      <c r="W258" s="21"/>
      <c r="X258" s="21"/>
      <c r="Y258" s="21"/>
      <c r="Z258" s="187"/>
      <c r="AA258" s="187"/>
      <c r="AB258" s="187"/>
      <c r="AC258" s="269"/>
      <c r="AD258" s="105"/>
      <c r="AE258" s="113">
        <f t="shared" si="181"/>
        <v>0</v>
      </c>
      <c r="AF258" s="129"/>
      <c r="AG258" s="129"/>
      <c r="AH258" s="248"/>
      <c r="AI258" s="248"/>
      <c r="AJ258" s="248"/>
      <c r="AK258" s="248"/>
      <c r="AL258" s="248"/>
      <c r="AM258" s="248"/>
      <c r="AN258" s="248"/>
      <c r="AO258" s="248"/>
      <c r="AP258" s="129"/>
      <c r="AQ258" s="129"/>
      <c r="AR258" s="129"/>
      <c r="AS258" s="129"/>
      <c r="AT258" s="129"/>
      <c r="AU258" s="129"/>
      <c r="AV258" s="129"/>
      <c r="AW258" s="129"/>
      <c r="AX258" s="130"/>
      <c r="AY258" s="130"/>
      <c r="AZ258" s="130"/>
      <c r="BA258" s="130"/>
      <c r="BB258" s="130"/>
      <c r="BC258" s="130"/>
      <c r="BD258" s="130"/>
      <c r="BE258" s="130"/>
      <c r="BF258" s="130"/>
      <c r="BG258" s="130"/>
      <c r="BH258" s="130"/>
      <c r="BI258" s="130"/>
      <c r="BJ258" s="130"/>
      <c r="BK258" s="130"/>
      <c r="BL258" s="130"/>
      <c r="BM258" s="130"/>
      <c r="BN258" s="130"/>
      <c r="BO258" s="130"/>
      <c r="BP258" s="130"/>
      <c r="BQ258" s="130"/>
    </row>
    <row r="259" spans="1:69" s="8" customFormat="1" ht="12.75" customHeight="1">
      <c r="A259" s="153"/>
      <c r="B259" s="149" t="s">
        <v>291</v>
      </c>
      <c r="C259" s="93"/>
      <c r="D259" s="93"/>
      <c r="E259" s="95"/>
      <c r="F259" s="93"/>
      <c r="G259" s="95"/>
      <c r="H259" s="94"/>
      <c r="I259" s="93"/>
      <c r="J259" s="93"/>
      <c r="K259" s="72"/>
      <c r="L259" s="72"/>
      <c r="M259" s="72"/>
      <c r="N259" s="72"/>
      <c r="O259" s="72"/>
      <c r="P259" s="72"/>
      <c r="Q259" s="72"/>
      <c r="R259" s="72"/>
      <c r="S259" s="180"/>
      <c r="T259" s="192"/>
      <c r="U259" s="180"/>
      <c r="V259" s="180"/>
      <c r="W259" s="180"/>
      <c r="X259" s="180"/>
      <c r="Y259" s="180"/>
      <c r="Z259" s="187"/>
      <c r="AA259" s="187"/>
      <c r="AB259" s="187"/>
      <c r="AC259" s="269"/>
      <c r="AD259" s="105"/>
      <c r="AE259" s="113"/>
      <c r="AF259" s="129"/>
      <c r="AG259" s="129"/>
      <c r="AH259" s="248"/>
      <c r="AI259" s="248"/>
      <c r="AJ259" s="248"/>
      <c r="AK259" s="248"/>
      <c r="AL259" s="248"/>
      <c r="AM259" s="248"/>
      <c r="AN259" s="248"/>
      <c r="AO259" s="248"/>
      <c r="AP259" s="129"/>
      <c r="AQ259" s="129"/>
      <c r="AR259" s="129"/>
      <c r="AS259" s="129"/>
      <c r="AT259" s="129"/>
      <c r="AU259" s="129"/>
      <c r="AV259" s="129"/>
      <c r="AW259" s="129"/>
      <c r="AX259" s="130"/>
      <c r="AY259" s="130"/>
      <c r="AZ259" s="130"/>
      <c r="BA259" s="130"/>
      <c r="BB259" s="130"/>
      <c r="BC259" s="130"/>
      <c r="BD259" s="130"/>
      <c r="BE259" s="130"/>
      <c r="BF259" s="130"/>
      <c r="BG259" s="130"/>
      <c r="BH259" s="130"/>
      <c r="BI259" s="130"/>
      <c r="BJ259" s="130"/>
      <c r="BK259" s="130"/>
      <c r="BL259" s="130"/>
      <c r="BM259" s="130"/>
      <c r="BN259" s="130"/>
      <c r="BO259" s="130"/>
      <c r="BP259" s="130"/>
      <c r="BQ259" s="130"/>
    </row>
    <row r="260" spans="1:69" s="8" customFormat="1" ht="12.75" customHeight="1">
      <c r="A260" s="153"/>
      <c r="B260" s="149" t="s">
        <v>290</v>
      </c>
      <c r="C260" s="93"/>
      <c r="D260" s="93"/>
      <c r="E260" s="95"/>
      <c r="F260" s="93"/>
      <c r="G260" s="95"/>
      <c r="H260" s="293"/>
      <c r="I260" s="93"/>
      <c r="J260" s="93"/>
      <c r="K260" s="72"/>
      <c r="L260" s="72"/>
      <c r="M260" s="72"/>
      <c r="N260" s="72"/>
      <c r="O260" s="72"/>
      <c r="P260" s="72"/>
      <c r="Q260" s="72"/>
      <c r="R260" s="72"/>
      <c r="S260" s="252"/>
      <c r="T260" s="252"/>
      <c r="U260" s="252"/>
      <c r="V260" s="252"/>
      <c r="W260" s="252"/>
      <c r="X260" s="252"/>
      <c r="Y260" s="252"/>
      <c r="Z260" s="252"/>
      <c r="AA260" s="252"/>
      <c r="AB260" s="252"/>
      <c r="AC260" s="269"/>
      <c r="AD260" s="105"/>
      <c r="AE260" s="253"/>
      <c r="AF260" s="129"/>
      <c r="AG260" s="129"/>
      <c r="AH260" s="248"/>
      <c r="AI260" s="248"/>
      <c r="AJ260" s="248"/>
      <c r="AK260" s="248"/>
      <c r="AL260" s="248"/>
      <c r="AM260" s="248"/>
      <c r="AN260" s="248"/>
      <c r="AO260" s="248"/>
      <c r="AP260" s="129"/>
      <c r="AQ260" s="129"/>
      <c r="AR260" s="129"/>
      <c r="AS260" s="129"/>
      <c r="AT260" s="129"/>
      <c r="AU260" s="129"/>
      <c r="AV260" s="129"/>
      <c r="AW260" s="129"/>
      <c r="AX260" s="130"/>
      <c r="AY260" s="130"/>
      <c r="AZ260" s="130"/>
      <c r="BA260" s="130"/>
      <c r="BB260" s="130"/>
      <c r="BC260" s="130"/>
      <c r="BD260" s="130"/>
      <c r="BE260" s="130"/>
      <c r="BF260" s="130"/>
      <c r="BG260" s="130"/>
      <c r="BH260" s="130"/>
      <c r="BI260" s="130"/>
      <c r="BJ260" s="130"/>
      <c r="BK260" s="130"/>
      <c r="BL260" s="130"/>
      <c r="BM260" s="130"/>
      <c r="BN260" s="130"/>
      <c r="BO260" s="130"/>
      <c r="BP260" s="130"/>
      <c r="BQ260" s="130"/>
    </row>
    <row r="261" spans="1:69" s="12" customFormat="1" ht="27" customHeight="1">
      <c r="A261" s="134"/>
      <c r="B261" s="236" t="s">
        <v>288</v>
      </c>
      <c r="C261" s="546"/>
      <c r="D261" s="546"/>
      <c r="E261" s="442"/>
      <c r="F261" s="546"/>
      <c r="G261" s="295"/>
      <c r="H261" s="293"/>
      <c r="I261" s="292"/>
      <c r="J261" s="292"/>
      <c r="K261" s="72">
        <f>SUM(K64,K86,K120,K148)</f>
        <v>2952</v>
      </c>
      <c r="L261" s="72">
        <f t="shared" ref="L261:S261" si="182">SUM(L64,L75,L86,L120,L148)</f>
        <v>17</v>
      </c>
      <c r="M261" s="72">
        <f t="shared" si="182"/>
        <v>6</v>
      </c>
      <c r="N261" s="72">
        <f t="shared" si="182"/>
        <v>0</v>
      </c>
      <c r="O261" s="72">
        <f t="shared" si="182"/>
        <v>121</v>
      </c>
      <c r="P261" s="72">
        <f t="shared" si="182"/>
        <v>0</v>
      </c>
      <c r="Q261" s="72">
        <f t="shared" si="182"/>
        <v>2700</v>
      </c>
      <c r="R261" s="72">
        <f t="shared" si="182"/>
        <v>864</v>
      </c>
      <c r="S261" s="72">
        <f t="shared" si="182"/>
        <v>1744</v>
      </c>
      <c r="T261" s="72">
        <f>T120+T86+T8+T64+T75</f>
        <v>20</v>
      </c>
      <c r="U261" s="72">
        <f>U120+U86+U8+U64+U75</f>
        <v>576</v>
      </c>
      <c r="V261" s="72">
        <f t="shared" ref="V261" si="183">V120+V86+V8+V64+V75+V264+V265</f>
        <v>828</v>
      </c>
      <c r="W261" s="72">
        <f>W120+W86+W64+W75+W264+W265</f>
        <v>576</v>
      </c>
      <c r="X261" s="72">
        <f t="shared" ref="X261:AB261" si="184">X120+X86+X64+X75+X264+X265</f>
        <v>828</v>
      </c>
      <c r="Y261" s="72">
        <f t="shared" si="184"/>
        <v>0</v>
      </c>
      <c r="Z261" s="72">
        <f t="shared" si="184"/>
        <v>576</v>
      </c>
      <c r="AA261" s="72">
        <f t="shared" si="184"/>
        <v>0</v>
      </c>
      <c r="AB261" s="72">
        <f t="shared" si="184"/>
        <v>648</v>
      </c>
      <c r="AC261" s="72">
        <f>AC120</f>
        <v>72</v>
      </c>
      <c r="AD261" s="73">
        <v>2952</v>
      </c>
      <c r="AE261" s="73"/>
      <c r="AF261" s="15"/>
      <c r="AG261" s="15"/>
      <c r="AH261" s="262" t="e">
        <f t="shared" ref="AH261:AO261" si="185">(AH8+AH64+AH75+AH86+AH120)/AH5</f>
        <v>#DIV/0!</v>
      </c>
      <c r="AI261" s="262" t="e">
        <f t="shared" si="185"/>
        <v>#DIV/0!</v>
      </c>
      <c r="AJ261" s="262" t="e">
        <f t="shared" si="185"/>
        <v>#DIV/0!</v>
      </c>
      <c r="AK261" s="262" t="e">
        <f t="shared" si="185"/>
        <v>#DIV/0!</v>
      </c>
      <c r="AL261" s="262" t="e">
        <f t="shared" si="185"/>
        <v>#REF!</v>
      </c>
      <c r="AM261" s="262" t="e">
        <f t="shared" si="185"/>
        <v>#REF!</v>
      </c>
      <c r="AN261" s="262" t="e">
        <f t="shared" si="185"/>
        <v>#DIV/0!</v>
      </c>
      <c r="AO261" s="262" t="e">
        <f t="shared" si="185"/>
        <v>#DIV/0!</v>
      </c>
      <c r="AP261" s="461" t="s">
        <v>311</v>
      </c>
      <c r="AQ261" s="462"/>
      <c r="AR261" s="462"/>
      <c r="AS261" s="463"/>
      <c r="AT261" s="463"/>
      <c r="AU261" s="15"/>
      <c r="AV261" s="15"/>
      <c r="AW261" s="15"/>
      <c r="AX261" s="169"/>
      <c r="AY261" s="169"/>
      <c r="AZ261" s="169"/>
      <c r="BA261" s="169"/>
      <c r="BB261" s="169"/>
      <c r="BC261" s="169"/>
      <c r="BD261" s="169"/>
      <c r="BE261" s="169"/>
      <c r="BF261" s="169"/>
      <c r="BG261" s="169"/>
      <c r="BH261" s="169"/>
      <c r="BI261" s="169"/>
      <c r="BJ261" s="169"/>
      <c r="BK261" s="169"/>
      <c r="BL261" s="169"/>
      <c r="BM261" s="169"/>
      <c r="BN261" s="169"/>
      <c r="BO261" s="169"/>
      <c r="BP261" s="169"/>
      <c r="BQ261" s="169"/>
    </row>
    <row r="262" spans="1:69" s="13" customFormat="1" ht="19.5" customHeight="1">
      <c r="A262" s="274"/>
      <c r="B262" s="275" t="s">
        <v>356</v>
      </c>
      <c r="C262" s="442">
        <f>E262/K262</f>
        <v>0.83514001806684734</v>
      </c>
      <c r="D262" s="548"/>
      <c r="E262" s="547">
        <f>SUM(L262,M262,P262,Q262)</f>
        <v>3698</v>
      </c>
      <c r="F262" s="548"/>
      <c r="G262" s="296"/>
      <c r="H262" s="293"/>
      <c r="I262" s="402"/>
      <c r="J262" s="293"/>
      <c r="K262" s="72">
        <f t="shared" ref="K262:S262" si="186">SUM(K8,K261)</f>
        <v>4428</v>
      </c>
      <c r="L262" s="72">
        <f t="shared" si="186"/>
        <v>17</v>
      </c>
      <c r="M262" s="72">
        <f t="shared" si="186"/>
        <v>6</v>
      </c>
      <c r="N262" s="72">
        <f t="shared" si="186"/>
        <v>0</v>
      </c>
      <c r="O262" s="72">
        <f t="shared" si="186"/>
        <v>160</v>
      </c>
      <c r="P262" s="72">
        <f t="shared" si="186"/>
        <v>0</v>
      </c>
      <c r="Q262" s="72">
        <f t="shared" si="186"/>
        <v>3675</v>
      </c>
      <c r="R262" s="72">
        <f t="shared" si="186"/>
        <v>1211</v>
      </c>
      <c r="S262" s="72">
        <f t="shared" si="186"/>
        <v>2372</v>
      </c>
      <c r="T262" s="72">
        <f t="shared" ref="T262:W262" si="187">T261+T260</f>
        <v>20</v>
      </c>
      <c r="U262" s="72">
        <f t="shared" si="187"/>
        <v>576</v>
      </c>
      <c r="V262" s="72">
        <f t="shared" si="187"/>
        <v>828</v>
      </c>
      <c r="W262" s="72">
        <f t="shared" si="187"/>
        <v>576</v>
      </c>
      <c r="X262" s="72">
        <f>X261+X260</f>
        <v>828</v>
      </c>
      <c r="Y262" s="72">
        <f t="shared" ref="Y262" si="188">Y261+Y260</f>
        <v>0</v>
      </c>
      <c r="Z262" s="72">
        <f t="shared" ref="Z262:AC262" si="189">Z259+Z260+Z261</f>
        <v>576</v>
      </c>
      <c r="AA262" s="72">
        <f t="shared" si="189"/>
        <v>0</v>
      </c>
      <c r="AB262" s="72">
        <f t="shared" si="189"/>
        <v>648</v>
      </c>
      <c r="AC262" s="72">
        <f t="shared" si="189"/>
        <v>72</v>
      </c>
      <c r="AD262" s="178" t="s">
        <v>169</v>
      </c>
      <c r="AE262" s="307">
        <v>4428</v>
      </c>
      <c r="AF262" s="15"/>
      <c r="AG262" s="15"/>
      <c r="AH262" s="100"/>
      <c r="AI262" s="100"/>
      <c r="AJ262" s="100"/>
      <c r="AK262" s="100"/>
      <c r="AL262" s="100"/>
      <c r="AM262" s="100"/>
      <c r="AN262" s="100"/>
      <c r="AO262" s="100"/>
      <c r="AP262" s="15"/>
      <c r="AQ262" s="15"/>
      <c r="AR262" s="15"/>
      <c r="AS262" s="15"/>
      <c r="AT262" s="15"/>
      <c r="AU262" s="15"/>
      <c r="AV262" s="15"/>
      <c r="AW262" s="15"/>
      <c r="AX262" s="169"/>
      <c r="AY262" s="169"/>
      <c r="AZ262" s="169"/>
      <c r="BA262" s="169"/>
      <c r="BB262" s="169"/>
      <c r="BC262" s="169"/>
      <c r="BD262" s="169"/>
      <c r="BE262" s="169"/>
      <c r="BF262" s="169"/>
      <c r="BG262" s="169"/>
      <c r="BH262" s="169"/>
      <c r="BI262" s="169"/>
      <c r="BJ262" s="169"/>
      <c r="BK262" s="169"/>
      <c r="BL262" s="169"/>
      <c r="BM262" s="169"/>
      <c r="BN262" s="169"/>
      <c r="BO262" s="169"/>
      <c r="BP262" s="169"/>
      <c r="BQ262" s="169"/>
    </row>
    <row r="263" spans="1:69" s="13" customFormat="1" ht="23.25" customHeight="1">
      <c r="A263" s="507"/>
      <c r="B263" s="508"/>
      <c r="C263" s="508"/>
      <c r="D263" s="508"/>
      <c r="E263" s="508"/>
      <c r="F263" s="508"/>
      <c r="G263" s="508"/>
      <c r="H263" s="508"/>
      <c r="I263" s="508"/>
      <c r="J263" s="508"/>
      <c r="K263" s="508"/>
      <c r="L263" s="508"/>
      <c r="M263" s="508"/>
      <c r="N263" s="508"/>
      <c r="O263" s="508"/>
      <c r="P263" s="405"/>
      <c r="Q263" s="509" t="s">
        <v>4</v>
      </c>
      <c r="R263" s="458" t="s">
        <v>33</v>
      </c>
      <c r="S263" s="458"/>
      <c r="T263" s="403"/>
      <c r="U263" s="72">
        <f t="shared" ref="U263:Y263" si="190">COUNT(U65:U74,U76:U85,U102:U119,U122:U124,U132:U135,U132:U135,U140:U144,U148:U172)</f>
        <v>0</v>
      </c>
      <c r="V263" s="72">
        <f t="shared" si="190"/>
        <v>0</v>
      </c>
      <c r="W263" s="72">
        <f t="shared" si="190"/>
        <v>16</v>
      </c>
      <c r="X263" s="72">
        <f t="shared" si="190"/>
        <v>11</v>
      </c>
      <c r="Y263" s="72">
        <f t="shared" si="190"/>
        <v>0</v>
      </c>
      <c r="Z263" s="72">
        <f t="shared" ref="Z263:AC263" si="191">COUNT(Z65:Z74,Z76:Z85,Z102:Z119,Z122:Z124,Z132:Z135,Z132:Z135,Z140:Z144,Z148:Z172)</f>
        <v>9</v>
      </c>
      <c r="AA263" s="72">
        <f t="shared" si="191"/>
        <v>0</v>
      </c>
      <c r="AB263" s="72">
        <f t="shared" si="191"/>
        <v>6</v>
      </c>
      <c r="AC263" s="72">
        <f t="shared" si="191"/>
        <v>0</v>
      </c>
      <c r="AD263" s="105">
        <f>SUM(AD265,AD264)</f>
        <v>626</v>
      </c>
      <c r="AE263" s="297">
        <v>504</v>
      </c>
      <c r="AF263" s="15"/>
      <c r="AG263" s="15"/>
      <c r="AH263" s="100"/>
      <c r="AI263" s="100"/>
      <c r="AJ263" s="100"/>
      <c r="AK263" s="100"/>
      <c r="AL263" s="100"/>
      <c r="AM263" s="100"/>
      <c r="AN263" s="100"/>
      <c r="AO263" s="100"/>
      <c r="AP263" s="461" t="s">
        <v>308</v>
      </c>
      <c r="AQ263" s="463"/>
      <c r="AR263" s="463"/>
      <c r="AS263" s="15"/>
      <c r="AT263" s="15"/>
      <c r="AU263" s="15"/>
      <c r="AV263" s="15"/>
      <c r="AW263" s="15"/>
      <c r="AX263" s="169"/>
      <c r="AY263" s="169"/>
      <c r="AZ263" s="169"/>
      <c r="BA263" s="169"/>
      <c r="BB263" s="169"/>
      <c r="BC263" s="169"/>
      <c r="BD263" s="169"/>
      <c r="BE263" s="169"/>
      <c r="BF263" s="169"/>
      <c r="BG263" s="169"/>
      <c r="BH263" s="169"/>
      <c r="BI263" s="169"/>
      <c r="BJ263" s="169"/>
      <c r="BK263" s="169"/>
      <c r="BL263" s="169"/>
      <c r="BM263" s="169"/>
      <c r="BN263" s="169"/>
      <c r="BO263" s="169"/>
      <c r="BP263" s="169"/>
      <c r="BQ263" s="169"/>
    </row>
    <row r="264" spans="1:69" s="13" customFormat="1" ht="23.25" customHeight="1">
      <c r="A264" s="508"/>
      <c r="B264" s="508"/>
      <c r="C264" s="508"/>
      <c r="D264" s="508"/>
      <c r="E264" s="508"/>
      <c r="F264" s="508"/>
      <c r="G264" s="508"/>
      <c r="H264" s="508"/>
      <c r="I264" s="508"/>
      <c r="J264" s="508"/>
      <c r="K264" s="508"/>
      <c r="L264" s="508"/>
      <c r="M264" s="508"/>
      <c r="N264" s="508"/>
      <c r="O264" s="508"/>
      <c r="P264" s="405"/>
      <c r="Q264" s="509"/>
      <c r="R264" s="458" t="s">
        <v>34</v>
      </c>
      <c r="S264" s="458"/>
      <c r="T264" s="403"/>
      <c r="U264" s="405">
        <f>U257+U229+U201+U173+U145+U136+U127</f>
        <v>0</v>
      </c>
      <c r="V264" s="405">
        <f>V257+V229+V201+V173+V145+V136+V127</f>
        <v>0</v>
      </c>
      <c r="W264" s="405">
        <f t="shared" ref="W264:AC264" si="192">SUM(W127,W136,W145,W173)</f>
        <v>32</v>
      </c>
      <c r="X264" s="405">
        <f t="shared" si="192"/>
        <v>138</v>
      </c>
      <c r="Y264" s="405">
        <f t="shared" si="192"/>
        <v>0</v>
      </c>
      <c r="Z264" s="405">
        <f t="shared" si="192"/>
        <v>0</v>
      </c>
      <c r="AA264" s="405">
        <f t="shared" si="192"/>
        <v>0</v>
      </c>
      <c r="AB264" s="405">
        <f t="shared" si="192"/>
        <v>0</v>
      </c>
      <c r="AC264" s="405">
        <f t="shared" si="192"/>
        <v>0</v>
      </c>
      <c r="AD264" s="105">
        <f>SUM(W264:AC264)</f>
        <v>170</v>
      </c>
      <c r="AE264" s="73"/>
      <c r="AF264" s="15"/>
      <c r="AG264" s="15"/>
      <c r="AH264" s="100"/>
      <c r="AI264" s="100"/>
      <c r="AJ264" s="100"/>
      <c r="AK264" s="100"/>
      <c r="AL264" s="100"/>
      <c r="AM264" s="100"/>
      <c r="AN264" s="100"/>
      <c r="AO264" s="100"/>
      <c r="AP264" s="15"/>
      <c r="AQ264" s="15"/>
      <c r="AR264" s="15"/>
      <c r="AS264" s="15"/>
      <c r="AT264" s="15"/>
      <c r="AU264" s="15"/>
      <c r="AV264" s="15"/>
      <c r="AW264" s="15"/>
      <c r="AX264" s="169"/>
      <c r="AY264" s="169"/>
      <c r="AZ264" s="169"/>
      <c r="BA264" s="169"/>
      <c r="BB264" s="169"/>
      <c r="BC264" s="169"/>
      <c r="BD264" s="169"/>
      <c r="BE264" s="169"/>
      <c r="BF264" s="169"/>
      <c r="BG264" s="169"/>
      <c r="BH264" s="169"/>
      <c r="BI264" s="169"/>
      <c r="BJ264" s="169"/>
      <c r="BK264" s="169"/>
      <c r="BL264" s="169"/>
      <c r="BM264" s="169"/>
      <c r="BN264" s="169"/>
      <c r="BO264" s="169"/>
      <c r="BP264" s="169"/>
      <c r="BQ264" s="169"/>
    </row>
    <row r="265" spans="1:69" s="13" customFormat="1" ht="23.25" customHeight="1">
      <c r="A265" s="508"/>
      <c r="B265" s="508"/>
      <c r="C265" s="508"/>
      <c r="D265" s="508"/>
      <c r="E265" s="508"/>
      <c r="F265" s="508"/>
      <c r="G265" s="508"/>
      <c r="H265" s="508"/>
      <c r="I265" s="508"/>
      <c r="J265" s="508"/>
      <c r="K265" s="508"/>
      <c r="L265" s="508"/>
      <c r="M265" s="508"/>
      <c r="N265" s="508"/>
      <c r="O265" s="508"/>
      <c r="P265" s="405"/>
      <c r="Q265" s="509"/>
      <c r="R265" s="497" t="s">
        <v>235</v>
      </c>
      <c r="S265" s="498"/>
      <c r="T265" s="404"/>
      <c r="U265" s="405">
        <f>U258+U230+U202+U174+U146+U137+U128</f>
        <v>0</v>
      </c>
      <c r="V265" s="405">
        <f>V258+V230+V202+V174+V146+V137+V128</f>
        <v>0</v>
      </c>
      <c r="W265" s="405">
        <f t="shared" ref="W265:AC265" si="193">SUM(W128,W137,W146,W174)</f>
        <v>0</v>
      </c>
      <c r="X265" s="405">
        <f t="shared" si="193"/>
        <v>92</v>
      </c>
      <c r="Y265" s="405">
        <f t="shared" si="193"/>
        <v>0</v>
      </c>
      <c r="Z265" s="405">
        <f t="shared" si="193"/>
        <v>112</v>
      </c>
      <c r="AA265" s="405">
        <f t="shared" si="193"/>
        <v>0</v>
      </c>
      <c r="AB265" s="405">
        <f t="shared" si="193"/>
        <v>180</v>
      </c>
      <c r="AC265" s="405">
        <f t="shared" si="193"/>
        <v>72</v>
      </c>
      <c r="AD265" s="105">
        <f>SUM(W265:AC265)</f>
        <v>456</v>
      </c>
      <c r="AE265" s="73"/>
      <c r="AF265" s="15"/>
      <c r="AG265" s="15"/>
      <c r="AH265" s="100"/>
      <c r="AI265" s="100"/>
      <c r="AJ265" s="100"/>
      <c r="AK265" s="100"/>
      <c r="AL265" s="100"/>
      <c r="AM265" s="100"/>
      <c r="AN265" s="100"/>
      <c r="AO265" s="100"/>
      <c r="AP265" s="15"/>
      <c r="AQ265" s="15"/>
      <c r="AR265" s="15"/>
      <c r="AS265" s="15"/>
      <c r="AT265" s="15"/>
      <c r="AU265" s="15"/>
      <c r="AV265" s="15"/>
      <c r="AW265" s="15"/>
      <c r="AX265" s="169"/>
      <c r="AY265" s="169"/>
      <c r="AZ265" s="169"/>
      <c r="BA265" s="169"/>
      <c r="BB265" s="169"/>
      <c r="BC265" s="169"/>
      <c r="BD265" s="169"/>
      <c r="BE265" s="169"/>
      <c r="BF265" s="169"/>
      <c r="BG265" s="169"/>
      <c r="BH265" s="169"/>
      <c r="BI265" s="169"/>
      <c r="BJ265" s="169"/>
      <c r="BK265" s="169"/>
      <c r="BL265" s="169"/>
      <c r="BM265" s="169"/>
      <c r="BN265" s="169"/>
      <c r="BO265" s="169"/>
      <c r="BP265" s="169"/>
      <c r="BQ265" s="169"/>
    </row>
    <row r="266" spans="1:69" s="13" customFormat="1" ht="19.5" customHeight="1">
      <c r="A266" s="508"/>
      <c r="B266" s="508"/>
      <c r="C266" s="508"/>
      <c r="D266" s="508"/>
      <c r="E266" s="508"/>
      <c r="F266" s="508"/>
      <c r="G266" s="508"/>
      <c r="H266" s="508"/>
      <c r="I266" s="508"/>
      <c r="J266" s="508"/>
      <c r="K266" s="508"/>
      <c r="L266" s="508"/>
      <c r="M266" s="508"/>
      <c r="N266" s="508"/>
      <c r="O266" s="508"/>
      <c r="P266" s="405"/>
      <c r="Q266" s="509"/>
      <c r="R266" s="458" t="s">
        <v>231</v>
      </c>
      <c r="S266" s="458"/>
      <c r="T266" s="403"/>
      <c r="U266" s="405">
        <f>COUNTIF($G$10:$H$20,1)+COUNTIF($G$25:$H$37,1)+COUNTIF($G$40:$H$40,1)+COUNTIF($G$65:$H$85,1)+COUNTIF($G$102:$H$108,1)+COUNTIF($G$122:$H$130,1)+COUNTIF($G$132:$H$135,1)+COUNTIF($G$140:$J$147,1)</f>
        <v>2</v>
      </c>
      <c r="V266" s="405">
        <f>COUNTIF($G$10:$H$20,1)+COUNTIF($G$25:$H$37,1)+COUNTIF($G$40:$H$40,1)+COUNTIF($G$65:$H$85,1)+COUNTIF($G$102:$H$108,1)+COUNTIF($G$122:$H$130,1)+COUNTIF($G$132:$H$135,1)+COUNTIF($G$140:$J$147,1)</f>
        <v>2</v>
      </c>
      <c r="W266" s="405">
        <f>COUNTIF($G$10:$H$20,3)+COUNTIF($G$25:$H$37,3)+COUNTIF($G$40:$H$41,3)+COUNTIF($G$65:$H$85,3)+COUNTIF($G$102:$H$113,3)+COUNTIF($G$122:$H$130,3)+COUNTIF($G$132:$H$142,3)+COUNTIF($G$140:$J$147,3)</f>
        <v>2</v>
      </c>
      <c r="X266" s="405">
        <f>COUNTIF($G$10:$H$20,4)+COUNTIF($G$25:$H$37,4)+COUNTIF($G$40:$H$41,4)+COUNTIF($G$65:$H$85,4)+COUNTIF($G$102:$H$113,4)+COUNTIF($G$122:$H$130,4)+COUNTIF($G$132:$H$142,4)+COUNTIF($G$140:$J$147,4)</f>
        <v>2</v>
      </c>
      <c r="Y266" s="405">
        <f t="shared" ref="Y266:Z266" si="194">COUNTIF($G$10:$H$20,5)+COUNTIF($G$25:$H$37,5)+COUNTIF($G$40:$H$41,5)+COUNTIF($G$65:$H$85,5)+COUNTIF($G$102:$H$113,5)+COUNTIF($G$122:$H$130,5)+COUNTIF($G$132:$H$142,5)+COUNTIF($G$140:$J$147,5)</f>
        <v>2</v>
      </c>
      <c r="Z266" s="405">
        <f t="shared" si="194"/>
        <v>2</v>
      </c>
      <c r="AA266" s="405">
        <f t="shared" ref="AA266" si="195">COUNTIF($G$10:$H$20,1)+COUNTIF($G$25:$H$37,1)+COUNTIF($G$40:$H$40,1)+COUNTIF($G$65:$H$85,1)+COUNTIF($G$102:$H$108,1)+COUNTIF($G$122:$H$130,1)+COUNTIF($G$132:$H$135,1)+COUNTIF($G$140:$J$147,1)</f>
        <v>2</v>
      </c>
      <c r="AB266" s="442">
        <f>COUNTIF($G$10:$H$20,6)+COUNTIF($G$25:$H$37,6)+COUNTIF($G$40:$H$40,6)+COUNTIF($G$65:$H$85,6)+COUNTIF($G$102:$H$112,6)+COUNTIF($G$122:$H$130,6)+COUNTIF($G$132:$H$135,6)+COUNTIF($G$140:$J$147,6)</f>
        <v>2</v>
      </c>
      <c r="AC266" s="443"/>
      <c r="AD266" s="105"/>
      <c r="AE266" s="105"/>
      <c r="AF266" s="15"/>
      <c r="AG266" s="15"/>
      <c r="AH266" s="100"/>
      <c r="AI266" s="100"/>
      <c r="AJ266" s="100"/>
      <c r="AK266" s="100"/>
      <c r="AL266" s="100"/>
      <c r="AM266" s="100"/>
      <c r="AN266" s="100"/>
      <c r="AO266" s="100"/>
      <c r="AP266" s="15"/>
      <c r="AQ266" s="15"/>
      <c r="AR266" s="15"/>
      <c r="AS266" s="15"/>
      <c r="AT266" s="15"/>
      <c r="AU266" s="15"/>
      <c r="AV266" s="15"/>
      <c r="AW266" s="15"/>
      <c r="AX266" s="169"/>
      <c r="AY266" s="169"/>
      <c r="AZ266" s="169"/>
      <c r="BA266" s="169"/>
      <c r="BB266" s="169"/>
      <c r="BC266" s="169"/>
      <c r="BD266" s="169"/>
      <c r="BE266" s="169"/>
      <c r="BF266" s="169"/>
      <c r="BG266" s="169"/>
      <c r="BH266" s="169"/>
      <c r="BI266" s="169"/>
      <c r="BJ266" s="169"/>
      <c r="BK266" s="169"/>
      <c r="BL266" s="169"/>
      <c r="BM266" s="169"/>
      <c r="BN266" s="169"/>
      <c r="BO266" s="169"/>
      <c r="BP266" s="169"/>
      <c r="BQ266" s="169"/>
    </row>
    <row r="267" spans="1:69" s="13" customFormat="1" ht="38.25" customHeight="1">
      <c r="A267" s="508"/>
      <c r="B267" s="508"/>
      <c r="C267" s="508"/>
      <c r="D267" s="508"/>
      <c r="E267" s="508"/>
      <c r="F267" s="508"/>
      <c r="G267" s="508"/>
      <c r="H267" s="508"/>
      <c r="I267" s="508"/>
      <c r="J267" s="508"/>
      <c r="K267" s="508"/>
      <c r="L267" s="508"/>
      <c r="M267" s="508"/>
      <c r="N267" s="508"/>
      <c r="O267" s="508"/>
      <c r="P267" s="405"/>
      <c r="Q267" s="509"/>
      <c r="R267" s="458" t="s">
        <v>233</v>
      </c>
      <c r="S267" s="458"/>
      <c r="T267" s="403"/>
      <c r="U267" s="405">
        <f>COUNTIF($E$10:$F$20,1)+COUNTIF($E$25:$F$26,1)+COUNTIF($E$40:$F$42,1)+COUNTIF($E$65:$F$85,1)+COUNTIF($E$102:$F$108,1)+COUNTIF($E$122:$F$130,1)+COUNTIF($E$132:$F$135,1)+COUNTIF($G$140:$J$147,1)</f>
        <v>0</v>
      </c>
      <c r="V267" s="405">
        <f>COUNTIF($E$10:$F$20,2)+COUNTIF($E$25:$F$26,2)+COUNTIF($E$40:$F$42,2)+COUNTIF($E$65:$F$85,2)+COUNTIF($E$102:$F$108,2)+COUNTIF($E$122:$F$130,2)+COUNTIF($E$132:$F$135,2)+COUNTIF($G$140:$J$147,2)</f>
        <v>10</v>
      </c>
      <c r="W267" s="405">
        <f>COUNTIF($E$10:$F$20,3)+COUNTIF($E$25:$F$26,3)+COUNTIF($E$40:$F$42,3)+COUNTIF($E$65:$F$85,3)+COUNTIF($E$102:$F$119,3)+COUNTIF($E$122:$F$129,3)+COUNTIF($E$132:$F$137,3)+COUNTIF($G$140:$J$147,3)</f>
        <v>4</v>
      </c>
      <c r="X267" s="405">
        <f>COUNTIF($E$10:$F$20,4)+COUNTIF($E$25:$F$26,4)+COUNTIF($E$40:$F$42,4)+COUNTIF($E$65:$F$85,4)+COUNTIF($E$102:$F$119,4)+COUNTIF($E$122:$F$129,4)+COUNTIF($E$132:$F$137,4)+COUNTIF($G$140:$J$147,4)</f>
        <v>3</v>
      </c>
      <c r="Y267" s="405">
        <f t="shared" ref="Y267:AA267" si="196">COUNTIF($E$10:$F$20,2)+COUNTIF($E$25:$F$26,2)+COUNTIF($E$40:$F$42,2)+COUNTIF($E$65:$F$85,2)+COUNTIF($E$102:$F$108,2)+COUNTIF($E$122:$F$130,2)+COUNTIF($E$132:$F$135,2)+COUNTIF($G$140:$J$147,2)</f>
        <v>10</v>
      </c>
      <c r="Z267" s="405">
        <f>COUNTIF($E$10:$F$20,5)+COUNTIF($E$25:$F$26,5)+COUNTIF($E$40:$F$42,5)+COUNTIF($E$65:$F$85,5)+COUNTIF($E$102:$F$108,5)+COUNTIF($E$122:$F$130,5)+COUNTIF($E$132:$F$135,5)+COUNTIF($G$140:$J$147,5)</f>
        <v>4</v>
      </c>
      <c r="AA267" s="405">
        <f t="shared" si="196"/>
        <v>10</v>
      </c>
      <c r="AB267" s="442">
        <f>COUNTIF($E$10:$F$20,6)+COUNTIF($E$25:$F$26,6)+COUNTIF($E$40:$F$42,6)+COUNTIF($E$65:$F$85,6)+COUNTIF($E$102:$F$108,6)+COUNTIF($E$122:$F$130,6)+COUNTIF($E$132:$F$135,6)+COUNTIF($G$140:$J$147,6)</f>
        <v>5</v>
      </c>
      <c r="AC267" s="443"/>
      <c r="AD267" s="105"/>
      <c r="AE267" s="105"/>
      <c r="AF267" s="15"/>
      <c r="AG267" s="15"/>
      <c r="AH267" s="100"/>
      <c r="AI267" s="100"/>
      <c r="AJ267" s="100"/>
      <c r="AK267" s="100"/>
      <c r="AL267" s="100"/>
      <c r="AM267" s="100"/>
      <c r="AN267" s="100"/>
      <c r="AO267" s="100"/>
      <c r="AP267" s="15"/>
      <c r="AQ267" s="15"/>
      <c r="AR267" s="15"/>
      <c r="AS267" s="15"/>
      <c r="AT267" s="15"/>
      <c r="AU267" s="15"/>
      <c r="AV267" s="15"/>
      <c r="AW267" s="15"/>
      <c r="AX267" s="169"/>
      <c r="AY267" s="169"/>
      <c r="AZ267" s="169"/>
      <c r="BA267" s="169"/>
      <c r="BB267" s="169"/>
      <c r="BC267" s="169"/>
      <c r="BD267" s="169"/>
      <c r="BE267" s="169"/>
      <c r="BF267" s="169"/>
      <c r="BG267" s="169"/>
      <c r="BH267" s="169"/>
      <c r="BI267" s="169"/>
      <c r="BJ267" s="169"/>
      <c r="BK267" s="169"/>
      <c r="BL267" s="169"/>
      <c r="BM267" s="169"/>
      <c r="BN267" s="169"/>
      <c r="BO267" s="169"/>
      <c r="BP267" s="169"/>
      <c r="BQ267" s="169"/>
    </row>
    <row r="268" spans="1:69" s="13" customFormat="1" ht="23.25" customHeight="1">
      <c r="A268" s="508"/>
      <c r="B268" s="508"/>
      <c r="C268" s="508"/>
      <c r="D268" s="508"/>
      <c r="E268" s="508"/>
      <c r="F268" s="508"/>
      <c r="G268" s="508"/>
      <c r="H268" s="508"/>
      <c r="I268" s="508"/>
      <c r="J268" s="508"/>
      <c r="K268" s="508"/>
      <c r="L268" s="508"/>
      <c r="M268" s="508"/>
      <c r="N268" s="508"/>
      <c r="O268" s="508"/>
      <c r="P268" s="405"/>
      <c r="Q268" s="509"/>
      <c r="R268" s="458" t="s">
        <v>234</v>
      </c>
      <c r="S268" s="458"/>
      <c r="T268" s="403"/>
      <c r="U268" s="405">
        <f>COUNTIF($C$10:$D$23,1)+COUNTIF($C$25:$D$37,1)+COUNTIF($C$39:$D$63,1)+COUNTIF($C$65:$D$85,1)+COUNTIF($C$102:$D$119,1)+COUNTIF($C$122:$D$130,1)+COUNTIF($C$132:$D$138,1)</f>
        <v>0</v>
      </c>
      <c r="V268" s="405">
        <f>COUNTIF($C$10:$D$23,2)+COUNTIF($C$25:$D$37,2)+COUNTIF($C$39:$D$63,2)+COUNTIF($C$65:$D$85,2)+COUNTIF($C$102:$D$119,2)+COUNTIF($C$122:$D$130,2)+COUNTIF($C$132:$D$138,2)</f>
        <v>0</v>
      </c>
      <c r="W268" s="405">
        <f>COUNTIF($C$10:$D$23,3)+COUNTIF($C$25:$D$37,3)+COUNTIF($C$39:$D$63,3)+COUNTIF($C$65:$D$85,3)+COUNTIF($C$102:$D$119,3)+COUNTIF($C$122:$D$130,3)+COUNTIF($C$132:$D$138,3)</f>
        <v>1</v>
      </c>
      <c r="X268" s="405">
        <f>COUNTIF($C$10:$D$23,4)+COUNTIF($C$25:$D$37,4)+COUNTIF($C$39:$D$63,4)+COUNTIF($C$65:$D$85,4)+COUNTIF($C$102:$D$119,4)+COUNTIF($C$122:$D$130,4)+COUNTIF($C$132:$D$138,4)</f>
        <v>1</v>
      </c>
      <c r="Y268" s="405">
        <f t="shared" ref="Y268:AA268" si="197">COUNTIF($C$10:$D$23,1)+COUNTIF($C$25:$D$37,1)+COUNTIF($C$39:$D$63,1)+COUNTIF($C$65:$D$85,1)+COUNTIF($C$102:$D$119,1)+COUNTIF($C$122:$D$130,1)+COUNTIF($C$132:$D$138,1)</f>
        <v>0</v>
      </c>
      <c r="Z268" s="405">
        <f>COUNTIF($C$10:$D$23,5)+COUNTIF($C$25:$D$37,5)+COUNTIF($C$39:$D$63,5)+COUNTIF($C$65:$D$85,5)+COUNTIF($C$102:$D$119,5)+COUNTIF($C$122:$D$130,5)+COUNTIF($C$132:$D$138,5)</f>
        <v>0</v>
      </c>
      <c r="AA268" s="405">
        <f t="shared" si="197"/>
        <v>0</v>
      </c>
      <c r="AB268" s="405">
        <f>COUNTIF($C$10:$D$23,6)+COUNTIF($C$25:$D$37,6)+COUNTIF($C$39:$D$63,6)+COUNTIF($C$65:$D$85,6)+COUNTIF($C$102:$D$119,6)+COUNTIF($C$122:$D$130,6)+COUNTIF($C$132:$D$138,6)</f>
        <v>0</v>
      </c>
      <c r="AC268" s="405">
        <f>COUNTIF($C$10:$D$23,6)+COUNTIF($C$25:$D$37,6)+COUNTIF($C$39:$D$63,6)+COUNTIF($C$65:$D$85,6)+COUNTIF($C$102:$D$119,6)+COUNTIF($C$122:$D$130,6)+COUNTIF($C$132:$D$138,6)</f>
        <v>0</v>
      </c>
      <c r="AD268" s="105"/>
      <c r="AE268" s="105"/>
      <c r="AF268" s="15"/>
      <c r="AG268" s="15"/>
      <c r="AH268" s="100"/>
      <c r="AI268" s="100"/>
      <c r="AJ268" s="100"/>
      <c r="AK268" s="100"/>
      <c r="AL268" s="100"/>
      <c r="AM268" s="100"/>
      <c r="AN268" s="100"/>
      <c r="AO268" s="100"/>
      <c r="AP268" s="15"/>
      <c r="AQ268" s="15"/>
      <c r="AR268" s="15"/>
      <c r="AS268" s="15"/>
      <c r="AT268" s="15"/>
      <c r="AU268" s="15"/>
      <c r="AV268" s="15"/>
      <c r="AW268" s="15"/>
      <c r="AX268" s="169"/>
      <c r="AY268" s="169"/>
      <c r="AZ268" s="169"/>
      <c r="BA268" s="169"/>
      <c r="BB268" s="169"/>
      <c r="BC268" s="169"/>
      <c r="BD268" s="169"/>
      <c r="BE268" s="169"/>
      <c r="BF268" s="169"/>
      <c r="BG268" s="169"/>
      <c r="BH268" s="169"/>
      <c r="BI268" s="169"/>
      <c r="BJ268" s="169"/>
      <c r="BK268" s="169"/>
      <c r="BL268" s="169"/>
      <c r="BM268" s="169"/>
      <c r="BN268" s="169"/>
      <c r="BO268" s="169"/>
      <c r="BP268" s="169"/>
      <c r="BQ268" s="169"/>
    </row>
    <row r="269" spans="1:69" s="13" customFormat="1" ht="36" customHeight="1">
      <c r="A269" s="302"/>
      <c r="B269" s="302"/>
      <c r="C269" s="294"/>
      <c r="D269" s="292"/>
      <c r="E269" s="294"/>
      <c r="F269" s="292"/>
      <c r="G269" s="294"/>
      <c r="H269" s="292"/>
      <c r="I269" s="292"/>
      <c r="J269" s="293"/>
      <c r="K269" s="302"/>
      <c r="L269" s="302"/>
      <c r="M269" s="302"/>
      <c r="N269" s="302"/>
      <c r="O269" s="302"/>
      <c r="P269" s="302"/>
      <c r="Q269" s="303"/>
      <c r="R269" s="459" t="s">
        <v>310</v>
      </c>
      <c r="S269" s="460"/>
      <c r="T269" s="304"/>
      <c r="U269" s="358">
        <f>COUNTIF(H10:I20,1)+COUNTIF(H25:I26,1)+COUNTIF(H40:I41,1)+COUNTIF(H65:I73,1)+COUNTIF(H102:I107,1)++COUNTIF(H122:I128,1)+COUNTIF(H132:I135,1)</f>
        <v>1</v>
      </c>
      <c r="V269" s="291">
        <f>COUNTIF(I10:J20,2)+COUNTIF(I25:J26,2)+COUNTIF(I40:J41,2)+COUNTIF(I65:J73,2)+COUNTIF(I102:J107,2)++COUNTIF(I122:J128,2)+COUNTIF(I132:J135,2)</f>
        <v>1</v>
      </c>
      <c r="W269" s="291">
        <f>COUNTIF(I10:J20,3)+COUNTIF(I25:J26,3)+COUNTIF(I40:J40,3)+COUNTIF(I65:J73,3)+COUNTIF(I102:J107,3)++COUNTIF(I122:J128,3)+COUNTIF(I132:J135,3)</f>
        <v>0</v>
      </c>
      <c r="X269" s="291">
        <f>COUNTIF(I10:J20,4)+COUNTIF(I25:J26,4)+COUNTIF(I40:J40,4)+COUNTIF(I65:J73,4)+COUNTIF(I102:J107,4)++COUNTIF(I122:J128,4)+COUNTIF(I132:J135,4)</f>
        <v>0</v>
      </c>
      <c r="Y269" s="302"/>
      <c r="Z269" s="291">
        <f>COUNTIF(I10:J20,5)+COUNTIF(I25:J26,5)+COUNTIF(I40:J40,5)+COUNTIF(I65:J73,5)+COUNTIF(I102:J107,5)++COUNTIF(I122:J128,5)+COUNTIF(I132:J135,5)</f>
        <v>0</v>
      </c>
      <c r="AA269" s="302"/>
      <c r="AB269" s="291">
        <f>COUNTIF(I10:J20,6)+COUNTIF(I25:J26,6)+COUNTIF(I40:J40,6)+COUNTIF(I65:J73,6)+COUNTIF(I102:J107,6)++COUNTIF(I122:J128,6)+COUNTIF(I132:J135,6)</f>
        <v>0</v>
      </c>
      <c r="AC269" s="376">
        <f>COUNTIF(J10:K20,6)+COUNTIF(J25:K26,6)+COUNTIF(J40:K40,6)+COUNTIF(J65:K73,6)+COUNTIF(J102:K107,6)++COUNTIF(J122:K128,6)+COUNTIF(J132:K135,6)</f>
        <v>0</v>
      </c>
      <c r="AD269" s="71"/>
      <c r="AE269" s="305"/>
      <c r="AF269" s="15"/>
      <c r="AG269" s="15"/>
      <c r="AH269" s="100"/>
      <c r="AI269" s="100"/>
      <c r="AJ269" s="100"/>
      <c r="AK269" s="100"/>
      <c r="AL269" s="100"/>
      <c r="AM269" s="100"/>
      <c r="AN269" s="100"/>
      <c r="AO269" s="100"/>
      <c r="AP269" s="15"/>
      <c r="AQ269" s="15"/>
      <c r="AR269" s="15"/>
      <c r="AS269" s="15"/>
      <c r="AT269" s="15"/>
      <c r="AU269" s="15"/>
      <c r="AV269" s="15"/>
      <c r="AW269" s="15"/>
      <c r="AX269" s="169"/>
      <c r="AY269" s="169"/>
      <c r="AZ269" s="169"/>
      <c r="BA269" s="169"/>
      <c r="BB269" s="169"/>
      <c r="BC269" s="169"/>
      <c r="BD269" s="169"/>
      <c r="BE269" s="169"/>
      <c r="BF269" s="169"/>
      <c r="BG269" s="169"/>
      <c r="BH269" s="169"/>
      <c r="BI269" s="169"/>
      <c r="BJ269" s="169"/>
      <c r="BK269" s="169"/>
      <c r="BL269" s="169"/>
      <c r="BM269" s="169"/>
      <c r="BN269" s="169"/>
      <c r="BO269" s="169"/>
      <c r="BP269" s="169"/>
      <c r="BQ269" s="169"/>
    </row>
    <row r="270" spans="1:69" s="14" customFormat="1" ht="24.75" customHeight="1">
      <c r="A270" s="406"/>
      <c r="B270" s="275" t="s">
        <v>286</v>
      </c>
      <c r="C270" s="452"/>
      <c r="D270" s="451"/>
      <c r="E270" s="452"/>
      <c r="F270" s="451"/>
      <c r="G270" s="452"/>
      <c r="H270" s="451"/>
      <c r="I270" s="451"/>
      <c r="J270" s="470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407">
        <f>U261/U5</f>
        <v>36</v>
      </c>
      <c r="V270" s="407">
        <f>V261/V5</f>
        <v>36</v>
      </c>
      <c r="W270" s="407">
        <f>W261/W5</f>
        <v>36</v>
      </c>
      <c r="X270" s="407">
        <f t="shared" ref="X270:AC270" si="198">X261/X5</f>
        <v>36</v>
      </c>
      <c r="Y270" s="407" t="e">
        <f t="shared" si="198"/>
        <v>#DIV/0!</v>
      </c>
      <c r="Z270" s="407">
        <f t="shared" si="198"/>
        <v>36</v>
      </c>
      <c r="AA270" s="408" t="e">
        <f t="shared" si="198"/>
        <v>#DIV/0!</v>
      </c>
      <c r="AB270" s="407">
        <f t="shared" si="198"/>
        <v>36</v>
      </c>
      <c r="AC270" s="407">
        <f t="shared" si="198"/>
        <v>36</v>
      </c>
      <c r="AD270" s="409"/>
      <c r="AE270" s="410"/>
      <c r="AF270" s="170"/>
      <c r="AG270" s="170"/>
      <c r="AH270" s="88"/>
      <c r="AI270" s="88"/>
      <c r="AJ270" s="88"/>
      <c r="AK270" s="88"/>
      <c r="AL270" s="88"/>
      <c r="AM270" s="88"/>
      <c r="AN270" s="88"/>
      <c r="AO270" s="88"/>
      <c r="AP270" s="170"/>
      <c r="AQ270" s="170"/>
      <c r="AR270" s="170"/>
      <c r="AS270" s="170"/>
      <c r="AT270" s="170"/>
      <c r="AU270" s="170"/>
      <c r="AV270" s="170"/>
      <c r="AW270" s="170"/>
      <c r="AX270" s="171"/>
      <c r="AY270" s="171"/>
      <c r="AZ270" s="171"/>
      <c r="BA270" s="171"/>
      <c r="BB270" s="171"/>
      <c r="BC270" s="171"/>
      <c r="BD270" s="171"/>
      <c r="BE270" s="171"/>
      <c r="BF270" s="171"/>
      <c r="BG270" s="171"/>
      <c r="BH270" s="171"/>
      <c r="BI270" s="171"/>
      <c r="BJ270" s="171"/>
      <c r="BK270" s="171"/>
      <c r="BL270" s="171"/>
      <c r="BM270" s="171"/>
      <c r="BN270" s="171"/>
      <c r="BO270" s="171"/>
      <c r="BP270" s="171"/>
      <c r="BQ270" s="171"/>
    </row>
    <row r="271" spans="1:69" s="15" customFormat="1" ht="11.25" hidden="1">
      <c r="A271" s="154"/>
      <c r="B271" s="66"/>
      <c r="C271" s="75"/>
      <c r="D271" s="74"/>
      <c r="E271" s="75"/>
      <c r="F271" s="74"/>
      <c r="G271" s="75"/>
      <c r="H271" s="74"/>
      <c r="I271" s="74"/>
      <c r="J271" s="114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H271" s="100"/>
      <c r="AI271" s="100"/>
      <c r="AJ271" s="100"/>
      <c r="AK271" s="100"/>
      <c r="AL271" s="100"/>
      <c r="AM271" s="100"/>
      <c r="AN271" s="100"/>
      <c r="AO271" s="100"/>
    </row>
    <row r="272" spans="1:69" s="15" customFormat="1" ht="51" hidden="1" customHeight="1">
      <c r="A272" s="154"/>
      <c r="B272" s="273" t="s">
        <v>292</v>
      </c>
      <c r="C272" s="71"/>
      <c r="D272" s="67"/>
      <c r="E272" s="75"/>
      <c r="F272" s="74"/>
      <c r="G272" s="75"/>
      <c r="H272" s="74"/>
      <c r="I272" s="74"/>
      <c r="J272" s="114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H272" s="100"/>
      <c r="AI272" s="100"/>
      <c r="AJ272" s="100"/>
      <c r="AK272" s="100"/>
      <c r="AL272" s="100"/>
      <c r="AM272" s="100"/>
      <c r="AN272" s="100"/>
      <c r="AO272" s="100"/>
    </row>
    <row r="273" spans="1:69" s="4" customFormat="1">
      <c r="A273" s="15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60"/>
      <c r="AE273" s="16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</row>
    <row r="274" spans="1:69" s="4" customFormat="1">
      <c r="A274" s="15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60"/>
      <c r="AE274" s="16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</row>
    <row r="275" spans="1:69" s="4" customFormat="1">
      <c r="A275" s="545"/>
      <c r="B275" s="545"/>
      <c r="C275" s="545"/>
      <c r="D275" s="545"/>
      <c r="E275" s="545"/>
      <c r="F275" s="545"/>
      <c r="G275" s="545"/>
      <c r="H275" s="545"/>
      <c r="I275" s="545"/>
      <c r="J275" s="545"/>
      <c r="K275" s="545"/>
      <c r="L275" s="545"/>
      <c r="M275" s="545"/>
      <c r="N275" s="545"/>
      <c r="O275" s="545"/>
      <c r="P275" s="545"/>
      <c r="Q275" s="545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</row>
    <row r="276" spans="1:69" s="4" customFormat="1">
      <c r="A276" s="545"/>
      <c r="B276" s="545"/>
      <c r="C276" s="545"/>
      <c r="D276" s="545"/>
      <c r="E276" s="545"/>
      <c r="F276" s="545"/>
      <c r="G276" s="545"/>
      <c r="H276" s="545"/>
      <c r="I276" s="545"/>
      <c r="J276" s="545"/>
      <c r="K276" s="545"/>
      <c r="L276" s="545"/>
      <c r="M276" s="545"/>
      <c r="N276" s="545"/>
      <c r="O276" s="545"/>
      <c r="P276" s="545"/>
      <c r="Q276" s="545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60"/>
      <c r="AE276" s="284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</row>
    <row r="277" spans="1:69" s="4" customFormat="1">
      <c r="A277" s="545"/>
      <c r="B277" s="545"/>
      <c r="C277" s="545"/>
      <c r="D277" s="545"/>
      <c r="E277" s="545"/>
      <c r="F277" s="545"/>
      <c r="G277" s="545"/>
      <c r="H277" s="545"/>
      <c r="I277" s="545"/>
      <c r="J277" s="545"/>
      <c r="K277" s="545"/>
      <c r="L277" s="545"/>
      <c r="M277" s="545"/>
      <c r="N277" s="545"/>
      <c r="O277" s="545"/>
      <c r="P277" s="545"/>
      <c r="Q277" s="545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60"/>
      <c r="AE277" s="284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</row>
    <row r="278" spans="1:69" s="4" customFormat="1" ht="42.75" customHeight="1">
      <c r="A278" s="545"/>
      <c r="B278" s="545"/>
      <c r="C278" s="545"/>
      <c r="D278" s="545"/>
      <c r="E278" s="545"/>
      <c r="F278" s="545"/>
      <c r="G278" s="545"/>
      <c r="H278" s="545"/>
      <c r="I278" s="545"/>
      <c r="J278" s="545"/>
      <c r="K278" s="545"/>
      <c r="L278" s="545"/>
      <c r="M278" s="545"/>
      <c r="N278" s="545"/>
      <c r="O278" s="545"/>
      <c r="P278" s="545"/>
      <c r="Q278" s="545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60"/>
      <c r="AE278" s="284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</row>
    <row r="279" spans="1:69" s="4" customFormat="1" ht="108" customHeight="1">
      <c r="A279" s="545"/>
      <c r="B279" s="545"/>
      <c r="C279" s="545"/>
      <c r="D279" s="545"/>
      <c r="E279" s="545"/>
      <c r="F279" s="545"/>
      <c r="G279" s="545"/>
      <c r="H279" s="545"/>
      <c r="I279" s="545"/>
      <c r="J279" s="545"/>
      <c r="K279" s="545"/>
      <c r="L279" s="545"/>
      <c r="M279" s="545"/>
      <c r="N279" s="545"/>
      <c r="O279" s="545"/>
      <c r="P279" s="545"/>
      <c r="Q279" s="545"/>
      <c r="R279" s="1"/>
      <c r="S279" s="1"/>
      <c r="T279" s="1"/>
      <c r="U279" s="1"/>
      <c r="V279" s="1"/>
      <c r="W279" s="1"/>
      <c r="X279" s="1"/>
      <c r="Y279" s="1"/>
      <c r="Z279" s="1"/>
      <c r="AA279" s="185"/>
      <c r="AB279" s="1"/>
      <c r="AC279" s="1"/>
      <c r="AD279" s="160"/>
      <c r="AE279" s="284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</row>
    <row r="280" spans="1:69" s="4" customFormat="1">
      <c r="A280" s="15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60"/>
      <c r="AE280" s="16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</row>
    <row r="281" spans="1:69" s="4" customFormat="1">
      <c r="A281" s="15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60"/>
      <c r="AE281" s="16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</row>
    <row r="282" spans="1:69" s="4" customFormat="1">
      <c r="A282" s="15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60"/>
      <c r="AE282" s="16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</row>
    <row r="283" spans="1:69" s="4" customFormat="1">
      <c r="A283" s="15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60"/>
      <c r="AE283" s="16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</row>
    <row r="284" spans="1:69" s="4" customFormat="1">
      <c r="A284" s="15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60"/>
      <c r="AE284" s="16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</row>
    <row r="285" spans="1:69" s="4" customFormat="1">
      <c r="A285" s="15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60"/>
      <c r="AE285" s="16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</row>
    <row r="286" spans="1:69" s="4" customFormat="1">
      <c r="A286" s="15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60"/>
      <c r="AE286" s="16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</row>
    <row r="287" spans="1:69" s="4" customFormat="1">
      <c r="A287" s="15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60"/>
      <c r="AE287" s="16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</row>
    <row r="288" spans="1:69" s="4" customFormat="1">
      <c r="A288" s="15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60"/>
      <c r="AE288" s="16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</row>
    <row r="289" spans="1:69" s="4" customFormat="1">
      <c r="A289" s="15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60"/>
      <c r="AE289" s="16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</row>
    <row r="290" spans="1:69" s="4" customFormat="1">
      <c r="A290" s="15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60"/>
      <c r="AE290" s="16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</row>
    <row r="291" spans="1:69" s="4" customFormat="1">
      <c r="A291" s="15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60"/>
      <c r="AE291" s="16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</row>
    <row r="292" spans="1:69" s="4" customFormat="1">
      <c r="A292" s="15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60"/>
      <c r="AE292" s="16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</row>
    <row r="293" spans="1:69" s="4" customFormat="1">
      <c r="A293" s="15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60"/>
      <c r="AE293" s="16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</row>
    <row r="294" spans="1:69" s="4" customFormat="1">
      <c r="A294" s="15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60"/>
      <c r="AE294" s="16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</row>
    <row r="295" spans="1:69" s="4" customFormat="1">
      <c r="A295" s="15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60"/>
      <c r="AE295" s="16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</row>
    <row r="296" spans="1:69" s="4" customFormat="1">
      <c r="A296" s="15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60"/>
      <c r="AE296" s="16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</row>
    <row r="297" spans="1:69" s="4" customFormat="1">
      <c r="A297" s="15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60"/>
      <c r="AE297" s="16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</row>
    <row r="298" spans="1:69" s="4" customFormat="1">
      <c r="A298" s="15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60"/>
      <c r="AE298" s="16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</row>
    <row r="299" spans="1:69" s="4" customFormat="1">
      <c r="A299" s="15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60"/>
      <c r="AE299" s="16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</row>
    <row r="300" spans="1:69" s="4" customFormat="1">
      <c r="A300" s="15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60"/>
      <c r="AE300" s="16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</row>
    <row r="301" spans="1:69" s="4" customFormat="1">
      <c r="A301" s="15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60"/>
      <c r="AE301" s="16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</row>
    <row r="302" spans="1:69" s="4" customFormat="1">
      <c r="A302" s="15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60"/>
      <c r="AE302" s="16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</row>
    <row r="303" spans="1:69" s="4" customFormat="1">
      <c r="A303" s="15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60"/>
      <c r="AE303" s="16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</row>
    <row r="304" spans="1:69" s="4" customFormat="1">
      <c r="A304" s="15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60"/>
      <c r="AE304" s="16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</row>
    <row r="305" spans="1:69" s="4" customFormat="1">
      <c r="A305" s="15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60"/>
      <c r="AE305" s="16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</row>
    <row r="306" spans="1:69" s="4" customFormat="1">
      <c r="A306" s="15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60"/>
      <c r="AE306" s="16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</row>
    <row r="307" spans="1:69" s="4" customFormat="1">
      <c r="A307" s="15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60"/>
      <c r="AE307" s="16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</row>
    <row r="308" spans="1:69" s="4" customFormat="1">
      <c r="A308" s="15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60"/>
      <c r="AE308" s="16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</row>
    <row r="309" spans="1:69" s="4" customFormat="1">
      <c r="A309" s="15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60"/>
      <c r="AE309" s="16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</row>
    <row r="310" spans="1:69" s="4" customFormat="1">
      <c r="A310" s="15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60"/>
      <c r="AE310" s="16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</row>
    <row r="311" spans="1:69" s="4" customFormat="1">
      <c r="A311" s="15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60"/>
      <c r="AE311" s="16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</row>
    <row r="312" spans="1:69" s="4" customFormat="1">
      <c r="A312" s="15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60"/>
      <c r="AE312" s="16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</row>
    <row r="313" spans="1:69" s="4" customFormat="1">
      <c r="A313" s="15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60"/>
      <c r="AE313" s="16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</row>
    <row r="314" spans="1:69" s="4" customFormat="1">
      <c r="A314" s="15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60"/>
      <c r="AE314" s="16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</row>
    <row r="315" spans="1:69" s="4" customFormat="1">
      <c r="A315" s="15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60"/>
      <c r="AE315" s="16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</row>
    <row r="316" spans="1:69" s="4" customFormat="1">
      <c r="A316" s="15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60"/>
      <c r="AE316" s="16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</row>
    <row r="317" spans="1:69" s="4" customFormat="1">
      <c r="A317" s="15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60"/>
      <c r="AE317" s="16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</row>
    <row r="318" spans="1:69" s="4" customFormat="1">
      <c r="A318" s="15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60"/>
      <c r="AE318" s="16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</row>
    <row r="319" spans="1:69" s="4" customFormat="1">
      <c r="A319" s="15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60"/>
      <c r="AE319" s="16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</row>
    <row r="320" spans="1:69" s="4" customFormat="1">
      <c r="A320" s="15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60"/>
      <c r="AE320" s="16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</row>
    <row r="321" spans="1:69" s="4" customFormat="1">
      <c r="A321" s="15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60"/>
      <c r="AE321" s="16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</row>
    <row r="322" spans="1:69" s="4" customFormat="1">
      <c r="A322" s="15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60"/>
      <c r="AE322" s="16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</row>
    <row r="323" spans="1:69" s="4" customFormat="1">
      <c r="A323" s="15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60"/>
      <c r="AE323" s="16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</row>
    <row r="324" spans="1:69" s="4" customFormat="1">
      <c r="A324" s="15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60"/>
      <c r="AE324" s="16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</row>
    <row r="325" spans="1:69" s="4" customFormat="1">
      <c r="A325" s="15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60"/>
      <c r="AE325" s="16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</row>
    <row r="326" spans="1:69" s="4" customFormat="1">
      <c r="A326" s="15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60"/>
      <c r="AE326" s="16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</row>
    <row r="327" spans="1:69" s="4" customFormat="1">
      <c r="A327" s="15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60"/>
      <c r="AE327" s="16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</row>
    <row r="328" spans="1:69" s="4" customFormat="1">
      <c r="A328" s="15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60"/>
      <c r="AE328" s="16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</row>
    <row r="329" spans="1:69" s="4" customFormat="1">
      <c r="A329" s="15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60"/>
      <c r="AE329" s="16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</row>
    <row r="330" spans="1:69" s="4" customFormat="1">
      <c r="A330" s="15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60"/>
      <c r="AE330" s="16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</row>
    <row r="331" spans="1:69" s="4" customFormat="1">
      <c r="A331" s="15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60"/>
      <c r="AE331" s="16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</row>
    <row r="332" spans="1:69" s="4" customFormat="1">
      <c r="A332" s="15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60"/>
      <c r="AE332" s="16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</row>
    <row r="333" spans="1:69" s="4" customFormat="1">
      <c r="A333" s="15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60"/>
      <c r="AE333" s="16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</row>
    <row r="334" spans="1:69" s="4" customFormat="1">
      <c r="A334" s="15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60"/>
      <c r="AE334" s="16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</row>
    <row r="335" spans="1:69" s="4" customFormat="1">
      <c r="A335" s="15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60"/>
      <c r="AE335" s="16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</row>
    <row r="336" spans="1:69" s="4" customFormat="1">
      <c r="A336" s="15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60"/>
      <c r="AE336" s="16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</row>
    <row r="337" spans="1:69" s="4" customFormat="1">
      <c r="A337" s="15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60"/>
      <c r="AE337" s="16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</row>
    <row r="338" spans="1:69" s="4" customFormat="1">
      <c r="A338" s="15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60"/>
      <c r="AE338" s="16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</row>
    <row r="339" spans="1:69" s="4" customFormat="1">
      <c r="A339" s="15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60"/>
      <c r="AE339" s="16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</row>
    <row r="340" spans="1:69" s="4" customFormat="1">
      <c r="A340" s="15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60"/>
      <c r="AE340" s="16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</row>
    <row r="341" spans="1:69" s="4" customFormat="1">
      <c r="A341" s="15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60"/>
      <c r="AE341" s="16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</row>
    <row r="342" spans="1:69" s="4" customFormat="1">
      <c r="A342" s="15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60"/>
      <c r="AE342" s="16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</row>
    <row r="343" spans="1:69" s="4" customFormat="1">
      <c r="A343" s="15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60"/>
      <c r="AE343" s="16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</row>
    <row r="344" spans="1:69" s="4" customFormat="1">
      <c r="A344" s="15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60"/>
      <c r="AE344" s="16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</row>
    <row r="345" spans="1:69" s="4" customFormat="1">
      <c r="A345" s="15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60"/>
      <c r="AE345" s="16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</row>
    <row r="346" spans="1:69" s="4" customFormat="1">
      <c r="A346" s="15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60"/>
      <c r="AE346" s="16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</row>
    <row r="347" spans="1:69" s="4" customFormat="1">
      <c r="A347" s="15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60"/>
      <c r="AE347" s="16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</row>
    <row r="348" spans="1:69" s="4" customFormat="1">
      <c r="A348" s="15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60"/>
      <c r="AE348" s="16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</row>
    <row r="349" spans="1:69" s="4" customFormat="1">
      <c r="A349" s="15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60"/>
      <c r="AE349" s="16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</row>
    <row r="350" spans="1:69" s="4" customFormat="1">
      <c r="A350" s="15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60"/>
      <c r="AE350" s="16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</row>
    <row r="351" spans="1:69" s="4" customFormat="1">
      <c r="A351" s="15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60"/>
      <c r="AE351" s="16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</row>
    <row r="352" spans="1:69" s="4" customFormat="1">
      <c r="A352" s="15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60"/>
      <c r="AE352" s="16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</row>
    <row r="353" spans="1:69" s="4" customFormat="1">
      <c r="A353" s="15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60"/>
      <c r="AE353" s="16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</row>
    <row r="354" spans="1:69" s="4" customFormat="1">
      <c r="A354" s="15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60"/>
      <c r="AE354" s="16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</row>
    <row r="355" spans="1:69" s="4" customFormat="1">
      <c r="A355" s="15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60"/>
      <c r="AE355" s="16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</row>
    <row r="356" spans="1:69" s="4" customFormat="1">
      <c r="A356" s="15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60"/>
      <c r="AE356" s="16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</row>
    <row r="357" spans="1:69" s="4" customFormat="1">
      <c r="A357" s="15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60"/>
      <c r="AE357" s="16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</row>
    <row r="358" spans="1:69" s="4" customFormat="1">
      <c r="A358" s="15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60"/>
      <c r="AE358" s="16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</row>
    <row r="359" spans="1:69" s="4" customFormat="1">
      <c r="A359" s="15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60"/>
      <c r="AE359" s="16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</row>
    <row r="360" spans="1:69" s="4" customFormat="1">
      <c r="A360" s="15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60"/>
      <c r="AE360" s="16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</row>
    <row r="361" spans="1:69" s="4" customFormat="1">
      <c r="A361" s="15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60"/>
      <c r="AE361" s="16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</row>
    <row r="362" spans="1:69" s="4" customFormat="1">
      <c r="A362" s="15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60"/>
      <c r="AE362" s="16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</row>
    <row r="363" spans="1:69" s="4" customFormat="1">
      <c r="A363" s="15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60"/>
      <c r="AE363" s="16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</row>
    <row r="364" spans="1:69" s="4" customFormat="1">
      <c r="A364" s="15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60"/>
      <c r="AE364" s="16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</row>
    <row r="365" spans="1:69" s="4" customFormat="1">
      <c r="A365" s="15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60"/>
      <c r="AE365" s="16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</row>
    <row r="366" spans="1:69" s="4" customFormat="1">
      <c r="A366" s="15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60"/>
      <c r="AE366" s="16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</row>
    <row r="367" spans="1:69" s="4" customFormat="1">
      <c r="A367" s="15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60"/>
      <c r="AE367" s="16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</row>
    <row r="368" spans="1:69" s="4" customFormat="1">
      <c r="A368" s="15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60"/>
      <c r="AE368" s="16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</row>
    <row r="369" spans="1:69" s="4" customFormat="1">
      <c r="A369" s="15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60"/>
      <c r="AE369" s="16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</row>
    <row r="370" spans="1:69" s="4" customFormat="1">
      <c r="A370" s="15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60"/>
      <c r="AE370" s="16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</row>
    <row r="371" spans="1:69" s="4" customFormat="1">
      <c r="A371" s="15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60"/>
      <c r="AE371" s="16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</row>
    <row r="372" spans="1:69" s="4" customFormat="1">
      <c r="A372" s="15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60"/>
      <c r="AE372" s="16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</row>
    <row r="373" spans="1:69" s="4" customFormat="1">
      <c r="A373" s="15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60"/>
      <c r="AE373" s="16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</row>
    <row r="374" spans="1:69" s="4" customFormat="1">
      <c r="A374" s="15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60"/>
      <c r="AE374" s="16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</row>
    <row r="375" spans="1:69" s="4" customFormat="1">
      <c r="A375" s="15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60"/>
      <c r="AE375" s="16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</row>
    <row r="376" spans="1:69" s="4" customFormat="1">
      <c r="A376" s="15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60"/>
      <c r="AE376" s="16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</row>
    <row r="377" spans="1:69" s="4" customFormat="1">
      <c r="A377" s="15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60"/>
      <c r="AE377" s="16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</row>
    <row r="378" spans="1:69" s="4" customFormat="1">
      <c r="A378" s="15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60"/>
      <c r="AE378" s="16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</row>
    <row r="379" spans="1:69" s="4" customFormat="1">
      <c r="A379" s="156"/>
      <c r="AD379" s="5"/>
      <c r="AE379" s="16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</row>
    <row r="380" spans="1:69" s="4" customFormat="1">
      <c r="A380" s="156"/>
      <c r="AD380" s="5"/>
      <c r="AE380" s="16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</row>
    <row r="381" spans="1:69" s="4" customFormat="1">
      <c r="A381" s="156"/>
      <c r="AD381" s="5"/>
      <c r="AE381" s="16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</row>
    <row r="382" spans="1:69" s="4" customFormat="1">
      <c r="A382" s="156"/>
      <c r="AD382" s="5"/>
      <c r="AE382" s="16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</row>
    <row r="383" spans="1:69" s="4" customFormat="1">
      <c r="A383" s="156"/>
      <c r="AD383" s="5"/>
      <c r="AE383" s="16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</row>
    <row r="384" spans="1:69" s="4" customFormat="1">
      <c r="A384" s="156"/>
      <c r="AD384" s="5"/>
      <c r="AE384" s="16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</row>
    <row r="385" spans="1:69" s="4" customFormat="1">
      <c r="A385" s="156"/>
      <c r="AD385" s="5"/>
      <c r="AE385" s="16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</row>
    <row r="386" spans="1:69" s="4" customFormat="1">
      <c r="A386" s="156"/>
      <c r="AD386" s="5"/>
      <c r="AE386" s="16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</row>
    <row r="387" spans="1:69" s="4" customFormat="1">
      <c r="A387" s="156"/>
      <c r="AD387" s="5"/>
      <c r="AE387" s="16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</row>
    <row r="388" spans="1:69" s="4" customFormat="1">
      <c r="A388" s="156"/>
      <c r="AD388" s="5"/>
      <c r="AE388" s="16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</row>
    <row r="389" spans="1:69" s="4" customFormat="1">
      <c r="A389" s="156"/>
      <c r="AD389" s="5"/>
      <c r="AE389" s="16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</row>
    <row r="390" spans="1:69" s="4" customFormat="1">
      <c r="A390" s="156"/>
      <c r="AD390" s="5"/>
      <c r="AE390" s="16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</row>
    <row r="391" spans="1:69" s="4" customFormat="1">
      <c r="A391" s="156"/>
      <c r="AD391" s="5"/>
      <c r="AE391" s="16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</row>
    <row r="392" spans="1:69" s="4" customFormat="1">
      <c r="A392" s="156"/>
      <c r="AD392" s="5"/>
      <c r="AE392" s="16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</row>
    <row r="393" spans="1:69" s="4" customFormat="1">
      <c r="A393" s="156"/>
      <c r="AD393" s="5"/>
      <c r="AE393" s="16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</row>
    <row r="394" spans="1:69" s="4" customFormat="1">
      <c r="A394" s="156"/>
      <c r="AD394" s="5"/>
      <c r="AE394" s="16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</row>
    <row r="395" spans="1:69" s="4" customFormat="1">
      <c r="A395" s="156"/>
      <c r="AD395" s="5"/>
      <c r="AE395" s="16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</row>
    <row r="396" spans="1:69" s="4" customFormat="1">
      <c r="A396" s="156"/>
      <c r="AD396" s="5"/>
      <c r="AE396" s="16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</row>
    <row r="397" spans="1:69" s="4" customFormat="1">
      <c r="A397" s="156"/>
      <c r="AD397" s="5"/>
      <c r="AE397" s="16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</row>
    <row r="398" spans="1:69" s="4" customFormat="1">
      <c r="A398" s="156"/>
      <c r="AD398" s="5"/>
      <c r="AE398" s="16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</row>
    <row r="399" spans="1:69" s="4" customFormat="1">
      <c r="A399" s="156"/>
      <c r="AD399" s="5"/>
      <c r="AE399" s="16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</row>
    <row r="400" spans="1:69" s="4" customFormat="1">
      <c r="A400" s="156"/>
      <c r="AD400" s="5"/>
      <c r="AE400" s="16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</row>
    <row r="401" spans="1:69" s="4" customFormat="1">
      <c r="A401" s="156"/>
      <c r="AD401" s="5"/>
      <c r="AE401" s="16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</row>
    <row r="402" spans="1:69" s="4" customFormat="1">
      <c r="A402" s="156"/>
      <c r="AD402" s="5"/>
      <c r="AE402" s="16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</row>
    <row r="403" spans="1:69" s="4" customFormat="1">
      <c r="A403" s="156"/>
      <c r="AD403" s="5"/>
      <c r="AE403" s="16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</row>
    <row r="404" spans="1:69" s="4" customFormat="1">
      <c r="A404" s="156"/>
      <c r="AD404" s="5"/>
      <c r="AE404" s="16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</row>
    <row r="405" spans="1:69" s="4" customFormat="1">
      <c r="A405" s="156"/>
      <c r="AD405" s="5"/>
      <c r="AE405" s="16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</row>
    <row r="406" spans="1:69" s="4" customFormat="1">
      <c r="A406" s="156"/>
      <c r="AD406" s="5"/>
      <c r="AE406" s="16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</row>
    <row r="407" spans="1:69" s="4" customFormat="1">
      <c r="A407" s="156"/>
      <c r="AD407" s="5"/>
      <c r="AE407" s="16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</row>
    <row r="408" spans="1:69" s="4" customFormat="1">
      <c r="A408" s="156"/>
      <c r="AD408" s="5"/>
      <c r="AE408" s="16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</row>
    <row r="409" spans="1:69" s="4" customFormat="1">
      <c r="A409" s="156"/>
      <c r="AD409" s="5"/>
      <c r="AE409" s="16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</row>
    <row r="410" spans="1:69" s="4" customFormat="1">
      <c r="A410" s="156"/>
      <c r="AD410" s="5"/>
      <c r="AE410" s="16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</row>
    <row r="411" spans="1:69" s="4" customFormat="1">
      <c r="A411" s="156"/>
      <c r="AD411" s="5"/>
      <c r="AE411" s="16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</row>
    <row r="412" spans="1:69" s="4" customFormat="1">
      <c r="A412" s="156"/>
      <c r="AD412" s="5"/>
      <c r="AE412" s="16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</row>
    <row r="413" spans="1:69" s="4" customFormat="1">
      <c r="A413" s="156"/>
      <c r="AD413" s="5"/>
      <c r="AE413" s="16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</row>
    <row r="414" spans="1:69" s="4" customFormat="1">
      <c r="A414" s="156"/>
      <c r="AD414" s="5"/>
      <c r="AE414" s="16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</row>
    <row r="415" spans="1:69" s="4" customFormat="1">
      <c r="A415" s="156"/>
      <c r="AD415" s="5"/>
      <c r="AE415" s="16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</row>
    <row r="416" spans="1:69" s="4" customFormat="1">
      <c r="A416" s="156"/>
      <c r="AD416" s="5"/>
      <c r="AE416" s="16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</row>
    <row r="417" spans="1:69" s="4" customFormat="1">
      <c r="A417" s="156"/>
      <c r="AD417" s="5"/>
      <c r="AE417" s="16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</row>
    <row r="418" spans="1:69" s="4" customFormat="1">
      <c r="A418" s="156"/>
      <c r="AD418" s="5"/>
      <c r="AE418" s="16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</row>
    <row r="419" spans="1:69" s="4" customFormat="1">
      <c r="A419" s="156"/>
      <c r="AD419" s="5"/>
      <c r="AE419" s="16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</row>
    <row r="420" spans="1:69" s="4" customFormat="1">
      <c r="A420" s="156"/>
      <c r="AD420" s="5"/>
      <c r="AE420" s="16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</row>
    <row r="421" spans="1:69" s="4" customFormat="1">
      <c r="A421" s="156"/>
      <c r="AD421" s="5"/>
      <c r="AE421" s="16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</row>
    <row r="422" spans="1:69" s="4" customFormat="1">
      <c r="A422" s="156"/>
      <c r="AD422" s="5"/>
      <c r="AE422" s="16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</row>
    <row r="423" spans="1:69" s="4" customFormat="1">
      <c r="A423" s="156"/>
      <c r="AD423" s="5"/>
      <c r="AE423" s="16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</row>
    <row r="424" spans="1:69" s="4" customFormat="1">
      <c r="A424" s="156"/>
      <c r="AD424" s="5"/>
      <c r="AE424" s="16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</row>
    <row r="425" spans="1:69" s="4" customFormat="1">
      <c r="A425" s="156"/>
      <c r="AD425" s="5"/>
      <c r="AE425" s="16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</row>
    <row r="426" spans="1:69" s="4" customFormat="1">
      <c r="A426" s="156"/>
      <c r="AD426" s="5"/>
      <c r="AE426" s="16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</row>
    <row r="427" spans="1:69" s="4" customFormat="1">
      <c r="A427" s="156"/>
      <c r="AD427" s="5"/>
      <c r="AE427" s="16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</row>
    <row r="428" spans="1:69" s="4" customFormat="1">
      <c r="A428" s="156"/>
      <c r="AD428" s="5"/>
      <c r="AE428" s="16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</row>
    <row r="429" spans="1:69" s="4" customFormat="1">
      <c r="A429" s="156"/>
      <c r="AD429" s="5"/>
      <c r="AE429" s="16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</row>
    <row r="430" spans="1:69" s="4" customFormat="1">
      <c r="A430" s="156"/>
      <c r="AD430" s="5"/>
      <c r="AE430" s="16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</row>
    <row r="431" spans="1:69" s="4" customFormat="1">
      <c r="A431" s="156"/>
      <c r="AD431" s="5"/>
      <c r="AE431" s="16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</row>
    <row r="432" spans="1:69" s="4" customFormat="1">
      <c r="A432" s="156"/>
      <c r="AD432" s="5"/>
      <c r="AE432" s="16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</row>
    <row r="433" spans="1:69" s="4" customFormat="1">
      <c r="A433" s="156"/>
      <c r="AD433" s="5"/>
      <c r="AE433" s="16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</row>
    <row r="434" spans="1:69" s="4" customFormat="1">
      <c r="A434" s="156"/>
      <c r="AD434" s="5"/>
      <c r="AE434" s="16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</row>
    <row r="435" spans="1:69" s="4" customFormat="1">
      <c r="A435" s="156"/>
      <c r="AD435" s="5"/>
      <c r="AE435" s="16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</row>
    <row r="436" spans="1:69" s="4" customFormat="1">
      <c r="A436" s="156"/>
      <c r="AD436" s="5"/>
      <c r="AE436" s="16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</row>
    <row r="437" spans="1:69" s="4" customFormat="1">
      <c r="A437" s="156"/>
      <c r="AD437" s="5"/>
      <c r="AE437" s="16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</row>
    <row r="438" spans="1:69" s="4" customFormat="1">
      <c r="A438" s="156"/>
      <c r="AD438" s="5"/>
      <c r="AE438" s="16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</row>
    <row r="439" spans="1:69" s="4" customFormat="1">
      <c r="A439" s="156"/>
      <c r="AD439" s="5"/>
      <c r="AE439" s="16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</row>
    <row r="440" spans="1:69" s="4" customFormat="1">
      <c r="A440" s="156"/>
      <c r="AD440" s="5"/>
      <c r="AE440" s="16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</row>
    <row r="441" spans="1:69" s="4" customFormat="1">
      <c r="A441" s="156"/>
      <c r="AD441" s="5"/>
      <c r="AE441" s="16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</row>
    <row r="442" spans="1:69" s="4" customFormat="1">
      <c r="A442" s="156"/>
      <c r="AD442" s="5"/>
      <c r="AE442" s="16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</row>
    <row r="443" spans="1:69" s="4" customFormat="1">
      <c r="A443" s="156"/>
      <c r="AD443" s="5"/>
      <c r="AE443" s="16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</row>
    <row r="444" spans="1:69" s="4" customFormat="1">
      <c r="A444" s="156"/>
      <c r="AD444" s="5"/>
      <c r="AE444" s="16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</row>
    <row r="445" spans="1:69" s="4" customFormat="1">
      <c r="A445" s="156"/>
      <c r="AD445" s="5"/>
      <c r="AE445" s="16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</row>
    <row r="446" spans="1:69" s="4" customFormat="1">
      <c r="A446" s="156"/>
      <c r="AD446" s="5"/>
      <c r="AE446" s="16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</row>
    <row r="447" spans="1:69" s="4" customFormat="1">
      <c r="A447" s="156"/>
      <c r="AD447" s="5"/>
      <c r="AE447" s="16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</row>
    <row r="448" spans="1:69" s="4" customFormat="1">
      <c r="A448" s="156"/>
      <c r="AD448" s="5"/>
      <c r="AE448" s="16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</row>
    <row r="449" spans="1:69" s="4" customFormat="1">
      <c r="A449" s="156"/>
      <c r="AD449" s="5"/>
      <c r="AE449" s="16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</row>
    <row r="450" spans="1:69" s="4" customFormat="1">
      <c r="A450" s="156"/>
      <c r="AD450" s="5"/>
      <c r="AE450" s="16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</row>
    <row r="451" spans="1:69" s="4" customFormat="1">
      <c r="A451" s="156"/>
      <c r="AD451" s="5"/>
      <c r="AE451" s="16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</row>
    <row r="452" spans="1:69" s="4" customFormat="1">
      <c r="A452" s="156"/>
      <c r="AD452" s="5"/>
      <c r="AE452" s="16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</row>
    <row r="453" spans="1:69" s="4" customFormat="1">
      <c r="A453" s="156"/>
      <c r="AD453" s="5"/>
      <c r="AE453" s="16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</row>
    <row r="454" spans="1:69" s="4" customFormat="1">
      <c r="A454" s="156"/>
      <c r="AD454" s="5"/>
      <c r="AE454" s="16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</row>
    <row r="455" spans="1:69" s="4" customFormat="1">
      <c r="A455" s="156"/>
      <c r="AD455" s="5"/>
      <c r="AE455" s="16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</row>
    <row r="456" spans="1:69" s="4" customFormat="1">
      <c r="A456" s="156"/>
      <c r="AD456" s="5"/>
      <c r="AE456" s="16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</row>
    <row r="457" spans="1:69" s="4" customFormat="1">
      <c r="A457" s="156"/>
      <c r="AD457" s="5"/>
      <c r="AE457" s="16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</row>
    <row r="458" spans="1:69" s="4" customFormat="1">
      <c r="A458" s="156"/>
      <c r="AD458" s="5"/>
      <c r="AE458" s="16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</row>
    <row r="459" spans="1:69" s="4" customFormat="1">
      <c r="A459" s="156"/>
      <c r="AD459" s="5"/>
      <c r="AE459" s="16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</row>
    <row r="460" spans="1:69" s="4" customFormat="1">
      <c r="A460" s="156"/>
      <c r="AD460" s="5"/>
      <c r="AE460" s="16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</row>
    <row r="461" spans="1:69" s="4" customFormat="1">
      <c r="A461" s="156"/>
      <c r="AD461" s="5"/>
      <c r="AE461" s="16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</row>
    <row r="462" spans="1:69" s="4" customFormat="1">
      <c r="A462" s="156"/>
      <c r="AD462" s="5"/>
      <c r="AE462" s="16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</row>
    <row r="463" spans="1:69" s="4" customFormat="1">
      <c r="A463" s="156"/>
      <c r="AD463" s="5"/>
      <c r="AE463" s="16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</row>
    <row r="464" spans="1:69" s="4" customFormat="1">
      <c r="A464" s="156"/>
      <c r="AD464" s="5"/>
      <c r="AE464" s="16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</row>
    <row r="465" spans="1:69" s="4" customFormat="1">
      <c r="A465" s="156"/>
      <c r="AD465" s="5"/>
      <c r="AE465" s="16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</row>
    <row r="466" spans="1:69" s="4" customFormat="1">
      <c r="A466" s="156"/>
      <c r="AD466" s="5"/>
      <c r="AE466" s="16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</row>
    <row r="467" spans="1:69" s="4" customFormat="1">
      <c r="A467" s="156"/>
      <c r="AD467" s="5"/>
      <c r="AE467" s="16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</row>
    <row r="468" spans="1:69" s="4" customFormat="1">
      <c r="A468" s="156"/>
      <c r="AD468" s="5"/>
      <c r="AE468" s="16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</row>
    <row r="469" spans="1:69" s="4" customFormat="1">
      <c r="A469" s="156"/>
      <c r="AD469" s="5"/>
      <c r="AE469" s="16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</row>
    <row r="470" spans="1:69" s="4" customFormat="1">
      <c r="A470" s="156"/>
      <c r="AD470" s="5"/>
      <c r="AE470" s="16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</row>
    <row r="471" spans="1:69" s="4" customFormat="1">
      <c r="A471" s="156"/>
      <c r="AD471" s="5"/>
      <c r="AE471" s="16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</row>
    <row r="472" spans="1:69" s="4" customFormat="1">
      <c r="A472" s="156"/>
      <c r="AD472" s="5"/>
      <c r="AE472" s="16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</row>
    <row r="473" spans="1:69" s="4" customFormat="1">
      <c r="A473" s="156"/>
      <c r="AD473" s="5"/>
      <c r="AE473" s="16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</row>
    <row r="474" spans="1:69" s="4" customFormat="1">
      <c r="A474" s="156"/>
      <c r="AD474" s="5"/>
      <c r="AE474" s="16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</row>
    <row r="475" spans="1:69" s="4" customFormat="1">
      <c r="A475" s="156"/>
      <c r="AD475" s="5"/>
      <c r="AE475" s="16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</row>
    <row r="476" spans="1:69" s="4" customFormat="1">
      <c r="A476" s="156"/>
      <c r="AD476" s="5"/>
      <c r="AE476" s="16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</row>
    <row r="477" spans="1:69" s="4" customFormat="1">
      <c r="A477" s="156"/>
      <c r="AD477" s="5"/>
      <c r="AE477" s="16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</row>
    <row r="478" spans="1:69" s="4" customFormat="1">
      <c r="A478" s="156"/>
      <c r="AD478" s="5"/>
      <c r="AE478" s="16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</row>
    <row r="479" spans="1:69" s="4" customFormat="1">
      <c r="A479" s="156"/>
      <c r="AD479" s="5"/>
      <c r="AE479" s="16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</row>
    <row r="480" spans="1:69" s="4" customFormat="1">
      <c r="A480" s="156"/>
      <c r="AD480" s="5"/>
      <c r="AE480" s="16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</row>
    <row r="481" spans="1:69" s="4" customFormat="1">
      <c r="A481" s="156"/>
      <c r="AD481" s="5"/>
      <c r="AE481" s="16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</row>
    <row r="482" spans="1:69" s="4" customFormat="1">
      <c r="A482" s="156"/>
      <c r="AD482" s="5"/>
      <c r="AE482" s="16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</row>
    <row r="483" spans="1:69" s="4" customFormat="1">
      <c r="A483" s="156"/>
      <c r="AD483" s="5"/>
      <c r="AE483" s="16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</row>
    <row r="484" spans="1:69" s="4" customFormat="1">
      <c r="A484" s="156"/>
      <c r="AD484" s="5"/>
      <c r="AE484" s="16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</row>
    <row r="485" spans="1:69" s="4" customFormat="1">
      <c r="A485" s="156"/>
      <c r="AD485" s="5"/>
      <c r="AE485" s="16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</row>
    <row r="486" spans="1:69" s="4" customFormat="1">
      <c r="A486" s="156"/>
      <c r="AD486" s="5"/>
      <c r="AE486" s="16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</row>
    <row r="487" spans="1:69" s="4" customFormat="1">
      <c r="A487" s="156"/>
      <c r="AD487" s="5"/>
      <c r="AE487" s="16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</row>
    <row r="488" spans="1:69" s="4" customFormat="1">
      <c r="A488" s="156"/>
      <c r="AD488" s="5"/>
      <c r="AE488" s="16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</row>
    <row r="489" spans="1:69" s="4" customFormat="1">
      <c r="A489" s="156"/>
      <c r="AD489" s="5"/>
      <c r="AE489" s="16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</row>
    <row r="490" spans="1:69" s="4" customFormat="1">
      <c r="A490" s="156"/>
      <c r="AD490" s="5"/>
      <c r="AE490" s="16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</row>
    <row r="491" spans="1:69" s="4" customFormat="1">
      <c r="A491" s="156"/>
      <c r="AD491" s="5"/>
      <c r="AE491" s="16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</row>
    <row r="492" spans="1:69" s="4" customFormat="1">
      <c r="A492" s="156"/>
      <c r="AD492" s="5"/>
      <c r="AE492" s="16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</row>
    <row r="493" spans="1:69" s="4" customFormat="1">
      <c r="A493" s="156"/>
      <c r="AD493" s="5"/>
      <c r="AE493" s="16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</row>
    <row r="494" spans="1:69" s="4" customFormat="1">
      <c r="A494" s="156"/>
      <c r="AD494" s="5"/>
      <c r="AE494" s="16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</row>
    <row r="495" spans="1:69" s="4" customFormat="1">
      <c r="A495" s="156"/>
      <c r="AD495" s="5"/>
      <c r="AE495" s="16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</row>
    <row r="496" spans="1:69" s="4" customFormat="1">
      <c r="A496" s="156"/>
      <c r="AD496" s="5"/>
      <c r="AE496" s="16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</row>
    <row r="497" spans="1:69" s="4" customFormat="1">
      <c r="A497" s="156"/>
      <c r="AD497" s="5"/>
      <c r="AE497" s="16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</row>
    <row r="498" spans="1:69" s="4" customFormat="1">
      <c r="A498" s="156"/>
      <c r="AD498" s="5"/>
      <c r="AE498" s="16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</row>
    <row r="499" spans="1:69" s="4" customFormat="1">
      <c r="A499" s="156"/>
      <c r="AD499" s="161"/>
      <c r="AE499" s="16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</row>
    <row r="500" spans="1:69" s="4" customFormat="1">
      <c r="A500" s="156"/>
      <c r="AD500" s="161"/>
      <c r="AE500" s="16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</row>
    <row r="501" spans="1:69" s="4" customFormat="1">
      <c r="A501" s="156"/>
      <c r="AD501" s="161"/>
      <c r="AE501" s="16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</row>
    <row r="502" spans="1:69" s="4" customFormat="1">
      <c r="A502" s="156"/>
      <c r="AD502" s="161"/>
      <c r="AE502" s="16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</row>
    <row r="503" spans="1:69" s="4" customFormat="1">
      <c r="A503" s="156"/>
      <c r="AD503" s="161"/>
      <c r="AE503" s="16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</row>
    <row r="504" spans="1:69" s="4" customFormat="1">
      <c r="A504" s="156"/>
      <c r="AD504" s="161"/>
      <c r="AE504" s="16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</row>
    <row r="505" spans="1:69" s="4" customFormat="1">
      <c r="A505" s="156"/>
      <c r="AD505" s="161"/>
      <c r="AE505" s="16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</row>
    <row r="506" spans="1:69" s="4" customFormat="1">
      <c r="A506" s="156"/>
      <c r="AD506" s="161"/>
      <c r="AE506" s="16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</row>
    <row r="507" spans="1:69" s="4" customFormat="1">
      <c r="A507" s="156"/>
      <c r="AD507" s="161"/>
      <c r="AE507" s="16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</row>
    <row r="508" spans="1:69" s="1" customFormat="1">
      <c r="A508" s="155"/>
      <c r="AD508" s="161"/>
      <c r="AE508" s="16"/>
    </row>
    <row r="509" spans="1:69" s="1" customFormat="1">
      <c r="A509" s="155"/>
      <c r="AD509" s="161"/>
      <c r="AE509" s="16"/>
    </row>
    <row r="510" spans="1:69" s="1" customFormat="1">
      <c r="A510" s="155"/>
      <c r="AD510" s="161"/>
      <c r="AE510" s="16"/>
    </row>
    <row r="511" spans="1:69" s="1" customFormat="1">
      <c r="A511" s="155"/>
      <c r="AD511" s="161"/>
      <c r="AE511" s="16"/>
    </row>
    <row r="512" spans="1:69" s="1" customFormat="1">
      <c r="A512" s="155"/>
      <c r="AD512" s="161"/>
      <c r="AE512" s="16"/>
    </row>
    <row r="513" spans="1:31" s="1" customFormat="1">
      <c r="A513" s="155"/>
      <c r="AD513" s="161"/>
      <c r="AE513" s="16"/>
    </row>
    <row r="514" spans="1:31" s="1" customFormat="1">
      <c r="A514" s="155"/>
      <c r="AD514" s="161"/>
      <c r="AE514" s="16"/>
    </row>
    <row r="515" spans="1:31" s="1" customFormat="1">
      <c r="A515" s="155"/>
      <c r="AD515" s="161"/>
      <c r="AE515" s="16"/>
    </row>
    <row r="516" spans="1:31" s="1" customFormat="1">
      <c r="A516" s="155"/>
      <c r="AD516" s="161"/>
      <c r="AE516" s="16"/>
    </row>
    <row r="517" spans="1:31">
      <c r="AD517" s="162"/>
      <c r="AE517" s="17"/>
    </row>
  </sheetData>
  <mergeCells count="102">
    <mergeCell ref="G64:H64"/>
    <mergeCell ref="G86:H86"/>
    <mergeCell ref="I86:J86"/>
    <mergeCell ref="I64:J64"/>
    <mergeCell ref="I120:J120"/>
    <mergeCell ref="I121:J121"/>
    <mergeCell ref="A279:Q279"/>
    <mergeCell ref="C270:D270"/>
    <mergeCell ref="E270:F270"/>
    <mergeCell ref="G270:J270"/>
    <mergeCell ref="A275:Q278"/>
    <mergeCell ref="C261:D261"/>
    <mergeCell ref="E261:F261"/>
    <mergeCell ref="E262:F262"/>
    <mergeCell ref="C262:D262"/>
    <mergeCell ref="R268:S268"/>
    <mergeCell ref="R266:S266"/>
    <mergeCell ref="E86:F86"/>
    <mergeCell ref="C7:D7"/>
    <mergeCell ref="C38:D38"/>
    <mergeCell ref="E7:F7"/>
    <mergeCell ref="C131:D131"/>
    <mergeCell ref="E131:F131"/>
    <mergeCell ref="E175:F175"/>
    <mergeCell ref="C75:D75"/>
    <mergeCell ref="E75:F75"/>
    <mergeCell ref="E38:F38"/>
    <mergeCell ref="C64:D64"/>
    <mergeCell ref="E64:F64"/>
    <mergeCell ref="E121:F121"/>
    <mergeCell ref="E120:F120"/>
    <mergeCell ref="C120:D120"/>
    <mergeCell ref="C121:D121"/>
    <mergeCell ref="C86:D86"/>
    <mergeCell ref="G7:H7"/>
    <mergeCell ref="G8:H8"/>
    <mergeCell ref="G120:H120"/>
    <mergeCell ref="G121:H121"/>
    <mergeCell ref="G131:H131"/>
    <mergeCell ref="A1:A6"/>
    <mergeCell ref="B1:B6"/>
    <mergeCell ref="K3:K6"/>
    <mergeCell ref="M3:M6"/>
    <mergeCell ref="L3:L6"/>
    <mergeCell ref="C3:D6"/>
    <mergeCell ref="G3:H6"/>
    <mergeCell ref="G9:H9"/>
    <mergeCell ref="C2:J2"/>
    <mergeCell ref="C8:D8"/>
    <mergeCell ref="E8:F8"/>
    <mergeCell ref="K1:T2"/>
    <mergeCell ref="E9:F9"/>
    <mergeCell ref="E3:F6"/>
    <mergeCell ref="C9:D9"/>
    <mergeCell ref="R269:S269"/>
    <mergeCell ref="AP261:AT261"/>
    <mergeCell ref="I3:J6"/>
    <mergeCell ref="I9:J9"/>
    <mergeCell ref="AJ2:AK3"/>
    <mergeCell ref="AL2:AM3"/>
    <mergeCell ref="AN2:AO3"/>
    <mergeCell ref="N3:N6"/>
    <mergeCell ref="O3:O6"/>
    <mergeCell ref="Q4:Q6"/>
    <mergeCell ref="R4:T5"/>
    <mergeCell ref="P3:T3"/>
    <mergeCell ref="P4:P6"/>
    <mergeCell ref="AE2:AE7"/>
    <mergeCell ref="R265:S265"/>
    <mergeCell ref="AP263:AR263"/>
    <mergeCell ref="AD2:AD7"/>
    <mergeCell ref="AH2:AI3"/>
    <mergeCell ref="W2:Y3"/>
    <mergeCell ref="Z2:AC3"/>
    <mergeCell ref="AB4:AC4"/>
    <mergeCell ref="U2:V3"/>
    <mergeCell ref="A263:O268"/>
    <mergeCell ref="Q263:Q268"/>
    <mergeCell ref="AB267:AC267"/>
    <mergeCell ref="AB266:AC266"/>
    <mergeCell ref="AP121:AU121"/>
    <mergeCell ref="AP131:AV131"/>
    <mergeCell ref="AP66:AS66"/>
    <mergeCell ref="C24:D24"/>
    <mergeCell ref="E24:F24"/>
    <mergeCell ref="G24:H24"/>
    <mergeCell ref="G38:H38"/>
    <mergeCell ref="I38:J38"/>
    <mergeCell ref="I24:J24"/>
    <mergeCell ref="I131:J131"/>
    <mergeCell ref="R263:S263"/>
    <mergeCell ref="R264:S264"/>
    <mergeCell ref="R267:S267"/>
    <mergeCell ref="C203:D203"/>
    <mergeCell ref="E203:F203"/>
    <mergeCell ref="C231:D231"/>
    <mergeCell ref="E231:F231"/>
    <mergeCell ref="C139:D139"/>
    <mergeCell ref="E139:F139"/>
    <mergeCell ref="C175:D175"/>
    <mergeCell ref="G139:H139"/>
    <mergeCell ref="I139:J139"/>
  </mergeCells>
  <phoneticPr fontId="0" type="noConversion"/>
  <pageMargins left="0.39370078740157483" right="0.39370078740157483" top="0.39370078740157483" bottom="0.39370078740157483" header="0" footer="0"/>
  <pageSetup paperSize="9" scale="75" orientation="landscape" horizontalDpi="300" verticalDpi="300" r:id="rId1"/>
  <headerFooter alignWithMargins="0"/>
  <rowBreaks count="3" manualBreakCount="3">
    <brk id="85" max="70" man="1"/>
    <brk id="130" max="16383" man="1"/>
    <brk id="270" max="16383" man="1"/>
  </rowBreaks>
  <ignoredErrors>
    <ignoredError sqref="Q10 Q76" formulaRange="1"/>
    <ignoredError sqref="Q64:R64 Q75:R75 Q132 K175 Q175:R175 K231 Q231:R232 Q203:R203 K203 O203" formula="1"/>
    <ignoredError sqref="Q39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КУГ</vt:lpstr>
      <vt:lpstr>СР</vt:lpstr>
      <vt:lpstr>Лист3</vt:lpstr>
      <vt:lpstr>СР!Заголовки_для_печати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Зам.поУЧ</cp:lastModifiedBy>
  <cp:lastPrinted>2024-08-29T12:13:15Z</cp:lastPrinted>
  <dcterms:created xsi:type="dcterms:W3CDTF">2010-12-02T15:47:34Z</dcterms:created>
  <dcterms:modified xsi:type="dcterms:W3CDTF">2024-12-19T13:49:16Z</dcterms:modified>
</cp:coreProperties>
</file>