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45" windowWidth="12120" windowHeight="8130" activeTab="1"/>
  </bookViews>
  <sheets>
    <sheet name="График учебного процесса" sheetId="9" r:id="rId1"/>
    <sheet name="МО" sheetId="8" r:id="rId2"/>
  </sheets>
  <definedNames>
    <definedName name="_xlnm.Print_Titles" localSheetId="1">МО!$3:$9</definedName>
    <definedName name="_xlnm.Print_Area" localSheetId="1">МО!$A$2:$BI$623</definedName>
  </definedNames>
  <calcPr calcId="125725"/>
</workbook>
</file>

<file path=xl/calcChain.xml><?xml version="1.0" encoding="utf-8"?>
<calcChain xmlns="http://schemas.openxmlformats.org/spreadsheetml/2006/main">
  <c r="P91" i="8"/>
  <c r="O117"/>
  <c r="P117"/>
  <c r="Q117"/>
  <c r="R117"/>
  <c r="S117"/>
  <c r="T117"/>
  <c r="U117"/>
  <c r="V117"/>
  <c r="W117"/>
  <c r="X117"/>
  <c r="Y117"/>
  <c r="Z117"/>
  <c r="S116"/>
  <c r="T116"/>
  <c r="U116"/>
  <c r="V116"/>
  <c r="W116"/>
  <c r="X116"/>
  <c r="Y116"/>
  <c r="Z116"/>
  <c r="Q91"/>
  <c r="R91"/>
  <c r="S91"/>
  <c r="T91"/>
  <c r="U91"/>
  <c r="V91"/>
  <c r="W91"/>
  <c r="X91"/>
  <c r="Y91"/>
  <c r="Z91"/>
  <c r="P66"/>
  <c r="Q66"/>
  <c r="R66"/>
  <c r="S66"/>
  <c r="T66"/>
  <c r="U66"/>
  <c r="V66"/>
  <c r="W66"/>
  <c r="X66"/>
  <c r="Y66"/>
  <c r="Z66"/>
  <c r="W45"/>
  <c r="X45"/>
  <c r="Y45"/>
  <c r="Z45"/>
  <c r="X37"/>
  <c r="Y37"/>
  <c r="Z37"/>
  <c r="P11"/>
  <c r="Q11"/>
  <c r="R11"/>
  <c r="S11"/>
  <c r="T11"/>
  <c r="V11"/>
  <c r="W11"/>
  <c r="X11"/>
  <c r="Y11"/>
  <c r="Z11"/>
  <c r="T10"/>
  <c r="V10"/>
  <c r="X10"/>
  <c r="T49"/>
  <c r="T47"/>
  <c r="T48"/>
  <c r="T46"/>
  <c r="P45"/>
  <c r="Q45"/>
  <c r="R45"/>
  <c r="AA45"/>
  <c r="T37"/>
  <c r="U37"/>
  <c r="V37"/>
  <c r="W37"/>
  <c r="AA37"/>
  <c r="AA11"/>
  <c r="T39"/>
  <c r="T38"/>
  <c r="O39"/>
  <c r="O38"/>
  <c r="O37" s="1"/>
  <c r="P37"/>
  <c r="I45"/>
  <c r="I37"/>
  <c r="F45"/>
  <c r="F37"/>
  <c r="S47"/>
  <c r="O47"/>
  <c r="S40"/>
  <c r="O40" s="1"/>
  <c r="S22"/>
  <c r="O22" s="1"/>
  <c r="X224"/>
  <c r="Y224"/>
  <c r="Z10" l="1"/>
  <c r="W10"/>
  <c r="Y10"/>
  <c r="T22"/>
  <c r="V45" l="1"/>
  <c r="U45"/>
  <c r="S20"/>
  <c r="S21"/>
  <c r="L45"/>
  <c r="L37"/>
  <c r="AE257"/>
  <c r="AF257"/>
  <c r="AG257"/>
  <c r="AH257"/>
  <c r="AI257"/>
  <c r="AJ257"/>
  <c r="AK257"/>
  <c r="AL257"/>
  <c r="AD257"/>
  <c r="AH378"/>
  <c r="AC383"/>
  <c r="AB383"/>
  <c r="S48"/>
  <c r="O48" s="1"/>
  <c r="AF379"/>
  <c r="AG379"/>
  <c r="AH379"/>
  <c r="AI379"/>
  <c r="AJ379"/>
  <c r="AK379"/>
  <c r="AL379"/>
  <c r="AB379"/>
  <c r="AC379"/>
  <c r="AE379"/>
  <c r="AD379"/>
  <c r="P10" l="1"/>
  <c r="T45"/>
  <c r="U11"/>
  <c r="U10" s="1"/>
  <c r="T20"/>
  <c r="T21"/>
  <c r="W257"/>
  <c r="Q257"/>
  <c r="U262" l="1"/>
  <c r="U263"/>
  <c r="U288"/>
  <c r="U289"/>
  <c r="S259"/>
  <c r="U259" s="1"/>
  <c r="S260"/>
  <c r="S261"/>
  <c r="S258"/>
  <c r="O259"/>
  <c r="O258"/>
  <c r="O257" s="1"/>
  <c r="AB257"/>
  <c r="S226"/>
  <c r="U226" s="1"/>
  <c r="S227"/>
  <c r="U227" s="1"/>
  <c r="S228"/>
  <c r="U228" s="1"/>
  <c r="S229"/>
  <c r="U229" s="1"/>
  <c r="S230"/>
  <c r="U230" s="1"/>
  <c r="S231"/>
  <c r="U231" s="1"/>
  <c r="S232"/>
  <c r="U232" s="1"/>
  <c r="S233"/>
  <c r="U233" s="1"/>
  <c r="S234"/>
  <c r="U234" s="1"/>
  <c r="S235"/>
  <c r="U235" s="1"/>
  <c r="S236"/>
  <c r="U236" s="1"/>
  <c r="S237"/>
  <c r="U237" s="1"/>
  <c r="S238"/>
  <c r="U238" s="1"/>
  <c r="S239"/>
  <c r="U239" s="1"/>
  <c r="S240"/>
  <c r="U240" s="1"/>
  <c r="S241"/>
  <c r="U241" s="1"/>
  <c r="S242"/>
  <c r="U242" s="1"/>
  <c r="S243"/>
  <c r="U243" s="1"/>
  <c r="S244"/>
  <c r="U244" s="1"/>
  <c r="S245"/>
  <c r="U245" s="1"/>
  <c r="S246"/>
  <c r="U246" s="1"/>
  <c r="S247"/>
  <c r="U247" s="1"/>
  <c r="S248"/>
  <c r="U248" s="1"/>
  <c r="S249"/>
  <c r="U249" s="1"/>
  <c r="S250"/>
  <c r="U250" s="1"/>
  <c r="S251"/>
  <c r="U251" s="1"/>
  <c r="S252"/>
  <c r="U252" s="1"/>
  <c r="S253"/>
  <c r="U253" s="1"/>
  <c r="O226"/>
  <c r="S192"/>
  <c r="U170"/>
  <c r="U171"/>
  <c r="U172"/>
  <c r="U173"/>
  <c r="U174"/>
  <c r="AM257"/>
  <c r="AC257"/>
  <c r="R257"/>
  <c r="L257"/>
  <c r="S255"/>
  <c r="AA255" s="1"/>
  <c r="S144"/>
  <c r="U144" s="1"/>
  <c r="S145"/>
  <c r="U145" s="1"/>
  <c r="S143"/>
  <c r="U143" s="1"/>
  <c r="S142"/>
  <c r="O142" s="1"/>
  <c r="F117"/>
  <c r="S138"/>
  <c r="U138" s="1"/>
  <c r="S139"/>
  <c r="O139" s="1"/>
  <c r="S140"/>
  <c r="O140" s="1"/>
  <c r="S141"/>
  <c r="U141" s="1"/>
  <c r="U165"/>
  <c r="S133"/>
  <c r="U133" s="1"/>
  <c r="U192" l="1"/>
  <c r="AA192"/>
  <c r="U261"/>
  <c r="AA261"/>
  <c r="U260"/>
  <c r="AA260"/>
  <c r="AA257" s="1"/>
  <c r="U258"/>
  <c r="U257" s="1"/>
  <c r="S257"/>
  <c r="O261"/>
  <c r="O260"/>
  <c r="O229"/>
  <c r="U255"/>
  <c r="O228"/>
  <c r="O227"/>
  <c r="O145"/>
  <c r="O255"/>
  <c r="O144"/>
  <c r="O143"/>
  <c r="U142"/>
  <c r="O141"/>
  <c r="U140"/>
  <c r="U139"/>
  <c r="O138"/>
  <c r="O133"/>
  <c r="S14"/>
  <c r="S15"/>
  <c r="T15" s="1"/>
  <c r="S16"/>
  <c r="S17"/>
  <c r="S18"/>
  <c r="S19"/>
  <c r="O21"/>
  <c r="U42"/>
  <c r="W224"/>
  <c r="R224"/>
  <c r="L224"/>
  <c r="W195"/>
  <c r="R195"/>
  <c r="L195"/>
  <c r="W167"/>
  <c r="R167"/>
  <c r="L167"/>
  <c r="L117"/>
  <c r="L91"/>
  <c r="L66"/>
  <c r="I66"/>
  <c r="R37"/>
  <c r="L11"/>
  <c r="BF5" i="9"/>
  <c r="BF6"/>
  <c r="BF7"/>
  <c r="BF4"/>
  <c r="S41" i="8"/>
  <c r="U41" s="1"/>
  <c r="S39"/>
  <c r="S38"/>
  <c r="S13"/>
  <c r="T13" s="1"/>
  <c r="S12"/>
  <c r="T12" s="1"/>
  <c r="AB45"/>
  <c r="AC45"/>
  <c r="Q37"/>
  <c r="AB37"/>
  <c r="AC37"/>
  <c r="AB11"/>
  <c r="AC11"/>
  <c r="AE381"/>
  <c r="AL377"/>
  <c r="AF377"/>
  <c r="AE377"/>
  <c r="AD377"/>
  <c r="S169"/>
  <c r="AA117"/>
  <c r="AB117"/>
  <c r="AC117"/>
  <c r="AD117"/>
  <c r="AE117"/>
  <c r="AK378"/>
  <c r="AI378"/>
  <c r="AE378"/>
  <c r="AF378"/>
  <c r="AG378"/>
  <c r="AJ378"/>
  <c r="AL378"/>
  <c r="AD378"/>
  <c r="AM66"/>
  <c r="AL167"/>
  <c r="AJ167"/>
  <c r="AH167"/>
  <c r="AF167"/>
  <c r="AJ195"/>
  <c r="AK195"/>
  <c r="AL195"/>
  <c r="AH195"/>
  <c r="AM195"/>
  <c r="Q234"/>
  <c r="O234" s="1"/>
  <c r="Q236"/>
  <c r="O236" s="1"/>
  <c r="Q237"/>
  <c r="O237" s="1"/>
  <c r="AN238"/>
  <c r="Q240"/>
  <c r="O240" s="1"/>
  <c r="Q241"/>
  <c r="O241" s="1"/>
  <c r="AN242"/>
  <c r="AN244"/>
  <c r="Q245"/>
  <c r="O245" s="1"/>
  <c r="Q246"/>
  <c r="O246" s="1"/>
  <c r="AM224"/>
  <c r="AB224"/>
  <c r="AC224"/>
  <c r="AD224"/>
  <c r="AB195"/>
  <c r="AC195"/>
  <c r="AB167"/>
  <c r="AC167"/>
  <c r="AL224"/>
  <c r="AJ224"/>
  <c r="AH224"/>
  <c r="AF224"/>
  <c r="AE224"/>
  <c r="AI195"/>
  <c r="AF195"/>
  <c r="AE195"/>
  <c r="AD195"/>
  <c r="AE167"/>
  <c r="AD167"/>
  <c r="AG224"/>
  <c r="AI224"/>
  <c r="AK224"/>
  <c r="AK262"/>
  <c r="O385"/>
  <c r="AC378"/>
  <c r="AB378"/>
  <c r="AK377"/>
  <c r="AI377"/>
  <c r="AG377"/>
  <c r="S193"/>
  <c r="AA193" s="1"/>
  <c r="O192"/>
  <c r="S373"/>
  <c r="S372"/>
  <c r="U372" s="1"/>
  <c r="S371"/>
  <c r="S370"/>
  <c r="U370" s="1"/>
  <c r="S369"/>
  <c r="U369" s="1"/>
  <c r="S368"/>
  <c r="S367"/>
  <c r="U367" s="1"/>
  <c r="S366"/>
  <c r="U366" s="1"/>
  <c r="S365"/>
  <c r="S364"/>
  <c r="S363"/>
  <c r="U363" s="1"/>
  <c r="S362"/>
  <c r="U362" s="1"/>
  <c r="S361"/>
  <c r="S360"/>
  <c r="S359"/>
  <c r="S358"/>
  <c r="S357"/>
  <c r="S356"/>
  <c r="U356" s="1"/>
  <c r="S355"/>
  <c r="S354"/>
  <c r="S353"/>
  <c r="S352"/>
  <c r="S351"/>
  <c r="S350"/>
  <c r="S349"/>
  <c r="U349" s="1"/>
  <c r="S348"/>
  <c r="U348" s="1"/>
  <c r="S347"/>
  <c r="U347" s="1"/>
  <c r="AM346"/>
  <c r="AL346"/>
  <c r="AK346"/>
  <c r="AJ346"/>
  <c r="AI346"/>
  <c r="AH346"/>
  <c r="AG346"/>
  <c r="AF346"/>
  <c r="AE346"/>
  <c r="AD346"/>
  <c r="AC346"/>
  <c r="AB346"/>
  <c r="AA346"/>
  <c r="I346"/>
  <c r="F346"/>
  <c r="C346"/>
  <c r="S345"/>
  <c r="U345" s="1"/>
  <c r="S344"/>
  <c r="S343"/>
  <c r="U343" s="1"/>
  <c r="S342"/>
  <c r="U342" s="1"/>
  <c r="S341"/>
  <c r="U341" s="1"/>
  <c r="S340"/>
  <c r="S339"/>
  <c r="S338"/>
  <c r="U338" s="1"/>
  <c r="S337"/>
  <c r="S336"/>
  <c r="U336" s="1"/>
  <c r="S335"/>
  <c r="U335" s="1"/>
  <c r="S334"/>
  <c r="S333"/>
  <c r="U333" s="1"/>
  <c r="S332"/>
  <c r="U332" s="1"/>
  <c r="S331"/>
  <c r="S330"/>
  <c r="U330" s="1"/>
  <c r="S329"/>
  <c r="S328"/>
  <c r="S327"/>
  <c r="S326"/>
  <c r="U326" s="1"/>
  <c r="S325"/>
  <c r="S324"/>
  <c r="U324" s="1"/>
  <c r="S323"/>
  <c r="U323" s="1"/>
  <c r="S322"/>
  <c r="U322" s="1"/>
  <c r="S321"/>
  <c r="S320"/>
  <c r="S319"/>
  <c r="AM318"/>
  <c r="AL318"/>
  <c r="AK318"/>
  <c r="AJ318"/>
  <c r="AI318"/>
  <c r="AH318"/>
  <c r="AG318"/>
  <c r="AF318"/>
  <c r="AE318"/>
  <c r="AD318"/>
  <c r="AC318"/>
  <c r="AB318"/>
  <c r="AA318"/>
  <c r="I318"/>
  <c r="F318"/>
  <c r="C318"/>
  <c r="S317"/>
  <c r="S316"/>
  <c r="S315"/>
  <c r="S314"/>
  <c r="S313"/>
  <c r="S312"/>
  <c r="U312" s="1"/>
  <c r="S311"/>
  <c r="S310"/>
  <c r="U310" s="1"/>
  <c r="S309"/>
  <c r="U309" s="1"/>
  <c r="S308"/>
  <c r="S307"/>
  <c r="S306"/>
  <c r="S305"/>
  <c r="U305" s="1"/>
  <c r="S304"/>
  <c r="S303"/>
  <c r="S302"/>
  <c r="S301"/>
  <c r="U301" s="1"/>
  <c r="S300"/>
  <c r="S299"/>
  <c r="U299" s="1"/>
  <c r="S298"/>
  <c r="U298" s="1"/>
  <c r="S297"/>
  <c r="U297" s="1"/>
  <c r="S296"/>
  <c r="S295"/>
  <c r="U295" s="1"/>
  <c r="S294"/>
  <c r="U294" s="1"/>
  <c r="S293"/>
  <c r="S292"/>
  <c r="S291"/>
  <c r="U291" s="1"/>
  <c r="AM290"/>
  <c r="AL290"/>
  <c r="AK290"/>
  <c r="AJ290"/>
  <c r="AI290"/>
  <c r="AH290"/>
  <c r="AG290"/>
  <c r="AF290"/>
  <c r="AE290"/>
  <c r="AD290"/>
  <c r="AC290"/>
  <c r="AB290"/>
  <c r="AA290"/>
  <c r="I290"/>
  <c r="F290"/>
  <c r="C290"/>
  <c r="AN289"/>
  <c r="S287"/>
  <c r="U287" s="1"/>
  <c r="S286"/>
  <c r="S285"/>
  <c r="U285" s="1"/>
  <c r="S284"/>
  <c r="S283"/>
  <c r="U283" s="1"/>
  <c r="S282"/>
  <c r="U282" s="1"/>
  <c r="S281"/>
  <c r="S280"/>
  <c r="S279"/>
  <c r="S278"/>
  <c r="S277"/>
  <c r="S276"/>
  <c r="U276" s="1"/>
  <c r="S275"/>
  <c r="S274"/>
  <c r="U274" s="1"/>
  <c r="S273"/>
  <c r="S272"/>
  <c r="S271"/>
  <c r="S270"/>
  <c r="U270" s="1"/>
  <c r="S269"/>
  <c r="S268"/>
  <c r="U268" s="1"/>
  <c r="S267"/>
  <c r="S266"/>
  <c r="U266" s="1"/>
  <c r="S265"/>
  <c r="U265" s="1"/>
  <c r="S264"/>
  <c r="AI262"/>
  <c r="AG262"/>
  <c r="AF262"/>
  <c r="S254"/>
  <c r="S225"/>
  <c r="U225" s="1"/>
  <c r="S222"/>
  <c r="AA222" s="1"/>
  <c r="S221"/>
  <c r="S220"/>
  <c r="U220" s="1"/>
  <c r="S219"/>
  <c r="S218"/>
  <c r="U218" s="1"/>
  <c r="S217"/>
  <c r="U217" s="1"/>
  <c r="S216"/>
  <c r="S215"/>
  <c r="S214"/>
  <c r="U214" s="1"/>
  <c r="S213"/>
  <c r="U213" s="1"/>
  <c r="S212"/>
  <c r="S211"/>
  <c r="S210"/>
  <c r="S209"/>
  <c r="U209" s="1"/>
  <c r="S208"/>
  <c r="U208" s="1"/>
  <c r="S207"/>
  <c r="U207" s="1"/>
  <c r="S206"/>
  <c r="U206" s="1"/>
  <c r="S205"/>
  <c r="S204"/>
  <c r="S203"/>
  <c r="U203" s="1"/>
  <c r="S202"/>
  <c r="S201"/>
  <c r="S200"/>
  <c r="U200" s="1"/>
  <c r="S199"/>
  <c r="S198"/>
  <c r="U198" s="1"/>
  <c r="S197"/>
  <c r="S196"/>
  <c r="U196" s="1"/>
  <c r="AG195"/>
  <c r="I195"/>
  <c r="F195"/>
  <c r="C195"/>
  <c r="I167"/>
  <c r="F167"/>
  <c r="C167"/>
  <c r="AG167"/>
  <c r="AI167"/>
  <c r="AK167"/>
  <c r="S175"/>
  <c r="S176"/>
  <c r="S177"/>
  <c r="U177" s="1"/>
  <c r="S178"/>
  <c r="U178" s="1"/>
  <c r="S179"/>
  <c r="S180"/>
  <c r="S181"/>
  <c r="U181" s="1"/>
  <c r="S182"/>
  <c r="S183"/>
  <c r="S184"/>
  <c r="U184" s="1"/>
  <c r="S185"/>
  <c r="U185" s="1"/>
  <c r="S186"/>
  <c r="U186" s="1"/>
  <c r="S187"/>
  <c r="S188"/>
  <c r="Q188" s="1"/>
  <c r="O188" s="1"/>
  <c r="S189"/>
  <c r="U189" s="1"/>
  <c r="S190"/>
  <c r="U190" s="1"/>
  <c r="S191"/>
  <c r="U191" s="1"/>
  <c r="I117"/>
  <c r="C117"/>
  <c r="AF117"/>
  <c r="AG117"/>
  <c r="AH117"/>
  <c r="AI117"/>
  <c r="AJ117"/>
  <c r="AK117"/>
  <c r="AL117"/>
  <c r="AM116"/>
  <c r="S134"/>
  <c r="U134" s="1"/>
  <c r="S135"/>
  <c r="U135" s="1"/>
  <c r="S136"/>
  <c r="U136" s="1"/>
  <c r="S137"/>
  <c r="S146"/>
  <c r="U146" s="1"/>
  <c r="S147"/>
  <c r="U147" s="1"/>
  <c r="S148"/>
  <c r="S149"/>
  <c r="U149" s="1"/>
  <c r="S150"/>
  <c r="U150" s="1"/>
  <c r="S151"/>
  <c r="AN151" s="1"/>
  <c r="S152"/>
  <c r="U152" s="1"/>
  <c r="S153"/>
  <c r="U153" s="1"/>
  <c r="S154"/>
  <c r="U154" s="1"/>
  <c r="S155"/>
  <c r="U155" s="1"/>
  <c r="S156"/>
  <c r="U156" s="1"/>
  <c r="S157"/>
  <c r="U157" s="1"/>
  <c r="S158"/>
  <c r="U158" s="1"/>
  <c r="S159"/>
  <c r="U159" s="1"/>
  <c r="S160"/>
  <c r="Q160" s="1"/>
  <c r="O160" s="1"/>
  <c r="S161"/>
  <c r="U161" s="1"/>
  <c r="S162"/>
  <c r="Q162" s="1"/>
  <c r="O162" s="1"/>
  <c r="S163"/>
  <c r="U163" s="1"/>
  <c r="S164"/>
  <c r="U164" s="1"/>
  <c r="AN171"/>
  <c r="Q322"/>
  <c r="O322" s="1"/>
  <c r="AN174"/>
  <c r="AN172"/>
  <c r="Q215"/>
  <c r="O215" s="1"/>
  <c r="Q267"/>
  <c r="O267" s="1"/>
  <c r="Q302"/>
  <c r="O302" s="1"/>
  <c r="Q341"/>
  <c r="O341" s="1"/>
  <c r="AN263"/>
  <c r="AN173"/>
  <c r="AN170"/>
  <c r="I91"/>
  <c r="F91"/>
  <c r="C91"/>
  <c r="AA91"/>
  <c r="AB91"/>
  <c r="AC91"/>
  <c r="AD91"/>
  <c r="AE91"/>
  <c r="AF91"/>
  <c r="AG91"/>
  <c r="AH91"/>
  <c r="AI91"/>
  <c r="AJ91"/>
  <c r="AK91"/>
  <c r="AL91"/>
  <c r="AK66"/>
  <c r="AI66"/>
  <c r="AG66"/>
  <c r="AK37"/>
  <c r="AI37"/>
  <c r="AG37"/>
  <c r="AK11"/>
  <c r="AI11"/>
  <c r="AG11"/>
  <c r="S92"/>
  <c r="S93"/>
  <c r="U93" s="1"/>
  <c r="S94"/>
  <c r="U94" s="1"/>
  <c r="S95"/>
  <c r="U95" s="1"/>
  <c r="S96"/>
  <c r="AN96" s="1"/>
  <c r="S97"/>
  <c r="U97" s="1"/>
  <c r="S98"/>
  <c r="S99"/>
  <c r="AN99" s="1"/>
  <c r="S100"/>
  <c r="AN100" s="1"/>
  <c r="S101"/>
  <c r="AN101" s="1"/>
  <c r="S102"/>
  <c r="AN102" s="1"/>
  <c r="S103"/>
  <c r="AN103" s="1"/>
  <c r="S104"/>
  <c r="AN104" s="1"/>
  <c r="S105"/>
  <c r="U105" s="1"/>
  <c r="S106"/>
  <c r="Q106" s="1"/>
  <c r="O106" s="1"/>
  <c r="S107"/>
  <c r="AN107" s="1"/>
  <c r="S108"/>
  <c r="AN108" s="1"/>
  <c r="S109"/>
  <c r="S110"/>
  <c r="S111"/>
  <c r="S112"/>
  <c r="AN112" s="1"/>
  <c r="S113"/>
  <c r="AN113" s="1"/>
  <c r="S114"/>
  <c r="S115"/>
  <c r="U115" s="1"/>
  <c r="AE37"/>
  <c r="AD37"/>
  <c r="F66"/>
  <c r="C66"/>
  <c r="S68"/>
  <c r="U68" s="1"/>
  <c r="S69"/>
  <c r="U69" s="1"/>
  <c r="S70"/>
  <c r="U70" s="1"/>
  <c r="S71"/>
  <c r="U71" s="1"/>
  <c r="S72"/>
  <c r="U72" s="1"/>
  <c r="S73"/>
  <c r="U73" s="1"/>
  <c r="S74"/>
  <c r="U74" s="1"/>
  <c r="S75"/>
  <c r="S76"/>
  <c r="U76" s="1"/>
  <c r="S77"/>
  <c r="U77" s="1"/>
  <c r="S78"/>
  <c r="U78" s="1"/>
  <c r="S79"/>
  <c r="S80"/>
  <c r="U80" s="1"/>
  <c r="S81"/>
  <c r="U81" s="1"/>
  <c r="S82"/>
  <c r="S83"/>
  <c r="U83" s="1"/>
  <c r="S84"/>
  <c r="U84" s="1"/>
  <c r="S85"/>
  <c r="U85" s="1"/>
  <c r="S86"/>
  <c r="U86" s="1"/>
  <c r="S87"/>
  <c r="U87" s="1"/>
  <c r="S88"/>
  <c r="U88" s="1"/>
  <c r="S89"/>
  <c r="U89" s="1"/>
  <c r="S90"/>
  <c r="U90" s="1"/>
  <c r="C37"/>
  <c r="S43"/>
  <c r="AN43" s="1"/>
  <c r="S44"/>
  <c r="S46"/>
  <c r="S50"/>
  <c r="S51"/>
  <c r="U51" s="1"/>
  <c r="S52"/>
  <c r="S53"/>
  <c r="U53" s="1"/>
  <c r="S54"/>
  <c r="S55"/>
  <c r="AN55" s="1"/>
  <c r="S56"/>
  <c r="Q56" s="1"/>
  <c r="O56" s="1"/>
  <c r="S57"/>
  <c r="U57" s="1"/>
  <c r="S58"/>
  <c r="S59"/>
  <c r="S60"/>
  <c r="Q60" s="1"/>
  <c r="O60" s="1"/>
  <c r="S61"/>
  <c r="S62"/>
  <c r="AN62" s="1"/>
  <c r="S63"/>
  <c r="U63" s="1"/>
  <c r="S64"/>
  <c r="S65"/>
  <c r="I11"/>
  <c r="F11"/>
  <c r="C11"/>
  <c r="S23"/>
  <c r="Q23" s="1"/>
  <c r="O23" s="1"/>
  <c r="S24"/>
  <c r="Q24" s="1"/>
  <c r="O24" s="1"/>
  <c r="S25"/>
  <c r="Q25" s="1"/>
  <c r="O25" s="1"/>
  <c r="S26"/>
  <c r="S27"/>
  <c r="Q27" s="1"/>
  <c r="O27" s="1"/>
  <c r="S28"/>
  <c r="Q28" s="1"/>
  <c r="O28" s="1"/>
  <c r="S29"/>
  <c r="U29" s="1"/>
  <c r="S30"/>
  <c r="S31"/>
  <c r="Q31" s="1"/>
  <c r="O31" s="1"/>
  <c r="S32"/>
  <c r="Q32" s="1"/>
  <c r="O32" s="1"/>
  <c r="S33"/>
  <c r="U33" s="1"/>
  <c r="S34"/>
  <c r="U34" s="1"/>
  <c r="S35"/>
  <c r="S36"/>
  <c r="AL37"/>
  <c r="AJ37"/>
  <c r="AH37"/>
  <c r="AF37"/>
  <c r="AL66"/>
  <c r="AJ66"/>
  <c r="AH66"/>
  <c r="AF66"/>
  <c r="AE66"/>
  <c r="AD66"/>
  <c r="AC66"/>
  <c r="AB66"/>
  <c r="AL11"/>
  <c r="AJ11"/>
  <c r="AH11"/>
  <c r="AF11"/>
  <c r="AE11"/>
  <c r="AD11"/>
  <c r="AB118"/>
  <c r="AC118"/>
  <c r="AD118"/>
  <c r="S119"/>
  <c r="Q119" s="1"/>
  <c r="O119" s="1"/>
  <c r="S120"/>
  <c r="Q120" s="1"/>
  <c r="O120" s="1"/>
  <c r="S121"/>
  <c r="AN121" s="1"/>
  <c r="S122"/>
  <c r="AN122" s="1"/>
  <c r="S123"/>
  <c r="Q123" s="1"/>
  <c r="O123" s="1"/>
  <c r="S124"/>
  <c r="AN124" s="1"/>
  <c r="S125"/>
  <c r="Q125" s="1"/>
  <c r="O125" s="1"/>
  <c r="S126"/>
  <c r="AN126" s="1"/>
  <c r="S127"/>
  <c r="Q127" s="1"/>
  <c r="O127" s="1"/>
  <c r="S128"/>
  <c r="AN128" s="1"/>
  <c r="S129"/>
  <c r="S130"/>
  <c r="Q130" s="1"/>
  <c r="O130" s="1"/>
  <c r="S131"/>
  <c r="AN131" s="1"/>
  <c r="S132"/>
  <c r="AN132" s="1"/>
  <c r="S168"/>
  <c r="U168" s="1"/>
  <c r="S67"/>
  <c r="AA66"/>
  <c r="AN233"/>
  <c r="Q153"/>
  <c r="O153" s="1"/>
  <c r="AN49"/>
  <c r="O49"/>
  <c r="Q369"/>
  <c r="O369" s="1"/>
  <c r="Q351"/>
  <c r="O351" s="1"/>
  <c r="AN359"/>
  <c r="Q219"/>
  <c r="O219" s="1"/>
  <c r="AN207"/>
  <c r="W166" l="1"/>
  <c r="U254"/>
  <c r="AA254"/>
  <c r="AA224" s="1"/>
  <c r="O16"/>
  <c r="T16"/>
  <c r="U221"/>
  <c r="AA221"/>
  <c r="AA195" s="1"/>
  <c r="O17"/>
  <c r="T17"/>
  <c r="AA167"/>
  <c r="R10"/>
  <c r="O19"/>
  <c r="T19"/>
  <c r="O18"/>
  <c r="T18"/>
  <c r="T14"/>
  <c r="AN267"/>
  <c r="U267"/>
  <c r="AN269"/>
  <c r="U269"/>
  <c r="AN271"/>
  <c r="U271"/>
  <c r="AN273"/>
  <c r="U273"/>
  <c r="AN275"/>
  <c r="U275"/>
  <c r="AN277"/>
  <c r="U277"/>
  <c r="Q279"/>
  <c r="O279" s="1"/>
  <c r="U279"/>
  <c r="Q281"/>
  <c r="O281" s="1"/>
  <c r="U281"/>
  <c r="C257"/>
  <c r="C224" s="1"/>
  <c r="AL382"/>
  <c r="AH382"/>
  <c r="AE382"/>
  <c r="AC382"/>
  <c r="AJ382"/>
  <c r="AF382"/>
  <c r="AB382"/>
  <c r="AD382"/>
  <c r="I257"/>
  <c r="I224" s="1"/>
  <c r="AL380"/>
  <c r="AH380"/>
  <c r="AD380"/>
  <c r="AC380"/>
  <c r="AJ380"/>
  <c r="AF380"/>
  <c r="AE380"/>
  <c r="AB380"/>
  <c r="AN293"/>
  <c r="U293"/>
  <c r="AN303"/>
  <c r="U303"/>
  <c r="Q307"/>
  <c r="O307" s="1"/>
  <c r="U307"/>
  <c r="AN311"/>
  <c r="U311"/>
  <c r="AN313"/>
  <c r="U313"/>
  <c r="AN315"/>
  <c r="U315"/>
  <c r="AN317"/>
  <c r="U317"/>
  <c r="Q320"/>
  <c r="O320" s="1"/>
  <c r="U320"/>
  <c r="AN328"/>
  <c r="U328"/>
  <c r="Q334"/>
  <c r="O334" s="1"/>
  <c r="U334"/>
  <c r="AN340"/>
  <c r="U340"/>
  <c r="AN344"/>
  <c r="U344"/>
  <c r="AN351"/>
  <c r="U351"/>
  <c r="AN353"/>
  <c r="U353"/>
  <c r="AN355"/>
  <c r="U355"/>
  <c r="Q357"/>
  <c r="O357" s="1"/>
  <c r="U357"/>
  <c r="Q359"/>
  <c r="O359" s="1"/>
  <c r="U359"/>
  <c r="AN361"/>
  <c r="U361"/>
  <c r="AN365"/>
  <c r="U365"/>
  <c r="Q371"/>
  <c r="O371" s="1"/>
  <c r="U371"/>
  <c r="AN373"/>
  <c r="U373"/>
  <c r="AN46"/>
  <c r="Q264"/>
  <c r="U264"/>
  <c r="AN272"/>
  <c r="U272"/>
  <c r="AN278"/>
  <c r="U278"/>
  <c r="AN280"/>
  <c r="U280"/>
  <c r="AN284"/>
  <c r="U284"/>
  <c r="Q286"/>
  <c r="O286" s="1"/>
  <c r="U286"/>
  <c r="F257"/>
  <c r="AJ381" s="1"/>
  <c r="AC381"/>
  <c r="AN292"/>
  <c r="U292"/>
  <c r="AN296"/>
  <c r="U296"/>
  <c r="AN300"/>
  <c r="U300"/>
  <c r="AN302"/>
  <c r="U302"/>
  <c r="Q304"/>
  <c r="O304" s="1"/>
  <c r="U304"/>
  <c r="Q306"/>
  <c r="O306" s="1"/>
  <c r="U306"/>
  <c r="Q308"/>
  <c r="O308" s="1"/>
  <c r="U308"/>
  <c r="Q314"/>
  <c r="O314" s="1"/>
  <c r="U314"/>
  <c r="O316"/>
  <c r="U316"/>
  <c r="AN319"/>
  <c r="U319"/>
  <c r="Q321"/>
  <c r="O321" s="1"/>
  <c r="U321"/>
  <c r="Q325"/>
  <c r="O325" s="1"/>
  <c r="U325"/>
  <c r="AN327"/>
  <c r="U327"/>
  <c r="Q329"/>
  <c r="O329" s="1"/>
  <c r="U329"/>
  <c r="AN331"/>
  <c r="U331"/>
  <c r="Q337"/>
  <c r="O337" s="1"/>
  <c r="U337"/>
  <c r="Q339"/>
  <c r="O339" s="1"/>
  <c r="U339"/>
  <c r="Q350"/>
  <c r="O350" s="1"/>
  <c r="U350"/>
  <c r="Q352"/>
  <c r="O352" s="1"/>
  <c r="U352"/>
  <c r="AN354"/>
  <c r="U354"/>
  <c r="AN358"/>
  <c r="U358"/>
  <c r="Q360"/>
  <c r="O360" s="1"/>
  <c r="U360"/>
  <c r="Q364"/>
  <c r="O364" s="1"/>
  <c r="U364"/>
  <c r="Q368"/>
  <c r="O368" s="1"/>
  <c r="U368"/>
  <c r="AA10"/>
  <c r="L10"/>
  <c r="Q126"/>
  <c r="O126" s="1"/>
  <c r="AN264"/>
  <c r="AN364"/>
  <c r="Q327"/>
  <c r="O327" s="1"/>
  <c r="AN130"/>
  <c r="AC166"/>
  <c r="Q169"/>
  <c r="O169" s="1"/>
  <c r="U169"/>
  <c r="Q276"/>
  <c r="O276" s="1"/>
  <c r="O254"/>
  <c r="Q280"/>
  <c r="O280" s="1"/>
  <c r="AN276"/>
  <c r="Q122"/>
  <c r="O122" s="1"/>
  <c r="Q268"/>
  <c r="O268" s="1"/>
  <c r="AN149"/>
  <c r="AN180"/>
  <c r="U180"/>
  <c r="Q176"/>
  <c r="O176" s="1"/>
  <c r="U176"/>
  <c r="AN183"/>
  <c r="U183"/>
  <c r="AN182"/>
  <c r="U182"/>
  <c r="AN188"/>
  <c r="U188"/>
  <c r="Q187"/>
  <c r="O187" s="1"/>
  <c r="U187"/>
  <c r="AN179"/>
  <c r="U179"/>
  <c r="AN175"/>
  <c r="U175"/>
  <c r="AN201"/>
  <c r="U201"/>
  <c r="AN205"/>
  <c r="U205"/>
  <c r="Q202"/>
  <c r="O202" s="1"/>
  <c r="U202"/>
  <c r="Q210"/>
  <c r="O210" s="1"/>
  <c r="U210"/>
  <c r="O222"/>
  <c r="U222"/>
  <c r="AN204"/>
  <c r="U204"/>
  <c r="Q212"/>
  <c r="O212" s="1"/>
  <c r="U212"/>
  <c r="AN216"/>
  <c r="U216"/>
  <c r="AN197"/>
  <c r="U197"/>
  <c r="AN199"/>
  <c r="U199"/>
  <c r="Q211"/>
  <c r="O211" s="1"/>
  <c r="U211"/>
  <c r="AN215"/>
  <c r="U215"/>
  <c r="AN219"/>
  <c r="U219"/>
  <c r="O193"/>
  <c r="U193"/>
  <c r="AG166"/>
  <c r="Q292"/>
  <c r="O292" s="1"/>
  <c r="AN241"/>
  <c r="AN270"/>
  <c r="AN329"/>
  <c r="Q197"/>
  <c r="O197" s="1"/>
  <c r="AF166"/>
  <c r="AF381"/>
  <c r="AL166"/>
  <c r="AL381"/>
  <c r="AN304"/>
  <c r="O264"/>
  <c r="Q300"/>
  <c r="O300" s="1"/>
  <c r="Q270"/>
  <c r="O270" s="1"/>
  <c r="C116"/>
  <c r="AI166"/>
  <c r="AK166"/>
  <c r="AK116" s="1"/>
  <c r="AD166"/>
  <c r="AB166"/>
  <c r="AH166"/>
  <c r="AH381"/>
  <c r="AN245"/>
  <c r="AN312"/>
  <c r="F224"/>
  <c r="F166" s="1"/>
  <c r="F116" s="1"/>
  <c r="AE166"/>
  <c r="AA166"/>
  <c r="AA116" s="1"/>
  <c r="AA375" s="1"/>
  <c r="AJ166"/>
  <c r="AJ116" s="1"/>
  <c r="Q207"/>
  <c r="O207" s="1"/>
  <c r="AN211"/>
  <c r="Q180"/>
  <c r="O180" s="1"/>
  <c r="O46"/>
  <c r="O45" s="1"/>
  <c r="AN250"/>
  <c r="AN230"/>
  <c r="Q230"/>
  <c r="O230" s="1"/>
  <c r="AC116"/>
  <c r="Q209"/>
  <c r="O209" s="1"/>
  <c r="Q186"/>
  <c r="O186" s="1"/>
  <c r="O225"/>
  <c r="AN236"/>
  <c r="Q205"/>
  <c r="O205" s="1"/>
  <c r="AN209"/>
  <c r="Q201"/>
  <c r="O201" s="1"/>
  <c r="Q149"/>
  <c r="O149" s="1"/>
  <c r="AN81"/>
  <c r="Q157"/>
  <c r="O157" s="1"/>
  <c r="AN153"/>
  <c r="Q311"/>
  <c r="O311" s="1"/>
  <c r="Q235"/>
  <c r="O235" s="1"/>
  <c r="Q340"/>
  <c r="O340" s="1"/>
  <c r="AN235"/>
  <c r="AI10"/>
  <c r="Q175"/>
  <c r="O175" s="1"/>
  <c r="Q315"/>
  <c r="O315" s="1"/>
  <c r="AN357"/>
  <c r="AN191"/>
  <c r="Q150"/>
  <c r="O150" s="1"/>
  <c r="AN295"/>
  <c r="O344"/>
  <c r="AN307"/>
  <c r="Q283"/>
  <c r="O283" s="1"/>
  <c r="AN283"/>
  <c r="AN334"/>
  <c r="Q326"/>
  <c r="O326" s="1"/>
  <c r="AN231"/>
  <c r="Q250"/>
  <c r="O250" s="1"/>
  <c r="Q231"/>
  <c r="O231" s="1"/>
  <c r="AN119"/>
  <c r="Q347"/>
  <c r="Q131"/>
  <c r="O131" s="1"/>
  <c r="Q330"/>
  <c r="O330" s="1"/>
  <c r="AN246"/>
  <c r="AN330"/>
  <c r="AN326"/>
  <c r="AN210"/>
  <c r="F10"/>
  <c r="O317"/>
  <c r="Q199"/>
  <c r="O199" s="1"/>
  <c r="AG116"/>
  <c r="AN240"/>
  <c r="Q124"/>
  <c r="O124" s="1"/>
  <c r="Q355"/>
  <c r="O355" s="1"/>
  <c r="AN347"/>
  <c r="AN127"/>
  <c r="Q128"/>
  <c r="O128" s="1"/>
  <c r="AN279"/>
  <c r="Q177"/>
  <c r="O177" s="1"/>
  <c r="AN371"/>
  <c r="AN163"/>
  <c r="U103"/>
  <c r="U31"/>
  <c r="S45"/>
  <c r="AN45" s="1"/>
  <c r="AN155"/>
  <c r="U102"/>
  <c r="AN106"/>
  <c r="O41"/>
  <c r="AN177"/>
  <c r="Q233"/>
  <c r="O233" s="1"/>
  <c r="AD10"/>
  <c r="AN341"/>
  <c r="AN321"/>
  <c r="Q77"/>
  <c r="O77" s="1"/>
  <c r="AN120"/>
  <c r="C10"/>
  <c r="Q354"/>
  <c r="O354" s="1"/>
  <c r="AN337"/>
  <c r="Q312"/>
  <c r="O312" s="1"/>
  <c r="AB10"/>
  <c r="I10"/>
  <c r="Q84"/>
  <c r="O84" s="1"/>
  <c r="U106"/>
  <c r="AN88"/>
  <c r="Q80"/>
  <c r="O80" s="1"/>
  <c r="AN159"/>
  <c r="U27"/>
  <c r="Q88"/>
  <c r="O88" s="1"/>
  <c r="Q81"/>
  <c r="O81" s="1"/>
  <c r="Q155"/>
  <c r="O155" s="1"/>
  <c r="U96"/>
  <c r="Q99"/>
  <c r="O99" s="1"/>
  <c r="O68"/>
  <c r="AN164"/>
  <c r="AN80"/>
  <c r="U25"/>
  <c r="AN51"/>
  <c r="Q164"/>
  <c r="O164" s="1"/>
  <c r="Q159"/>
  <c r="O159" s="1"/>
  <c r="Q107"/>
  <c r="O107" s="1"/>
  <c r="Q146"/>
  <c r="O146" s="1"/>
  <c r="C166"/>
  <c r="U60"/>
  <c r="Q295"/>
  <c r="O295" s="1"/>
  <c r="O14"/>
  <c r="Q121"/>
  <c r="O121" s="1"/>
  <c r="Q179"/>
  <c r="O179" s="1"/>
  <c r="Q191"/>
  <c r="O191" s="1"/>
  <c r="AN237"/>
  <c r="AN234"/>
  <c r="Q183"/>
  <c r="O183" s="1"/>
  <c r="Q253"/>
  <c r="O253" s="1"/>
  <c r="AN187"/>
  <c r="AN154"/>
  <c r="Q243"/>
  <c r="O243" s="1"/>
  <c r="Q358"/>
  <c r="O358" s="1"/>
  <c r="AN350"/>
  <c r="AN243"/>
  <c r="AN125"/>
  <c r="Q154"/>
  <c r="O154" s="1"/>
  <c r="U43"/>
  <c r="U24"/>
  <c r="Q89"/>
  <c r="O89" s="1"/>
  <c r="Q85"/>
  <c r="O85" s="1"/>
  <c r="Q93"/>
  <c r="O93" s="1"/>
  <c r="U107"/>
  <c r="Q63"/>
  <c r="O63" s="1"/>
  <c r="U28"/>
  <c r="Q102"/>
  <c r="O102" s="1"/>
  <c r="AN160"/>
  <c r="U160"/>
  <c r="O137"/>
  <c r="U137"/>
  <c r="AN162"/>
  <c r="U162"/>
  <c r="Q151"/>
  <c r="O151" s="1"/>
  <c r="U151"/>
  <c r="AN72"/>
  <c r="Q43"/>
  <c r="Q97"/>
  <c r="O97" s="1"/>
  <c r="Q51"/>
  <c r="O51" s="1"/>
  <c r="Q29"/>
  <c r="O29" s="1"/>
  <c r="AN146"/>
  <c r="AN157"/>
  <c r="AN74"/>
  <c r="U100"/>
  <c r="Q147"/>
  <c r="O147" s="1"/>
  <c r="Q103"/>
  <c r="O103" s="1"/>
  <c r="Q72"/>
  <c r="O72" s="1"/>
  <c r="Q148"/>
  <c r="O148" s="1"/>
  <c r="U148"/>
  <c r="O92"/>
  <c r="U92"/>
  <c r="Q284"/>
  <c r="O284" s="1"/>
  <c r="Q247"/>
  <c r="O247" s="1"/>
  <c r="AJ10"/>
  <c r="AN94"/>
  <c r="Q310"/>
  <c r="O310" s="1"/>
  <c r="AN281"/>
  <c r="AN369"/>
  <c r="Q297"/>
  <c r="O297" s="1"/>
  <c r="Q216"/>
  <c r="O216" s="1"/>
  <c r="AN60"/>
  <c r="AN212"/>
  <c r="Q57"/>
  <c r="O57" s="1"/>
  <c r="AN148"/>
  <c r="Q365"/>
  <c r="O365" s="1"/>
  <c r="AN229"/>
  <c r="O372"/>
  <c r="Q74"/>
  <c r="O74" s="1"/>
  <c r="O196"/>
  <c r="Q335"/>
  <c r="O335" s="1"/>
  <c r="U32"/>
  <c r="AN57"/>
  <c r="Q182"/>
  <c r="O182" s="1"/>
  <c r="AN186"/>
  <c r="Q251"/>
  <c r="O251" s="1"/>
  <c r="Q112"/>
  <c r="O112" s="1"/>
  <c r="AN310"/>
  <c r="AN297"/>
  <c r="AN97"/>
  <c r="S167"/>
  <c r="Q361"/>
  <c r="O361" s="1"/>
  <c r="AN372"/>
  <c r="AN247"/>
  <c r="S346"/>
  <c r="Q319"/>
  <c r="O319" s="1"/>
  <c r="AN85"/>
  <c r="AN63"/>
  <c r="Q96"/>
  <c r="O96" s="1"/>
  <c r="Q100"/>
  <c r="O100" s="1"/>
  <c r="Q33"/>
  <c r="O33" s="1"/>
  <c r="AN77"/>
  <c r="AN251"/>
  <c r="U112"/>
  <c r="O168"/>
  <c r="U99"/>
  <c r="Q115"/>
  <c r="O115" s="1"/>
  <c r="Q82"/>
  <c r="O82" s="1"/>
  <c r="U82"/>
  <c r="AN79"/>
  <c r="U79"/>
  <c r="Q75"/>
  <c r="O75" s="1"/>
  <c r="U75"/>
  <c r="Q94"/>
  <c r="O94" s="1"/>
  <c r="AN314"/>
  <c r="AN306"/>
  <c r="Q273"/>
  <c r="O273" s="1"/>
  <c r="Q293"/>
  <c r="O293" s="1"/>
  <c r="Q204"/>
  <c r="O204" s="1"/>
  <c r="AN68"/>
  <c r="U67"/>
  <c r="O67"/>
  <c r="AN67"/>
  <c r="Q269"/>
  <c r="O269" s="1"/>
  <c r="AN342"/>
  <c r="Q342"/>
  <c r="O342" s="1"/>
  <c r="Q239"/>
  <c r="O239" s="1"/>
  <c r="AN239"/>
  <c r="AN266"/>
  <c r="AN291"/>
  <c r="Q291"/>
  <c r="O291" s="1"/>
  <c r="S318"/>
  <c r="Q328"/>
  <c r="O328" s="1"/>
  <c r="O13"/>
  <c r="S37"/>
  <c r="U30"/>
  <c r="Q30"/>
  <c r="O30" s="1"/>
  <c r="Q90"/>
  <c r="O90" s="1"/>
  <c r="Q161"/>
  <c r="O161" s="1"/>
  <c r="AN335"/>
  <c r="AN61"/>
  <c r="U61"/>
  <c r="Q61"/>
  <c r="O61" s="1"/>
  <c r="Q189"/>
  <c r="O189" s="1"/>
  <c r="AN189"/>
  <c r="Q185"/>
  <c r="O185" s="1"/>
  <c r="Q181"/>
  <c r="O181" s="1"/>
  <c r="AN181"/>
  <c r="AN217"/>
  <c r="Q217"/>
  <c r="O217" s="1"/>
  <c r="Q278"/>
  <c r="O278" s="1"/>
  <c r="AN282"/>
  <c r="Q282"/>
  <c r="O282" s="1"/>
  <c r="Q79"/>
  <c r="O79" s="1"/>
  <c r="AN90"/>
  <c r="AN64"/>
  <c r="U64"/>
  <c r="Q64"/>
  <c r="O64" s="1"/>
  <c r="AN53"/>
  <c r="Q53"/>
  <c r="O53" s="1"/>
  <c r="U108"/>
  <c r="Q108"/>
  <c r="O108" s="1"/>
  <c r="U104"/>
  <c r="Q104"/>
  <c r="O104" s="1"/>
  <c r="U101"/>
  <c r="Q101"/>
  <c r="O101" s="1"/>
  <c r="O135"/>
  <c r="Q198"/>
  <c r="O198" s="1"/>
  <c r="AN198"/>
  <c r="Q206"/>
  <c r="O206" s="1"/>
  <c r="AN206"/>
  <c r="Q214"/>
  <c r="O214" s="1"/>
  <c r="AN214"/>
  <c r="Q275"/>
  <c r="O275" s="1"/>
  <c r="AN308"/>
  <c r="AN87"/>
  <c r="Q87"/>
  <c r="O87" s="1"/>
  <c r="AN338"/>
  <c r="Q338"/>
  <c r="O338" s="1"/>
  <c r="U36"/>
  <c r="Q36"/>
  <c r="O36" s="1"/>
  <c r="AG10"/>
  <c r="AN285"/>
  <c r="Q285"/>
  <c r="O285" s="1"/>
  <c r="Q331"/>
  <c r="O331" s="1"/>
  <c r="Q266"/>
  <c r="O266" s="1"/>
  <c r="AN185"/>
  <c r="AN161"/>
  <c r="Q59"/>
  <c r="O59" s="1"/>
  <c r="AN59"/>
  <c r="U59"/>
  <c r="AN84"/>
  <c r="AN70"/>
  <c r="O70"/>
  <c r="Q152"/>
  <c r="O152" s="1"/>
  <c r="AN152"/>
  <c r="AN349"/>
  <c r="Q349"/>
  <c r="O349" s="1"/>
  <c r="Q353"/>
  <c r="O353" s="1"/>
  <c r="Q248"/>
  <c r="O248" s="1"/>
  <c r="AN248"/>
  <c r="Q34"/>
  <c r="O34" s="1"/>
  <c r="U23"/>
  <c r="Q55"/>
  <c r="O55" s="1"/>
  <c r="AN123"/>
  <c r="AF10"/>
  <c r="U55"/>
  <c r="Q86"/>
  <c r="O86" s="1"/>
  <c r="L166"/>
  <c r="L116" s="1"/>
  <c r="AN82"/>
  <c r="AN176"/>
  <c r="AC10"/>
  <c r="AC375" s="1"/>
  <c r="AC384" s="1"/>
  <c r="AN76"/>
  <c r="Q158"/>
  <c r="O158" s="1"/>
  <c r="AN158"/>
  <c r="AN298"/>
  <c r="Q298"/>
  <c r="O298" s="1"/>
  <c r="Q301"/>
  <c r="O301" s="1"/>
  <c r="AN301"/>
  <c r="Q324"/>
  <c r="O324" s="1"/>
  <c r="AN324"/>
  <c r="AN345"/>
  <c r="O345"/>
  <c r="Q356"/>
  <c r="O356" s="1"/>
  <c r="O20"/>
  <c r="Q76"/>
  <c r="O76" s="1"/>
  <c r="AN268"/>
  <c r="Q109"/>
  <c r="O109" s="1"/>
  <c r="U109"/>
  <c r="AN109"/>
  <c r="AN356"/>
  <c r="Q184"/>
  <c r="O184" s="1"/>
  <c r="AN184"/>
  <c r="AN203"/>
  <c r="Q203"/>
  <c r="O203" s="1"/>
  <c r="Q132"/>
  <c r="O132" s="1"/>
  <c r="AL10"/>
  <c r="AN105"/>
  <c r="Q105"/>
  <c r="O105" s="1"/>
  <c r="AN150"/>
  <c r="AN147"/>
  <c r="AN190"/>
  <c r="Q190"/>
  <c r="O190" s="1"/>
  <c r="Q200"/>
  <c r="O200" s="1"/>
  <c r="AN200"/>
  <c r="Q277"/>
  <c r="O277" s="1"/>
  <c r="AN287"/>
  <c r="Q287"/>
  <c r="O287" s="1"/>
  <c r="AN322"/>
  <c r="O12"/>
  <c r="Q65"/>
  <c r="O65" s="1"/>
  <c r="AN65"/>
  <c r="U65"/>
  <c r="AN111"/>
  <c r="Q111"/>
  <c r="O111" s="1"/>
  <c r="U111"/>
  <c r="Q213"/>
  <c r="O213" s="1"/>
  <c r="AN213"/>
  <c r="AN220"/>
  <c r="Q220"/>
  <c r="O220" s="1"/>
  <c r="Q271"/>
  <c r="O271" s="1"/>
  <c r="AN362"/>
  <c r="Q362"/>
  <c r="O362" s="1"/>
  <c r="AN366"/>
  <c r="Q366"/>
  <c r="O366" s="1"/>
  <c r="AN370"/>
  <c r="Q370"/>
  <c r="O370" s="1"/>
  <c r="Q252"/>
  <c r="O252" s="1"/>
  <c r="AN252"/>
  <c r="AN249"/>
  <c r="Q249"/>
  <c r="O249" s="1"/>
  <c r="Q244"/>
  <c r="O244" s="1"/>
  <c r="I166"/>
  <c r="I116" s="1"/>
  <c r="W375"/>
  <c r="AH10"/>
  <c r="S118"/>
  <c r="AE10"/>
  <c r="AK10"/>
  <c r="AE116"/>
  <c r="R166"/>
  <c r="R116" s="1"/>
  <c r="R375" s="1"/>
  <c r="AN129"/>
  <c r="Q129"/>
  <c r="O129" s="1"/>
  <c r="U58"/>
  <c r="Q58"/>
  <c r="O58" s="1"/>
  <c r="AN58"/>
  <c r="Q52"/>
  <c r="O52" s="1"/>
  <c r="AN52"/>
  <c r="U52"/>
  <c r="AN83"/>
  <c r="Q83"/>
  <c r="O83" s="1"/>
  <c r="O221"/>
  <c r="Q272"/>
  <c r="O272" s="1"/>
  <c r="AN299"/>
  <c r="Q299"/>
  <c r="O299" s="1"/>
  <c r="AN316"/>
  <c r="AN320"/>
  <c r="Q323"/>
  <c r="AN323"/>
  <c r="AN325"/>
  <c r="AN332"/>
  <c r="Q332"/>
  <c r="O332" s="1"/>
  <c r="AN336"/>
  <c r="Q336"/>
  <c r="O336" s="1"/>
  <c r="AN339"/>
  <c r="Q343"/>
  <c r="O343" s="1"/>
  <c r="AN343"/>
  <c r="AN363"/>
  <c r="Q363"/>
  <c r="O363" s="1"/>
  <c r="AN367"/>
  <c r="Q367"/>
  <c r="O367" s="1"/>
  <c r="AM379"/>
  <c r="O15"/>
  <c r="O347"/>
  <c r="U62"/>
  <c r="Q62"/>
  <c r="O62" s="1"/>
  <c r="AN75"/>
  <c r="Q110"/>
  <c r="O110" s="1"/>
  <c r="AN110"/>
  <c r="U110"/>
  <c r="Q156"/>
  <c r="O156" s="1"/>
  <c r="AN156"/>
  <c r="S195"/>
  <c r="AN202"/>
  <c r="AN208"/>
  <c r="Q208"/>
  <c r="AN218"/>
  <c r="Q218"/>
  <c r="O218" s="1"/>
  <c r="Q296"/>
  <c r="O296" s="1"/>
  <c r="S290"/>
  <c r="U26"/>
  <c r="Q26"/>
  <c r="O26" s="1"/>
  <c r="AN54"/>
  <c r="Q54"/>
  <c r="O54" s="1"/>
  <c r="U54"/>
  <c r="AN44"/>
  <c r="O44"/>
  <c r="U44"/>
  <c r="AN89"/>
  <c r="Q78"/>
  <c r="O78" s="1"/>
  <c r="AN78"/>
  <c r="O69"/>
  <c r="AN69"/>
  <c r="AN95"/>
  <c r="Q95"/>
  <c r="AN93"/>
  <c r="AN91"/>
  <c r="Q163"/>
  <c r="O163" s="1"/>
  <c r="AN286"/>
  <c r="AD381"/>
  <c r="AB381"/>
  <c r="Q35"/>
  <c r="O35" s="1"/>
  <c r="U35"/>
  <c r="AN56"/>
  <c r="U56"/>
  <c r="AN50"/>
  <c r="U50"/>
  <c r="O50"/>
  <c r="Q73"/>
  <c r="O73" s="1"/>
  <c r="AN73"/>
  <c r="AN71"/>
  <c r="Q71"/>
  <c r="Q114"/>
  <c r="O114" s="1"/>
  <c r="U114"/>
  <c r="AN114"/>
  <c r="U98"/>
  <c r="Q98"/>
  <c r="O98" s="1"/>
  <c r="AN98"/>
  <c r="Q274"/>
  <c r="O274" s="1"/>
  <c r="AN274"/>
  <c r="AN145"/>
  <c r="Q242"/>
  <c r="O242" s="1"/>
  <c r="Q238"/>
  <c r="O238" s="1"/>
  <c r="Q232"/>
  <c r="O232" s="1"/>
  <c r="S224"/>
  <c r="AN232"/>
  <c r="O134"/>
  <c r="AN178"/>
  <c r="Q178"/>
  <c r="AN294"/>
  <c r="Q294"/>
  <c r="O294" s="1"/>
  <c r="AN309"/>
  <c r="AN333"/>
  <c r="Q333"/>
  <c r="O333" s="1"/>
  <c r="AN360"/>
  <c r="AN368"/>
  <c r="O373"/>
  <c r="AM378"/>
  <c r="AN66"/>
  <c r="U113"/>
  <c r="Q113"/>
  <c r="O113" s="1"/>
  <c r="AN115"/>
  <c r="AN86"/>
  <c r="Q309"/>
  <c r="O309" s="1"/>
  <c r="O136"/>
  <c r="Q303"/>
  <c r="O303" s="1"/>
  <c r="AN348"/>
  <c r="Q348"/>
  <c r="O348" s="1"/>
  <c r="AN352"/>
  <c r="Q313"/>
  <c r="O313" s="1"/>
  <c r="AN265"/>
  <c r="Q265"/>
  <c r="O265" s="1"/>
  <c r="AN305"/>
  <c r="Q305"/>
  <c r="O305" s="1"/>
  <c r="AN144"/>
  <c r="S10" l="1"/>
  <c r="AN318"/>
  <c r="U318"/>
  <c r="O43"/>
  <c r="AE375"/>
  <c r="AG375"/>
  <c r="AG384" s="1"/>
  <c r="AN290"/>
  <c r="U290"/>
  <c r="AN346"/>
  <c r="U346"/>
  <c r="O224"/>
  <c r="AL383"/>
  <c r="AL116"/>
  <c r="AL375"/>
  <c r="AF116"/>
  <c r="AF375"/>
  <c r="AF384" s="1"/>
  <c r="AJ375"/>
  <c r="AH116"/>
  <c r="AH375"/>
  <c r="AI116"/>
  <c r="AI375"/>
  <c r="AI384" s="1"/>
  <c r="AK375"/>
  <c r="AK384" s="1"/>
  <c r="AD116"/>
  <c r="AD375"/>
  <c r="AD384" s="1"/>
  <c r="AJ383"/>
  <c r="AK383"/>
  <c r="AN257"/>
  <c r="AE384"/>
  <c r="S166"/>
  <c r="AN166" s="1"/>
  <c r="AN378"/>
  <c r="AN386" s="1"/>
  <c r="AL384"/>
  <c r="AJ384"/>
  <c r="U224"/>
  <c r="U167"/>
  <c r="AN224"/>
  <c r="U195"/>
  <c r="AH384"/>
  <c r="AN167"/>
  <c r="AB116"/>
  <c r="AB375"/>
  <c r="AB384" s="1"/>
  <c r="AN118"/>
  <c r="Q118"/>
  <c r="O118" s="1"/>
  <c r="AN117"/>
  <c r="Q224"/>
  <c r="O208"/>
  <c r="O195" s="1"/>
  <c r="Q195"/>
  <c r="O290"/>
  <c r="O71"/>
  <c r="O66" s="1"/>
  <c r="O346"/>
  <c r="O11"/>
  <c r="O95"/>
  <c r="O91" s="1"/>
  <c r="Q10"/>
  <c r="Q346"/>
  <c r="Q167"/>
  <c r="O178"/>
  <c r="AN195"/>
  <c r="O323"/>
  <c r="O318" s="1"/>
  <c r="Q318"/>
  <c r="Q290"/>
  <c r="AH383" s="1"/>
  <c r="AD383" l="1"/>
  <c r="O10"/>
  <c r="AE383"/>
  <c r="AF383"/>
  <c r="AI383"/>
  <c r="O167"/>
  <c r="AG383"/>
  <c r="Q166"/>
  <c r="O166"/>
  <c r="O116" s="1"/>
  <c r="O375" s="1"/>
  <c r="U166"/>
  <c r="U375" s="1"/>
  <c r="AN116"/>
  <c r="AN377" s="1"/>
  <c r="Q116" l="1"/>
  <c r="Q375" s="1"/>
  <c r="S375"/>
  <c r="AO377"/>
  <c r="AN379"/>
  <c r="AN384"/>
</calcChain>
</file>

<file path=xl/comments1.xml><?xml version="1.0" encoding="utf-8"?>
<comments xmlns="http://schemas.openxmlformats.org/spreadsheetml/2006/main">
  <authors>
    <author>студент</author>
    <author>User</author>
  </authors>
  <commentList>
    <comment ref="AQ5" authorId="0">
      <text>
        <r>
          <rPr>
            <b/>
            <sz val="8"/>
            <color indexed="81"/>
            <rFont val="Tahoma"/>
            <family val="2"/>
            <charset val="204"/>
          </rPr>
          <t>студент:</t>
        </r>
        <r>
          <rPr>
            <sz val="8"/>
            <color indexed="81"/>
            <rFont val="Tahoma"/>
            <family val="2"/>
            <charset val="204"/>
          </rPr>
          <t xml:space="preserve">
полевая практика </t>
        </r>
      </text>
    </comment>
    <comment ref="T6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психолого-педагогическая</t>
        </r>
      </text>
    </comment>
    <comment ref="AB6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психолого-педагогическая</t>
        </r>
      </text>
    </comment>
    <comment ref="AO6" authorId="0">
      <text>
        <r>
          <rPr>
            <b/>
            <sz val="8"/>
            <color indexed="81"/>
            <rFont val="Tahoma"/>
            <family val="2"/>
            <charset val="204"/>
          </rPr>
          <t>студент:</t>
        </r>
        <r>
          <rPr>
            <sz val="8"/>
            <color indexed="81"/>
            <rFont val="Tahoma"/>
            <family val="2"/>
            <charset val="204"/>
          </rPr>
          <t xml:space="preserve">
ИМЛ</t>
        </r>
      </text>
    </comment>
    <comment ref="AQ6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летняя практика</t>
        </r>
      </text>
    </comment>
    <comment ref="AR6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летняя практика</t>
        </r>
      </text>
    </comment>
    <comment ref="AS6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летняя практика</t>
        </r>
      </text>
    </comment>
    <comment ref="B7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первые дни реб. В школе</t>
        </r>
      </text>
    </comment>
    <comment ref="T7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психолого-педагогическая</t>
        </r>
      </text>
    </comment>
  </commentList>
</comments>
</file>

<file path=xl/comments2.xml><?xml version="1.0" encoding="utf-8"?>
<comments xmlns="http://schemas.openxmlformats.org/spreadsheetml/2006/main">
  <authors>
    <author>1</author>
    <author>Зав практикой</author>
  </authors>
  <commentList>
    <comment ref="AD192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ознакомительная практика </t>
        </r>
      </text>
    </comment>
    <comment ref="AE193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пробные занятия</t>
        </r>
      </text>
    </comment>
    <comment ref="AF193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пробные занятия</t>
        </r>
      </text>
    </comment>
    <comment ref="AH193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пробные занятия</t>
        </r>
      </text>
    </comment>
    <comment ref="AJ193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пробные мероприятия</t>
        </r>
      </text>
    </comment>
    <comment ref="AL193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пробные мероприятия</t>
        </r>
      </text>
    </comment>
    <comment ref="AE221" authorId="1">
      <text>
        <r>
          <rPr>
            <b/>
            <sz val="9"/>
            <color indexed="81"/>
            <rFont val="Tahoma"/>
            <family val="2"/>
            <charset val="204"/>
          </rPr>
          <t>Зав практикой:</t>
        </r>
        <r>
          <rPr>
            <sz val="9"/>
            <color indexed="81"/>
            <rFont val="Tahoma"/>
            <family val="2"/>
            <charset val="204"/>
          </rPr>
          <t xml:space="preserve">
практика наблюдений</t>
        </r>
      </text>
    </comment>
    <comment ref="AI221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ИМЛ</t>
        </r>
      </text>
    </comment>
    <comment ref="AF222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практика по внеклассной работе</t>
        </r>
      </text>
    </comment>
    <comment ref="AG222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практика по внеклассной работе</t>
        </r>
      </text>
    </comment>
    <comment ref="AH222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пробные занятия</t>
        </r>
      </text>
    </comment>
    <comment ref="AI222" authorId="1">
      <text>
        <r>
          <rPr>
            <b/>
            <sz val="9"/>
            <color indexed="81"/>
            <rFont val="Tahoma"/>
            <family val="2"/>
            <charset val="204"/>
          </rPr>
          <t>Зав практикой:</t>
        </r>
        <r>
          <rPr>
            <sz val="9"/>
            <color indexed="81"/>
            <rFont val="Tahoma"/>
            <family val="2"/>
            <charset val="204"/>
          </rPr>
          <t xml:space="preserve">
летняя</t>
        </r>
      </text>
    </comment>
    <comment ref="AH254" authorId="1">
      <text>
        <r>
          <rPr>
            <b/>
            <sz val="9"/>
            <color indexed="81"/>
            <rFont val="Tahoma"/>
            <family val="2"/>
            <charset val="204"/>
          </rPr>
          <t>Зав практикой:</t>
        </r>
        <r>
          <rPr>
            <sz val="9"/>
            <color indexed="81"/>
            <rFont val="Tahoma"/>
            <family val="2"/>
            <charset val="204"/>
          </rPr>
          <t xml:space="preserve">
ознакомительная</t>
        </r>
      </text>
    </comment>
    <comment ref="AJ255" authorId="1">
      <text>
        <r>
          <rPr>
            <b/>
            <sz val="9"/>
            <color indexed="81"/>
            <rFont val="Tahoma"/>
            <family val="2"/>
            <charset val="204"/>
          </rPr>
          <t>Зав практикой:</t>
        </r>
        <r>
          <rPr>
            <sz val="9"/>
            <color indexed="81"/>
            <rFont val="Tahoma"/>
            <family val="2"/>
            <charset val="204"/>
          </rPr>
          <t xml:space="preserve">
производственная</t>
        </r>
      </text>
    </comment>
    <comment ref="AK255" authorId="1">
      <text>
        <r>
          <rPr>
            <b/>
            <sz val="9"/>
            <color indexed="81"/>
            <rFont val="Tahoma"/>
            <family val="2"/>
            <charset val="204"/>
          </rPr>
          <t>Зав практикой:</t>
        </r>
        <r>
          <rPr>
            <sz val="9"/>
            <color indexed="81"/>
            <rFont val="Tahoma"/>
            <family val="2"/>
            <charset val="204"/>
          </rPr>
          <t xml:space="preserve">
производственная</t>
        </r>
      </text>
    </comment>
    <comment ref="AH288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ознакомительная</t>
        </r>
      </text>
    </comment>
    <comment ref="AJ288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ознакомительная</t>
        </r>
      </text>
    </comment>
    <comment ref="AJ289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пробные уроки</t>
        </r>
      </text>
    </comment>
  </commentList>
</comments>
</file>

<file path=xl/sharedStrings.xml><?xml version="1.0" encoding="utf-8"?>
<sst xmlns="http://schemas.openxmlformats.org/spreadsheetml/2006/main" count="631" uniqueCount="506">
  <si>
    <t>Индекс</t>
  </si>
  <si>
    <t>Наименование циклов, разделов, дисциплин, профессиональных модулей, междисциплинарных курсов</t>
  </si>
  <si>
    <t>I курс</t>
  </si>
  <si>
    <t>II курс</t>
  </si>
  <si>
    <t>III курс</t>
  </si>
  <si>
    <t>Всего</t>
  </si>
  <si>
    <t>в том числе:</t>
  </si>
  <si>
    <t>2 сем.</t>
  </si>
  <si>
    <t>3 сем.</t>
  </si>
  <si>
    <t>4 сем.</t>
  </si>
  <si>
    <t>ОД.00</t>
  </si>
  <si>
    <t>ОД.01</t>
  </si>
  <si>
    <t>ОД.02</t>
  </si>
  <si>
    <t>ОД.03</t>
  </si>
  <si>
    <t>ОД.04</t>
  </si>
  <si>
    <t>ОД.05</t>
  </si>
  <si>
    <t>ОД.06</t>
  </si>
  <si>
    <t>ОД.07</t>
  </si>
  <si>
    <t>ОД.08</t>
  </si>
  <si>
    <t>ОД.09</t>
  </si>
  <si>
    <t>ОД.10</t>
  </si>
  <si>
    <t>ОД.11</t>
  </si>
  <si>
    <t>ОД.12</t>
  </si>
  <si>
    <t>ОД.13</t>
  </si>
  <si>
    <t>ОД.14</t>
  </si>
  <si>
    <t>П.00</t>
  </si>
  <si>
    <t>ОП.00</t>
  </si>
  <si>
    <t>ПМ.00</t>
  </si>
  <si>
    <t>Профессиональные модули</t>
  </si>
  <si>
    <t>ПМ.01</t>
  </si>
  <si>
    <t>УП.01</t>
  </si>
  <si>
    <t>ПП.01</t>
  </si>
  <si>
    <t>ПМ.02</t>
  </si>
  <si>
    <t>УП.02</t>
  </si>
  <si>
    <t>ПП.02</t>
  </si>
  <si>
    <t>Экзаменов</t>
  </si>
  <si>
    <t xml:space="preserve"> нед.</t>
  </si>
  <si>
    <t>ПМ.03</t>
  </si>
  <si>
    <t>Учебная нагрузка обучающихся (час)</t>
  </si>
  <si>
    <t>Общеобразовательный цикл</t>
  </si>
  <si>
    <t>Разница</t>
  </si>
  <si>
    <t>ОП.08</t>
  </si>
  <si>
    <t>УП.06</t>
  </si>
  <si>
    <t>ПП.06</t>
  </si>
  <si>
    <t>Всего:</t>
  </si>
  <si>
    <t>Дисциплин и МДК</t>
  </si>
  <si>
    <t>Учебной практики</t>
  </si>
  <si>
    <t>УП.03</t>
  </si>
  <si>
    <t>ИТОГО (вместе с практикой)</t>
  </si>
  <si>
    <t>IV курс</t>
  </si>
  <si>
    <t>5 сем.</t>
  </si>
  <si>
    <t>6 сем.</t>
  </si>
  <si>
    <t>7 сем.</t>
  </si>
  <si>
    <t>8 сем.</t>
  </si>
  <si>
    <t>ОГСЭ.00</t>
  </si>
  <si>
    <t>ЕН.00</t>
  </si>
  <si>
    <t>Консультации на учебную группу по 100 часов в год (всего 400 час.)</t>
  </si>
  <si>
    <t>Факультативные дисциплины</t>
  </si>
  <si>
    <t>ОДБ.12</t>
  </si>
  <si>
    <t>ОДБ.13</t>
  </si>
  <si>
    <t>ОДБ.14</t>
  </si>
  <si>
    <t>ОДБ.15</t>
  </si>
  <si>
    <t>ОДБ.16</t>
  </si>
  <si>
    <t>ОДБ.17</t>
  </si>
  <si>
    <t>ОДБ.18</t>
  </si>
  <si>
    <t>ОДБ.19</t>
  </si>
  <si>
    <t>ОДБ.20</t>
  </si>
  <si>
    <t>ОДБ.21</t>
  </si>
  <si>
    <t>ОДБ.22</t>
  </si>
  <si>
    <t>ОДБ.23</t>
  </si>
  <si>
    <t>ОДБ.24</t>
  </si>
  <si>
    <t>ОДБ.25</t>
  </si>
  <si>
    <t>1 сем.</t>
  </si>
  <si>
    <t>ОГСЭ.06</t>
  </si>
  <si>
    <t>ОГСЭ.07</t>
  </si>
  <si>
    <t>ОГСЭ.08</t>
  </si>
  <si>
    <t>ОГСЭ.09</t>
  </si>
  <si>
    <t>ОГСЭ.10</t>
  </si>
  <si>
    <t>ОГСЭ.11</t>
  </si>
  <si>
    <t>ОГСЭ.12</t>
  </si>
  <si>
    <t>ОГСЭ.13</t>
  </si>
  <si>
    <t>ОГСЭ.14</t>
  </si>
  <si>
    <t>ОГСЭ.15</t>
  </si>
  <si>
    <t>ОГСЭ.16</t>
  </si>
  <si>
    <t>ОГСЭ.17</t>
  </si>
  <si>
    <t>ОГСЭ.18</t>
  </si>
  <si>
    <t>ОГСЭ.19</t>
  </si>
  <si>
    <t>ОГСЭ.20</t>
  </si>
  <si>
    <t>ОГСЭ.21</t>
  </si>
  <si>
    <t>ОГСЭ.22</t>
  </si>
  <si>
    <t>ОГСЭ.23</t>
  </si>
  <si>
    <t>ОГСЭ.24</t>
  </si>
  <si>
    <t>ОГСЭ.25</t>
  </si>
  <si>
    <t>ЕН.03</t>
  </si>
  <si>
    <t>ЕН.04</t>
  </si>
  <si>
    <t>ЕН.05</t>
  </si>
  <si>
    <t>ЕН.06</t>
  </si>
  <si>
    <t>ЕН.07</t>
  </si>
  <si>
    <t>ЕН.08</t>
  </si>
  <si>
    <t>ЕН.09</t>
  </si>
  <si>
    <t>ЕН.10</t>
  </si>
  <si>
    <t>ЕН.11</t>
  </si>
  <si>
    <t>ЕН.12</t>
  </si>
  <si>
    <t>ЕН.13</t>
  </si>
  <si>
    <t>ЕН.14</t>
  </si>
  <si>
    <t>ЕН.15</t>
  </si>
  <si>
    <t>ЕН.16</t>
  </si>
  <si>
    <t>ЕН.17</t>
  </si>
  <si>
    <t>ЕН.18</t>
  </si>
  <si>
    <t>ЕН.19</t>
  </si>
  <si>
    <t>ЕН.20</t>
  </si>
  <si>
    <t>ЕН.21</t>
  </si>
  <si>
    <t>ЕН.22</t>
  </si>
  <si>
    <t>ЕН.23</t>
  </si>
  <si>
    <t>ЕН.24</t>
  </si>
  <si>
    <t>ЕН.25</t>
  </si>
  <si>
    <t>ОП.09</t>
  </si>
  <si>
    <t>ОП.10</t>
  </si>
  <si>
    <t>ОП.11</t>
  </si>
  <si>
    <t>ОП.12</t>
  </si>
  <si>
    <t>ОП.13</t>
  </si>
  <si>
    <t>ОП.14</t>
  </si>
  <si>
    <t>ОП.15</t>
  </si>
  <si>
    <t>ОП.16</t>
  </si>
  <si>
    <t>ОП.17</t>
  </si>
  <si>
    <t>ОП.18</t>
  </si>
  <si>
    <t>ОП.19</t>
  </si>
  <si>
    <t>ОП.20</t>
  </si>
  <si>
    <t>ОП.21</t>
  </si>
  <si>
    <t>ОП.22</t>
  </si>
  <si>
    <t>ОП.23</t>
  </si>
  <si>
    <t>ОП.24</t>
  </si>
  <si>
    <t>ОП.25</t>
  </si>
  <si>
    <t>МДК.01.09</t>
  </si>
  <si>
    <t>МДК.01.10</t>
  </si>
  <si>
    <t>МДК.01.11</t>
  </si>
  <si>
    <t>МДК.01.12</t>
  </si>
  <si>
    <t>МДК.01.13</t>
  </si>
  <si>
    <t>МДК.01.14</t>
  </si>
  <si>
    <t>МДК.01.15</t>
  </si>
  <si>
    <t>МДК.01.16</t>
  </si>
  <si>
    <t>МДК.01.17</t>
  </si>
  <si>
    <t>МДК.01.18</t>
  </si>
  <si>
    <t>МДК.01.19</t>
  </si>
  <si>
    <t>МДК.01.20</t>
  </si>
  <si>
    <t>МДК.01.21</t>
  </si>
  <si>
    <t>МДК.01.22</t>
  </si>
  <si>
    <t>МДК.01.23</t>
  </si>
  <si>
    <t>МДК.01.24</t>
  </si>
  <si>
    <t>МДК.01.25</t>
  </si>
  <si>
    <t>МДК.02.02</t>
  </si>
  <si>
    <t>МДК.02.03</t>
  </si>
  <si>
    <t>МДК.02.04</t>
  </si>
  <si>
    <t>МДК.02.05</t>
  </si>
  <si>
    <t>МДК.02.06</t>
  </si>
  <si>
    <t>МДК.02.07</t>
  </si>
  <si>
    <t>МДК.02.08</t>
  </si>
  <si>
    <t>МДК.02.09</t>
  </si>
  <si>
    <t>МДК.02.10</t>
  </si>
  <si>
    <t>МДК.02.11</t>
  </si>
  <si>
    <t>МДК.02.12</t>
  </si>
  <si>
    <t>МДК.02.13</t>
  </si>
  <si>
    <t>МДК.02.14</t>
  </si>
  <si>
    <t>МДК.02.15</t>
  </si>
  <si>
    <t>МДК.02.16</t>
  </si>
  <si>
    <t>МДК.02.17</t>
  </si>
  <si>
    <t>МДК.02.18</t>
  </si>
  <si>
    <t>МДК.02.19</t>
  </si>
  <si>
    <t>МДК.02.20</t>
  </si>
  <si>
    <t>МДК.02.21</t>
  </si>
  <si>
    <t>МДК.02.22</t>
  </si>
  <si>
    <t>МДК.02.23</t>
  </si>
  <si>
    <t>МДК.02.24</t>
  </si>
  <si>
    <t>МДК.02.25</t>
  </si>
  <si>
    <t>МДК.03.03</t>
  </si>
  <si>
    <t>МДК.03.04</t>
  </si>
  <si>
    <t>МДК.03.05</t>
  </si>
  <si>
    <t>МДК.03.06</t>
  </si>
  <si>
    <t>МДК.03.07</t>
  </si>
  <si>
    <t>МДК.03.08</t>
  </si>
  <si>
    <t>МДК.03.09</t>
  </si>
  <si>
    <t>МДК.03.10</t>
  </si>
  <si>
    <t>МДК.03.11</t>
  </si>
  <si>
    <t>МДК.03.12</t>
  </si>
  <si>
    <t>МДК.03.13</t>
  </si>
  <si>
    <t>МДК.03.14</t>
  </si>
  <si>
    <t>МДК.03.15</t>
  </si>
  <si>
    <t>МДК.03.16</t>
  </si>
  <si>
    <t>МДК.03.17</t>
  </si>
  <si>
    <t>МДК.03.18</t>
  </si>
  <si>
    <t>МДК.03.19</t>
  </si>
  <si>
    <t>МДК.03.20</t>
  </si>
  <si>
    <t>МДК.03.21</t>
  </si>
  <si>
    <t>МДК.03.22</t>
  </si>
  <si>
    <t>МДК.03.23</t>
  </si>
  <si>
    <t>МДК.03.24</t>
  </si>
  <si>
    <t>МДК.03.25</t>
  </si>
  <si>
    <t>ПП.03</t>
  </si>
  <si>
    <t>МДК.04.02</t>
  </si>
  <si>
    <t>МДК.04.03</t>
  </si>
  <si>
    <t>МДК.04.04</t>
  </si>
  <si>
    <t>МДК.04.05</t>
  </si>
  <si>
    <t>МДК.04.06</t>
  </si>
  <si>
    <t>МДК.04.07</t>
  </si>
  <si>
    <t>МДК.04.08</t>
  </si>
  <si>
    <t>МДК.04.09</t>
  </si>
  <si>
    <t>МДК.04.10</t>
  </si>
  <si>
    <t>МДК.04.11</t>
  </si>
  <si>
    <t>МДК.04.12</t>
  </si>
  <si>
    <t>МДК.04.13</t>
  </si>
  <si>
    <t>МДК.04.14</t>
  </si>
  <si>
    <t>МДК.04.15</t>
  </si>
  <si>
    <t>МДК.04.16</t>
  </si>
  <si>
    <t>МДК.04.17</t>
  </si>
  <si>
    <t>МДК.04.18</t>
  </si>
  <si>
    <t>МДК.04.19</t>
  </si>
  <si>
    <t>МДК.04.20</t>
  </si>
  <si>
    <t>МДК.04.21</t>
  </si>
  <si>
    <t>МДК.04.22</t>
  </si>
  <si>
    <t>МДК.04.23</t>
  </si>
  <si>
    <t>МДК.04.24</t>
  </si>
  <si>
    <t>МДК.04.25</t>
  </si>
  <si>
    <t>ПМ.05</t>
  </si>
  <si>
    <t>МДК.05.01</t>
  </si>
  <si>
    <t>МДК.05.02</t>
  </si>
  <si>
    <t>МДК.05.03</t>
  </si>
  <si>
    <t>МДК.05.04</t>
  </si>
  <si>
    <t>МДК.05.05</t>
  </si>
  <si>
    <t>МДК.05.06</t>
  </si>
  <si>
    <t>МДК.05.07</t>
  </si>
  <si>
    <t>МДК.05.08</t>
  </si>
  <si>
    <t>МДК.05.09</t>
  </si>
  <si>
    <t>МДК.05.10</t>
  </si>
  <si>
    <t>МДК.05.11</t>
  </si>
  <si>
    <t>МДК.05.12</t>
  </si>
  <si>
    <t>МДК.05.13</t>
  </si>
  <si>
    <t>МДК.05.14</t>
  </si>
  <si>
    <t>МДК.05.15</t>
  </si>
  <si>
    <t>МДК.05.16</t>
  </si>
  <si>
    <t>МДК.05.17</t>
  </si>
  <si>
    <t>МДК.05.18</t>
  </si>
  <si>
    <t>МДК.05.19</t>
  </si>
  <si>
    <t>МДК.05.20</t>
  </si>
  <si>
    <t>МДК.05.21</t>
  </si>
  <si>
    <t>МДК.05.22</t>
  </si>
  <si>
    <t>МДК.05.23</t>
  </si>
  <si>
    <t>МДК.05.24</t>
  </si>
  <si>
    <t>МДК.05.25</t>
  </si>
  <si>
    <t>УП.05</t>
  </si>
  <si>
    <t>ПП.05</t>
  </si>
  <si>
    <t>ПМ.06</t>
  </si>
  <si>
    <t>МДК.06.01</t>
  </si>
  <si>
    <t>МДК.06.02</t>
  </si>
  <si>
    <t>МДК.06.03</t>
  </si>
  <si>
    <t>МДК.06.04</t>
  </si>
  <si>
    <t>МДК.06.05</t>
  </si>
  <si>
    <t>МДК.06.06</t>
  </si>
  <si>
    <t>МДК.06.07</t>
  </si>
  <si>
    <t>МДК.06.08</t>
  </si>
  <si>
    <t>МДК.06.09</t>
  </si>
  <si>
    <t>МДК.06.10</t>
  </si>
  <si>
    <t>МДК.06.11</t>
  </si>
  <si>
    <t>МДК.06.12</t>
  </si>
  <si>
    <t>МДК.06.13</t>
  </si>
  <si>
    <t>МДК.06.14</t>
  </si>
  <si>
    <t>МДК.06.15</t>
  </si>
  <si>
    <t>МДК.06.16</t>
  </si>
  <si>
    <t>МДК.06.17</t>
  </si>
  <si>
    <t>МДК.06.18</t>
  </si>
  <si>
    <t>МДК.06.19</t>
  </si>
  <si>
    <t>МДК.06.20</t>
  </si>
  <si>
    <t>МДК.06.21</t>
  </si>
  <si>
    <t>МДК.06.22</t>
  </si>
  <si>
    <t>МДК.06.23</t>
  </si>
  <si>
    <t>МДК.06.24</t>
  </si>
  <si>
    <t>МДК.06.25</t>
  </si>
  <si>
    <t>ПМ.07</t>
  </si>
  <si>
    <t>МДК.07.01</t>
  </si>
  <si>
    <t>МДК.07.02</t>
  </si>
  <si>
    <t>МДК.07.03</t>
  </si>
  <si>
    <t>МДК.07.04</t>
  </si>
  <si>
    <t>МДК.07.05</t>
  </si>
  <si>
    <t>МДК.07.06</t>
  </si>
  <si>
    <t>МДК.07.07</t>
  </si>
  <si>
    <t>МДК.07.08</t>
  </si>
  <si>
    <t>МДК.07.09</t>
  </si>
  <si>
    <t>МДК.07.10</t>
  </si>
  <si>
    <t>МДК.07.11</t>
  </si>
  <si>
    <t>МДК.07.12</t>
  </si>
  <si>
    <t>МДК.07.13</t>
  </si>
  <si>
    <t>МДК.07.14</t>
  </si>
  <si>
    <t>МДК.07.15</t>
  </si>
  <si>
    <t>МДК.07.16</t>
  </si>
  <si>
    <t>МДК.07.17</t>
  </si>
  <si>
    <t>МДК.07.18</t>
  </si>
  <si>
    <t>МДК.07.19</t>
  </si>
  <si>
    <t>МДК.07.20</t>
  </si>
  <si>
    <t>МДК.07.21</t>
  </si>
  <si>
    <t>МДК.07.22</t>
  </si>
  <si>
    <t>МДК.07.23</t>
  </si>
  <si>
    <t>МДК.07.24</t>
  </si>
  <si>
    <t>МДК.07.25</t>
  </si>
  <si>
    <t>УП.07</t>
  </si>
  <si>
    <t>ПП.07</t>
  </si>
  <si>
    <t>Дифференцированных зачетов</t>
  </si>
  <si>
    <t>Консультации на учебную группу на весь период обучения</t>
  </si>
  <si>
    <t>Иностранный язык</t>
  </si>
  <si>
    <t>Математика</t>
  </si>
  <si>
    <t>Физическая культура</t>
  </si>
  <si>
    <t>Основы философии</t>
  </si>
  <si>
    <t>История</t>
  </si>
  <si>
    <t xml:space="preserve"> </t>
  </si>
  <si>
    <t>Педагогика</t>
  </si>
  <si>
    <t>Психология</t>
  </si>
  <si>
    <t>Безопасность жизнедеятельности</t>
  </si>
  <si>
    <t xml:space="preserve">1. График учебного процесса 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</si>
  <si>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</si>
  <si>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</si>
  <si>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</si>
  <si>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</si>
  <si>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</si>
  <si>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</si>
  <si>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</si>
  <si>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</si>
  <si>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</si>
  <si>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</si>
  <si>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</si>
  <si>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</si>
  <si>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</si>
  <si>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1-7</t>
  </si>
  <si>
    <t>8-14</t>
  </si>
  <si>
    <t>15-21</t>
  </si>
  <si>
    <t>22-28</t>
  </si>
  <si>
    <t>29-5</t>
  </si>
  <si>
    <t>6-12</t>
  </si>
  <si>
    <t>13-19</t>
  </si>
  <si>
    <t>20-26</t>
  </si>
  <si>
    <t>27-2</t>
  </si>
  <si>
    <t>3-9</t>
  </si>
  <si>
    <t>10-16</t>
  </si>
  <si>
    <t>17-23</t>
  </si>
  <si>
    <t>24-30</t>
  </si>
  <si>
    <t>29-4</t>
  </si>
  <si>
    <t>5-11</t>
  </si>
  <si>
    <t>12-18</t>
  </si>
  <si>
    <t>19-25</t>
  </si>
  <si>
    <t>26-1</t>
  </si>
  <si>
    <t>2-8</t>
  </si>
  <si>
    <t>9-15</t>
  </si>
  <si>
    <t>16-22</t>
  </si>
  <si>
    <t>23-1</t>
  </si>
  <si>
    <t>23-29</t>
  </si>
  <si>
    <t>30-5</t>
  </si>
  <si>
    <t>27-3</t>
  </si>
  <si>
    <t>4-10</t>
  </si>
  <si>
    <t>11-17</t>
  </si>
  <si>
    <t>18-24</t>
  </si>
  <si>
    <t>25-31</t>
  </si>
  <si>
    <t>24-31</t>
  </si>
  <si>
    <t>у</t>
  </si>
  <si>
    <t>зк</t>
  </si>
  <si>
    <t>э</t>
  </si>
  <si>
    <t>лк</t>
  </si>
  <si>
    <t>=</t>
  </si>
  <si>
    <t>::</t>
  </si>
  <si>
    <t>оо</t>
  </si>
  <si>
    <t>П</t>
  </si>
  <si>
    <t>D</t>
  </si>
  <si>
    <t>Ш</t>
  </si>
  <si>
    <t>*</t>
  </si>
  <si>
    <t>Условные обозначения:</t>
  </si>
  <si>
    <t>теоретическое обучение</t>
  </si>
  <si>
    <t>учебная практика (концентрированная)</t>
  </si>
  <si>
    <t>каникулы</t>
  </si>
  <si>
    <t>промежуточная аттестация</t>
  </si>
  <si>
    <t>подготовка выпускной квалификационной работы</t>
  </si>
  <si>
    <t>*7</t>
  </si>
  <si>
    <t>*8</t>
  </si>
  <si>
    <t>Учебная практика</t>
  </si>
  <si>
    <t>Производственная практика</t>
  </si>
  <si>
    <t>Эффективное поведение на рынке труда</t>
  </si>
  <si>
    <t>Зачётов</t>
  </si>
  <si>
    <t>ФГОС</t>
  </si>
  <si>
    <t>Возрастная анатомия, физиология и  гигиена</t>
  </si>
  <si>
    <t>Экзамен (квалификационный)</t>
  </si>
  <si>
    <t>Информатика и информационно-коммуникационные технологии в профессиональной деятельности</t>
  </si>
  <si>
    <t>Правовое обеспечение профессиональной деятельности</t>
  </si>
  <si>
    <t>Общий гуманитарный и социально-экономический учебный цикл</t>
  </si>
  <si>
    <t>Математический и общий естественно-научный учебный цикл</t>
  </si>
  <si>
    <t>Профессиональный учебный цикл</t>
  </si>
  <si>
    <t>Общепрофессиональные дисциплины</t>
  </si>
  <si>
    <t>Русский язык</t>
  </si>
  <si>
    <t>Литература</t>
  </si>
  <si>
    <t>ИП</t>
  </si>
  <si>
    <t>Государственная итоговая аттестация</t>
  </si>
  <si>
    <t>практика производственная (по профилю специальности) (концентрированная)</t>
  </si>
  <si>
    <t>ОГСЭ.01.</t>
  </si>
  <si>
    <t>ОГСЭ.02.</t>
  </si>
  <si>
    <t>ОГСЭ.03.</t>
  </si>
  <si>
    <t>ОГСЭ.04.</t>
  </si>
  <si>
    <t>ЕН.02.</t>
  </si>
  <si>
    <t>ОП.01.</t>
  </si>
  <si>
    <t>ОП.02.</t>
  </si>
  <si>
    <t>ОП.03.</t>
  </si>
  <si>
    <t>ОП.04.</t>
  </si>
  <si>
    <t>ОП.05.</t>
  </si>
  <si>
    <t>ОП.06.</t>
  </si>
  <si>
    <t>ОП.07.</t>
  </si>
  <si>
    <t>ОП.08.</t>
  </si>
  <si>
    <t>МДК.01.01.</t>
  </si>
  <si>
    <t>МДК.02.01.</t>
  </si>
  <si>
    <t>МДК.03.01.</t>
  </si>
  <si>
    <t>ГИА</t>
  </si>
  <si>
    <t>преддипломная практика</t>
  </si>
  <si>
    <t>неделя отсутствует</t>
  </si>
  <si>
    <t>государственная итоговая аттестация (защита выпускной квалификационной работы)</t>
  </si>
  <si>
    <t>*2</t>
  </si>
  <si>
    <t>Общий объем образовательной программы</t>
  </si>
  <si>
    <t>Самостоятельная работа</t>
  </si>
  <si>
    <t>Консультации</t>
  </si>
  <si>
    <t>курсовое проектирование</t>
  </si>
  <si>
    <t>География</t>
  </si>
  <si>
    <t>Физика</t>
  </si>
  <si>
    <t>Химия</t>
  </si>
  <si>
    <t>Биология</t>
  </si>
  <si>
    <t>Формы промежуточной аттестации</t>
  </si>
  <si>
    <t>История музыки и музыкальная литература</t>
  </si>
  <si>
    <t>Элементарная теория музыки, гармония</t>
  </si>
  <si>
    <t>Анализ музыкальных произведений</t>
  </si>
  <si>
    <t>Сольфеджио</t>
  </si>
  <si>
    <t>ОП.09.</t>
  </si>
  <si>
    <t>Ритмика и основы хореографии</t>
  </si>
  <si>
    <t>ОП.10.</t>
  </si>
  <si>
    <t>ОП.11.</t>
  </si>
  <si>
    <t>ОП.12.</t>
  </si>
  <si>
    <t>Хороведение</t>
  </si>
  <si>
    <t>ОП.13.</t>
  </si>
  <si>
    <t>Основы игры на цифровых музыкальных инструментах</t>
  </si>
  <si>
    <t>Организация музыкальных занятий и музыкального досуга в ДОО</t>
  </si>
  <si>
    <t>Теоретические и методические основы музыкального образования детей в ДОО</t>
  </si>
  <si>
    <t>*5</t>
  </si>
  <si>
    <t>Преподавание музыки и организация внеурочных музыкальных мероприятий в общеобразовательных организациях</t>
  </si>
  <si>
    <t>Теоретические и методические основы музыкального образования детей в общеобразовательных организациях</t>
  </si>
  <si>
    <t>Педагогическая музыкально-исполнительская деятельность</t>
  </si>
  <si>
    <t>МДК.03.02.</t>
  </si>
  <si>
    <t>МДК.03.03.</t>
  </si>
  <si>
    <t>МДК.03.04.</t>
  </si>
  <si>
    <t>Вокальный класс</t>
  </si>
  <si>
    <t>Хоровой класс и управление хором</t>
  </si>
  <si>
    <t>Музыкально-инструментальный класс (ОМИ+аккомпанемент)</t>
  </si>
  <si>
    <t>Хоровое дирижирование</t>
  </si>
  <si>
    <t>Хоровая аранжировка</t>
  </si>
  <si>
    <t>ПМ.04</t>
  </si>
  <si>
    <t>Методическое обеспечение процесса музыкального образования</t>
  </si>
  <si>
    <t>МДК.04.01.</t>
  </si>
  <si>
    <t>УП.04</t>
  </si>
  <si>
    <t>ПП.04</t>
  </si>
  <si>
    <t>Основы методической работы учителя музыки и музыкального руководителя</t>
  </si>
  <si>
    <t>Основы музыкальной педагогики и музыкальной психологии</t>
  </si>
  <si>
    <t>Основы шахмат</t>
  </si>
  <si>
    <t>Производственной практики</t>
  </si>
  <si>
    <t>Дифф. зачетов без ФК</t>
  </si>
  <si>
    <t>Иные формы контроля</t>
  </si>
  <si>
    <t>Объём работы обучающихся во взаимодействии с преподавателем</t>
  </si>
  <si>
    <t>уроки</t>
  </si>
  <si>
    <t>лабораторных занятий</t>
  </si>
  <si>
    <t>практических занятий</t>
  </si>
  <si>
    <t>лекций</t>
  </si>
  <si>
    <t>семинары</t>
  </si>
  <si>
    <t>О.00</t>
  </si>
  <si>
    <t>ОУП</t>
  </si>
  <si>
    <t>Общие учебные предметы</t>
  </si>
  <si>
    <t>ОУП.01</t>
  </si>
  <si>
    <t>ОУП.02</t>
  </si>
  <si>
    <t>ОУП.03</t>
  </si>
  <si>
    <t>ОУП.04</t>
  </si>
  <si>
    <t>ОУП.05</t>
  </si>
  <si>
    <t>ОУП.06</t>
  </si>
  <si>
    <t>ОУП.07</t>
  </si>
  <si>
    <t>ОУП.08</t>
  </si>
  <si>
    <t>ОУП.09</t>
  </si>
  <si>
    <t>ОУП.10</t>
  </si>
  <si>
    <t>ОУП.11</t>
  </si>
  <si>
    <t>Иные формы контроля (аттестационная контрольная работа, отчёт по практике)</t>
  </si>
  <si>
    <t>Информатика</t>
  </si>
  <si>
    <t>Основы безопасности и защиты Родины</t>
  </si>
  <si>
    <t>ОУПу</t>
  </si>
  <si>
    <t>Общие учебные предметы (углублённые)</t>
  </si>
  <si>
    <t>ОУПу.01</t>
  </si>
  <si>
    <t>ОУПу.02</t>
  </si>
  <si>
    <t>Обшествознание</t>
  </si>
  <si>
    <t>ОУПу.03</t>
  </si>
  <si>
    <t>УПВ</t>
  </si>
  <si>
    <t>Дополнительные учебные предметы, курсы (по выбору)</t>
  </si>
  <si>
    <t>УПВ. 01</t>
  </si>
  <si>
    <t>УПВ. 02</t>
  </si>
  <si>
    <t>УПВ. 03</t>
  </si>
  <si>
    <t>Россия - моя история</t>
  </si>
  <si>
    <t>Основы научного познания и саморазвития</t>
  </si>
  <si>
    <r>
      <t>Индивидуальный проект</t>
    </r>
    <r>
      <rPr>
        <i/>
        <sz val="8"/>
        <color indexed="8"/>
        <rFont val="Arial"/>
        <family val="2"/>
        <charset val="204"/>
      </rPr>
      <t xml:space="preserve"> (предметом не является)</t>
    </r>
  </si>
  <si>
    <t>Экзамены по учебным предметам, дисциплинам, МДК, ПМ</t>
  </si>
  <si>
    <t>практическая подготовка (из гр. …)</t>
  </si>
  <si>
    <t>профориентированное содержание (из гр. …)</t>
  </si>
  <si>
    <t>Музыкальное образование (приём 2024 - выпуск 2028) ФГОС 3+</t>
  </si>
  <si>
    <t>Музыкальное образование (приём 2024-выпуск 2028) ФГОС 3+</t>
  </si>
  <si>
    <t>*1</t>
  </si>
</sst>
</file>

<file path=xl/styles.xml><?xml version="1.0" encoding="utf-8"?>
<styleSheet xmlns="http://schemas.openxmlformats.org/spreadsheetml/2006/main">
  <numFmts count="1">
    <numFmt numFmtId="164" formatCode="0.0"/>
  </numFmts>
  <fonts count="34">
    <font>
      <sz val="11"/>
      <color theme="1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Arial Cyr"/>
      <charset val="204"/>
    </font>
    <font>
      <sz val="8"/>
      <color indexed="8"/>
      <name val="Calibri"/>
      <family val="2"/>
      <charset val="204"/>
    </font>
    <font>
      <sz val="8"/>
      <color indexed="8"/>
      <name val="Cambria"/>
      <family val="1"/>
      <charset val="204"/>
    </font>
    <font>
      <b/>
      <sz val="8"/>
      <name val="Cambria"/>
      <family val="1"/>
      <charset val="204"/>
    </font>
    <font>
      <sz val="8"/>
      <color indexed="8"/>
      <name val="Times New Roman"/>
      <family val="1"/>
      <charset val="204"/>
    </font>
    <font>
      <sz val="10"/>
      <name val="Cambria"/>
      <family val="1"/>
      <charset val="204"/>
    </font>
    <font>
      <sz val="10"/>
      <color indexed="8"/>
      <name val="Cambria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Symbol"/>
      <family val="1"/>
      <charset val="2"/>
    </font>
    <font>
      <b/>
      <sz val="10"/>
      <name val="Symbol"/>
      <family val="1"/>
      <charset val="2"/>
    </font>
    <font>
      <sz val="10"/>
      <color indexed="8"/>
      <name val="Calibri"/>
      <family val="2"/>
      <charset val="204"/>
    </font>
    <font>
      <b/>
      <sz val="9"/>
      <name val="Arial Cyr"/>
      <family val="2"/>
      <charset val="204"/>
    </font>
    <font>
      <b/>
      <sz val="9"/>
      <name val="Arial Cyr"/>
      <charset val="204"/>
    </font>
    <font>
      <b/>
      <sz val="9"/>
      <name val="Symbol"/>
      <family val="1"/>
      <charset val="2"/>
    </font>
    <font>
      <sz val="7"/>
      <color indexed="8"/>
      <name val="Arial"/>
      <family val="2"/>
      <charset val="204"/>
    </font>
    <font>
      <b/>
      <sz val="7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6"/>
      <color indexed="8"/>
      <name val="Arial"/>
      <family val="2"/>
      <charset val="204"/>
    </font>
    <font>
      <b/>
      <sz val="6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i/>
      <sz val="8"/>
      <color indexed="8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5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1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/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1" fontId="2" fillId="0" borderId="19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vertical="top" wrapText="1"/>
      <protection hidden="1"/>
    </xf>
    <xf numFmtId="0" fontId="2" fillId="0" borderId="1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/>
    </xf>
    <xf numFmtId="0" fontId="2" fillId="0" borderId="28" xfId="0" applyFont="1" applyFill="1" applyBorder="1" applyAlignment="1">
      <alignment vertical="top" wrapText="1"/>
    </xf>
    <xf numFmtId="0" fontId="2" fillId="0" borderId="2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 wrapText="1"/>
    </xf>
    <xf numFmtId="1" fontId="1" fillId="0" borderId="19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3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49" fontId="0" fillId="0" borderId="1" xfId="0" applyNumberFormat="1" applyBorder="1" applyAlignment="1">
      <alignment textRotation="90"/>
    </xf>
    <xf numFmtId="49" fontId="0" fillId="0" borderId="3" xfId="0" applyNumberFormat="1" applyBorder="1" applyAlignment="1">
      <alignment textRotation="90"/>
    </xf>
    <xf numFmtId="49" fontId="0" fillId="0" borderId="2" xfId="0" applyNumberFormat="1" applyBorder="1" applyAlignment="1">
      <alignment textRotation="90"/>
    </xf>
    <xf numFmtId="0" fontId="0" fillId="0" borderId="19" xfId="0" applyBorder="1" applyAlignment="1">
      <alignment horizontal="center"/>
    </xf>
    <xf numFmtId="1" fontId="8" fillId="0" borderId="1" xfId="0" applyNumberFormat="1" applyFont="1" applyBorder="1" applyAlignment="1"/>
    <xf numFmtId="0" fontId="0" fillId="2" borderId="1" xfId="0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9" fillId="2" borderId="1" xfId="0" applyFont="1" applyFill="1" applyBorder="1" applyAlignment="1"/>
    <xf numFmtId="0" fontId="0" fillId="0" borderId="1" xfId="0" applyBorder="1"/>
    <xf numFmtId="0" fontId="10" fillId="2" borderId="1" xfId="0" applyFont="1" applyFill="1" applyBorder="1" applyAlignment="1"/>
    <xf numFmtId="0" fontId="9" fillId="2" borderId="1" xfId="0" applyNumberFormat="1" applyFont="1" applyFill="1" applyBorder="1" applyAlignment="1"/>
    <xf numFmtId="0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0" fontId="16" fillId="2" borderId="1" xfId="0" applyFont="1" applyFill="1" applyBorder="1" applyAlignment="1"/>
    <xf numFmtId="0" fontId="17" fillId="0" borderId="1" xfId="0" applyFont="1" applyBorder="1" applyAlignment="1">
      <alignment horizontal="center" vertical="center"/>
    </xf>
    <xf numFmtId="0" fontId="0" fillId="0" borderId="27" xfId="0" applyBorder="1"/>
    <xf numFmtId="0" fontId="30" fillId="0" borderId="2" xfId="0" applyFont="1" applyBorder="1"/>
    <xf numFmtId="0" fontId="30" fillId="0" borderId="0" xfId="0" applyFont="1"/>
    <xf numFmtId="0" fontId="30" fillId="0" borderId="0" xfId="0" applyFont="1" applyBorder="1"/>
    <xf numFmtId="0" fontId="2" fillId="0" borderId="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vertical="center"/>
    </xf>
    <xf numFmtId="0" fontId="31" fillId="3" borderId="0" xfId="0" applyFont="1" applyFill="1" applyAlignment="1">
      <alignment vertical="center"/>
    </xf>
    <xf numFmtId="1" fontId="2" fillId="0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1" fontId="1" fillId="5" borderId="1" xfId="0" applyNumberFormat="1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vertical="center" wrapText="1"/>
    </xf>
    <xf numFmtId="164" fontId="23" fillId="0" borderId="19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20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textRotation="90" wrapText="1"/>
    </xf>
    <xf numFmtId="0" fontId="2" fillId="0" borderId="28" xfId="0" applyFont="1" applyFill="1" applyBorder="1" applyAlignment="1">
      <alignment horizontal="left" vertical="top" textRotation="90" wrapText="1"/>
    </xf>
    <xf numFmtId="0" fontId="1" fillId="5" borderId="20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left" vertical="top" wrapText="1" shrinkToFit="1"/>
    </xf>
    <xf numFmtId="1" fontId="1" fillId="5" borderId="19" xfId="0" applyNumberFormat="1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 applyProtection="1">
      <alignment vertical="top" wrapText="1"/>
      <protection hidden="1"/>
    </xf>
    <xf numFmtId="0" fontId="1" fillId="7" borderId="7" xfId="0" applyFont="1" applyFill="1" applyBorder="1" applyAlignment="1" applyProtection="1">
      <alignment vertical="top" wrapText="1"/>
      <protection hidden="1"/>
    </xf>
    <xf numFmtId="0" fontId="1" fillId="7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" fontId="1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24" fillId="7" borderId="1" xfId="0" applyFont="1" applyFill="1" applyBorder="1" applyAlignment="1">
      <alignment horizontal="left" vertical="top" wrapText="1"/>
    </xf>
    <xf numFmtId="0" fontId="1" fillId="0" borderId="7" xfId="0" applyFont="1" applyFill="1" applyBorder="1" applyAlignment="1" applyProtection="1">
      <alignment vertical="top" wrapText="1"/>
      <protection hidden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" fontId="2" fillId="7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7" borderId="1" xfId="0" applyNumberFormat="1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2" fillId="5" borderId="19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7" xfId="0" applyFont="1" applyFill="1" applyBorder="1" applyAlignment="1" applyProtection="1">
      <alignment horizontal="left" vertical="top" wrapText="1"/>
      <protection hidden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 wrapText="1"/>
    </xf>
    <xf numFmtId="0" fontId="27" fillId="0" borderId="20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textRotation="90" wrapText="1"/>
    </xf>
    <xf numFmtId="0" fontId="2" fillId="0" borderId="22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top" wrapText="1"/>
    </xf>
    <xf numFmtId="0" fontId="27" fillId="0" borderId="24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center"/>
    </xf>
    <xf numFmtId="0" fontId="2" fillId="8" borderId="7" xfId="0" applyFont="1" applyFill="1" applyBorder="1" applyAlignment="1" applyProtection="1">
      <alignment vertical="top" wrapText="1"/>
      <protection hidden="1"/>
    </xf>
    <xf numFmtId="0" fontId="2" fillId="8" borderId="1" xfId="0" applyFont="1" applyFill="1" applyBorder="1" applyAlignment="1">
      <alignment horizontal="left" vertical="top" wrapText="1"/>
    </xf>
    <xf numFmtId="0" fontId="2" fillId="8" borderId="4" xfId="0" applyFont="1" applyFill="1" applyBorder="1" applyAlignment="1">
      <alignment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/>
    </xf>
    <xf numFmtId="1" fontId="2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" fontId="2" fillId="8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8" borderId="1" xfId="0" applyNumberFormat="1" applyFont="1" applyFill="1" applyBorder="1" applyAlignment="1">
      <alignment horizontal="center" vertical="center"/>
    </xf>
    <xf numFmtId="0" fontId="2" fillId="8" borderId="0" xfId="0" applyFont="1" applyFill="1" applyBorder="1"/>
    <xf numFmtId="0" fontId="2" fillId="8" borderId="0" xfId="0" applyFont="1" applyFill="1"/>
    <xf numFmtId="0" fontId="2" fillId="8" borderId="7" xfId="0" applyFont="1" applyFill="1" applyBorder="1" applyAlignment="1">
      <alignment horizontal="left" vertical="top" wrapText="1"/>
    </xf>
    <xf numFmtId="0" fontId="2" fillId="8" borderId="7" xfId="0" applyFont="1" applyFill="1" applyBorder="1" applyAlignment="1">
      <alignment vertical="center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1" fontId="2" fillId="8" borderId="3" xfId="0" applyNumberFormat="1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vertical="center"/>
    </xf>
    <xf numFmtId="0" fontId="2" fillId="8" borderId="21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20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1" fontId="1" fillId="8" borderId="1" xfId="0" applyNumberFormat="1" applyFont="1" applyFill="1" applyBorder="1" applyAlignment="1">
      <alignment horizontal="center" vertical="center" wrapText="1"/>
    </xf>
    <xf numFmtId="1" fontId="1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 applyProtection="1">
      <alignment vertical="top" wrapText="1" shrinkToFit="1"/>
      <protection hidden="1"/>
    </xf>
    <xf numFmtId="0" fontId="2" fillId="8" borderId="1" xfId="0" applyFont="1" applyFill="1" applyBorder="1" applyAlignment="1">
      <alignment horizontal="left" vertical="top" wrapText="1" shrinkToFit="1"/>
    </xf>
    <xf numFmtId="0" fontId="2" fillId="8" borderId="4" xfId="0" applyFont="1" applyFill="1" applyBorder="1" applyAlignment="1" applyProtection="1">
      <alignment vertical="top" wrapText="1" shrinkToFit="1"/>
      <protection hidden="1"/>
    </xf>
    <xf numFmtId="0" fontId="1" fillId="8" borderId="7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left" vertical="top" wrapText="1"/>
    </xf>
    <xf numFmtId="0" fontId="1" fillId="8" borderId="10" xfId="0" applyFont="1" applyFill="1" applyBorder="1" applyAlignment="1">
      <alignment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wrapText="1"/>
    </xf>
    <xf numFmtId="0" fontId="2" fillId="8" borderId="23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wrapText="1"/>
    </xf>
    <xf numFmtId="0" fontId="2" fillId="8" borderId="12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vertical="top" wrapText="1"/>
    </xf>
    <xf numFmtId="0" fontId="4" fillId="8" borderId="1" xfId="0" applyFont="1" applyFill="1" applyBorder="1" applyAlignment="1">
      <alignment horizontal="left" vertical="top" wrapText="1"/>
    </xf>
    <xf numFmtId="0" fontId="2" fillId="8" borderId="0" xfId="0" applyFont="1" applyFill="1" applyBorder="1" applyAlignment="1">
      <alignment vertical="center"/>
    </xf>
    <xf numFmtId="0" fontId="2" fillId="8" borderId="26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vertical="center"/>
    </xf>
    <xf numFmtId="0" fontId="2" fillId="8" borderId="7" xfId="0" applyFont="1" applyFill="1" applyBorder="1" applyAlignment="1">
      <alignment wrapText="1"/>
    </xf>
    <xf numFmtId="0" fontId="2" fillId="8" borderId="4" xfId="0" applyFont="1" applyFill="1" applyBorder="1" applyAlignment="1">
      <alignment wrapText="1"/>
    </xf>
    <xf numFmtId="49" fontId="1" fillId="8" borderId="7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vertical="top" wrapText="1"/>
    </xf>
    <xf numFmtId="0" fontId="4" fillId="8" borderId="7" xfId="0" applyFont="1" applyFill="1" applyBorder="1" applyAlignment="1">
      <alignment horizontal="left" vertical="top" wrapText="1"/>
    </xf>
    <xf numFmtId="0" fontId="2" fillId="8" borderId="7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3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 applyProtection="1">
      <alignment vertical="top" wrapText="1"/>
      <protection hidden="1"/>
    </xf>
    <xf numFmtId="0" fontId="2" fillId="4" borderId="1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/>
    <xf numFmtId="0" fontId="2" fillId="4" borderId="0" xfId="0" applyFont="1" applyFill="1"/>
    <xf numFmtId="0" fontId="2" fillId="4" borderId="7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/>
    </xf>
    <xf numFmtId="1" fontId="2" fillId="4" borderId="3" xfId="0" applyNumberFormat="1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 applyProtection="1">
      <alignment vertical="top" wrapText="1" shrinkToFit="1"/>
      <protection hidden="1"/>
    </xf>
    <xf numFmtId="0" fontId="2" fillId="4" borderId="2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5" borderId="0" xfId="0" applyFont="1" applyFill="1" applyBorder="1"/>
    <xf numFmtId="0" fontId="2" fillId="5" borderId="0" xfId="0" applyFont="1" applyFill="1"/>
    <xf numFmtId="0" fontId="2" fillId="4" borderId="7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top" wrapText="1" shrinkToFit="1"/>
    </xf>
    <xf numFmtId="0" fontId="2" fillId="4" borderId="0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5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vertical="top" wrapText="1"/>
    </xf>
    <xf numFmtId="0" fontId="4" fillId="4" borderId="7" xfId="0" applyFont="1" applyFill="1" applyBorder="1" applyAlignment="1">
      <alignment horizontal="left" vertical="top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9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vertical="top" wrapText="1"/>
    </xf>
    <xf numFmtId="0" fontId="2" fillId="9" borderId="1" xfId="0" applyFont="1" applyFill="1" applyBorder="1" applyAlignment="1">
      <alignment horizontal="left" vertical="top" wrapText="1" shrinkToFit="1"/>
    </xf>
    <xf numFmtId="0" fontId="2" fillId="9" borderId="7" xfId="0" applyFont="1" applyFill="1" applyBorder="1" applyAlignment="1">
      <alignment vertical="center"/>
    </xf>
    <xf numFmtId="0" fontId="2" fillId="9" borderId="2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vertical="center"/>
    </xf>
    <xf numFmtId="0" fontId="2" fillId="9" borderId="2" xfId="0" applyFont="1" applyFill="1" applyBorder="1" applyAlignment="1">
      <alignment vertical="center"/>
    </xf>
    <xf numFmtId="1" fontId="2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vertical="center"/>
    </xf>
    <xf numFmtId="0" fontId="2" fillId="9" borderId="0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vertical="center"/>
    </xf>
    <xf numFmtId="0" fontId="2" fillId="9" borderId="22" xfId="0" applyFont="1" applyFill="1" applyBorder="1" applyAlignment="1">
      <alignment vertical="center"/>
    </xf>
    <xf numFmtId="0" fontId="2" fillId="9" borderId="21" xfId="0" applyFont="1" applyFill="1" applyBorder="1" applyAlignment="1">
      <alignment vertical="center"/>
    </xf>
    <xf numFmtId="0" fontId="4" fillId="9" borderId="7" xfId="0" applyFont="1" applyFill="1" applyBorder="1" applyAlignment="1">
      <alignment vertical="top" wrapText="1"/>
    </xf>
    <xf numFmtId="0" fontId="4" fillId="9" borderId="1" xfId="0" applyFont="1" applyFill="1" applyBorder="1" applyAlignment="1">
      <alignment horizontal="left" vertical="top" wrapText="1"/>
    </xf>
    <xf numFmtId="0" fontId="2" fillId="9" borderId="20" xfId="0" applyFont="1" applyFill="1" applyBorder="1" applyAlignment="1">
      <alignment vertical="center"/>
    </xf>
    <xf numFmtId="0" fontId="2" fillId="9" borderId="21" xfId="0" applyFont="1" applyFill="1" applyBorder="1" applyAlignment="1">
      <alignment horizontal="center" vertical="center" wrapText="1"/>
    </xf>
    <xf numFmtId="0" fontId="2" fillId="9" borderId="22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vertical="center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/>
    </xf>
    <xf numFmtId="0" fontId="2" fillId="9" borderId="6" xfId="0" applyFont="1" applyFill="1" applyBorder="1" applyAlignment="1">
      <alignment vertical="center"/>
    </xf>
    <xf numFmtId="0" fontId="2" fillId="9" borderId="1" xfId="0" applyFont="1" applyFill="1" applyBorder="1" applyAlignment="1">
      <alignment horizontal="left" vertical="top" wrapText="1"/>
    </xf>
    <xf numFmtId="0" fontId="2" fillId="9" borderId="1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horizontal="left" vertical="top" wrapText="1"/>
    </xf>
    <xf numFmtId="1" fontId="1" fillId="1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20" xfId="0" applyFont="1" applyFill="1" applyBorder="1" applyAlignment="1">
      <alignment horizontal="center" vertical="center" textRotation="90" wrapText="1"/>
    </xf>
    <xf numFmtId="0" fontId="2" fillId="0" borderId="34" xfId="0" applyFont="1" applyFill="1" applyBorder="1" applyAlignment="1">
      <alignment horizontal="center" vertical="center" textRotation="90" wrapText="1"/>
    </xf>
    <xf numFmtId="0" fontId="2" fillId="0" borderId="35" xfId="0" applyFont="1" applyFill="1" applyBorder="1" applyAlignment="1">
      <alignment horizontal="center" vertical="center" textRotation="90" wrapText="1"/>
    </xf>
    <xf numFmtId="0" fontId="2" fillId="0" borderId="36" xfId="0" applyFont="1" applyFill="1" applyBorder="1" applyAlignment="1">
      <alignment horizontal="center" vertical="center" textRotation="90" wrapText="1"/>
    </xf>
    <xf numFmtId="0" fontId="2" fillId="0" borderId="37" xfId="0" applyFont="1" applyFill="1" applyBorder="1" applyAlignment="1">
      <alignment horizontal="center" vertical="center" textRotation="90" wrapText="1"/>
    </xf>
    <xf numFmtId="1" fontId="22" fillId="0" borderId="1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7" fillId="0" borderId="7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18" fillId="0" borderId="7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21" fillId="0" borderId="7" xfId="0" applyFont="1" applyBorder="1" applyAlignment="1">
      <alignment horizontal="left" vertical="top" textRotation="2"/>
    </xf>
    <xf numFmtId="0" fontId="20" fillId="0" borderId="3" xfId="0" applyFont="1" applyBorder="1" applyAlignment="1">
      <alignment horizontal="left" vertical="top" textRotation="2"/>
    </xf>
    <xf numFmtId="0" fontId="18" fillId="0" borderId="7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30" fillId="0" borderId="7" xfId="0" applyFont="1" applyBorder="1" applyAlignment="1">
      <alignment horizontal="left" vertical="top"/>
    </xf>
    <xf numFmtId="0" fontId="30" fillId="0" borderId="3" xfId="0" applyFont="1" applyBorder="1" applyAlignment="1">
      <alignment horizontal="left" vertical="top"/>
    </xf>
    <xf numFmtId="0" fontId="7" fillId="0" borderId="21" xfId="0" applyFont="1" applyBorder="1" applyAlignment="1">
      <alignment horizontal="left"/>
    </xf>
    <xf numFmtId="0" fontId="0" fillId="0" borderId="28" xfId="0" applyBorder="1" applyAlignment="1">
      <alignment horizontal="center" textRotation="90"/>
    </xf>
    <xf numFmtId="0" fontId="0" fillId="0" borderId="32" xfId="0" applyBorder="1" applyAlignment="1">
      <alignment horizontal="center" textRotation="90"/>
    </xf>
    <xf numFmtId="0" fontId="15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19" fillId="0" borderId="7" xfId="0" applyFont="1" applyBorder="1" applyAlignment="1">
      <alignment horizontal="left" vertical="top" textRotation="3"/>
    </xf>
    <xf numFmtId="0" fontId="19" fillId="0" borderId="3" xfId="0" applyFont="1" applyBorder="1" applyAlignment="1">
      <alignment horizontal="left" vertical="top" textRotation="3"/>
    </xf>
    <xf numFmtId="0" fontId="15" fillId="0" borderId="7" xfId="0" applyFont="1" applyBorder="1" applyAlignment="1">
      <alignment horizontal="left" vertical="top" textRotation="1"/>
    </xf>
    <xf numFmtId="0" fontId="15" fillId="0" borderId="3" xfId="0" applyFont="1" applyBorder="1" applyAlignment="1">
      <alignment horizontal="left" vertical="top" textRotation="1"/>
    </xf>
    <xf numFmtId="0" fontId="18" fillId="0" borderId="1" xfId="0" applyFont="1" applyBorder="1" applyAlignment="1">
      <alignment horizontal="left" vertical="top"/>
    </xf>
    <xf numFmtId="0" fontId="20" fillId="0" borderId="7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/>
    </xf>
    <xf numFmtId="0" fontId="1" fillId="0" borderId="14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textRotation="90" wrapText="1"/>
    </xf>
    <xf numFmtId="0" fontId="2" fillId="0" borderId="12" xfId="0" applyFont="1" applyFill="1" applyBorder="1" applyAlignment="1">
      <alignment horizontal="center" vertical="center" textRotation="90" wrapText="1"/>
    </xf>
    <xf numFmtId="0" fontId="2" fillId="0" borderId="13" xfId="0" applyFont="1" applyFill="1" applyBorder="1" applyAlignment="1">
      <alignment horizontal="center" vertical="center" textRotation="90" wrapText="1"/>
    </xf>
    <xf numFmtId="0" fontId="2" fillId="0" borderId="25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2" fillId="0" borderId="15" xfId="0" applyFont="1" applyFill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1" fillId="5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textRotation="90" wrapText="1"/>
    </xf>
    <xf numFmtId="0" fontId="2" fillId="0" borderId="33" xfId="0" applyFont="1" applyFill="1" applyBorder="1" applyAlignment="1">
      <alignment horizontal="center" vertical="center" textRotation="90" wrapText="1"/>
    </xf>
    <xf numFmtId="0" fontId="2" fillId="0" borderId="16" xfId="0" applyFont="1" applyFill="1" applyBorder="1" applyAlignment="1">
      <alignment horizontal="center" vertical="center" textRotation="90" wrapText="1"/>
    </xf>
    <xf numFmtId="0" fontId="1" fillId="0" borderId="24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1" fontId="2" fillId="0" borderId="28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0" fontId="1" fillId="4" borderId="3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2" fillId="0" borderId="28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1" xfId="0" applyFont="1" applyFill="1" applyBorder="1" applyAlignment="1">
      <alignment vertical="center" wrapText="1"/>
    </xf>
    <xf numFmtId="49" fontId="1" fillId="8" borderId="7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textRotation="90" wrapText="1"/>
    </xf>
    <xf numFmtId="0" fontId="1" fillId="0" borderId="33" xfId="0" applyFont="1" applyFill="1" applyBorder="1" applyAlignment="1">
      <alignment horizontal="center" vertical="center" textRotation="90" wrapText="1"/>
    </xf>
    <xf numFmtId="0" fontId="1" fillId="0" borderId="16" xfId="0" applyFont="1" applyFill="1" applyBorder="1" applyAlignment="1">
      <alignment horizontal="center" vertical="center" textRotation="90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33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1" fillId="10" borderId="7" xfId="0" applyNumberFormat="1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49" fontId="1" fillId="10" borderId="7" xfId="0" applyNumberFormat="1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textRotation="90" wrapText="1"/>
    </xf>
    <xf numFmtId="0" fontId="0" fillId="0" borderId="16" xfId="0" applyFill="1" applyBorder="1" applyAlignment="1">
      <alignment horizontal="center" vertical="center" textRotation="90" wrapText="1"/>
    </xf>
    <xf numFmtId="0" fontId="4" fillId="0" borderId="35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4"/>
  <sheetViews>
    <sheetView workbookViewId="0">
      <selection activeCell="A14" sqref="A14:AL14"/>
    </sheetView>
  </sheetViews>
  <sheetFormatPr defaultRowHeight="15"/>
  <cols>
    <col min="1" max="53" width="2.28515625" customWidth="1"/>
    <col min="54" max="54" width="3" customWidth="1"/>
    <col min="55" max="57" width="2.28515625" customWidth="1"/>
    <col min="58" max="58" width="3.28515625" customWidth="1"/>
  </cols>
  <sheetData>
    <row r="1" spans="1:58">
      <c r="A1" s="384" t="s">
        <v>315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BB1" s="76"/>
      <c r="BC1" s="76"/>
      <c r="BD1" s="76"/>
      <c r="BE1" s="76"/>
      <c r="BF1" s="76"/>
    </row>
    <row r="2" spans="1:58">
      <c r="A2" s="385" t="s">
        <v>316</v>
      </c>
      <c r="B2" s="77" t="s">
        <v>317</v>
      </c>
      <c r="C2" s="77"/>
      <c r="D2" s="77"/>
      <c r="E2" s="77"/>
      <c r="F2" s="78"/>
      <c r="G2" s="77" t="s">
        <v>318</v>
      </c>
      <c r="H2" s="77"/>
      <c r="I2" s="77"/>
      <c r="J2" s="78"/>
      <c r="K2" s="77" t="s">
        <v>319</v>
      </c>
      <c r="L2" s="77"/>
      <c r="M2" s="77"/>
      <c r="N2" s="78"/>
      <c r="O2" s="77" t="s">
        <v>320</v>
      </c>
      <c r="P2" s="77"/>
      <c r="Q2" s="77"/>
      <c r="R2" s="77"/>
      <c r="S2" s="78"/>
      <c r="T2" s="77" t="s">
        <v>321</v>
      </c>
      <c r="U2" s="77"/>
      <c r="V2" s="79"/>
      <c r="W2" s="80"/>
      <c r="X2" s="77" t="s">
        <v>322</v>
      </c>
      <c r="Y2" s="77"/>
      <c r="Z2" s="77"/>
      <c r="AA2" s="77"/>
      <c r="AB2" s="81" t="s">
        <v>323</v>
      </c>
      <c r="AC2" s="77"/>
      <c r="AD2" s="77"/>
      <c r="AE2" s="77"/>
      <c r="AF2" s="78"/>
      <c r="AG2" s="77" t="s">
        <v>324</v>
      </c>
      <c r="AH2" s="77"/>
      <c r="AI2" s="77"/>
      <c r="AJ2" s="77"/>
      <c r="AK2" s="81" t="s">
        <v>325</v>
      </c>
      <c r="AL2" s="77"/>
      <c r="AM2" s="77"/>
      <c r="AN2" s="77"/>
      <c r="AO2" s="81" t="s">
        <v>326</v>
      </c>
      <c r="AP2" s="77"/>
      <c r="AQ2" s="77"/>
      <c r="AR2" s="77"/>
      <c r="AS2" s="78"/>
      <c r="AT2" s="77" t="s">
        <v>327</v>
      </c>
      <c r="AU2" s="77"/>
      <c r="AV2" s="79"/>
      <c r="AW2" s="77"/>
      <c r="AX2" s="81" t="s">
        <v>328</v>
      </c>
      <c r="AY2" s="77"/>
      <c r="AZ2" s="77"/>
      <c r="BA2" s="78"/>
      <c r="BB2" s="76"/>
      <c r="BC2" s="76"/>
      <c r="BD2" s="76"/>
      <c r="BE2" s="76"/>
      <c r="BF2" s="76"/>
    </row>
    <row r="3" spans="1:58" ht="30">
      <c r="A3" s="386"/>
      <c r="B3" s="82" t="s">
        <v>329</v>
      </c>
      <c r="C3" s="82" t="s">
        <v>330</v>
      </c>
      <c r="D3" s="82" t="s">
        <v>331</v>
      </c>
      <c r="E3" s="83" t="s">
        <v>332</v>
      </c>
      <c r="F3" s="82" t="s">
        <v>333</v>
      </c>
      <c r="G3" s="82" t="s">
        <v>334</v>
      </c>
      <c r="H3" s="82" t="s">
        <v>335</v>
      </c>
      <c r="I3" s="83" t="s">
        <v>336</v>
      </c>
      <c r="J3" s="82" t="s">
        <v>337</v>
      </c>
      <c r="K3" s="82" t="s">
        <v>338</v>
      </c>
      <c r="L3" s="83" t="s">
        <v>339</v>
      </c>
      <c r="M3" s="82" t="s">
        <v>340</v>
      </c>
      <c r="N3" s="82" t="s">
        <v>341</v>
      </c>
      <c r="O3" s="82" t="s">
        <v>329</v>
      </c>
      <c r="P3" s="82" t="s">
        <v>330</v>
      </c>
      <c r="Q3" s="82" t="s">
        <v>331</v>
      </c>
      <c r="R3" s="83" t="s">
        <v>332</v>
      </c>
      <c r="S3" s="82" t="s">
        <v>342</v>
      </c>
      <c r="T3" s="82" t="s">
        <v>343</v>
      </c>
      <c r="U3" s="82" t="s">
        <v>344</v>
      </c>
      <c r="V3" s="83" t="s">
        <v>345</v>
      </c>
      <c r="W3" s="82" t="s">
        <v>346</v>
      </c>
      <c r="X3" s="82" t="s">
        <v>347</v>
      </c>
      <c r="Y3" s="82" t="s">
        <v>348</v>
      </c>
      <c r="Z3" s="84" t="s">
        <v>349</v>
      </c>
      <c r="AA3" s="82" t="s">
        <v>350</v>
      </c>
      <c r="AB3" s="83" t="s">
        <v>347</v>
      </c>
      <c r="AC3" s="82" t="s">
        <v>348</v>
      </c>
      <c r="AD3" s="82" t="s">
        <v>349</v>
      </c>
      <c r="AE3" s="82" t="s">
        <v>351</v>
      </c>
      <c r="AF3" s="82" t="s">
        <v>352</v>
      </c>
      <c r="AG3" s="82" t="s">
        <v>334</v>
      </c>
      <c r="AH3" s="82" t="s">
        <v>335</v>
      </c>
      <c r="AI3" s="82" t="s">
        <v>336</v>
      </c>
      <c r="AJ3" s="82" t="s">
        <v>353</v>
      </c>
      <c r="AK3" s="82" t="s">
        <v>354</v>
      </c>
      <c r="AL3" s="82" t="s">
        <v>355</v>
      </c>
      <c r="AM3" s="82" t="s">
        <v>356</v>
      </c>
      <c r="AN3" s="82" t="s">
        <v>357</v>
      </c>
      <c r="AO3" s="82" t="s">
        <v>329</v>
      </c>
      <c r="AP3" s="82" t="s">
        <v>330</v>
      </c>
      <c r="AQ3" s="82" t="s">
        <v>331</v>
      </c>
      <c r="AR3" s="82" t="s">
        <v>332</v>
      </c>
      <c r="AS3" s="82" t="s">
        <v>333</v>
      </c>
      <c r="AT3" s="82" t="s">
        <v>334</v>
      </c>
      <c r="AU3" s="82" t="s">
        <v>335</v>
      </c>
      <c r="AV3" s="82" t="s">
        <v>336</v>
      </c>
      <c r="AW3" s="82" t="s">
        <v>337</v>
      </c>
      <c r="AX3" s="82" t="s">
        <v>338</v>
      </c>
      <c r="AY3" s="82" t="s">
        <v>339</v>
      </c>
      <c r="AZ3" s="82" t="s">
        <v>340</v>
      </c>
      <c r="BA3" s="82" t="s">
        <v>358</v>
      </c>
      <c r="BB3" s="93" t="s">
        <v>359</v>
      </c>
      <c r="BC3" s="93" t="s">
        <v>360</v>
      </c>
      <c r="BD3" s="93" t="s">
        <v>361</v>
      </c>
      <c r="BE3" s="93" t="s">
        <v>362</v>
      </c>
      <c r="BF3" s="93"/>
    </row>
    <row r="4" spans="1:58">
      <c r="A4" s="85">
        <v>1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9" t="s">
        <v>364</v>
      </c>
      <c r="S4" s="87" t="s">
        <v>363</v>
      </c>
      <c r="T4" s="87" t="s">
        <v>363</v>
      </c>
      <c r="U4" s="87"/>
      <c r="V4" s="87"/>
      <c r="W4" s="87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9"/>
      <c r="AQ4" s="89"/>
      <c r="AR4" s="89" t="s">
        <v>364</v>
      </c>
      <c r="AS4" s="90" t="s">
        <v>363</v>
      </c>
      <c r="AT4" s="90" t="s">
        <v>363</v>
      </c>
      <c r="AU4" s="90" t="s">
        <v>363</v>
      </c>
      <c r="AV4" s="90" t="s">
        <v>363</v>
      </c>
      <c r="AW4" s="90" t="s">
        <v>363</v>
      </c>
      <c r="AX4" s="90" t="s">
        <v>363</v>
      </c>
      <c r="AY4" s="90" t="s">
        <v>363</v>
      </c>
      <c r="AZ4" s="90" t="s">
        <v>363</v>
      </c>
      <c r="BA4" s="90" t="s">
        <v>363</v>
      </c>
      <c r="BB4" s="93">
        <v>39</v>
      </c>
      <c r="BC4" s="93">
        <v>2</v>
      </c>
      <c r="BD4" s="93">
        <v>2</v>
      </c>
      <c r="BE4" s="93">
        <v>9</v>
      </c>
      <c r="BF4" s="93">
        <f>SUM(BB4:BE4)</f>
        <v>52</v>
      </c>
    </row>
    <row r="5" spans="1:58">
      <c r="A5" s="91">
        <v>2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89" t="s">
        <v>364</v>
      </c>
      <c r="S5" s="87" t="s">
        <v>363</v>
      </c>
      <c r="T5" s="87" t="s">
        <v>363</v>
      </c>
      <c r="U5" s="87"/>
      <c r="V5" s="87"/>
      <c r="W5" s="87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3"/>
      <c r="AR5" s="89"/>
      <c r="AS5" s="89" t="s">
        <v>364</v>
      </c>
      <c r="AT5" s="87" t="s">
        <v>363</v>
      </c>
      <c r="AU5" s="87" t="s">
        <v>363</v>
      </c>
      <c r="AV5" s="87" t="s">
        <v>363</v>
      </c>
      <c r="AW5" s="87" t="s">
        <v>363</v>
      </c>
      <c r="AX5" s="87" t="s">
        <v>363</v>
      </c>
      <c r="AY5" s="87" t="s">
        <v>363</v>
      </c>
      <c r="AZ5" s="87" t="s">
        <v>363</v>
      </c>
      <c r="BA5" s="87" t="s">
        <v>363</v>
      </c>
      <c r="BB5" s="93">
        <v>41</v>
      </c>
      <c r="BC5" s="93">
        <v>2</v>
      </c>
      <c r="BD5" s="93">
        <v>1</v>
      </c>
      <c r="BE5" s="93">
        <v>8</v>
      </c>
      <c r="BF5" s="93">
        <f>SUM(BB5:BE5)</f>
        <v>52</v>
      </c>
    </row>
    <row r="6" spans="1:58">
      <c r="A6" s="91">
        <v>3</v>
      </c>
      <c r="B6" s="92"/>
      <c r="C6" s="94"/>
      <c r="D6" s="92"/>
      <c r="E6" s="92"/>
      <c r="F6" s="92"/>
      <c r="G6" s="92"/>
      <c r="H6" s="92"/>
      <c r="I6" s="92"/>
      <c r="J6" s="93"/>
      <c r="K6" s="92"/>
      <c r="L6" s="92"/>
      <c r="M6" s="92"/>
      <c r="N6" s="92"/>
      <c r="O6" s="92"/>
      <c r="P6" s="95"/>
      <c r="Q6" s="97" t="s">
        <v>365</v>
      </c>
      <c r="R6" s="89" t="s">
        <v>364</v>
      </c>
      <c r="S6" s="87" t="s">
        <v>363</v>
      </c>
      <c r="T6" s="87" t="s">
        <v>363</v>
      </c>
      <c r="U6" s="87"/>
      <c r="V6" s="87"/>
      <c r="W6" s="87"/>
      <c r="X6" s="96"/>
      <c r="Y6" s="96"/>
      <c r="Z6" s="96"/>
      <c r="AA6" s="96"/>
      <c r="AB6" s="97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3" t="s">
        <v>359</v>
      </c>
      <c r="AO6" s="89" t="s">
        <v>364</v>
      </c>
      <c r="AP6" s="97" t="s">
        <v>365</v>
      </c>
      <c r="AQ6" s="97" t="s">
        <v>365</v>
      </c>
      <c r="AR6" s="97" t="s">
        <v>365</v>
      </c>
      <c r="AS6" s="87" t="s">
        <v>363</v>
      </c>
      <c r="AT6" s="87" t="s">
        <v>363</v>
      </c>
      <c r="AU6" s="87" t="s">
        <v>363</v>
      </c>
      <c r="AV6" s="87" t="s">
        <v>363</v>
      </c>
      <c r="AW6" s="87" t="s">
        <v>363</v>
      </c>
      <c r="AX6" s="87" t="s">
        <v>363</v>
      </c>
      <c r="AY6" s="87" t="s">
        <v>363</v>
      </c>
      <c r="AZ6" s="87" t="s">
        <v>363</v>
      </c>
      <c r="BA6" s="87" t="s">
        <v>363</v>
      </c>
      <c r="BB6" s="93">
        <v>39</v>
      </c>
      <c r="BC6" s="93">
        <v>2</v>
      </c>
      <c r="BD6" s="93">
        <v>2</v>
      </c>
      <c r="BE6" s="93">
        <v>9</v>
      </c>
      <c r="BF6" s="93">
        <f>SUM(BB6:BE6)</f>
        <v>52</v>
      </c>
    </row>
    <row r="7" spans="1:58">
      <c r="A7" s="91">
        <v>4</v>
      </c>
      <c r="B7" s="97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2"/>
      <c r="O7" s="98"/>
      <c r="P7" s="98"/>
      <c r="Q7" s="97" t="s">
        <v>365</v>
      </c>
      <c r="R7" s="89" t="s">
        <v>364</v>
      </c>
      <c r="S7" s="87" t="s">
        <v>363</v>
      </c>
      <c r="T7" s="87" t="s">
        <v>363</v>
      </c>
      <c r="U7" s="87"/>
      <c r="V7" s="87"/>
      <c r="W7" s="87"/>
      <c r="X7" s="99"/>
      <c r="Y7" s="89"/>
      <c r="Z7" s="89"/>
      <c r="AA7" s="89"/>
      <c r="AB7" s="87"/>
      <c r="AC7" s="87"/>
      <c r="AD7" s="87"/>
      <c r="AE7" s="87"/>
      <c r="AF7" s="87"/>
      <c r="AG7" s="87"/>
      <c r="AH7" s="100" t="s">
        <v>364</v>
      </c>
      <c r="AI7" s="87" t="s">
        <v>366</v>
      </c>
      <c r="AJ7" s="87" t="s">
        <v>366</v>
      </c>
      <c r="AK7" s="87" t="s">
        <v>366</v>
      </c>
      <c r="AL7" s="101" t="s">
        <v>366</v>
      </c>
      <c r="AM7" s="102" t="s">
        <v>367</v>
      </c>
      <c r="AN7" s="102" t="s">
        <v>367</v>
      </c>
      <c r="AO7" s="102" t="s">
        <v>367</v>
      </c>
      <c r="AP7" s="102" t="s">
        <v>367</v>
      </c>
      <c r="AQ7" s="89" t="s">
        <v>368</v>
      </c>
      <c r="AR7" s="89" t="s">
        <v>368</v>
      </c>
      <c r="AS7" s="103" t="s">
        <v>369</v>
      </c>
      <c r="AT7" s="103" t="s">
        <v>369</v>
      </c>
      <c r="AU7" s="103" t="s">
        <v>369</v>
      </c>
      <c r="AV7" s="103" t="s">
        <v>369</v>
      </c>
      <c r="AW7" s="103" t="s">
        <v>369</v>
      </c>
      <c r="AX7" s="103" t="s">
        <v>369</v>
      </c>
      <c r="AY7" s="103" t="s">
        <v>369</v>
      </c>
      <c r="AZ7" s="103" t="s">
        <v>369</v>
      </c>
      <c r="BA7" s="103" t="s">
        <v>369</v>
      </c>
      <c r="BB7" s="93">
        <v>29</v>
      </c>
      <c r="BC7" s="93">
        <v>2</v>
      </c>
      <c r="BD7" s="93">
        <v>2</v>
      </c>
      <c r="BE7" s="93"/>
      <c r="BF7" s="93">
        <f>SUM(BB7:BE7)</f>
        <v>33</v>
      </c>
    </row>
    <row r="8" spans="1:58" s="106" customFormat="1">
      <c r="A8" s="105" t="s">
        <v>370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BC8" s="107"/>
      <c r="BD8" s="107"/>
      <c r="BE8" s="107"/>
      <c r="BF8" s="107"/>
    </row>
    <row r="9" spans="1:58" ht="42" customHeight="1">
      <c r="A9" s="387"/>
      <c r="B9" s="387"/>
      <c r="C9" s="374" t="s">
        <v>371</v>
      </c>
      <c r="D9" s="375"/>
      <c r="E9" s="375"/>
      <c r="F9" s="375"/>
      <c r="G9" s="375"/>
      <c r="H9" s="375"/>
      <c r="I9" s="375"/>
      <c r="J9" s="375"/>
      <c r="K9" s="375"/>
      <c r="L9" s="375"/>
      <c r="M9" s="375"/>
      <c r="N9" s="375"/>
      <c r="O9" s="375"/>
      <c r="P9" s="375"/>
      <c r="Q9" s="375"/>
      <c r="R9" s="376"/>
      <c r="S9" s="388" t="s">
        <v>359</v>
      </c>
      <c r="T9" s="388"/>
      <c r="U9" s="393" t="s">
        <v>372</v>
      </c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3"/>
      <c r="AI9" s="393"/>
      <c r="AJ9" s="393"/>
      <c r="AK9" s="389" t="s">
        <v>368</v>
      </c>
      <c r="AL9" s="390"/>
      <c r="AM9" s="379" t="s">
        <v>415</v>
      </c>
      <c r="AN9" s="380"/>
      <c r="AO9" s="380"/>
      <c r="AP9" s="380"/>
      <c r="AQ9" s="380"/>
      <c r="AR9" s="380"/>
      <c r="AS9" s="380"/>
      <c r="AT9" s="380"/>
      <c r="AU9" s="380"/>
      <c r="AV9" s="380"/>
      <c r="AW9" s="380"/>
      <c r="AX9" s="380"/>
      <c r="AY9" s="380"/>
      <c r="AZ9" s="380"/>
      <c r="BA9" s="381"/>
      <c r="BB9" s="104"/>
      <c r="BC9" s="76"/>
      <c r="BD9" s="76"/>
      <c r="BE9" s="76"/>
      <c r="BF9" s="76"/>
    </row>
    <row r="10" spans="1:58" ht="28.5" customHeight="1">
      <c r="A10" s="391" t="s">
        <v>363</v>
      </c>
      <c r="B10" s="392"/>
      <c r="C10" s="393" t="s">
        <v>373</v>
      </c>
      <c r="D10" s="393"/>
      <c r="E10" s="393"/>
      <c r="F10" s="393"/>
      <c r="G10" s="393"/>
      <c r="H10" s="393"/>
      <c r="I10" s="393"/>
      <c r="J10" s="393"/>
      <c r="K10" s="393"/>
      <c r="L10" s="393"/>
      <c r="M10" s="393"/>
      <c r="N10" s="393"/>
      <c r="O10" s="393"/>
      <c r="P10" s="393"/>
      <c r="Q10" s="393"/>
      <c r="R10" s="393"/>
      <c r="S10" s="394" t="s">
        <v>365</v>
      </c>
      <c r="T10" s="395"/>
      <c r="U10" s="379" t="s">
        <v>395</v>
      </c>
      <c r="V10" s="380"/>
      <c r="W10" s="380"/>
      <c r="X10" s="380"/>
      <c r="Y10" s="380"/>
      <c r="Z10" s="380"/>
      <c r="AA10" s="380"/>
      <c r="AB10" s="380"/>
      <c r="AC10" s="380"/>
      <c r="AD10" s="380"/>
      <c r="AE10" s="380"/>
      <c r="AF10" s="380"/>
      <c r="AG10" s="380"/>
      <c r="AH10" s="380"/>
      <c r="AI10" s="380"/>
      <c r="AJ10" s="381"/>
      <c r="AK10" s="387" t="s">
        <v>366</v>
      </c>
      <c r="AL10" s="387"/>
      <c r="AM10" s="379" t="s">
        <v>413</v>
      </c>
      <c r="AN10" s="380"/>
      <c r="AO10" s="380"/>
      <c r="AP10" s="380"/>
      <c r="AQ10" s="380"/>
      <c r="AR10" s="380"/>
      <c r="AS10" s="380"/>
      <c r="AT10" s="380"/>
      <c r="AU10" s="380"/>
      <c r="AV10" s="380"/>
      <c r="AW10" s="380"/>
      <c r="AX10" s="380"/>
      <c r="AY10" s="380"/>
      <c r="AZ10" s="380"/>
      <c r="BA10" s="381"/>
      <c r="BB10" s="76"/>
      <c r="BC10" s="76"/>
      <c r="BD10" s="76"/>
      <c r="BE10" s="76"/>
      <c r="BF10" s="76"/>
    </row>
    <row r="11" spans="1:58" ht="30" customHeight="1">
      <c r="A11" s="372" t="s">
        <v>364</v>
      </c>
      <c r="B11" s="373"/>
      <c r="C11" s="374" t="s">
        <v>374</v>
      </c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6"/>
      <c r="S11" s="377" t="s">
        <v>367</v>
      </c>
      <c r="T11" s="378"/>
      <c r="U11" s="379" t="s">
        <v>375</v>
      </c>
      <c r="V11" s="380"/>
      <c r="W11" s="380"/>
      <c r="X11" s="380"/>
      <c r="Y11" s="380"/>
      <c r="Z11" s="380"/>
      <c r="AA11" s="380"/>
      <c r="AB11" s="380"/>
      <c r="AC11" s="380"/>
      <c r="AD11" s="380"/>
      <c r="AE11" s="380"/>
      <c r="AF11" s="380"/>
      <c r="AG11" s="380"/>
      <c r="AH11" s="380"/>
      <c r="AI11" s="380"/>
      <c r="AJ11" s="381"/>
      <c r="AK11" s="382" t="s">
        <v>369</v>
      </c>
      <c r="AL11" s="383"/>
      <c r="AM11" s="379" t="s">
        <v>414</v>
      </c>
      <c r="AN11" s="380"/>
      <c r="AO11" s="380"/>
      <c r="AP11" s="380"/>
      <c r="AQ11" s="380"/>
      <c r="AR11" s="380"/>
      <c r="AS11" s="380"/>
      <c r="AT11" s="380"/>
      <c r="AU11" s="380"/>
      <c r="AV11" s="380"/>
      <c r="AW11" s="380"/>
      <c r="AX11" s="380"/>
      <c r="AY11" s="380"/>
      <c r="AZ11" s="380"/>
      <c r="BA11" s="381"/>
      <c r="BB11" s="76"/>
      <c r="BC11" s="76"/>
      <c r="BD11" s="76"/>
      <c r="BE11" s="76"/>
      <c r="BF11" s="76"/>
    </row>
    <row r="13" spans="1:58">
      <c r="BB13" s="76"/>
    </row>
    <row r="14" spans="1:58">
      <c r="A14" s="371" t="s">
        <v>503</v>
      </c>
      <c r="B14" s="371"/>
      <c r="C14" s="371"/>
      <c r="D14" s="371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371"/>
      <c r="Z14" s="371"/>
      <c r="AA14" s="371"/>
      <c r="AB14" s="371"/>
      <c r="AC14" s="371"/>
      <c r="AD14" s="371"/>
      <c r="AE14" s="371"/>
      <c r="AF14" s="371"/>
      <c r="AG14" s="371"/>
      <c r="AH14" s="371"/>
      <c r="AI14" s="371"/>
      <c r="AJ14" s="371"/>
      <c r="AK14" s="371"/>
      <c r="AL14" s="371"/>
    </row>
  </sheetData>
  <mergeCells count="21">
    <mergeCell ref="AM11:BA11"/>
    <mergeCell ref="AK9:AL9"/>
    <mergeCell ref="AM9:BA9"/>
    <mergeCell ref="A10:B10"/>
    <mergeCell ref="C10:R10"/>
    <mergeCell ref="AM10:BA10"/>
    <mergeCell ref="U9:AJ9"/>
    <mergeCell ref="S10:T10"/>
    <mergeCell ref="U10:AJ10"/>
    <mergeCell ref="AK10:AL10"/>
    <mergeCell ref="A1:L1"/>
    <mergeCell ref="A2:A3"/>
    <mergeCell ref="A9:B9"/>
    <mergeCell ref="C9:R9"/>
    <mergeCell ref="S9:T9"/>
    <mergeCell ref="A14:AL14"/>
    <mergeCell ref="A11:B11"/>
    <mergeCell ref="C11:R11"/>
    <mergeCell ref="S11:T11"/>
    <mergeCell ref="U11:AJ11"/>
    <mergeCell ref="AK11:AL11"/>
  </mergeCells>
  <printOptions horizontalCentered="1" verticalCentered="1"/>
  <pageMargins left="0.39370078740157483" right="0.39370078740157483" top="0.39370078740157483" bottom="0.39370078740157483" header="0" footer="0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J623"/>
  <sheetViews>
    <sheetView tabSelected="1" view="pageBreakPreview" topLeftCell="A2" zoomScale="110" zoomScaleSheetLayoutView="110" workbookViewId="0">
      <pane xSplit="40" ySplit="7" topLeftCell="AO21" activePane="bottomRight" state="frozen"/>
      <selection activeCell="A2" sqref="A2"/>
      <selection pane="topRight" activeCell="AE2" sqref="AE2"/>
      <selection pane="bottomLeft" activeCell="A7" sqref="A7"/>
      <selection pane="bottomRight" activeCell="U15" sqref="U15"/>
    </sheetView>
  </sheetViews>
  <sheetFormatPr defaultRowHeight="11.25"/>
  <cols>
    <col min="1" max="1" width="8.5703125" style="17" customWidth="1"/>
    <col min="2" max="2" width="29" style="17" customWidth="1"/>
    <col min="3" max="3" width="1.85546875" style="17" customWidth="1"/>
    <col min="4" max="4" width="1.7109375" style="17" customWidth="1"/>
    <col min="5" max="5" width="2" style="17" customWidth="1"/>
    <col min="6" max="6" width="2.28515625" style="17" customWidth="1"/>
    <col min="7" max="7" width="2.140625" style="17" customWidth="1"/>
    <col min="8" max="8" width="2" style="17" customWidth="1"/>
    <col min="9" max="9" width="1.85546875" style="17" customWidth="1"/>
    <col min="10" max="10" width="2.42578125" style="17" customWidth="1"/>
    <col min="11" max="11" width="2.28515625" style="17" customWidth="1"/>
    <col min="12" max="12" width="1.42578125" style="17" customWidth="1"/>
    <col min="13" max="13" width="2.140625" style="17" customWidth="1"/>
    <col min="14" max="14" width="1.140625" style="17" customWidth="1"/>
    <col min="15" max="16" width="4.85546875" style="17" customWidth="1"/>
    <col min="17" max="17" width="4.140625" style="17" customWidth="1"/>
    <col min="18" max="18" width="3.42578125" style="17" customWidth="1"/>
    <col min="19" max="19" width="4.5703125" style="17" customWidth="1"/>
    <col min="20" max="20" width="4.85546875" style="17" customWidth="1"/>
    <col min="21" max="22" width="4.140625" style="17" customWidth="1"/>
    <col min="23" max="23" width="4.28515625" style="17" customWidth="1"/>
    <col min="24" max="24" width="3.140625" style="17" customWidth="1"/>
    <col min="25" max="25" width="3" style="17" customWidth="1"/>
    <col min="26" max="26" width="4.5703125" style="17" customWidth="1"/>
    <col min="27" max="32" width="3.7109375" style="17" customWidth="1"/>
    <col min="33" max="33" width="3" style="17" hidden="1" customWidth="1"/>
    <col min="34" max="34" width="3.42578125" style="17" customWidth="1"/>
    <col min="35" max="35" width="3.5703125" style="17" customWidth="1"/>
    <col min="36" max="36" width="3.7109375" style="17" customWidth="1"/>
    <col min="37" max="37" width="3" style="17" hidden="1" customWidth="1"/>
    <col min="38" max="38" width="3.7109375" style="17" customWidth="1"/>
    <col min="39" max="39" width="6.28515625" style="55" hidden="1" customWidth="1"/>
    <col min="40" max="40" width="7" style="75" hidden="1" customWidth="1"/>
    <col min="41" max="41" width="9.140625" style="2" hidden="1" customWidth="1"/>
    <col min="42" max="48" width="0" style="2" hidden="1" customWidth="1"/>
    <col min="49" max="62" width="9.140625" style="2" hidden="1" customWidth="1"/>
    <col min="63" max="16384" width="9.140625" style="17"/>
  </cols>
  <sheetData>
    <row r="1" spans="1:41">
      <c r="AM1" s="108"/>
      <c r="AN1" s="16"/>
    </row>
    <row r="2" spans="1:41" ht="12.75" thickBot="1">
      <c r="A2" s="461" t="s">
        <v>504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1"/>
      <c r="V2" s="461"/>
      <c r="W2" s="461"/>
      <c r="X2" s="461"/>
      <c r="Y2" s="461"/>
      <c r="Z2" s="461"/>
      <c r="AA2" s="461"/>
      <c r="AB2" s="461"/>
      <c r="AC2" s="461"/>
      <c r="AD2" s="461"/>
      <c r="AE2" s="461"/>
      <c r="AF2" s="461"/>
      <c r="AG2" s="461"/>
      <c r="AH2" s="461"/>
      <c r="AI2" s="461"/>
      <c r="AJ2" s="461"/>
      <c r="AK2" s="461"/>
      <c r="AL2" s="461"/>
      <c r="AM2" s="108"/>
      <c r="AN2" s="16"/>
    </row>
    <row r="3" spans="1:41" ht="45" hidden="1" customHeight="1">
      <c r="A3" s="469" t="s">
        <v>0</v>
      </c>
      <c r="B3" s="472" t="s">
        <v>1</v>
      </c>
      <c r="C3" s="402" t="s">
        <v>425</v>
      </c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4"/>
      <c r="O3" s="402" t="s">
        <v>38</v>
      </c>
      <c r="P3" s="403"/>
      <c r="Q3" s="403"/>
      <c r="R3" s="403"/>
      <c r="S3" s="403"/>
      <c r="T3" s="403"/>
      <c r="U3" s="403"/>
      <c r="V3" s="403"/>
      <c r="W3" s="403"/>
      <c r="X3" s="403"/>
      <c r="Y3" s="403"/>
      <c r="Z3" s="403"/>
      <c r="AA3" s="404"/>
      <c r="AB3" s="13"/>
      <c r="AC3" s="14"/>
      <c r="AD3" s="14"/>
      <c r="AE3" s="14"/>
      <c r="AF3" s="14"/>
      <c r="AG3" s="14"/>
      <c r="AH3" s="14"/>
      <c r="AI3" s="14"/>
      <c r="AJ3" s="14"/>
      <c r="AK3" s="14"/>
      <c r="AL3" s="15"/>
      <c r="AM3" s="108"/>
      <c r="AN3" s="16"/>
    </row>
    <row r="4" spans="1:41" ht="46.5" customHeight="1" thickBot="1">
      <c r="A4" s="470"/>
      <c r="B4" s="473"/>
      <c r="C4" s="405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7"/>
      <c r="O4" s="405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7"/>
      <c r="AB4" s="402" t="s">
        <v>2</v>
      </c>
      <c r="AC4" s="404"/>
      <c r="AD4" s="402" t="s">
        <v>3</v>
      </c>
      <c r="AE4" s="403"/>
      <c r="AF4" s="402" t="s">
        <v>4</v>
      </c>
      <c r="AG4" s="403"/>
      <c r="AH4" s="403"/>
      <c r="AI4" s="404"/>
      <c r="AJ4" s="432" t="s">
        <v>49</v>
      </c>
      <c r="AK4" s="433"/>
      <c r="AL4" s="434"/>
      <c r="AM4" s="396" t="s">
        <v>382</v>
      </c>
      <c r="AN4" s="399" t="s">
        <v>40</v>
      </c>
    </row>
    <row r="5" spans="1:41" ht="39" customHeight="1" thickBot="1">
      <c r="A5" s="470"/>
      <c r="B5" s="473"/>
      <c r="C5" s="408" t="s">
        <v>381</v>
      </c>
      <c r="D5" s="409"/>
      <c r="E5" s="410"/>
      <c r="F5" s="408" t="s">
        <v>304</v>
      </c>
      <c r="G5" s="409"/>
      <c r="H5" s="410"/>
      <c r="I5" s="408" t="s">
        <v>35</v>
      </c>
      <c r="J5" s="409"/>
      <c r="K5" s="410"/>
      <c r="L5" s="408" t="s">
        <v>483</v>
      </c>
      <c r="M5" s="409"/>
      <c r="N5" s="410"/>
      <c r="O5" s="419" t="s">
        <v>417</v>
      </c>
      <c r="P5" s="419" t="s">
        <v>500</v>
      </c>
      <c r="Q5" s="419" t="s">
        <v>418</v>
      </c>
      <c r="R5" s="425" t="s">
        <v>463</v>
      </c>
      <c r="S5" s="426"/>
      <c r="T5" s="426"/>
      <c r="U5" s="426"/>
      <c r="V5" s="426"/>
      <c r="W5" s="426"/>
      <c r="X5" s="426"/>
      <c r="Y5" s="426"/>
      <c r="Z5" s="426"/>
      <c r="AA5" s="427"/>
      <c r="AB5" s="405"/>
      <c r="AC5" s="407"/>
      <c r="AD5" s="405"/>
      <c r="AE5" s="406"/>
      <c r="AF5" s="405"/>
      <c r="AG5" s="406"/>
      <c r="AH5" s="406"/>
      <c r="AI5" s="407"/>
      <c r="AJ5" s="435"/>
      <c r="AK5" s="436"/>
      <c r="AL5" s="437"/>
      <c r="AM5" s="397"/>
      <c r="AN5" s="400"/>
    </row>
    <row r="6" spans="1:41" ht="19.5" customHeight="1" thickBot="1">
      <c r="A6" s="470"/>
      <c r="B6" s="473"/>
      <c r="C6" s="411"/>
      <c r="D6" s="412"/>
      <c r="E6" s="413"/>
      <c r="F6" s="411"/>
      <c r="G6" s="412"/>
      <c r="H6" s="413"/>
      <c r="I6" s="411"/>
      <c r="J6" s="412"/>
      <c r="K6" s="413"/>
      <c r="L6" s="411"/>
      <c r="M6" s="412"/>
      <c r="N6" s="413"/>
      <c r="O6" s="420"/>
      <c r="P6" s="492"/>
      <c r="Q6" s="420"/>
      <c r="R6" s="419" t="s">
        <v>419</v>
      </c>
      <c r="S6" s="419" t="s">
        <v>5</v>
      </c>
      <c r="T6" s="479" t="s">
        <v>6</v>
      </c>
      <c r="U6" s="480"/>
      <c r="V6" s="480"/>
      <c r="W6" s="480"/>
      <c r="X6" s="480"/>
      <c r="Y6" s="480"/>
      <c r="Z6" s="480"/>
      <c r="AA6" s="481"/>
      <c r="AB6" s="175" t="s">
        <v>72</v>
      </c>
      <c r="AC6" s="176" t="s">
        <v>7</v>
      </c>
      <c r="AD6" s="175" t="s">
        <v>8</v>
      </c>
      <c r="AE6" s="176" t="s">
        <v>9</v>
      </c>
      <c r="AF6" s="176" t="s">
        <v>50</v>
      </c>
      <c r="AG6" s="176"/>
      <c r="AH6" s="176" t="s">
        <v>51</v>
      </c>
      <c r="AI6" s="176"/>
      <c r="AJ6" s="176" t="s">
        <v>52</v>
      </c>
      <c r="AK6" s="176"/>
      <c r="AL6" s="175" t="s">
        <v>53</v>
      </c>
      <c r="AM6" s="397"/>
      <c r="AN6" s="400"/>
    </row>
    <row r="7" spans="1:41" ht="15" customHeight="1">
      <c r="A7" s="470"/>
      <c r="B7" s="473"/>
      <c r="C7" s="411"/>
      <c r="D7" s="412"/>
      <c r="E7" s="413"/>
      <c r="F7" s="411"/>
      <c r="G7" s="412"/>
      <c r="H7" s="413"/>
      <c r="I7" s="411"/>
      <c r="J7" s="412"/>
      <c r="K7" s="413"/>
      <c r="L7" s="411"/>
      <c r="M7" s="412"/>
      <c r="N7" s="413"/>
      <c r="O7" s="420"/>
      <c r="P7" s="492"/>
      <c r="Q7" s="420"/>
      <c r="R7" s="420"/>
      <c r="S7" s="420"/>
      <c r="T7" s="482"/>
      <c r="U7" s="483"/>
      <c r="V7" s="483"/>
      <c r="W7" s="483"/>
      <c r="X7" s="483"/>
      <c r="Y7" s="483"/>
      <c r="Z7" s="483"/>
      <c r="AA7" s="484"/>
      <c r="AB7" s="18">
        <v>16</v>
      </c>
      <c r="AC7" s="19">
        <v>23</v>
      </c>
      <c r="AD7" s="19">
        <v>17</v>
      </c>
      <c r="AE7" s="19">
        <v>24</v>
      </c>
      <c r="AF7" s="19">
        <v>16</v>
      </c>
      <c r="AG7" s="19"/>
      <c r="AH7" s="19">
        <v>19</v>
      </c>
      <c r="AI7" s="19">
        <v>4</v>
      </c>
      <c r="AJ7" s="19">
        <v>16</v>
      </c>
      <c r="AK7" s="19"/>
      <c r="AL7" s="19">
        <v>13</v>
      </c>
      <c r="AM7" s="397"/>
      <c r="AN7" s="400"/>
    </row>
    <row r="8" spans="1:41" ht="147.75" customHeight="1" thickBot="1">
      <c r="A8" s="471"/>
      <c r="B8" s="474"/>
      <c r="C8" s="414"/>
      <c r="D8" s="415"/>
      <c r="E8" s="416"/>
      <c r="F8" s="414"/>
      <c r="G8" s="415"/>
      <c r="H8" s="416"/>
      <c r="I8" s="411"/>
      <c r="J8" s="412"/>
      <c r="K8" s="413"/>
      <c r="L8" s="414"/>
      <c r="M8" s="415"/>
      <c r="N8" s="416"/>
      <c r="O8" s="421"/>
      <c r="P8" s="493"/>
      <c r="Q8" s="421"/>
      <c r="R8" s="421"/>
      <c r="S8" s="421"/>
      <c r="T8" s="358" t="s">
        <v>464</v>
      </c>
      <c r="U8" s="359" t="s">
        <v>467</v>
      </c>
      <c r="V8" s="359" t="s">
        <v>465</v>
      </c>
      <c r="W8" s="359" t="s">
        <v>466</v>
      </c>
      <c r="X8" s="360" t="s">
        <v>468</v>
      </c>
      <c r="Y8" s="361" t="s">
        <v>420</v>
      </c>
      <c r="Z8" s="494" t="s">
        <v>502</v>
      </c>
      <c r="AA8" s="494" t="s">
        <v>501</v>
      </c>
      <c r="AB8" s="20" t="s">
        <v>36</v>
      </c>
      <c r="AC8" s="20" t="s">
        <v>36</v>
      </c>
      <c r="AD8" s="20" t="s">
        <v>36</v>
      </c>
      <c r="AE8" s="20" t="s">
        <v>36</v>
      </c>
      <c r="AF8" s="20" t="s">
        <v>36</v>
      </c>
      <c r="AG8" s="20"/>
      <c r="AH8" s="20" t="s">
        <v>36</v>
      </c>
      <c r="AI8" s="20"/>
      <c r="AJ8" s="20" t="s">
        <v>36</v>
      </c>
      <c r="AK8" s="20"/>
      <c r="AL8" s="20" t="s">
        <v>36</v>
      </c>
      <c r="AM8" s="397"/>
      <c r="AN8" s="400"/>
      <c r="AO8" s="21"/>
    </row>
    <row r="9" spans="1:41" ht="15.75" customHeight="1" thickBot="1">
      <c r="A9" s="22">
        <v>1</v>
      </c>
      <c r="B9" s="23">
        <v>2</v>
      </c>
      <c r="C9" s="422">
        <v>3</v>
      </c>
      <c r="D9" s="423"/>
      <c r="E9" s="424"/>
      <c r="F9" s="422">
        <v>4</v>
      </c>
      <c r="G9" s="423"/>
      <c r="H9" s="424"/>
      <c r="I9" s="422">
        <v>5</v>
      </c>
      <c r="J9" s="423"/>
      <c r="K9" s="424"/>
      <c r="L9" s="422">
        <v>6</v>
      </c>
      <c r="M9" s="423"/>
      <c r="N9" s="424"/>
      <c r="O9" s="22">
        <v>7</v>
      </c>
      <c r="P9" s="22">
        <v>8</v>
      </c>
      <c r="Q9" s="22">
        <v>9</v>
      </c>
      <c r="R9" s="22">
        <v>10</v>
      </c>
      <c r="S9" s="24">
        <v>11</v>
      </c>
      <c r="T9" s="355">
        <v>12</v>
      </c>
      <c r="U9" s="24">
        <v>13</v>
      </c>
      <c r="V9" s="355">
        <v>14</v>
      </c>
      <c r="W9" s="24">
        <v>15</v>
      </c>
      <c r="X9" s="355">
        <v>16</v>
      </c>
      <c r="Y9" s="355">
        <v>17</v>
      </c>
      <c r="Z9" s="363">
        <v>18</v>
      </c>
      <c r="AA9" s="24">
        <v>19</v>
      </c>
      <c r="AB9" s="24">
        <v>20</v>
      </c>
      <c r="AC9" s="24">
        <v>21</v>
      </c>
      <c r="AD9" s="24">
        <v>22</v>
      </c>
      <c r="AE9" s="24">
        <v>23</v>
      </c>
      <c r="AF9" s="24">
        <v>24</v>
      </c>
      <c r="AG9" s="24">
        <v>21</v>
      </c>
      <c r="AH9" s="24">
        <v>25</v>
      </c>
      <c r="AI9" s="24">
        <v>26</v>
      </c>
      <c r="AJ9" s="24">
        <v>27</v>
      </c>
      <c r="AK9" s="24">
        <v>25</v>
      </c>
      <c r="AL9" s="24">
        <v>28</v>
      </c>
      <c r="AM9" s="398"/>
      <c r="AN9" s="401"/>
    </row>
    <row r="10" spans="1:41" ht="15.75" customHeight="1">
      <c r="A10" s="132" t="s">
        <v>469</v>
      </c>
      <c r="B10" s="133" t="s">
        <v>39</v>
      </c>
      <c r="C10" s="440">
        <f>C11+C37</f>
        <v>0</v>
      </c>
      <c r="D10" s="431"/>
      <c r="E10" s="431"/>
      <c r="F10" s="431">
        <f>F11+F37</f>
        <v>8</v>
      </c>
      <c r="G10" s="431"/>
      <c r="H10" s="431"/>
      <c r="I10" s="431">
        <f>I11+I37</f>
        <v>4</v>
      </c>
      <c r="J10" s="431"/>
      <c r="K10" s="431"/>
      <c r="L10" s="431">
        <f>L11+L37</f>
        <v>2</v>
      </c>
      <c r="M10" s="431"/>
      <c r="N10" s="431"/>
      <c r="O10" s="134">
        <f>O11+O37+O45+O49</f>
        <v>1476</v>
      </c>
      <c r="P10" s="134">
        <f>P11+P37+P45+P49</f>
        <v>12</v>
      </c>
      <c r="Q10" s="134">
        <f>Q11+Q37+Q45+Q49</f>
        <v>99</v>
      </c>
      <c r="R10" s="134">
        <f>R11+R37+R45+R49</f>
        <v>0</v>
      </c>
      <c r="S10" s="134">
        <f>S11+S37+S45+S49</f>
        <v>1365</v>
      </c>
      <c r="T10" s="134">
        <f t="shared" ref="T10:Z10" si="0">T11+T37+T45+T49</f>
        <v>1365</v>
      </c>
      <c r="U10" s="134">
        <f t="shared" si="0"/>
        <v>0</v>
      </c>
      <c r="V10" s="134">
        <f t="shared" si="0"/>
        <v>30</v>
      </c>
      <c r="W10" s="134">
        <f t="shared" si="0"/>
        <v>111</v>
      </c>
      <c r="X10" s="134">
        <f t="shared" si="0"/>
        <v>0</v>
      </c>
      <c r="Y10" s="134">
        <f t="shared" si="0"/>
        <v>0</v>
      </c>
      <c r="Z10" s="134">
        <f t="shared" si="0"/>
        <v>130</v>
      </c>
      <c r="AA10" s="134">
        <f>AA11+AA37+AA45+AA49</f>
        <v>169</v>
      </c>
      <c r="AB10" s="134">
        <f>AB11+AB37+AB44+AB45</f>
        <v>576</v>
      </c>
      <c r="AC10" s="134">
        <f>AC11+AC37+AC44+AC45</f>
        <v>828</v>
      </c>
      <c r="AD10" s="135">
        <f t="shared" ref="AD10:AK10" si="1">AD11+AD37</f>
        <v>0</v>
      </c>
      <c r="AE10" s="135">
        <f t="shared" si="1"/>
        <v>0</v>
      </c>
      <c r="AF10" s="135">
        <f>AF11+AF37</f>
        <v>0</v>
      </c>
      <c r="AG10" s="135">
        <f t="shared" si="1"/>
        <v>0</v>
      </c>
      <c r="AH10" s="135">
        <f>AH11+AH37</f>
        <v>0</v>
      </c>
      <c r="AI10" s="135">
        <f t="shared" si="1"/>
        <v>0</v>
      </c>
      <c r="AJ10" s="135">
        <f>AJ11+AJ37</f>
        <v>0</v>
      </c>
      <c r="AK10" s="135">
        <f t="shared" si="1"/>
        <v>0</v>
      </c>
      <c r="AL10" s="135">
        <f>AL11+AL37</f>
        <v>0</v>
      </c>
      <c r="AM10" s="134"/>
      <c r="AN10" s="154"/>
    </row>
    <row r="11" spans="1:41" ht="12.75" customHeight="1">
      <c r="A11" s="26" t="s">
        <v>470</v>
      </c>
      <c r="B11" s="27" t="s">
        <v>471</v>
      </c>
      <c r="C11" s="430">
        <f>COUNTIF(C12:E36,1)+COUNTIF(C12:E36,2)+COUNTIF(C12:E36,3)+COUNTIF(C12:E36,4)+COUNTIF(C12:E36,5)+COUNTIF(C12:E36,6)+COUNTIF(C12:E36,7)+COUNTIF(C12:E36,8)</f>
        <v>0</v>
      </c>
      <c r="D11" s="430"/>
      <c r="E11" s="438"/>
      <c r="F11" s="439">
        <f>COUNTIF(F12:H36,1)+COUNTIF(F12:H36,2)+COUNTIF(F12:H36,3)+COUNTIF(F12:H36,4)+COUNTIF(F12:H36,5)+COUNTIF(F12:H36,6)+COUNTIF(F12:H36,7)+COUNTIF(F12:H36,8)</f>
        <v>8</v>
      </c>
      <c r="G11" s="430"/>
      <c r="H11" s="438"/>
      <c r="I11" s="439">
        <f>COUNTIF(I12:K36,1)+COUNTIF(I12:K36,2)+COUNTIF(I12:K36,3)+COUNTIF(I12:K36,4)+COUNTIF(I12:K36,5)+COUNTIF(I12:K36,6)+COUNTIF(I12:K36,7)+COUNTIF(I12:K36,8)</f>
        <v>0</v>
      </c>
      <c r="J11" s="430"/>
      <c r="K11" s="430"/>
      <c r="L11" s="439">
        <f>COUNTIF(L12:N36,1)+COUNTIF(L12:N36,2)+COUNTIF(L12:N36,3)+COUNTIF(L12:N36,4)+COUNTIF(L12:N36,5)+COUNTIF(L12:N36,6)+COUNTIF(L12:N36,7)+COUNTIF(L12:N36,8)</f>
        <v>2</v>
      </c>
      <c r="M11" s="430"/>
      <c r="N11" s="430"/>
      <c r="O11" s="28">
        <f>SUM(O12:O36)</f>
        <v>897</v>
      </c>
      <c r="P11" s="28">
        <f t="shared" ref="P11:AL11" si="2">SUM(P12:P36)</f>
        <v>0</v>
      </c>
      <c r="Q11" s="28">
        <f t="shared" si="2"/>
        <v>0</v>
      </c>
      <c r="R11" s="28">
        <f t="shared" si="2"/>
        <v>0</v>
      </c>
      <c r="S11" s="28">
        <f t="shared" si="2"/>
        <v>897</v>
      </c>
      <c r="T11" s="28">
        <f t="shared" si="2"/>
        <v>897</v>
      </c>
      <c r="U11" s="28">
        <f t="shared" si="2"/>
        <v>0</v>
      </c>
      <c r="V11" s="28">
        <f t="shared" si="2"/>
        <v>30</v>
      </c>
      <c r="W11" s="28">
        <f t="shared" si="2"/>
        <v>111</v>
      </c>
      <c r="X11" s="28">
        <f t="shared" si="2"/>
        <v>0</v>
      </c>
      <c r="Y11" s="28">
        <f t="shared" si="2"/>
        <v>0</v>
      </c>
      <c r="Z11" s="28">
        <f t="shared" si="2"/>
        <v>118</v>
      </c>
      <c r="AA11" s="28">
        <f t="shared" si="2"/>
        <v>121</v>
      </c>
      <c r="AB11" s="28">
        <f t="shared" si="2"/>
        <v>368</v>
      </c>
      <c r="AC11" s="28">
        <f t="shared" si="2"/>
        <v>529</v>
      </c>
      <c r="AD11" s="28">
        <f t="shared" si="2"/>
        <v>0</v>
      </c>
      <c r="AE11" s="28">
        <f t="shared" si="2"/>
        <v>0</v>
      </c>
      <c r="AF11" s="28">
        <f t="shared" si="2"/>
        <v>0</v>
      </c>
      <c r="AG11" s="28">
        <f t="shared" si="2"/>
        <v>0</v>
      </c>
      <c r="AH11" s="28">
        <f t="shared" si="2"/>
        <v>0</v>
      </c>
      <c r="AI11" s="28">
        <f t="shared" si="2"/>
        <v>0</v>
      </c>
      <c r="AJ11" s="28">
        <f t="shared" si="2"/>
        <v>0</v>
      </c>
      <c r="AK11" s="28">
        <f t="shared" si="2"/>
        <v>0</v>
      </c>
      <c r="AL11" s="28">
        <f t="shared" si="2"/>
        <v>0</v>
      </c>
      <c r="AM11" s="29"/>
      <c r="AN11" s="30"/>
    </row>
    <row r="12" spans="1:41" ht="13.5" customHeight="1">
      <c r="A12" s="156" t="s">
        <v>472</v>
      </c>
      <c r="B12" s="123" t="s">
        <v>391</v>
      </c>
      <c r="C12" s="36"/>
      <c r="D12" s="34"/>
      <c r="E12" s="35"/>
      <c r="F12" s="36"/>
      <c r="G12" s="34">
        <v>2</v>
      </c>
      <c r="H12" s="35"/>
      <c r="I12" s="37"/>
      <c r="J12" s="34"/>
      <c r="K12" s="72"/>
      <c r="L12" s="33"/>
      <c r="M12" s="33"/>
      <c r="N12" s="33"/>
      <c r="O12" s="38">
        <f t="shared" ref="O12:O36" si="3">Q12+S12</f>
        <v>117</v>
      </c>
      <c r="P12" s="38"/>
      <c r="Q12" s="38"/>
      <c r="R12" s="38"/>
      <c r="S12" s="38">
        <f t="shared" ref="S12:S22" si="4">SUM(AB12:AM12)</f>
        <v>117</v>
      </c>
      <c r="T12" s="38">
        <f>S12</f>
        <v>117</v>
      </c>
      <c r="U12" s="38"/>
      <c r="V12" s="38"/>
      <c r="W12" s="38"/>
      <c r="X12" s="38"/>
      <c r="Y12" s="38"/>
      <c r="Z12" s="38">
        <v>4</v>
      </c>
      <c r="AA12" s="39">
        <v>8</v>
      </c>
      <c r="AB12" s="3">
        <v>48</v>
      </c>
      <c r="AC12" s="3">
        <v>69</v>
      </c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40"/>
    </row>
    <row r="13" spans="1:41" ht="13.5" customHeight="1">
      <c r="A13" s="156" t="s">
        <v>473</v>
      </c>
      <c r="B13" s="123" t="s">
        <v>307</v>
      </c>
      <c r="C13" s="9"/>
      <c r="D13" s="4"/>
      <c r="E13" s="5"/>
      <c r="F13" s="9"/>
      <c r="G13" s="4"/>
      <c r="H13" s="5"/>
      <c r="I13" s="10"/>
      <c r="J13" s="4"/>
      <c r="K13" s="72"/>
      <c r="L13" s="41"/>
      <c r="M13" s="41">
        <v>2</v>
      </c>
      <c r="N13" s="41"/>
      <c r="O13" s="38">
        <f t="shared" si="3"/>
        <v>156</v>
      </c>
      <c r="P13" s="38"/>
      <c r="Q13" s="38"/>
      <c r="R13" s="38"/>
      <c r="S13" s="38">
        <f t="shared" si="4"/>
        <v>156</v>
      </c>
      <c r="T13" s="38">
        <f t="shared" ref="T13:T22" si="5">S13</f>
        <v>156</v>
      </c>
      <c r="U13" s="38"/>
      <c r="V13" s="38"/>
      <c r="W13" s="38"/>
      <c r="X13" s="38"/>
      <c r="Y13" s="38"/>
      <c r="Z13" s="38">
        <v>44</v>
      </c>
      <c r="AA13" s="39">
        <v>44</v>
      </c>
      <c r="AB13" s="3">
        <v>64</v>
      </c>
      <c r="AC13" s="3">
        <v>92</v>
      </c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40"/>
    </row>
    <row r="14" spans="1:41" ht="12.75" customHeight="1">
      <c r="A14" s="156" t="s">
        <v>474</v>
      </c>
      <c r="B14" s="123" t="s">
        <v>484</v>
      </c>
      <c r="C14" s="366"/>
      <c r="D14" s="367"/>
      <c r="E14" s="367"/>
      <c r="F14" s="366"/>
      <c r="G14" s="367">
        <v>2</v>
      </c>
      <c r="H14" s="367"/>
      <c r="I14" s="364"/>
      <c r="J14" s="367"/>
      <c r="K14" s="72"/>
      <c r="L14" s="364"/>
      <c r="M14" s="41"/>
      <c r="N14" s="72"/>
      <c r="O14" s="38">
        <f t="shared" si="3"/>
        <v>78</v>
      </c>
      <c r="P14" s="38"/>
      <c r="Q14" s="38"/>
      <c r="R14" s="38"/>
      <c r="S14" s="38">
        <f t="shared" si="4"/>
        <v>78</v>
      </c>
      <c r="T14" s="38">
        <f t="shared" si="5"/>
        <v>78</v>
      </c>
      <c r="U14" s="38"/>
      <c r="V14" s="38"/>
      <c r="W14" s="38">
        <v>50</v>
      </c>
      <c r="X14" s="38"/>
      <c r="Y14" s="38"/>
      <c r="Z14" s="38">
        <v>20</v>
      </c>
      <c r="AA14" s="39">
        <v>6</v>
      </c>
      <c r="AB14" s="3">
        <v>32</v>
      </c>
      <c r="AC14" s="3">
        <v>46</v>
      </c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40"/>
    </row>
    <row r="15" spans="1:41" ht="12.75" customHeight="1">
      <c r="A15" s="156" t="s">
        <v>475</v>
      </c>
      <c r="B15" s="123" t="s">
        <v>306</v>
      </c>
      <c r="C15" s="9"/>
      <c r="D15" s="4"/>
      <c r="E15" s="5"/>
      <c r="F15" s="9"/>
      <c r="G15" s="4">
        <v>2</v>
      </c>
      <c r="H15" s="5"/>
      <c r="I15" s="10"/>
      <c r="J15" s="4"/>
      <c r="K15" s="72"/>
      <c r="L15" s="41"/>
      <c r="M15" s="41"/>
      <c r="N15" s="41"/>
      <c r="O15" s="38">
        <f t="shared" si="3"/>
        <v>78</v>
      </c>
      <c r="P15" s="38"/>
      <c r="Q15" s="38"/>
      <c r="R15" s="38"/>
      <c r="S15" s="38">
        <f t="shared" si="4"/>
        <v>78</v>
      </c>
      <c r="T15" s="38">
        <f t="shared" si="5"/>
        <v>78</v>
      </c>
      <c r="U15" s="38"/>
      <c r="V15" s="38"/>
      <c r="W15" s="38"/>
      <c r="X15" s="38"/>
      <c r="Y15" s="38"/>
      <c r="Z15" s="38">
        <v>2</v>
      </c>
      <c r="AA15" s="39">
        <v>2</v>
      </c>
      <c r="AB15" s="3">
        <v>32</v>
      </c>
      <c r="AC15" s="3">
        <v>46</v>
      </c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40"/>
    </row>
    <row r="16" spans="1:41" ht="12.75" customHeight="1">
      <c r="A16" s="156" t="s">
        <v>476</v>
      </c>
      <c r="B16" s="123" t="s">
        <v>422</v>
      </c>
      <c r="C16" s="366"/>
      <c r="D16" s="367"/>
      <c r="E16" s="368"/>
      <c r="F16" s="366"/>
      <c r="G16" s="367"/>
      <c r="H16" s="368"/>
      <c r="I16" s="364"/>
      <c r="J16" s="367"/>
      <c r="K16" s="72"/>
      <c r="L16" s="41"/>
      <c r="M16" s="41">
        <v>2</v>
      </c>
      <c r="N16" s="41"/>
      <c r="O16" s="38">
        <f t="shared" si="3"/>
        <v>39</v>
      </c>
      <c r="P16" s="38"/>
      <c r="Q16" s="38"/>
      <c r="R16" s="38"/>
      <c r="S16" s="38">
        <f t="shared" si="4"/>
        <v>39</v>
      </c>
      <c r="T16" s="38">
        <f t="shared" si="5"/>
        <v>39</v>
      </c>
      <c r="U16" s="38"/>
      <c r="V16" s="38">
        <v>4</v>
      </c>
      <c r="W16" s="38">
        <v>6</v>
      </c>
      <c r="X16" s="38"/>
      <c r="Y16" s="38"/>
      <c r="Z16" s="38">
        <v>1</v>
      </c>
      <c r="AA16" s="39">
        <v>10</v>
      </c>
      <c r="AB16" s="3">
        <v>16</v>
      </c>
      <c r="AC16" s="3">
        <v>23</v>
      </c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40"/>
    </row>
    <row r="17" spans="1:40" ht="12.75" customHeight="1">
      <c r="A17" s="156" t="s">
        <v>477</v>
      </c>
      <c r="B17" s="123" t="s">
        <v>423</v>
      </c>
      <c r="C17" s="9"/>
      <c r="D17" s="4"/>
      <c r="E17" s="5"/>
      <c r="F17" s="9"/>
      <c r="G17" s="4">
        <v>2</v>
      </c>
      <c r="H17" s="5"/>
      <c r="I17" s="10"/>
      <c r="J17" s="4"/>
      <c r="K17" s="72"/>
      <c r="L17" s="41"/>
      <c r="M17" s="41"/>
      <c r="N17" s="41"/>
      <c r="O17" s="38">
        <f t="shared" si="3"/>
        <v>39</v>
      </c>
      <c r="P17" s="38"/>
      <c r="Q17" s="38"/>
      <c r="R17" s="38"/>
      <c r="S17" s="38">
        <f t="shared" si="4"/>
        <v>39</v>
      </c>
      <c r="T17" s="38">
        <f t="shared" si="5"/>
        <v>39</v>
      </c>
      <c r="U17" s="38"/>
      <c r="V17" s="38">
        <v>6</v>
      </c>
      <c r="W17" s="38">
        <v>13</v>
      </c>
      <c r="X17" s="38"/>
      <c r="Y17" s="38"/>
      <c r="Z17" s="38">
        <v>1</v>
      </c>
      <c r="AA17" s="39">
        <v>1</v>
      </c>
      <c r="AB17" s="3">
        <v>16</v>
      </c>
      <c r="AC17" s="3">
        <v>23</v>
      </c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40"/>
    </row>
    <row r="18" spans="1:40" ht="12" customHeight="1">
      <c r="A18" s="156" t="s">
        <v>478</v>
      </c>
      <c r="B18" s="123" t="s">
        <v>424</v>
      </c>
      <c r="C18" s="9"/>
      <c r="D18" s="4"/>
      <c r="E18" s="5"/>
      <c r="F18" s="9"/>
      <c r="G18" s="4">
        <v>2</v>
      </c>
      <c r="H18" s="5"/>
      <c r="I18" s="10"/>
      <c r="J18" s="4"/>
      <c r="K18" s="72"/>
      <c r="L18" s="41"/>
      <c r="M18" s="41"/>
      <c r="N18" s="41"/>
      <c r="O18" s="38">
        <f t="shared" si="3"/>
        <v>78</v>
      </c>
      <c r="P18" s="38"/>
      <c r="Q18" s="38"/>
      <c r="R18" s="38"/>
      <c r="S18" s="38">
        <f t="shared" si="4"/>
        <v>78</v>
      </c>
      <c r="T18" s="38">
        <f t="shared" si="5"/>
        <v>78</v>
      </c>
      <c r="U18" s="38"/>
      <c r="V18" s="38">
        <v>20</v>
      </c>
      <c r="W18" s="38">
        <v>10</v>
      </c>
      <c r="X18" s="38"/>
      <c r="Y18" s="38"/>
      <c r="Z18" s="38">
        <v>14</v>
      </c>
      <c r="AA18" s="39">
        <v>14</v>
      </c>
      <c r="AB18" s="3">
        <v>32</v>
      </c>
      <c r="AC18" s="3">
        <v>46</v>
      </c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40"/>
    </row>
    <row r="19" spans="1:40" ht="12.75" customHeight="1">
      <c r="A19" s="156" t="s">
        <v>479</v>
      </c>
      <c r="B19" s="123" t="s">
        <v>310</v>
      </c>
      <c r="C19" s="9"/>
      <c r="D19" s="4"/>
      <c r="E19" s="5"/>
      <c r="F19" s="9"/>
      <c r="G19" s="4">
        <v>2</v>
      </c>
      <c r="H19" s="5"/>
      <c r="I19" s="10"/>
      <c r="J19" s="4"/>
      <c r="K19" s="72"/>
      <c r="L19" s="41"/>
      <c r="M19" s="41"/>
      <c r="N19" s="41"/>
      <c r="O19" s="38">
        <f t="shared" si="3"/>
        <v>78</v>
      </c>
      <c r="P19" s="38"/>
      <c r="Q19" s="38"/>
      <c r="R19" s="38"/>
      <c r="S19" s="38">
        <f t="shared" si="4"/>
        <v>78</v>
      </c>
      <c r="T19" s="38">
        <f t="shared" si="5"/>
        <v>78</v>
      </c>
      <c r="U19" s="38"/>
      <c r="V19" s="38"/>
      <c r="W19" s="38"/>
      <c r="X19" s="38"/>
      <c r="Y19" s="38"/>
      <c r="Z19" s="38">
        <v>3</v>
      </c>
      <c r="AA19" s="39">
        <v>6</v>
      </c>
      <c r="AB19" s="3">
        <v>32</v>
      </c>
      <c r="AC19" s="3">
        <v>46</v>
      </c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40"/>
    </row>
    <row r="20" spans="1:40" ht="13.5" customHeight="1">
      <c r="A20" s="156" t="s">
        <v>480</v>
      </c>
      <c r="B20" s="123" t="s">
        <v>421</v>
      </c>
      <c r="C20" s="9"/>
      <c r="D20" s="4"/>
      <c r="E20" s="5"/>
      <c r="F20" s="9"/>
      <c r="G20" s="4">
        <v>2</v>
      </c>
      <c r="H20" s="5"/>
      <c r="I20" s="10"/>
      <c r="J20" s="4"/>
      <c r="K20" s="72"/>
      <c r="L20" s="41"/>
      <c r="M20" s="41"/>
      <c r="N20" s="41"/>
      <c r="O20" s="38">
        <f t="shared" si="3"/>
        <v>78</v>
      </c>
      <c r="P20" s="38"/>
      <c r="Q20" s="38"/>
      <c r="R20" s="38"/>
      <c r="S20" s="38">
        <f t="shared" si="4"/>
        <v>78</v>
      </c>
      <c r="T20" s="38">
        <f t="shared" si="5"/>
        <v>78</v>
      </c>
      <c r="U20" s="38"/>
      <c r="V20" s="38"/>
      <c r="W20" s="38">
        <v>32</v>
      </c>
      <c r="X20" s="38"/>
      <c r="Y20" s="38"/>
      <c r="Z20" s="38">
        <v>3</v>
      </c>
      <c r="AA20" s="39">
        <v>2</v>
      </c>
      <c r="AB20" s="3">
        <v>32</v>
      </c>
      <c r="AC20" s="3">
        <v>46</v>
      </c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40"/>
    </row>
    <row r="21" spans="1:40" ht="13.5" customHeight="1">
      <c r="A21" s="156" t="s">
        <v>481</v>
      </c>
      <c r="B21" s="123" t="s">
        <v>308</v>
      </c>
      <c r="C21" s="41"/>
      <c r="D21" s="4"/>
      <c r="E21" s="5"/>
      <c r="F21" s="369" t="s">
        <v>505</v>
      </c>
      <c r="G21" s="370" t="s">
        <v>416</v>
      </c>
      <c r="H21" s="5"/>
      <c r="I21" s="10"/>
      <c r="J21" s="4"/>
      <c r="K21" s="72"/>
      <c r="L21" s="41"/>
      <c r="M21" s="41"/>
      <c r="N21" s="41"/>
      <c r="O21" s="38">
        <f t="shared" si="3"/>
        <v>78</v>
      </c>
      <c r="P21" s="38"/>
      <c r="Q21" s="38"/>
      <c r="R21" s="38"/>
      <c r="S21" s="38">
        <f t="shared" si="4"/>
        <v>78</v>
      </c>
      <c r="T21" s="38">
        <f t="shared" si="5"/>
        <v>78</v>
      </c>
      <c r="U21" s="38"/>
      <c r="V21" s="38"/>
      <c r="W21" s="38"/>
      <c r="X21" s="38"/>
      <c r="Y21" s="38"/>
      <c r="Z21" s="38">
        <v>8</v>
      </c>
      <c r="AA21" s="39">
        <v>8</v>
      </c>
      <c r="AB21" s="3">
        <v>32</v>
      </c>
      <c r="AC21" s="3">
        <v>46</v>
      </c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40"/>
    </row>
    <row r="22" spans="1:40" ht="25.5" customHeight="1">
      <c r="A22" s="156" t="s">
        <v>482</v>
      </c>
      <c r="B22" s="123" t="s">
        <v>485</v>
      </c>
      <c r="C22" s="41"/>
      <c r="D22" s="4"/>
      <c r="E22" s="5"/>
      <c r="F22" s="9"/>
      <c r="G22" s="4">
        <v>2</v>
      </c>
      <c r="H22" s="5"/>
      <c r="I22" s="10"/>
      <c r="J22" s="4"/>
      <c r="K22" s="72"/>
      <c r="L22" s="41"/>
      <c r="M22" s="41"/>
      <c r="N22" s="41"/>
      <c r="O22" s="38">
        <f t="shared" si="3"/>
        <v>78</v>
      </c>
      <c r="P22" s="38"/>
      <c r="Q22" s="38"/>
      <c r="R22" s="38"/>
      <c r="S22" s="38">
        <f t="shared" si="4"/>
        <v>78</v>
      </c>
      <c r="T22" s="38">
        <f t="shared" si="5"/>
        <v>78</v>
      </c>
      <c r="U22" s="38"/>
      <c r="V22" s="38"/>
      <c r="W22" s="38"/>
      <c r="X22" s="38"/>
      <c r="Y22" s="38"/>
      <c r="Z22" s="38">
        <v>18</v>
      </c>
      <c r="AA22" s="39">
        <v>20</v>
      </c>
      <c r="AB22" s="3">
        <v>32</v>
      </c>
      <c r="AC22" s="3">
        <v>46</v>
      </c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40"/>
    </row>
    <row r="23" spans="1:40" hidden="1">
      <c r="A23" s="42" t="s">
        <v>58</v>
      </c>
      <c r="B23" s="124"/>
      <c r="C23" s="10"/>
      <c r="D23" s="4"/>
      <c r="E23" s="5"/>
      <c r="F23" s="9"/>
      <c r="G23" s="4"/>
      <c r="H23" s="5"/>
      <c r="I23" s="10"/>
      <c r="J23" s="4"/>
      <c r="K23" s="72"/>
      <c r="L23" s="41"/>
      <c r="M23" s="41"/>
      <c r="N23" s="41"/>
      <c r="O23" s="38">
        <f t="shared" si="3"/>
        <v>0</v>
      </c>
      <c r="P23" s="38"/>
      <c r="Q23" s="38">
        <f t="shared" ref="Q23:Q35" si="6">S23/2</f>
        <v>0</v>
      </c>
      <c r="R23" s="38"/>
      <c r="S23" s="38">
        <f t="shared" ref="S23:S36" si="7">SUM(AB23:AL23)</f>
        <v>0</v>
      </c>
      <c r="T23" s="38"/>
      <c r="U23" s="38">
        <f t="shared" ref="U23:U36" si="8">S23-AA23</f>
        <v>0</v>
      </c>
      <c r="V23" s="38"/>
      <c r="W23" s="38"/>
      <c r="X23" s="38"/>
      <c r="Y23" s="38"/>
      <c r="Z23" s="38"/>
      <c r="AA23" s="39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40"/>
    </row>
    <row r="24" spans="1:40" hidden="1">
      <c r="A24" s="42" t="s">
        <v>59</v>
      </c>
      <c r="B24" s="125"/>
      <c r="C24" s="10"/>
      <c r="D24" s="4"/>
      <c r="E24" s="5"/>
      <c r="F24" s="9"/>
      <c r="G24" s="4"/>
      <c r="H24" s="5"/>
      <c r="I24" s="10"/>
      <c r="J24" s="4"/>
      <c r="K24" s="72"/>
      <c r="L24" s="41"/>
      <c r="M24" s="41"/>
      <c r="N24" s="41"/>
      <c r="O24" s="38">
        <f t="shared" si="3"/>
        <v>0</v>
      </c>
      <c r="P24" s="38"/>
      <c r="Q24" s="38">
        <f t="shared" si="6"/>
        <v>0</v>
      </c>
      <c r="R24" s="38"/>
      <c r="S24" s="38">
        <f t="shared" si="7"/>
        <v>0</v>
      </c>
      <c r="T24" s="38"/>
      <c r="U24" s="38">
        <f t="shared" si="8"/>
        <v>0</v>
      </c>
      <c r="V24" s="38"/>
      <c r="W24" s="38"/>
      <c r="X24" s="38"/>
      <c r="Y24" s="38"/>
      <c r="Z24" s="38"/>
      <c r="AA24" s="39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40"/>
    </row>
    <row r="25" spans="1:40" hidden="1">
      <c r="A25" s="42" t="s">
        <v>60</v>
      </c>
      <c r="B25" s="125"/>
      <c r="C25" s="10"/>
      <c r="D25" s="4"/>
      <c r="E25" s="5"/>
      <c r="F25" s="9"/>
      <c r="G25" s="4"/>
      <c r="H25" s="5"/>
      <c r="I25" s="10"/>
      <c r="J25" s="4"/>
      <c r="K25" s="72"/>
      <c r="L25" s="41"/>
      <c r="M25" s="41"/>
      <c r="N25" s="41"/>
      <c r="O25" s="38">
        <f t="shared" si="3"/>
        <v>0</v>
      </c>
      <c r="P25" s="38"/>
      <c r="Q25" s="38">
        <f t="shared" si="6"/>
        <v>0</v>
      </c>
      <c r="R25" s="38"/>
      <c r="S25" s="38">
        <f t="shared" si="7"/>
        <v>0</v>
      </c>
      <c r="T25" s="38"/>
      <c r="U25" s="38">
        <f t="shared" si="8"/>
        <v>0</v>
      </c>
      <c r="V25" s="38"/>
      <c r="W25" s="38"/>
      <c r="X25" s="38"/>
      <c r="Y25" s="38"/>
      <c r="Z25" s="38"/>
      <c r="AA25" s="39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40"/>
    </row>
    <row r="26" spans="1:40" hidden="1">
      <c r="A26" s="42" t="s">
        <v>61</v>
      </c>
      <c r="B26" s="125"/>
      <c r="C26" s="10"/>
      <c r="D26" s="4"/>
      <c r="E26" s="5"/>
      <c r="F26" s="9"/>
      <c r="G26" s="4"/>
      <c r="H26" s="5"/>
      <c r="I26" s="10"/>
      <c r="J26" s="4"/>
      <c r="K26" s="72"/>
      <c r="L26" s="41"/>
      <c r="M26" s="41"/>
      <c r="N26" s="41"/>
      <c r="O26" s="38">
        <f t="shared" si="3"/>
        <v>0</v>
      </c>
      <c r="P26" s="38"/>
      <c r="Q26" s="38">
        <f t="shared" si="6"/>
        <v>0</v>
      </c>
      <c r="R26" s="38"/>
      <c r="S26" s="38">
        <f t="shared" si="7"/>
        <v>0</v>
      </c>
      <c r="T26" s="38"/>
      <c r="U26" s="38">
        <f t="shared" si="8"/>
        <v>0</v>
      </c>
      <c r="V26" s="38"/>
      <c r="W26" s="38"/>
      <c r="X26" s="38"/>
      <c r="Y26" s="38"/>
      <c r="Z26" s="38"/>
      <c r="AA26" s="39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40"/>
    </row>
    <row r="27" spans="1:40" hidden="1">
      <c r="A27" s="42" t="s">
        <v>62</v>
      </c>
      <c r="B27" s="125"/>
      <c r="C27" s="10"/>
      <c r="D27" s="4"/>
      <c r="E27" s="5"/>
      <c r="F27" s="9"/>
      <c r="G27" s="4"/>
      <c r="H27" s="5"/>
      <c r="I27" s="10"/>
      <c r="J27" s="4"/>
      <c r="K27" s="72"/>
      <c r="L27" s="41"/>
      <c r="M27" s="41"/>
      <c r="N27" s="41"/>
      <c r="O27" s="38">
        <f t="shared" si="3"/>
        <v>0</v>
      </c>
      <c r="P27" s="38"/>
      <c r="Q27" s="38">
        <f t="shared" si="6"/>
        <v>0</v>
      </c>
      <c r="R27" s="38"/>
      <c r="S27" s="38">
        <f t="shared" si="7"/>
        <v>0</v>
      </c>
      <c r="T27" s="38"/>
      <c r="U27" s="38">
        <f t="shared" si="8"/>
        <v>0</v>
      </c>
      <c r="V27" s="38"/>
      <c r="W27" s="38"/>
      <c r="X27" s="38"/>
      <c r="Y27" s="38"/>
      <c r="Z27" s="38"/>
      <c r="AA27" s="39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40"/>
    </row>
    <row r="28" spans="1:40" hidden="1">
      <c r="A28" s="42" t="s">
        <v>63</v>
      </c>
      <c r="B28" s="125"/>
      <c r="C28" s="10"/>
      <c r="D28" s="4"/>
      <c r="E28" s="5"/>
      <c r="F28" s="9"/>
      <c r="G28" s="4"/>
      <c r="H28" s="5"/>
      <c r="I28" s="10"/>
      <c r="J28" s="4"/>
      <c r="K28" s="72"/>
      <c r="L28" s="41"/>
      <c r="M28" s="41"/>
      <c r="N28" s="41"/>
      <c r="O28" s="38">
        <f t="shared" si="3"/>
        <v>0</v>
      </c>
      <c r="P28" s="38"/>
      <c r="Q28" s="38">
        <f t="shared" si="6"/>
        <v>0</v>
      </c>
      <c r="R28" s="38"/>
      <c r="S28" s="38">
        <f t="shared" si="7"/>
        <v>0</v>
      </c>
      <c r="T28" s="38"/>
      <c r="U28" s="38">
        <f t="shared" si="8"/>
        <v>0</v>
      </c>
      <c r="V28" s="38"/>
      <c r="W28" s="38"/>
      <c r="X28" s="38"/>
      <c r="Y28" s="38"/>
      <c r="Z28" s="38"/>
      <c r="AA28" s="39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40"/>
    </row>
    <row r="29" spans="1:40" hidden="1">
      <c r="A29" s="42" t="s">
        <v>64</v>
      </c>
      <c r="B29" s="125"/>
      <c r="C29" s="10"/>
      <c r="D29" s="4"/>
      <c r="E29" s="5"/>
      <c r="F29" s="9"/>
      <c r="G29" s="4"/>
      <c r="H29" s="5"/>
      <c r="I29" s="10"/>
      <c r="J29" s="4"/>
      <c r="K29" s="72"/>
      <c r="L29" s="41"/>
      <c r="M29" s="41"/>
      <c r="N29" s="41"/>
      <c r="O29" s="38">
        <f t="shared" si="3"/>
        <v>0</v>
      </c>
      <c r="P29" s="38"/>
      <c r="Q29" s="38">
        <f t="shared" si="6"/>
        <v>0</v>
      </c>
      <c r="R29" s="38"/>
      <c r="S29" s="38">
        <f t="shared" si="7"/>
        <v>0</v>
      </c>
      <c r="T29" s="38"/>
      <c r="U29" s="38">
        <f t="shared" si="8"/>
        <v>0</v>
      </c>
      <c r="V29" s="38"/>
      <c r="W29" s="38"/>
      <c r="X29" s="38"/>
      <c r="Y29" s="38"/>
      <c r="Z29" s="38"/>
      <c r="AA29" s="39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40"/>
    </row>
    <row r="30" spans="1:40" hidden="1">
      <c r="A30" s="42" t="s">
        <v>65</v>
      </c>
      <c r="B30" s="125"/>
      <c r="C30" s="10"/>
      <c r="D30" s="4"/>
      <c r="E30" s="5"/>
      <c r="F30" s="9"/>
      <c r="G30" s="4"/>
      <c r="H30" s="5"/>
      <c r="I30" s="10"/>
      <c r="J30" s="4"/>
      <c r="K30" s="72"/>
      <c r="L30" s="41"/>
      <c r="M30" s="41"/>
      <c r="N30" s="41"/>
      <c r="O30" s="38">
        <f t="shared" si="3"/>
        <v>0</v>
      </c>
      <c r="P30" s="38"/>
      <c r="Q30" s="38">
        <f t="shared" si="6"/>
        <v>0</v>
      </c>
      <c r="R30" s="38"/>
      <c r="S30" s="38">
        <f t="shared" si="7"/>
        <v>0</v>
      </c>
      <c r="T30" s="38"/>
      <c r="U30" s="38">
        <f t="shared" si="8"/>
        <v>0</v>
      </c>
      <c r="V30" s="38"/>
      <c r="W30" s="38"/>
      <c r="X30" s="38"/>
      <c r="Y30" s="38"/>
      <c r="Z30" s="38"/>
      <c r="AA30" s="39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40"/>
    </row>
    <row r="31" spans="1:40" hidden="1">
      <c r="A31" s="42" t="s">
        <v>66</v>
      </c>
      <c r="B31" s="125"/>
      <c r="C31" s="10"/>
      <c r="D31" s="4"/>
      <c r="E31" s="5"/>
      <c r="F31" s="9"/>
      <c r="G31" s="4"/>
      <c r="H31" s="5"/>
      <c r="I31" s="10"/>
      <c r="J31" s="4"/>
      <c r="K31" s="72"/>
      <c r="L31" s="41"/>
      <c r="M31" s="41"/>
      <c r="N31" s="41"/>
      <c r="O31" s="38">
        <f t="shared" si="3"/>
        <v>0</v>
      </c>
      <c r="P31" s="38"/>
      <c r="Q31" s="38">
        <f t="shared" si="6"/>
        <v>0</v>
      </c>
      <c r="R31" s="38"/>
      <c r="S31" s="38">
        <f t="shared" si="7"/>
        <v>0</v>
      </c>
      <c r="T31" s="38"/>
      <c r="U31" s="38">
        <f t="shared" si="8"/>
        <v>0</v>
      </c>
      <c r="V31" s="38"/>
      <c r="W31" s="38"/>
      <c r="X31" s="38"/>
      <c r="Y31" s="38"/>
      <c r="Z31" s="38"/>
      <c r="AA31" s="39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40"/>
    </row>
    <row r="32" spans="1:40" ht="12.75" hidden="1" customHeight="1">
      <c r="A32" s="42" t="s">
        <v>67</v>
      </c>
      <c r="B32" s="125"/>
      <c r="C32" s="10"/>
      <c r="D32" s="4"/>
      <c r="E32" s="5"/>
      <c r="F32" s="9"/>
      <c r="G32" s="4"/>
      <c r="H32" s="5"/>
      <c r="I32" s="10"/>
      <c r="J32" s="4"/>
      <c r="K32" s="72"/>
      <c r="L32" s="41"/>
      <c r="M32" s="41"/>
      <c r="N32" s="41"/>
      <c r="O32" s="38">
        <f t="shared" si="3"/>
        <v>0</v>
      </c>
      <c r="P32" s="38"/>
      <c r="Q32" s="38">
        <f t="shared" si="6"/>
        <v>0</v>
      </c>
      <c r="R32" s="38"/>
      <c r="S32" s="38">
        <f t="shared" si="7"/>
        <v>0</v>
      </c>
      <c r="T32" s="38"/>
      <c r="U32" s="38">
        <f t="shared" si="8"/>
        <v>0</v>
      </c>
      <c r="V32" s="38"/>
      <c r="W32" s="38"/>
      <c r="X32" s="38"/>
      <c r="Y32" s="38"/>
      <c r="Z32" s="38"/>
      <c r="AA32" s="39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40"/>
    </row>
    <row r="33" spans="1:62" hidden="1">
      <c r="A33" s="42" t="s">
        <v>68</v>
      </c>
      <c r="B33" s="125"/>
      <c r="C33" s="10"/>
      <c r="D33" s="4"/>
      <c r="E33" s="5"/>
      <c r="F33" s="9"/>
      <c r="G33" s="4"/>
      <c r="H33" s="5"/>
      <c r="I33" s="10"/>
      <c r="J33" s="4"/>
      <c r="K33" s="72"/>
      <c r="L33" s="41"/>
      <c r="M33" s="41"/>
      <c r="N33" s="41"/>
      <c r="O33" s="38">
        <f t="shared" si="3"/>
        <v>0</v>
      </c>
      <c r="P33" s="38"/>
      <c r="Q33" s="38">
        <f t="shared" si="6"/>
        <v>0</v>
      </c>
      <c r="R33" s="38"/>
      <c r="S33" s="38">
        <f t="shared" si="7"/>
        <v>0</v>
      </c>
      <c r="T33" s="38"/>
      <c r="U33" s="38">
        <f t="shared" si="8"/>
        <v>0</v>
      </c>
      <c r="V33" s="38"/>
      <c r="W33" s="38"/>
      <c r="X33" s="38"/>
      <c r="Y33" s="38"/>
      <c r="Z33" s="38"/>
      <c r="AA33" s="39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40"/>
    </row>
    <row r="34" spans="1:62" s="44" customFormat="1" hidden="1">
      <c r="A34" s="42" t="s">
        <v>69</v>
      </c>
      <c r="B34" s="125"/>
      <c r="C34" s="10"/>
      <c r="D34" s="4"/>
      <c r="E34" s="5"/>
      <c r="F34" s="9"/>
      <c r="G34" s="4"/>
      <c r="H34" s="5"/>
      <c r="I34" s="10"/>
      <c r="J34" s="4"/>
      <c r="K34" s="72"/>
      <c r="L34" s="41"/>
      <c r="M34" s="41"/>
      <c r="N34" s="41"/>
      <c r="O34" s="38">
        <f t="shared" si="3"/>
        <v>0</v>
      </c>
      <c r="P34" s="38"/>
      <c r="Q34" s="38">
        <f t="shared" si="6"/>
        <v>0</v>
      </c>
      <c r="R34" s="38"/>
      <c r="S34" s="38">
        <f t="shared" si="7"/>
        <v>0</v>
      </c>
      <c r="T34" s="38"/>
      <c r="U34" s="38">
        <f t="shared" si="8"/>
        <v>0</v>
      </c>
      <c r="V34" s="38"/>
      <c r="W34" s="38"/>
      <c r="X34" s="38"/>
      <c r="Y34" s="38"/>
      <c r="Z34" s="38"/>
      <c r="AA34" s="39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40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</row>
    <row r="35" spans="1:62" hidden="1">
      <c r="A35" s="31" t="s">
        <v>70</v>
      </c>
      <c r="B35" s="123"/>
      <c r="C35" s="41"/>
      <c r="D35" s="4"/>
      <c r="E35" s="5"/>
      <c r="F35" s="45"/>
      <c r="G35" s="46"/>
      <c r="H35" s="47"/>
      <c r="I35" s="10"/>
      <c r="J35" s="4"/>
      <c r="K35" s="72"/>
      <c r="L35" s="41"/>
      <c r="M35" s="41"/>
      <c r="N35" s="41"/>
      <c r="O35" s="38">
        <f t="shared" si="3"/>
        <v>0</v>
      </c>
      <c r="P35" s="38"/>
      <c r="Q35" s="38">
        <f t="shared" si="6"/>
        <v>0</v>
      </c>
      <c r="R35" s="38"/>
      <c r="S35" s="38">
        <f t="shared" si="7"/>
        <v>0</v>
      </c>
      <c r="T35" s="38"/>
      <c r="U35" s="38">
        <f t="shared" si="8"/>
        <v>0</v>
      </c>
      <c r="V35" s="38"/>
      <c r="W35" s="38"/>
      <c r="X35" s="38"/>
      <c r="Y35" s="38"/>
      <c r="Z35" s="38"/>
      <c r="AA35" s="39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40"/>
    </row>
    <row r="36" spans="1:62" hidden="1">
      <c r="A36" s="31" t="s">
        <v>71</v>
      </c>
      <c r="B36" s="123"/>
      <c r="C36" s="33"/>
      <c r="D36" s="34"/>
      <c r="E36" s="35"/>
      <c r="F36" s="36"/>
      <c r="G36" s="34"/>
      <c r="H36" s="35"/>
      <c r="I36" s="37"/>
      <c r="J36" s="34"/>
      <c r="K36" s="177"/>
      <c r="L36" s="33"/>
      <c r="M36" s="33"/>
      <c r="N36" s="33"/>
      <c r="O36" s="38">
        <f t="shared" si="3"/>
        <v>0</v>
      </c>
      <c r="P36" s="38"/>
      <c r="Q36" s="38">
        <f t="shared" ref="Q36:Q64" si="9">S36/2</f>
        <v>0</v>
      </c>
      <c r="R36" s="38"/>
      <c r="S36" s="38">
        <f t="shared" si="7"/>
        <v>0</v>
      </c>
      <c r="T36" s="38"/>
      <c r="U36" s="38">
        <f t="shared" si="8"/>
        <v>0</v>
      </c>
      <c r="V36" s="38"/>
      <c r="W36" s="38"/>
      <c r="X36" s="38"/>
      <c r="Y36" s="38"/>
      <c r="Z36" s="38"/>
      <c r="AA36" s="39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40"/>
    </row>
    <row r="37" spans="1:62" ht="24" customHeight="1">
      <c r="A37" s="48" t="s">
        <v>486</v>
      </c>
      <c r="B37" s="27" t="s">
        <v>487</v>
      </c>
      <c r="C37" s="430">
        <f>COUNTIF(C38:E65,1)+COUNTIF(C38:E65,2)+COUNTIF(C38:E65,3)+COUNTIF(C38:E65,4)+COUNTIF(C38:E65,5)+COUNTIF(C38:E65,6)+COUNTIF(C38:E65,7)+COUNTIF(C38:E65,8)</f>
        <v>0</v>
      </c>
      <c r="D37" s="430"/>
      <c r="E37" s="438"/>
      <c r="F37" s="439">
        <f>COUNTIF(F38:H44,1)+COUNTIF(F38:H44,2)+COUNTIF(F38:H44,3)+COUNTIF(F38:H44,4)+COUNTIF(F38:H44,5)+COUNTIF(F38:H44,6)+COUNTIF(F38:H44,7)+COUNTIF(F38:H44,8)</f>
        <v>0</v>
      </c>
      <c r="G37" s="430"/>
      <c r="H37" s="438"/>
      <c r="I37" s="439">
        <f>COUNTIF(I38:K44,1)+COUNTIF(I38:K44,2)+COUNTIF(I38:K44,3)+COUNTIF(I38:K44,4)+COUNTIF(I38:K44,5)+COUNTIF(I38:K44,6)+COUNTIF(I38:K44,7)+COUNTIF(I38:K44,8)</f>
        <v>4</v>
      </c>
      <c r="J37" s="430"/>
      <c r="K37" s="430"/>
      <c r="L37" s="428">
        <f>COUNTIF(L38:N44,1)+COUNTIF(L38:N44,2)+COUNTIF(L38:N44,3)+COUNTIF(L38:N44,4)+COUNTIF(L38:N44,5)+COUNTIF(L38:N44,6)+COUNTIF(L38:N44,7)+COUNTIF(L38:N44,8)</f>
        <v>0</v>
      </c>
      <c r="M37" s="429"/>
      <c r="N37" s="430"/>
      <c r="O37" s="28">
        <f>SUM(O38:O44)</f>
        <v>384</v>
      </c>
      <c r="P37" s="28">
        <f>SUM(P38:P41)</f>
        <v>12</v>
      </c>
      <c r="Q37" s="28">
        <f>SUM(Q38:Q41)</f>
        <v>60</v>
      </c>
      <c r="R37" s="28">
        <f>SUM(R38:R41)</f>
        <v>0</v>
      </c>
      <c r="S37" s="28">
        <f>SUM(S38:S41)</f>
        <v>312</v>
      </c>
      <c r="T37" s="28">
        <f t="shared" ref="T37:AA37" si="10">SUM(T38:T41)</f>
        <v>312</v>
      </c>
      <c r="U37" s="28">
        <f t="shared" si="10"/>
        <v>0</v>
      </c>
      <c r="V37" s="28">
        <f t="shared" si="10"/>
        <v>0</v>
      </c>
      <c r="W37" s="28">
        <f t="shared" si="10"/>
        <v>0</v>
      </c>
      <c r="X37" s="28">
        <f t="shared" si="10"/>
        <v>0</v>
      </c>
      <c r="Y37" s="28">
        <f t="shared" si="10"/>
        <v>0</v>
      </c>
      <c r="Z37" s="28">
        <f t="shared" si="10"/>
        <v>8</v>
      </c>
      <c r="AA37" s="28">
        <f t="shared" si="10"/>
        <v>16</v>
      </c>
      <c r="AB37" s="28">
        <f>SUM(AB38:AB41)</f>
        <v>128</v>
      </c>
      <c r="AC37" s="28">
        <f>SUM(AC38:AC41)</f>
        <v>184</v>
      </c>
      <c r="AD37" s="28">
        <f t="shared" ref="AD37:AL37" si="11">SUM(AD38:AD65)</f>
        <v>0</v>
      </c>
      <c r="AE37" s="28">
        <f t="shared" si="11"/>
        <v>0</v>
      </c>
      <c r="AF37" s="49">
        <f t="shared" si="11"/>
        <v>0</v>
      </c>
      <c r="AG37" s="28">
        <f t="shared" si="11"/>
        <v>0</v>
      </c>
      <c r="AH37" s="49">
        <f t="shared" si="11"/>
        <v>0</v>
      </c>
      <c r="AI37" s="28">
        <f t="shared" si="11"/>
        <v>0</v>
      </c>
      <c r="AJ37" s="49">
        <f t="shared" si="11"/>
        <v>0</v>
      </c>
      <c r="AK37" s="28">
        <f t="shared" si="11"/>
        <v>0</v>
      </c>
      <c r="AL37" s="49">
        <f t="shared" si="11"/>
        <v>0</v>
      </c>
      <c r="AM37" s="29"/>
      <c r="AN37" s="28"/>
    </row>
    <row r="38" spans="1:62" ht="13.5" customHeight="1">
      <c r="A38" s="156" t="s">
        <v>488</v>
      </c>
      <c r="B38" s="123" t="s">
        <v>392</v>
      </c>
      <c r="C38" s="9"/>
      <c r="D38" s="4"/>
      <c r="E38" s="4"/>
      <c r="F38" s="9"/>
      <c r="G38" s="4"/>
      <c r="H38" s="4"/>
      <c r="I38" s="10">
        <v>1</v>
      </c>
      <c r="J38" s="4">
        <v>2</v>
      </c>
      <c r="K38" s="72"/>
      <c r="L38" s="173"/>
      <c r="M38" s="174"/>
      <c r="N38" s="72"/>
      <c r="O38" s="38">
        <f>SUM(P38:S38)</f>
        <v>192</v>
      </c>
      <c r="P38" s="38">
        <v>6</v>
      </c>
      <c r="Q38" s="38">
        <v>30</v>
      </c>
      <c r="R38" s="38"/>
      <c r="S38" s="38">
        <f>SUM(AB38:AM38)</f>
        <v>156</v>
      </c>
      <c r="T38" s="38">
        <f>S38</f>
        <v>156</v>
      </c>
      <c r="U38" s="120"/>
      <c r="V38" s="120"/>
      <c r="W38" s="120"/>
      <c r="X38" s="38"/>
      <c r="Y38" s="38"/>
      <c r="Z38" s="38">
        <v>2</v>
      </c>
      <c r="AA38" s="39">
        <v>2</v>
      </c>
      <c r="AB38" s="3">
        <v>64</v>
      </c>
      <c r="AC38" s="3">
        <v>92</v>
      </c>
      <c r="AD38" s="3"/>
      <c r="AE38" s="3"/>
      <c r="AF38" s="3"/>
      <c r="AG38" s="3"/>
      <c r="AH38" s="3"/>
      <c r="AI38" s="3"/>
      <c r="AJ38" s="3"/>
      <c r="AK38" s="3"/>
      <c r="AL38" s="3"/>
      <c r="AM38" s="453"/>
      <c r="AN38" s="441"/>
    </row>
    <row r="39" spans="1:62" ht="12.75" customHeight="1">
      <c r="A39" s="156" t="s">
        <v>489</v>
      </c>
      <c r="B39" s="123" t="s">
        <v>490</v>
      </c>
      <c r="C39" s="9"/>
      <c r="D39" s="4"/>
      <c r="E39" s="4"/>
      <c r="F39" s="9"/>
      <c r="G39" s="4"/>
      <c r="H39" s="4"/>
      <c r="I39" s="10">
        <v>1</v>
      </c>
      <c r="J39" s="4">
        <v>2</v>
      </c>
      <c r="K39" s="72"/>
      <c r="L39" s="173"/>
      <c r="M39" s="174"/>
      <c r="N39" s="72"/>
      <c r="O39" s="38">
        <f>SUM(P39:S39)</f>
        <v>192</v>
      </c>
      <c r="P39" s="38">
        <v>6</v>
      </c>
      <c r="Q39" s="38">
        <v>30</v>
      </c>
      <c r="R39" s="38"/>
      <c r="S39" s="38">
        <f>SUM(AB39:AM39)</f>
        <v>156</v>
      </c>
      <c r="T39" s="38">
        <f>S39</f>
        <v>156</v>
      </c>
      <c r="U39" s="120"/>
      <c r="V39" s="120"/>
      <c r="W39" s="120"/>
      <c r="X39" s="38"/>
      <c r="Y39" s="38"/>
      <c r="Z39" s="38">
        <v>6</v>
      </c>
      <c r="AA39" s="39">
        <v>14</v>
      </c>
      <c r="AB39" s="3">
        <v>64</v>
      </c>
      <c r="AC39" s="3">
        <v>92</v>
      </c>
      <c r="AD39" s="3"/>
      <c r="AE39" s="3"/>
      <c r="AF39" s="3"/>
      <c r="AG39" s="3"/>
      <c r="AH39" s="3"/>
      <c r="AI39" s="3"/>
      <c r="AJ39" s="3"/>
      <c r="AK39" s="3"/>
      <c r="AL39" s="3"/>
      <c r="AM39" s="454"/>
      <c r="AN39" s="442"/>
    </row>
    <row r="40" spans="1:62" ht="13.5" hidden="1" customHeight="1">
      <c r="A40" s="156" t="s">
        <v>491</v>
      </c>
      <c r="B40" s="123"/>
      <c r="C40" s="9"/>
      <c r="D40" s="4"/>
      <c r="E40" s="4"/>
      <c r="F40" s="9"/>
      <c r="G40" s="4"/>
      <c r="H40" s="4"/>
      <c r="I40" s="10"/>
      <c r="J40" s="4"/>
      <c r="K40" s="72"/>
      <c r="L40" s="173"/>
      <c r="M40" s="174"/>
      <c r="N40" s="72"/>
      <c r="O40" s="38">
        <f>SUM(Q40:S40)</f>
        <v>0</v>
      </c>
      <c r="P40" s="38"/>
      <c r="Q40" s="38"/>
      <c r="R40" s="38"/>
      <c r="S40" s="38">
        <f>SUM(AB40:AM40)</f>
        <v>0</v>
      </c>
      <c r="T40" s="38"/>
      <c r="U40" s="38"/>
      <c r="V40" s="38"/>
      <c r="W40" s="38"/>
      <c r="X40" s="38"/>
      <c r="Y40" s="38"/>
      <c r="Z40" s="38"/>
      <c r="AA40" s="39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40"/>
    </row>
    <row r="41" spans="1:62" ht="12.75" hidden="1" customHeight="1">
      <c r="A41" s="156"/>
      <c r="B41" s="123"/>
      <c r="C41" s="9"/>
      <c r="D41" s="4"/>
      <c r="E41" s="4"/>
      <c r="F41" s="9"/>
      <c r="G41" s="4"/>
      <c r="H41" s="4"/>
      <c r="I41" s="10"/>
      <c r="J41" s="4"/>
      <c r="K41" s="72"/>
      <c r="L41" s="10"/>
      <c r="M41" s="41"/>
      <c r="N41" s="72"/>
      <c r="O41" s="38">
        <f>Q41+S41</f>
        <v>0</v>
      </c>
      <c r="P41" s="38"/>
      <c r="Q41" s="38"/>
      <c r="R41" s="38"/>
      <c r="S41" s="38">
        <f>SUM(AB41:AM41)</f>
        <v>0</v>
      </c>
      <c r="T41" s="38"/>
      <c r="U41" s="38">
        <f t="shared" ref="U41:U43" si="12">S41-W41</f>
        <v>0</v>
      </c>
      <c r="V41" s="38"/>
      <c r="W41" s="38"/>
      <c r="X41" s="38"/>
      <c r="Y41" s="38"/>
      <c r="Z41" s="38"/>
      <c r="AA41" s="39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40"/>
    </row>
    <row r="42" spans="1:62" hidden="1">
      <c r="A42" s="50"/>
      <c r="B42" s="123"/>
      <c r="C42" s="41"/>
      <c r="D42" s="4"/>
      <c r="E42" s="5"/>
      <c r="F42" s="9"/>
      <c r="G42" s="4"/>
      <c r="H42" s="4"/>
      <c r="I42" s="10"/>
      <c r="J42" s="4"/>
      <c r="K42" s="11"/>
      <c r="L42" s="172"/>
      <c r="M42" s="172"/>
      <c r="N42" s="11"/>
      <c r="O42" s="38"/>
      <c r="P42" s="38"/>
      <c r="Q42" s="38"/>
      <c r="R42" s="38"/>
      <c r="S42" s="38"/>
      <c r="T42" s="38"/>
      <c r="U42" s="38">
        <f t="shared" si="12"/>
        <v>0</v>
      </c>
      <c r="V42" s="38"/>
      <c r="W42" s="38"/>
      <c r="X42" s="38"/>
      <c r="Y42" s="38"/>
      <c r="Z42" s="38"/>
      <c r="AA42" s="39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40"/>
    </row>
    <row r="43" spans="1:62" hidden="1">
      <c r="A43" s="50"/>
      <c r="B43" s="123"/>
      <c r="C43" s="41"/>
      <c r="D43" s="4"/>
      <c r="E43" s="5"/>
      <c r="F43" s="9"/>
      <c r="G43" s="4"/>
      <c r="H43" s="4"/>
      <c r="I43" s="37"/>
      <c r="J43" s="34"/>
      <c r="K43" s="33"/>
      <c r="L43" s="33"/>
      <c r="M43" s="33"/>
      <c r="N43" s="33"/>
      <c r="O43" s="38">
        <f>Q43+S43</f>
        <v>0</v>
      </c>
      <c r="P43" s="38"/>
      <c r="Q43" s="38">
        <f t="shared" si="9"/>
        <v>0</v>
      </c>
      <c r="R43" s="38"/>
      <c r="S43" s="38">
        <f t="shared" ref="S43:S65" si="13">SUM(AB43:AL43)</f>
        <v>0</v>
      </c>
      <c r="T43" s="38"/>
      <c r="U43" s="38">
        <f t="shared" si="12"/>
        <v>0</v>
      </c>
      <c r="V43" s="38"/>
      <c r="W43" s="38"/>
      <c r="X43" s="38"/>
      <c r="Y43" s="38"/>
      <c r="Z43" s="38"/>
      <c r="AA43" s="39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40">
        <f t="shared" ref="AN43:AN75" si="14">S43-AM43</f>
        <v>0</v>
      </c>
    </row>
    <row r="44" spans="1:62" hidden="1">
      <c r="A44" s="137" t="s">
        <v>393</v>
      </c>
      <c r="B44" s="146"/>
      <c r="C44" s="138"/>
      <c r="D44" s="139"/>
      <c r="E44" s="140"/>
      <c r="F44" s="141"/>
      <c r="G44" s="139"/>
      <c r="H44" s="139"/>
      <c r="I44" s="142"/>
      <c r="J44" s="139"/>
      <c r="K44" s="138"/>
      <c r="L44" s="138"/>
      <c r="M44" s="138"/>
      <c r="N44" s="138"/>
      <c r="O44" s="143">
        <f>Q44+S44</f>
        <v>0</v>
      </c>
      <c r="P44" s="143"/>
      <c r="Q44" s="143"/>
      <c r="R44" s="143"/>
      <c r="S44" s="143">
        <f t="shared" si="13"/>
        <v>0</v>
      </c>
      <c r="T44" s="143"/>
      <c r="U44" s="143">
        <f t="shared" ref="U44:U65" si="15">S44-AA44</f>
        <v>0</v>
      </c>
      <c r="V44" s="143"/>
      <c r="W44" s="143"/>
      <c r="X44" s="143"/>
      <c r="Y44" s="143"/>
      <c r="Z44" s="143"/>
      <c r="AA44" s="144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51"/>
      <c r="AN44" s="152">
        <f t="shared" si="14"/>
        <v>0</v>
      </c>
    </row>
    <row r="45" spans="1:62" ht="27" customHeight="1">
      <c r="A45" s="147" t="s">
        <v>492</v>
      </c>
      <c r="B45" s="127" t="s">
        <v>493</v>
      </c>
      <c r="C45" s="121"/>
      <c r="D45" s="148"/>
      <c r="E45" s="149"/>
      <c r="F45" s="439">
        <f>COUNTIF(F46:H52,1)+COUNTIF(F46:H52,2)+COUNTIF(F46:H52,3)+COUNTIF(F46:H52,4)+COUNTIF(F46:H52,5)+COUNTIF(F46:H52,6)+COUNTIF(F46:H52,7)+COUNTIF(F46:H52,8)</f>
        <v>4</v>
      </c>
      <c r="G45" s="430"/>
      <c r="H45" s="438"/>
      <c r="I45" s="439">
        <f>COUNTIF(I46:K65,1)+COUNTIF(I46:K65,2)+COUNTIF(I46:K65,3)+COUNTIF(I46:K65,4)+COUNTIF(I46:K65,5)+COUNTIF(I46:K65,6)+COUNTIF(I46:K65,7)+COUNTIF(I46:K65,8)</f>
        <v>0</v>
      </c>
      <c r="J45" s="430"/>
      <c r="K45" s="430"/>
      <c r="L45" s="428">
        <f>COUNTIF(L46:N48,1)+COUNTIF(L46:N48,2)+COUNTIF(L46:N48,3)+COUNTIF(L46:N48,4)+COUNTIF(L46:N48,5)+COUNTIF(L46:N48,6)+COUNTIF(L46:N48,7)+COUNTIF(L46:N48,8)</f>
        <v>0</v>
      </c>
      <c r="M45" s="429"/>
      <c r="N45" s="430"/>
      <c r="O45" s="28">
        <f>SUM(O46:O48)</f>
        <v>156</v>
      </c>
      <c r="P45" s="28">
        <f t="shared" ref="P45:R45" si="16">SUM(P46:P48)</f>
        <v>0</v>
      </c>
      <c r="Q45" s="28">
        <f t="shared" si="16"/>
        <v>0</v>
      </c>
      <c r="R45" s="28">
        <f t="shared" si="16"/>
        <v>0</v>
      </c>
      <c r="S45" s="28">
        <f t="shared" ref="S45:AC45" si="17">SUM(S46:S49)</f>
        <v>156</v>
      </c>
      <c r="T45" s="28">
        <f t="shared" si="17"/>
        <v>156</v>
      </c>
      <c r="U45" s="28">
        <f t="shared" si="17"/>
        <v>0</v>
      </c>
      <c r="V45" s="28">
        <f t="shared" si="17"/>
        <v>0</v>
      </c>
      <c r="W45" s="28">
        <f t="shared" si="17"/>
        <v>0</v>
      </c>
      <c r="X45" s="28">
        <f t="shared" si="17"/>
        <v>0</v>
      </c>
      <c r="Y45" s="28">
        <f t="shared" si="17"/>
        <v>0</v>
      </c>
      <c r="Z45" s="28">
        <f t="shared" si="17"/>
        <v>4</v>
      </c>
      <c r="AA45" s="28">
        <f t="shared" si="17"/>
        <v>32</v>
      </c>
      <c r="AB45" s="28">
        <f t="shared" si="17"/>
        <v>80</v>
      </c>
      <c r="AC45" s="28">
        <f t="shared" si="17"/>
        <v>115</v>
      </c>
      <c r="AD45" s="29"/>
      <c r="AE45" s="29"/>
      <c r="AF45" s="29"/>
      <c r="AG45" s="29"/>
      <c r="AH45" s="29"/>
      <c r="AI45" s="29"/>
      <c r="AJ45" s="29"/>
      <c r="AK45" s="29"/>
      <c r="AL45" s="29"/>
      <c r="AM45" s="3"/>
      <c r="AN45" s="40">
        <f t="shared" si="14"/>
        <v>156</v>
      </c>
    </row>
    <row r="46" spans="1:62" ht="15" customHeight="1">
      <c r="A46" s="50" t="s">
        <v>494</v>
      </c>
      <c r="B46" s="123" t="s">
        <v>497</v>
      </c>
      <c r="C46" s="41"/>
      <c r="D46" s="4"/>
      <c r="E46" s="5"/>
      <c r="F46" s="9"/>
      <c r="G46" s="4">
        <v>2</v>
      </c>
      <c r="H46" s="4"/>
      <c r="I46" s="10"/>
      <c r="J46" s="4"/>
      <c r="K46" s="72"/>
      <c r="L46" s="41"/>
      <c r="M46" s="41"/>
      <c r="N46" s="41"/>
      <c r="O46" s="38">
        <f t="shared" ref="O46:O65" si="18">Q46+S46</f>
        <v>46</v>
      </c>
      <c r="P46" s="38"/>
      <c r="Q46" s="38"/>
      <c r="R46" s="38"/>
      <c r="S46" s="38">
        <f t="shared" si="13"/>
        <v>46</v>
      </c>
      <c r="T46" s="38">
        <f>S46</f>
        <v>46</v>
      </c>
      <c r="U46" s="38"/>
      <c r="V46" s="38"/>
      <c r="W46" s="38"/>
      <c r="X46" s="38"/>
      <c r="Y46" s="38"/>
      <c r="Z46" s="38">
        <v>2</v>
      </c>
      <c r="AA46" s="39">
        <v>2</v>
      </c>
      <c r="AB46" s="3"/>
      <c r="AC46" s="3">
        <v>46</v>
      </c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153">
        <f t="shared" si="14"/>
        <v>46</v>
      </c>
    </row>
    <row r="47" spans="1:62" ht="15" customHeight="1">
      <c r="A47" s="50" t="s">
        <v>495</v>
      </c>
      <c r="B47" s="123" t="s">
        <v>459</v>
      </c>
      <c r="C47" s="41"/>
      <c r="D47" s="350"/>
      <c r="E47" s="351"/>
      <c r="F47" s="349"/>
      <c r="G47" s="350">
        <v>1</v>
      </c>
      <c r="H47" s="350"/>
      <c r="I47" s="354"/>
      <c r="J47" s="350"/>
      <c r="K47" s="72"/>
      <c r="L47" s="41"/>
      <c r="M47" s="41"/>
      <c r="N47" s="41"/>
      <c r="O47" s="38">
        <f t="shared" si="18"/>
        <v>32</v>
      </c>
      <c r="P47" s="38"/>
      <c r="Q47" s="38"/>
      <c r="R47" s="38"/>
      <c r="S47" s="38">
        <f t="shared" si="13"/>
        <v>32</v>
      </c>
      <c r="T47" s="38">
        <f t="shared" ref="T47:T49" si="19">S47</f>
        <v>32</v>
      </c>
      <c r="U47" s="38"/>
      <c r="V47" s="38"/>
      <c r="W47" s="38"/>
      <c r="X47" s="38"/>
      <c r="Y47" s="38"/>
      <c r="Z47" s="38">
        <v>2</v>
      </c>
      <c r="AA47" s="353">
        <v>2</v>
      </c>
      <c r="AB47" s="3">
        <v>32</v>
      </c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153"/>
    </row>
    <row r="48" spans="1:62" ht="25.5" customHeight="1">
      <c r="A48" s="50" t="s">
        <v>496</v>
      </c>
      <c r="B48" s="123" t="s">
        <v>498</v>
      </c>
      <c r="C48" s="41"/>
      <c r="D48" s="305"/>
      <c r="E48" s="306"/>
      <c r="F48" s="304"/>
      <c r="G48" s="305">
        <v>2</v>
      </c>
      <c r="H48" s="305"/>
      <c r="I48" s="307"/>
      <c r="J48" s="305"/>
      <c r="K48" s="72"/>
      <c r="L48" s="41"/>
      <c r="M48" s="41"/>
      <c r="N48" s="41"/>
      <c r="O48" s="38">
        <f t="shared" si="18"/>
        <v>78</v>
      </c>
      <c r="P48" s="38"/>
      <c r="Q48" s="38"/>
      <c r="R48" s="38"/>
      <c r="S48" s="38">
        <f t="shared" si="13"/>
        <v>78</v>
      </c>
      <c r="T48" s="38">
        <f t="shared" si="19"/>
        <v>78</v>
      </c>
      <c r="U48" s="38"/>
      <c r="V48" s="38"/>
      <c r="W48" s="38"/>
      <c r="X48" s="38"/>
      <c r="Y48" s="38"/>
      <c r="Z48" s="38"/>
      <c r="AA48" s="308">
        <v>28</v>
      </c>
      <c r="AB48" s="3">
        <v>32</v>
      </c>
      <c r="AC48" s="3">
        <v>46</v>
      </c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153"/>
    </row>
    <row r="49" spans="1:40" ht="25.5" customHeight="1">
      <c r="A49" s="147" t="s">
        <v>393</v>
      </c>
      <c r="B49" s="127" t="s">
        <v>499</v>
      </c>
      <c r="C49" s="121"/>
      <c r="D49" s="148"/>
      <c r="E49" s="149"/>
      <c r="F49" s="150"/>
      <c r="G49" s="148">
        <v>2</v>
      </c>
      <c r="H49" s="148"/>
      <c r="I49" s="122"/>
      <c r="J49" s="148"/>
      <c r="K49" s="169"/>
      <c r="L49" s="121"/>
      <c r="M49" s="121"/>
      <c r="N49" s="121"/>
      <c r="O49" s="28">
        <f t="shared" si="18"/>
        <v>39</v>
      </c>
      <c r="P49" s="28"/>
      <c r="Q49" s="28">
        <v>39</v>
      </c>
      <c r="R49" s="28">
        <v>0</v>
      </c>
      <c r="S49" s="28">
        <v>0</v>
      </c>
      <c r="T49" s="38">
        <f t="shared" si="19"/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/>
      <c r="AA49" s="28">
        <v>0</v>
      </c>
      <c r="AB49" s="29">
        <v>16</v>
      </c>
      <c r="AC49" s="29">
        <v>23</v>
      </c>
      <c r="AD49" s="29"/>
      <c r="AE49" s="29"/>
      <c r="AF49" s="29"/>
      <c r="AG49" s="29"/>
      <c r="AH49" s="29"/>
      <c r="AI49" s="29"/>
      <c r="AJ49" s="29"/>
      <c r="AK49" s="29"/>
      <c r="AL49" s="29"/>
      <c r="AM49" s="3"/>
      <c r="AN49" s="153">
        <f t="shared" si="14"/>
        <v>0</v>
      </c>
    </row>
    <row r="50" spans="1:40" ht="13.5" hidden="1" customHeight="1">
      <c r="A50" s="136"/>
      <c r="B50" s="123"/>
      <c r="C50" s="41"/>
      <c r="D50" s="4"/>
      <c r="E50" s="5"/>
      <c r="F50" s="9"/>
      <c r="G50" s="4"/>
      <c r="H50" s="4"/>
      <c r="I50" s="10"/>
      <c r="J50" s="4"/>
      <c r="K50" s="72"/>
      <c r="L50" s="41"/>
      <c r="M50" s="41"/>
      <c r="N50" s="41"/>
      <c r="O50" s="38">
        <f t="shared" si="18"/>
        <v>0</v>
      </c>
      <c r="P50" s="38"/>
      <c r="Q50" s="38"/>
      <c r="R50" s="38"/>
      <c r="S50" s="38">
        <f t="shared" si="13"/>
        <v>0</v>
      </c>
      <c r="T50" s="38"/>
      <c r="U50" s="38">
        <f t="shared" si="15"/>
        <v>0</v>
      </c>
      <c r="V50" s="38"/>
      <c r="W50" s="38"/>
      <c r="X50" s="38"/>
      <c r="Y50" s="38"/>
      <c r="Z50" s="38"/>
      <c r="AA50" s="39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40">
        <f t="shared" si="14"/>
        <v>0</v>
      </c>
    </row>
    <row r="51" spans="1:40" hidden="1">
      <c r="A51" s="136"/>
      <c r="B51" s="123"/>
      <c r="C51" s="41"/>
      <c r="D51" s="4"/>
      <c r="E51" s="5"/>
      <c r="F51" s="9"/>
      <c r="G51" s="4"/>
      <c r="H51" s="4"/>
      <c r="I51" s="10"/>
      <c r="J51" s="4"/>
      <c r="K51" s="72"/>
      <c r="L51" s="41"/>
      <c r="M51" s="41"/>
      <c r="N51" s="41"/>
      <c r="O51" s="38">
        <f t="shared" si="18"/>
        <v>0</v>
      </c>
      <c r="P51" s="38"/>
      <c r="Q51" s="38">
        <f t="shared" si="9"/>
        <v>0</v>
      </c>
      <c r="R51" s="38"/>
      <c r="S51" s="38">
        <f t="shared" si="13"/>
        <v>0</v>
      </c>
      <c r="T51" s="38"/>
      <c r="U51" s="38">
        <f t="shared" si="15"/>
        <v>0</v>
      </c>
      <c r="V51" s="38"/>
      <c r="W51" s="38"/>
      <c r="X51" s="38"/>
      <c r="Y51" s="38"/>
      <c r="Z51" s="38"/>
      <c r="AA51" s="39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40">
        <f t="shared" si="14"/>
        <v>0</v>
      </c>
    </row>
    <row r="52" spans="1:40" hidden="1">
      <c r="A52" s="136"/>
      <c r="B52" s="123"/>
      <c r="C52" s="41"/>
      <c r="D52" s="4"/>
      <c r="E52" s="5"/>
      <c r="F52" s="9"/>
      <c r="G52" s="4"/>
      <c r="H52" s="4"/>
      <c r="I52" s="10"/>
      <c r="J52" s="4"/>
      <c r="K52" s="41"/>
      <c r="L52" s="41"/>
      <c r="M52" s="41"/>
      <c r="N52" s="41"/>
      <c r="O52" s="38">
        <f t="shared" si="18"/>
        <v>0</v>
      </c>
      <c r="P52" s="38"/>
      <c r="Q52" s="38">
        <f t="shared" si="9"/>
        <v>0</v>
      </c>
      <c r="R52" s="38"/>
      <c r="S52" s="38">
        <f t="shared" si="13"/>
        <v>0</v>
      </c>
      <c r="T52" s="38"/>
      <c r="U52" s="38">
        <f t="shared" si="15"/>
        <v>0</v>
      </c>
      <c r="V52" s="38"/>
      <c r="W52" s="38"/>
      <c r="X52" s="38"/>
      <c r="Y52" s="38"/>
      <c r="Z52" s="38"/>
      <c r="AA52" s="39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40">
        <f t="shared" si="14"/>
        <v>0</v>
      </c>
    </row>
    <row r="53" spans="1:40" hidden="1">
      <c r="A53" s="136"/>
      <c r="B53" s="123"/>
      <c r="C53" s="41"/>
      <c r="D53" s="4"/>
      <c r="E53" s="5"/>
      <c r="F53" s="9"/>
      <c r="G53" s="4"/>
      <c r="H53" s="4"/>
      <c r="I53" s="10"/>
      <c r="J53" s="4"/>
      <c r="K53" s="41"/>
      <c r="L53" s="41"/>
      <c r="M53" s="41"/>
      <c r="N53" s="41"/>
      <c r="O53" s="38">
        <f t="shared" si="18"/>
        <v>0</v>
      </c>
      <c r="P53" s="38"/>
      <c r="Q53" s="38">
        <f t="shared" si="9"/>
        <v>0</v>
      </c>
      <c r="R53" s="38"/>
      <c r="S53" s="38">
        <f t="shared" si="13"/>
        <v>0</v>
      </c>
      <c r="T53" s="38"/>
      <c r="U53" s="38">
        <f t="shared" si="15"/>
        <v>0</v>
      </c>
      <c r="V53" s="38"/>
      <c r="W53" s="38"/>
      <c r="X53" s="38"/>
      <c r="Y53" s="38"/>
      <c r="Z53" s="38"/>
      <c r="AA53" s="39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40">
        <f t="shared" si="14"/>
        <v>0</v>
      </c>
    </row>
    <row r="54" spans="1:40" hidden="1">
      <c r="A54" s="136"/>
      <c r="B54" s="123"/>
      <c r="C54" s="41"/>
      <c r="D54" s="4"/>
      <c r="E54" s="5"/>
      <c r="F54" s="9"/>
      <c r="G54" s="4"/>
      <c r="H54" s="4"/>
      <c r="I54" s="10"/>
      <c r="J54" s="4"/>
      <c r="K54" s="41"/>
      <c r="L54" s="41"/>
      <c r="M54" s="41"/>
      <c r="N54" s="41"/>
      <c r="O54" s="38">
        <f t="shared" si="18"/>
        <v>0</v>
      </c>
      <c r="P54" s="38"/>
      <c r="Q54" s="38">
        <f t="shared" si="9"/>
        <v>0</v>
      </c>
      <c r="R54" s="38"/>
      <c r="S54" s="38">
        <f t="shared" si="13"/>
        <v>0</v>
      </c>
      <c r="T54" s="38"/>
      <c r="U54" s="38">
        <f t="shared" si="15"/>
        <v>0</v>
      </c>
      <c r="V54" s="38"/>
      <c r="W54" s="38"/>
      <c r="X54" s="38"/>
      <c r="Y54" s="38"/>
      <c r="Z54" s="38"/>
      <c r="AA54" s="39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40">
        <f t="shared" si="14"/>
        <v>0</v>
      </c>
    </row>
    <row r="55" spans="1:40" hidden="1">
      <c r="A55" s="136"/>
      <c r="B55" s="123"/>
      <c r="C55" s="41"/>
      <c r="D55" s="4"/>
      <c r="E55" s="5"/>
      <c r="F55" s="9"/>
      <c r="G55" s="4"/>
      <c r="H55" s="4"/>
      <c r="I55" s="10"/>
      <c r="J55" s="4"/>
      <c r="K55" s="41"/>
      <c r="L55" s="41"/>
      <c r="M55" s="41"/>
      <c r="N55" s="41"/>
      <c r="O55" s="38">
        <f t="shared" si="18"/>
        <v>0</v>
      </c>
      <c r="P55" s="38"/>
      <c r="Q55" s="38">
        <f t="shared" si="9"/>
        <v>0</v>
      </c>
      <c r="R55" s="38"/>
      <c r="S55" s="38">
        <f t="shared" si="13"/>
        <v>0</v>
      </c>
      <c r="T55" s="38"/>
      <c r="U55" s="38">
        <f t="shared" si="15"/>
        <v>0</v>
      </c>
      <c r="V55" s="38"/>
      <c r="W55" s="38"/>
      <c r="X55" s="38"/>
      <c r="Y55" s="38"/>
      <c r="Z55" s="38"/>
      <c r="AA55" s="39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40">
        <f t="shared" si="14"/>
        <v>0</v>
      </c>
    </row>
    <row r="56" spans="1:40" hidden="1">
      <c r="A56" s="50"/>
      <c r="B56" s="123"/>
      <c r="C56" s="41"/>
      <c r="D56" s="4"/>
      <c r="E56" s="5"/>
      <c r="F56" s="9"/>
      <c r="G56" s="4"/>
      <c r="H56" s="4"/>
      <c r="I56" s="10"/>
      <c r="J56" s="4"/>
      <c r="K56" s="41"/>
      <c r="L56" s="41"/>
      <c r="M56" s="41"/>
      <c r="N56" s="41"/>
      <c r="O56" s="38">
        <f t="shared" si="18"/>
        <v>0</v>
      </c>
      <c r="P56" s="38"/>
      <c r="Q56" s="38">
        <f t="shared" si="9"/>
        <v>0</v>
      </c>
      <c r="R56" s="38"/>
      <c r="S56" s="38">
        <f t="shared" si="13"/>
        <v>0</v>
      </c>
      <c r="T56" s="38"/>
      <c r="U56" s="38">
        <f t="shared" si="15"/>
        <v>0</v>
      </c>
      <c r="V56" s="38"/>
      <c r="W56" s="38"/>
      <c r="X56" s="38"/>
      <c r="Y56" s="38"/>
      <c r="Z56" s="38"/>
      <c r="AA56" s="39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40">
        <f t="shared" si="14"/>
        <v>0</v>
      </c>
    </row>
    <row r="57" spans="1:40" hidden="1">
      <c r="A57" s="50"/>
      <c r="B57" s="123"/>
      <c r="C57" s="41"/>
      <c r="D57" s="4"/>
      <c r="E57" s="5"/>
      <c r="F57" s="9"/>
      <c r="G57" s="4"/>
      <c r="H57" s="4"/>
      <c r="I57" s="10"/>
      <c r="J57" s="4"/>
      <c r="K57" s="41"/>
      <c r="L57" s="41"/>
      <c r="M57" s="41"/>
      <c r="N57" s="41"/>
      <c r="O57" s="38">
        <f t="shared" si="18"/>
        <v>0</v>
      </c>
      <c r="P57" s="38"/>
      <c r="Q57" s="38">
        <f t="shared" si="9"/>
        <v>0</v>
      </c>
      <c r="R57" s="38"/>
      <c r="S57" s="38">
        <f t="shared" si="13"/>
        <v>0</v>
      </c>
      <c r="T57" s="38"/>
      <c r="U57" s="38">
        <f t="shared" si="15"/>
        <v>0</v>
      </c>
      <c r="V57" s="38"/>
      <c r="W57" s="38"/>
      <c r="X57" s="38"/>
      <c r="Y57" s="38"/>
      <c r="Z57" s="38"/>
      <c r="AA57" s="39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40">
        <f t="shared" si="14"/>
        <v>0</v>
      </c>
    </row>
    <row r="58" spans="1:40" hidden="1">
      <c r="A58" s="50"/>
      <c r="B58" s="123"/>
      <c r="C58" s="41"/>
      <c r="D58" s="4"/>
      <c r="E58" s="5"/>
      <c r="F58" s="9"/>
      <c r="G58" s="4"/>
      <c r="H58" s="4"/>
      <c r="I58" s="10"/>
      <c r="J58" s="4"/>
      <c r="K58" s="41"/>
      <c r="L58" s="41"/>
      <c r="M58" s="41"/>
      <c r="N58" s="41"/>
      <c r="O58" s="38">
        <f t="shared" si="18"/>
        <v>0</v>
      </c>
      <c r="P58" s="38"/>
      <c r="Q58" s="38">
        <f t="shared" si="9"/>
        <v>0</v>
      </c>
      <c r="R58" s="38"/>
      <c r="S58" s="38">
        <f t="shared" si="13"/>
        <v>0</v>
      </c>
      <c r="T58" s="38"/>
      <c r="U58" s="38">
        <f t="shared" si="15"/>
        <v>0</v>
      </c>
      <c r="V58" s="38"/>
      <c r="W58" s="38"/>
      <c r="X58" s="38"/>
      <c r="Y58" s="38"/>
      <c r="Z58" s="38"/>
      <c r="AA58" s="39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40">
        <f t="shared" si="14"/>
        <v>0</v>
      </c>
    </row>
    <row r="59" spans="1:40" hidden="1">
      <c r="A59" s="50"/>
      <c r="B59" s="123"/>
      <c r="C59" s="41"/>
      <c r="D59" s="4"/>
      <c r="E59" s="5"/>
      <c r="F59" s="9"/>
      <c r="G59" s="4"/>
      <c r="H59" s="4"/>
      <c r="I59" s="10"/>
      <c r="J59" s="4"/>
      <c r="K59" s="41"/>
      <c r="L59" s="41"/>
      <c r="M59" s="41"/>
      <c r="N59" s="41"/>
      <c r="O59" s="38">
        <f t="shared" si="18"/>
        <v>0</v>
      </c>
      <c r="P59" s="38"/>
      <c r="Q59" s="38">
        <f t="shared" si="9"/>
        <v>0</v>
      </c>
      <c r="R59" s="38"/>
      <c r="S59" s="38">
        <f t="shared" si="13"/>
        <v>0</v>
      </c>
      <c r="T59" s="38"/>
      <c r="U59" s="38">
        <f t="shared" si="15"/>
        <v>0</v>
      </c>
      <c r="V59" s="38"/>
      <c r="W59" s="38"/>
      <c r="X59" s="38"/>
      <c r="Y59" s="38"/>
      <c r="Z59" s="38"/>
      <c r="AA59" s="39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40">
        <f t="shared" si="14"/>
        <v>0</v>
      </c>
    </row>
    <row r="60" spans="1:40" hidden="1">
      <c r="A60" s="50"/>
      <c r="B60" s="123"/>
      <c r="C60" s="41"/>
      <c r="D60" s="4"/>
      <c r="E60" s="5"/>
      <c r="F60" s="9"/>
      <c r="G60" s="4"/>
      <c r="H60" s="4"/>
      <c r="I60" s="10"/>
      <c r="J60" s="4"/>
      <c r="K60" s="41"/>
      <c r="L60" s="41"/>
      <c r="M60" s="41"/>
      <c r="N60" s="41"/>
      <c r="O60" s="38">
        <f t="shared" si="18"/>
        <v>0</v>
      </c>
      <c r="P60" s="38"/>
      <c r="Q60" s="38">
        <f t="shared" si="9"/>
        <v>0</v>
      </c>
      <c r="R60" s="38"/>
      <c r="S60" s="38">
        <f t="shared" si="13"/>
        <v>0</v>
      </c>
      <c r="T60" s="38"/>
      <c r="U60" s="38">
        <f t="shared" si="15"/>
        <v>0</v>
      </c>
      <c r="V60" s="38"/>
      <c r="W60" s="38"/>
      <c r="X60" s="38"/>
      <c r="Y60" s="38"/>
      <c r="Z60" s="38"/>
      <c r="AA60" s="39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40">
        <f t="shared" si="14"/>
        <v>0</v>
      </c>
    </row>
    <row r="61" spans="1:40" hidden="1">
      <c r="A61" s="50"/>
      <c r="B61" s="123"/>
      <c r="C61" s="41"/>
      <c r="D61" s="4"/>
      <c r="E61" s="5"/>
      <c r="F61" s="9"/>
      <c r="G61" s="4"/>
      <c r="H61" s="4"/>
      <c r="I61" s="10"/>
      <c r="J61" s="4"/>
      <c r="K61" s="41"/>
      <c r="L61" s="41"/>
      <c r="M61" s="41"/>
      <c r="N61" s="41"/>
      <c r="O61" s="38">
        <f t="shared" si="18"/>
        <v>0</v>
      </c>
      <c r="P61" s="38"/>
      <c r="Q61" s="38">
        <f t="shared" si="9"/>
        <v>0</v>
      </c>
      <c r="R61" s="38"/>
      <c r="S61" s="38">
        <f t="shared" si="13"/>
        <v>0</v>
      </c>
      <c r="T61" s="38"/>
      <c r="U61" s="38">
        <f t="shared" si="15"/>
        <v>0</v>
      </c>
      <c r="V61" s="38"/>
      <c r="W61" s="38"/>
      <c r="X61" s="38"/>
      <c r="Y61" s="38"/>
      <c r="Z61" s="38"/>
      <c r="AA61" s="39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40">
        <f t="shared" si="14"/>
        <v>0</v>
      </c>
    </row>
    <row r="62" spans="1:40" hidden="1">
      <c r="A62" s="50"/>
      <c r="B62" s="123"/>
      <c r="C62" s="41"/>
      <c r="D62" s="4"/>
      <c r="E62" s="5"/>
      <c r="F62" s="9"/>
      <c r="G62" s="4"/>
      <c r="H62" s="4"/>
      <c r="I62" s="10"/>
      <c r="J62" s="4"/>
      <c r="K62" s="41"/>
      <c r="L62" s="41"/>
      <c r="M62" s="41"/>
      <c r="N62" s="41"/>
      <c r="O62" s="38">
        <f t="shared" si="18"/>
        <v>0</v>
      </c>
      <c r="P62" s="38"/>
      <c r="Q62" s="38">
        <f t="shared" si="9"/>
        <v>0</v>
      </c>
      <c r="R62" s="38"/>
      <c r="S62" s="38">
        <f t="shared" si="13"/>
        <v>0</v>
      </c>
      <c r="T62" s="38"/>
      <c r="U62" s="38">
        <f t="shared" si="15"/>
        <v>0</v>
      </c>
      <c r="V62" s="38"/>
      <c r="W62" s="38"/>
      <c r="X62" s="38"/>
      <c r="Y62" s="38"/>
      <c r="Z62" s="38"/>
      <c r="AA62" s="39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40">
        <f t="shared" si="14"/>
        <v>0</v>
      </c>
    </row>
    <row r="63" spans="1:40" hidden="1">
      <c r="A63" s="50"/>
      <c r="B63" s="123"/>
      <c r="C63" s="41"/>
      <c r="D63" s="4"/>
      <c r="E63" s="5"/>
      <c r="F63" s="9"/>
      <c r="G63" s="4"/>
      <c r="H63" s="4"/>
      <c r="I63" s="10"/>
      <c r="J63" s="4"/>
      <c r="K63" s="41"/>
      <c r="L63" s="41"/>
      <c r="M63" s="41"/>
      <c r="N63" s="41"/>
      <c r="O63" s="38">
        <f t="shared" si="18"/>
        <v>0</v>
      </c>
      <c r="P63" s="38"/>
      <c r="Q63" s="38">
        <f t="shared" si="9"/>
        <v>0</v>
      </c>
      <c r="R63" s="38"/>
      <c r="S63" s="38">
        <f t="shared" si="13"/>
        <v>0</v>
      </c>
      <c r="T63" s="38"/>
      <c r="U63" s="38">
        <f t="shared" si="15"/>
        <v>0</v>
      </c>
      <c r="V63" s="38"/>
      <c r="W63" s="38"/>
      <c r="X63" s="38"/>
      <c r="Y63" s="38"/>
      <c r="Z63" s="38"/>
      <c r="AA63" s="39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40">
        <f t="shared" si="14"/>
        <v>0</v>
      </c>
    </row>
    <row r="64" spans="1:40" hidden="1">
      <c r="A64" s="50"/>
      <c r="B64" s="123"/>
      <c r="C64" s="41"/>
      <c r="D64" s="4"/>
      <c r="E64" s="5"/>
      <c r="F64" s="9"/>
      <c r="G64" s="4"/>
      <c r="H64" s="4"/>
      <c r="I64" s="10"/>
      <c r="J64" s="4"/>
      <c r="K64" s="41"/>
      <c r="L64" s="41"/>
      <c r="M64" s="41"/>
      <c r="N64" s="41"/>
      <c r="O64" s="38">
        <f t="shared" si="18"/>
        <v>0</v>
      </c>
      <c r="P64" s="38"/>
      <c r="Q64" s="38">
        <f t="shared" si="9"/>
        <v>0</v>
      </c>
      <c r="R64" s="38"/>
      <c r="S64" s="38">
        <f t="shared" si="13"/>
        <v>0</v>
      </c>
      <c r="T64" s="38"/>
      <c r="U64" s="38">
        <f t="shared" si="15"/>
        <v>0</v>
      </c>
      <c r="V64" s="38"/>
      <c r="W64" s="38"/>
      <c r="X64" s="38"/>
      <c r="Y64" s="38"/>
      <c r="Z64" s="38"/>
      <c r="AA64" s="39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40">
        <f t="shared" si="14"/>
        <v>0</v>
      </c>
    </row>
    <row r="65" spans="1:62" hidden="1">
      <c r="A65" s="50"/>
      <c r="B65" s="123"/>
      <c r="C65" s="41"/>
      <c r="D65" s="4"/>
      <c r="E65" s="5"/>
      <c r="F65" s="9"/>
      <c r="G65" s="4"/>
      <c r="H65" s="4"/>
      <c r="I65" s="10"/>
      <c r="J65" s="4"/>
      <c r="K65" s="41"/>
      <c r="L65" s="41"/>
      <c r="M65" s="41"/>
      <c r="N65" s="41"/>
      <c r="O65" s="38">
        <f t="shared" si="18"/>
        <v>0</v>
      </c>
      <c r="P65" s="38"/>
      <c r="Q65" s="38">
        <f t="shared" ref="Q65:Q89" si="20">S65/2</f>
        <v>0</v>
      </c>
      <c r="R65" s="38"/>
      <c r="S65" s="38">
        <f t="shared" si="13"/>
        <v>0</v>
      </c>
      <c r="T65" s="38"/>
      <c r="U65" s="38">
        <f t="shared" si="15"/>
        <v>0</v>
      </c>
      <c r="V65" s="38"/>
      <c r="W65" s="38"/>
      <c r="X65" s="38"/>
      <c r="Y65" s="38"/>
      <c r="Z65" s="38"/>
      <c r="AA65" s="39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40">
        <f t="shared" si="14"/>
        <v>0</v>
      </c>
    </row>
    <row r="66" spans="1:62" s="111" customFormat="1" ht="25.5" customHeight="1">
      <c r="A66" s="118" t="s">
        <v>54</v>
      </c>
      <c r="B66" s="126" t="s">
        <v>387</v>
      </c>
      <c r="C66" s="457">
        <f>COUNTIF(C67:E90,1)+COUNTIF(C67:E90,2)+COUNTIF(C67:E90,3)+COUNTIF(C67:E90,4)+COUNTIF(C67:E90,5)+COUNTIF(C67:E90,6)+COUNTIF(C67:E90,7)+COUNTIF(C67:E90,8)</f>
        <v>0</v>
      </c>
      <c r="D66" s="457"/>
      <c r="E66" s="458"/>
      <c r="F66" s="459">
        <f>COUNTIF(F67:H90,1)+COUNTIF(F67:H90,2)+COUNTIF(F67:H90,3)+COUNTIF(F67:H90,4)+COUNTIF(F67:H90,5)+COUNTIF(F67:H90,6)+COUNTIF(F67:H90,7)+COUNTIF(F67:H90,8)</f>
        <v>3</v>
      </c>
      <c r="G66" s="457"/>
      <c r="H66" s="458"/>
      <c r="I66" s="459">
        <f>COUNTIF(I67:K90,1)+COUNTIF(I67:K90,2)+COUNTIF(I67:K90,3)+COUNTIF(I67:K90,4)+COUNTIF(I67:K90,5)+COUNTIF(I67:K90,6)+COUNTIF(I67:K90,7)+COUNTIF(I67:K90,8)</f>
        <v>0</v>
      </c>
      <c r="J66" s="457"/>
      <c r="K66" s="457"/>
      <c r="L66" s="459">
        <f>COUNTIF(L67:N90,1)+COUNTIF(L67:N90,2)+COUNTIF(L67:N90,3)+COUNTIF(L67:N90,4)+COUNTIF(L67:N90,5)+COUNTIF(L67:N90,6)+COUNTIF(L67:N90,7)+COUNTIF(L67:N90,8)</f>
        <v>0</v>
      </c>
      <c r="M66" s="457"/>
      <c r="N66" s="457"/>
      <c r="O66" s="117">
        <f t="shared" ref="O66:AL66" si="21">SUM(O67:O90)</f>
        <v>793</v>
      </c>
      <c r="P66" s="114">
        <f t="shared" si="21"/>
        <v>0</v>
      </c>
      <c r="Q66" s="114">
        <f t="shared" si="21"/>
        <v>264</v>
      </c>
      <c r="R66" s="114">
        <f t="shared" si="21"/>
        <v>0</v>
      </c>
      <c r="S66" s="114">
        <f t="shared" si="21"/>
        <v>529</v>
      </c>
      <c r="T66" s="114">
        <f t="shared" si="21"/>
        <v>0</v>
      </c>
      <c r="U66" s="114">
        <f t="shared" si="21"/>
        <v>77</v>
      </c>
      <c r="V66" s="114">
        <f t="shared" si="21"/>
        <v>0</v>
      </c>
      <c r="W66" s="114">
        <f t="shared" si="21"/>
        <v>452</v>
      </c>
      <c r="X66" s="114">
        <f t="shared" si="21"/>
        <v>0</v>
      </c>
      <c r="Y66" s="114">
        <f t="shared" si="21"/>
        <v>0</v>
      </c>
      <c r="Z66" s="114">
        <f t="shared" si="21"/>
        <v>0</v>
      </c>
      <c r="AA66" s="114">
        <f t="shared" si="21"/>
        <v>0</v>
      </c>
      <c r="AB66" s="114">
        <f t="shared" si="21"/>
        <v>0</v>
      </c>
      <c r="AC66" s="114">
        <f t="shared" si="21"/>
        <v>0</v>
      </c>
      <c r="AD66" s="114">
        <f t="shared" si="21"/>
        <v>119</v>
      </c>
      <c r="AE66" s="114">
        <f t="shared" si="21"/>
        <v>96</v>
      </c>
      <c r="AF66" s="114">
        <f t="shared" si="21"/>
        <v>64</v>
      </c>
      <c r="AG66" s="114">
        <f t="shared" si="21"/>
        <v>0</v>
      </c>
      <c r="AH66" s="114">
        <f t="shared" si="21"/>
        <v>76</v>
      </c>
      <c r="AI66" s="114">
        <f t="shared" si="21"/>
        <v>0</v>
      </c>
      <c r="AJ66" s="114">
        <f t="shared" si="21"/>
        <v>96</v>
      </c>
      <c r="AK66" s="114">
        <f t="shared" si="21"/>
        <v>0</v>
      </c>
      <c r="AL66" s="114">
        <f t="shared" si="21"/>
        <v>78</v>
      </c>
      <c r="AM66" s="117">
        <f>SUM(AM67:AM70)</f>
        <v>440</v>
      </c>
      <c r="AN66" s="115">
        <f t="shared" si="14"/>
        <v>89</v>
      </c>
      <c r="AO66" s="116"/>
      <c r="AP66" s="116"/>
      <c r="AQ66" s="116"/>
      <c r="AR66" s="116"/>
      <c r="AS66" s="116"/>
      <c r="AT66" s="110"/>
      <c r="AU66" s="110"/>
      <c r="AV66" s="110"/>
      <c r="AW66" s="110"/>
      <c r="AX66" s="110"/>
      <c r="AY66" s="110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</row>
    <row r="67" spans="1:62" s="259" customFormat="1" ht="13.5" customHeight="1">
      <c r="A67" s="246" t="s">
        <v>396</v>
      </c>
      <c r="B67" s="247" t="s">
        <v>309</v>
      </c>
      <c r="C67" s="248"/>
      <c r="D67" s="249"/>
      <c r="E67" s="249"/>
      <c r="F67" s="250"/>
      <c r="G67" s="249">
        <v>8</v>
      </c>
      <c r="H67" s="251"/>
      <c r="I67" s="248"/>
      <c r="J67" s="249"/>
      <c r="K67" s="252"/>
      <c r="L67" s="253"/>
      <c r="M67" s="253"/>
      <c r="N67" s="252"/>
      <c r="O67" s="254">
        <f t="shared" ref="O67:O90" si="22">Q67+S67</f>
        <v>66</v>
      </c>
      <c r="P67" s="254"/>
      <c r="Q67" s="254">
        <v>8</v>
      </c>
      <c r="R67" s="254"/>
      <c r="S67" s="254">
        <f t="shared" ref="S67:S90" si="23">SUM(AB67:AL67)</f>
        <v>58</v>
      </c>
      <c r="T67" s="254"/>
      <c r="U67" s="254">
        <f>S67-W67</f>
        <v>42</v>
      </c>
      <c r="V67" s="254"/>
      <c r="W67" s="254">
        <v>16</v>
      </c>
      <c r="X67" s="254"/>
      <c r="Y67" s="254"/>
      <c r="Z67" s="254"/>
      <c r="AA67" s="255"/>
      <c r="AB67" s="256"/>
      <c r="AC67" s="256"/>
      <c r="AD67" s="256"/>
      <c r="AE67" s="256"/>
      <c r="AF67" s="256" t="s">
        <v>311</v>
      </c>
      <c r="AG67" s="256"/>
      <c r="AH67" s="256" t="s">
        <v>311</v>
      </c>
      <c r="AI67" s="256"/>
      <c r="AJ67" s="256">
        <v>32</v>
      </c>
      <c r="AK67" s="256"/>
      <c r="AL67" s="256">
        <v>26</v>
      </c>
      <c r="AM67" s="256">
        <v>48</v>
      </c>
      <c r="AN67" s="257">
        <f t="shared" si="14"/>
        <v>10</v>
      </c>
      <c r="AO67" s="258"/>
      <c r="AP67" s="258"/>
      <c r="AQ67" s="258"/>
      <c r="AR67" s="258"/>
      <c r="AS67" s="258"/>
      <c r="AT67" s="258"/>
      <c r="AU67" s="258"/>
      <c r="AV67" s="258"/>
      <c r="AW67" s="258"/>
      <c r="AX67" s="258"/>
      <c r="AY67" s="258"/>
      <c r="AZ67" s="258"/>
      <c r="BA67" s="258"/>
      <c r="BB67" s="258"/>
      <c r="BC67" s="258"/>
      <c r="BD67" s="258"/>
      <c r="BE67" s="258"/>
      <c r="BF67" s="258"/>
      <c r="BG67" s="258"/>
      <c r="BH67" s="258"/>
      <c r="BI67" s="258"/>
      <c r="BJ67" s="258"/>
    </row>
    <row r="68" spans="1:62" s="259" customFormat="1" ht="15" customHeight="1">
      <c r="A68" s="246" t="s">
        <v>397</v>
      </c>
      <c r="B68" s="260" t="s">
        <v>310</v>
      </c>
      <c r="C68" s="261"/>
      <c r="D68" s="262"/>
      <c r="E68" s="263"/>
      <c r="F68" s="264"/>
      <c r="G68" s="262">
        <v>3</v>
      </c>
      <c r="H68" s="263"/>
      <c r="I68" s="261"/>
      <c r="J68" s="262"/>
      <c r="K68" s="265"/>
      <c r="L68" s="253"/>
      <c r="M68" s="253"/>
      <c r="N68" s="265"/>
      <c r="O68" s="266">
        <f t="shared" si="22"/>
        <v>59</v>
      </c>
      <c r="P68" s="266"/>
      <c r="Q68" s="254">
        <v>8</v>
      </c>
      <c r="R68" s="254"/>
      <c r="S68" s="254">
        <f t="shared" si="23"/>
        <v>51</v>
      </c>
      <c r="T68" s="254"/>
      <c r="U68" s="254">
        <f t="shared" ref="U68:U90" si="24">S68-W68</f>
        <v>35</v>
      </c>
      <c r="V68" s="254"/>
      <c r="W68" s="254">
        <v>16</v>
      </c>
      <c r="X68" s="254"/>
      <c r="Y68" s="254"/>
      <c r="Z68" s="254"/>
      <c r="AA68" s="255"/>
      <c r="AB68" s="256"/>
      <c r="AC68" s="256"/>
      <c r="AD68" s="256">
        <v>51</v>
      </c>
      <c r="AE68" s="256"/>
      <c r="AF68" s="256"/>
      <c r="AG68" s="256"/>
      <c r="AH68" s="256"/>
      <c r="AI68" s="256"/>
      <c r="AJ68" s="256"/>
      <c r="AK68" s="256"/>
      <c r="AL68" s="256"/>
      <c r="AM68" s="256">
        <v>48</v>
      </c>
      <c r="AN68" s="257">
        <f t="shared" si="14"/>
        <v>3</v>
      </c>
      <c r="AO68" s="258"/>
      <c r="AP68" s="258"/>
      <c r="AQ68" s="258"/>
      <c r="AR68" s="258"/>
      <c r="AS68" s="258"/>
      <c r="AT68" s="258"/>
      <c r="AU68" s="258"/>
      <c r="AV68" s="258"/>
      <c r="AW68" s="258"/>
      <c r="AX68" s="258"/>
      <c r="AY68" s="258"/>
      <c r="AZ68" s="258"/>
      <c r="BA68" s="258"/>
      <c r="BB68" s="258"/>
      <c r="BC68" s="258"/>
      <c r="BD68" s="258"/>
      <c r="BE68" s="258"/>
      <c r="BF68" s="258"/>
      <c r="BG68" s="258"/>
      <c r="BH68" s="258"/>
      <c r="BI68" s="258"/>
      <c r="BJ68" s="258"/>
    </row>
    <row r="69" spans="1:62" s="259" customFormat="1" ht="16.5" customHeight="1">
      <c r="A69" s="246" t="s">
        <v>398</v>
      </c>
      <c r="B69" s="260" t="s">
        <v>306</v>
      </c>
      <c r="C69" s="261"/>
      <c r="D69" s="262"/>
      <c r="E69" s="263"/>
      <c r="F69" s="264"/>
      <c r="G69" s="262">
        <v>8</v>
      </c>
      <c r="H69" s="263"/>
      <c r="I69" s="248"/>
      <c r="J69" s="249"/>
      <c r="K69" s="267"/>
      <c r="L69" s="268"/>
      <c r="M69" s="268"/>
      <c r="N69" s="269"/>
      <c r="O69" s="266">
        <f t="shared" si="22"/>
        <v>248</v>
      </c>
      <c r="P69" s="266"/>
      <c r="Q69" s="255">
        <v>38</v>
      </c>
      <c r="R69" s="255"/>
      <c r="S69" s="254">
        <f t="shared" si="23"/>
        <v>210</v>
      </c>
      <c r="T69" s="254"/>
      <c r="U69" s="254">
        <f>S69-W69</f>
        <v>0</v>
      </c>
      <c r="V69" s="254"/>
      <c r="W69" s="254">
        <v>210</v>
      </c>
      <c r="X69" s="254"/>
      <c r="Y69" s="254"/>
      <c r="Z69" s="254"/>
      <c r="AA69" s="255"/>
      <c r="AB69" s="256"/>
      <c r="AC69" s="256" t="s">
        <v>311</v>
      </c>
      <c r="AD69" s="256">
        <v>34</v>
      </c>
      <c r="AE69" s="256">
        <v>48</v>
      </c>
      <c r="AF69" s="256">
        <v>32</v>
      </c>
      <c r="AG69" s="256"/>
      <c r="AH69" s="256">
        <v>38</v>
      </c>
      <c r="AI69" s="256"/>
      <c r="AJ69" s="256">
        <v>32</v>
      </c>
      <c r="AK69" s="256"/>
      <c r="AL69" s="256">
        <v>26</v>
      </c>
      <c r="AM69" s="256">
        <v>172</v>
      </c>
      <c r="AN69" s="257">
        <f t="shared" si="14"/>
        <v>38</v>
      </c>
      <c r="AO69" s="258"/>
      <c r="AP69" s="258"/>
      <c r="AQ69" s="258"/>
      <c r="AR69" s="258"/>
      <c r="AS69" s="258"/>
      <c r="AT69" s="258"/>
      <c r="AU69" s="258"/>
      <c r="AV69" s="258"/>
      <c r="AW69" s="258"/>
      <c r="AX69" s="258"/>
      <c r="AY69" s="258"/>
      <c r="AZ69" s="258"/>
      <c r="BA69" s="258"/>
      <c r="BB69" s="258"/>
      <c r="BC69" s="258"/>
      <c r="BD69" s="258"/>
      <c r="BE69" s="258"/>
      <c r="BF69" s="258"/>
      <c r="BG69" s="258"/>
      <c r="BH69" s="258"/>
      <c r="BI69" s="258"/>
      <c r="BJ69" s="258"/>
    </row>
    <row r="70" spans="1:62" s="259" customFormat="1" ht="15.75" customHeight="1">
      <c r="A70" s="246" t="s">
        <v>399</v>
      </c>
      <c r="B70" s="260" t="s">
        <v>308</v>
      </c>
      <c r="C70" s="261"/>
      <c r="D70" s="262"/>
      <c r="E70" s="263"/>
      <c r="F70" s="270"/>
      <c r="G70" s="262" t="s">
        <v>377</v>
      </c>
      <c r="H70" s="271"/>
      <c r="I70" s="261"/>
      <c r="J70" s="262"/>
      <c r="K70" s="265"/>
      <c r="L70" s="248"/>
      <c r="M70" s="253"/>
      <c r="N70" s="265"/>
      <c r="O70" s="266">
        <f t="shared" si="22"/>
        <v>420</v>
      </c>
      <c r="P70" s="266"/>
      <c r="Q70" s="254">
        <v>210</v>
      </c>
      <c r="R70" s="254"/>
      <c r="S70" s="254">
        <f t="shared" si="23"/>
        <v>210</v>
      </c>
      <c r="T70" s="254"/>
      <c r="U70" s="254">
        <f t="shared" si="24"/>
        <v>0</v>
      </c>
      <c r="V70" s="254"/>
      <c r="W70" s="254">
        <v>210</v>
      </c>
      <c r="X70" s="254"/>
      <c r="Y70" s="254"/>
      <c r="Z70" s="254"/>
      <c r="AA70" s="255"/>
      <c r="AB70" s="256"/>
      <c r="AC70" s="256"/>
      <c r="AD70" s="256">
        <v>34</v>
      </c>
      <c r="AE70" s="256">
        <v>48</v>
      </c>
      <c r="AF70" s="256">
        <v>32</v>
      </c>
      <c r="AG70" s="256"/>
      <c r="AH70" s="256">
        <v>38</v>
      </c>
      <c r="AI70" s="256"/>
      <c r="AJ70" s="256">
        <v>32</v>
      </c>
      <c r="AK70" s="256"/>
      <c r="AL70" s="256">
        <v>26</v>
      </c>
      <c r="AM70" s="256">
        <v>172</v>
      </c>
      <c r="AN70" s="257">
        <f t="shared" si="14"/>
        <v>38</v>
      </c>
      <c r="AO70" s="258"/>
      <c r="AP70" s="258"/>
      <c r="AQ70" s="258"/>
      <c r="AR70" s="258"/>
      <c r="AS70" s="258"/>
      <c r="AT70" s="258"/>
      <c r="AU70" s="258"/>
      <c r="AV70" s="258"/>
      <c r="AW70" s="258"/>
      <c r="AX70" s="258"/>
      <c r="AY70" s="258"/>
      <c r="AZ70" s="258"/>
      <c r="BA70" s="258"/>
      <c r="BB70" s="258"/>
      <c r="BC70" s="258"/>
      <c r="BD70" s="258"/>
      <c r="BE70" s="258"/>
      <c r="BF70" s="258"/>
      <c r="BG70" s="258"/>
      <c r="BH70" s="258"/>
      <c r="BI70" s="258"/>
      <c r="BJ70" s="258"/>
    </row>
    <row r="71" spans="1:62" s="191" customFormat="1" hidden="1">
      <c r="A71" s="178" t="s">
        <v>73</v>
      </c>
      <c r="B71" s="179"/>
      <c r="C71" s="198"/>
      <c r="D71" s="199"/>
      <c r="E71" s="199"/>
      <c r="F71" s="200"/>
      <c r="G71" s="199"/>
      <c r="H71" s="201"/>
      <c r="I71" s="202"/>
      <c r="J71" s="199"/>
      <c r="K71" s="198"/>
      <c r="L71" s="198"/>
      <c r="M71" s="198"/>
      <c r="N71" s="198"/>
      <c r="O71" s="186">
        <f t="shared" si="22"/>
        <v>0</v>
      </c>
      <c r="P71" s="186"/>
      <c r="Q71" s="187">
        <f t="shared" si="20"/>
        <v>0</v>
      </c>
      <c r="R71" s="187"/>
      <c r="S71" s="186">
        <f t="shared" si="23"/>
        <v>0</v>
      </c>
      <c r="T71" s="186"/>
      <c r="U71" s="186">
        <f t="shared" si="24"/>
        <v>0</v>
      </c>
      <c r="V71" s="186"/>
      <c r="W71" s="186"/>
      <c r="X71" s="186"/>
      <c r="Y71" s="186"/>
      <c r="Z71" s="186"/>
      <c r="AA71" s="187"/>
      <c r="AB71" s="188"/>
      <c r="AC71" s="188"/>
      <c r="AD71" s="188"/>
      <c r="AE71" s="188"/>
      <c r="AF71" s="188"/>
      <c r="AG71" s="188"/>
      <c r="AH71" s="188"/>
      <c r="AI71" s="188"/>
      <c r="AJ71" s="188"/>
      <c r="AK71" s="188"/>
      <c r="AL71" s="188"/>
      <c r="AM71" s="188"/>
      <c r="AN71" s="189">
        <f t="shared" si="14"/>
        <v>0</v>
      </c>
      <c r="AO71" s="190"/>
      <c r="AP71" s="190"/>
      <c r="AQ71" s="190"/>
      <c r="AR71" s="190"/>
      <c r="AS71" s="190"/>
      <c r="AT71" s="190"/>
      <c r="AU71" s="190"/>
      <c r="AV71" s="190"/>
      <c r="AW71" s="190"/>
      <c r="AX71" s="190"/>
      <c r="AY71" s="190"/>
      <c r="AZ71" s="190"/>
      <c r="BA71" s="190"/>
      <c r="BB71" s="190"/>
      <c r="BC71" s="190"/>
      <c r="BD71" s="190"/>
      <c r="BE71" s="190"/>
      <c r="BF71" s="190"/>
      <c r="BG71" s="190"/>
      <c r="BH71" s="190"/>
      <c r="BI71" s="190"/>
      <c r="BJ71" s="190"/>
    </row>
    <row r="72" spans="1:62" s="191" customFormat="1" hidden="1">
      <c r="A72" s="178" t="s">
        <v>74</v>
      </c>
      <c r="B72" s="179"/>
      <c r="C72" s="203"/>
      <c r="D72" s="194"/>
      <c r="E72" s="195"/>
      <c r="F72" s="204"/>
      <c r="G72" s="194"/>
      <c r="H72" s="195"/>
      <c r="I72" s="193"/>
      <c r="J72" s="194"/>
      <c r="K72" s="203"/>
      <c r="L72" s="203"/>
      <c r="M72" s="203"/>
      <c r="N72" s="203"/>
      <c r="O72" s="186">
        <f t="shared" si="22"/>
        <v>0</v>
      </c>
      <c r="P72" s="186"/>
      <c r="Q72" s="187">
        <f t="shared" si="20"/>
        <v>0</v>
      </c>
      <c r="R72" s="187"/>
      <c r="S72" s="186">
        <f t="shared" si="23"/>
        <v>0</v>
      </c>
      <c r="T72" s="186"/>
      <c r="U72" s="186">
        <f t="shared" si="24"/>
        <v>0</v>
      </c>
      <c r="V72" s="186"/>
      <c r="W72" s="186"/>
      <c r="X72" s="186"/>
      <c r="Y72" s="186"/>
      <c r="Z72" s="186"/>
      <c r="AA72" s="187"/>
      <c r="AB72" s="188"/>
      <c r="AC72" s="188"/>
      <c r="AD72" s="188"/>
      <c r="AE72" s="188"/>
      <c r="AF72" s="188"/>
      <c r="AG72" s="188"/>
      <c r="AH72" s="188"/>
      <c r="AI72" s="188"/>
      <c r="AJ72" s="188"/>
      <c r="AK72" s="188"/>
      <c r="AL72" s="188"/>
      <c r="AM72" s="188"/>
      <c r="AN72" s="189">
        <f t="shared" si="14"/>
        <v>0</v>
      </c>
      <c r="AO72" s="190"/>
      <c r="AP72" s="190"/>
      <c r="AQ72" s="190"/>
      <c r="AR72" s="190"/>
      <c r="AS72" s="190"/>
      <c r="AT72" s="190"/>
      <c r="AU72" s="190"/>
      <c r="AV72" s="190"/>
      <c r="AW72" s="190"/>
      <c r="AX72" s="190"/>
      <c r="AY72" s="190"/>
      <c r="AZ72" s="190"/>
      <c r="BA72" s="190"/>
      <c r="BB72" s="190"/>
      <c r="BC72" s="190"/>
      <c r="BD72" s="190"/>
      <c r="BE72" s="190"/>
      <c r="BF72" s="190"/>
      <c r="BG72" s="190"/>
      <c r="BH72" s="190"/>
      <c r="BI72" s="190"/>
      <c r="BJ72" s="190"/>
    </row>
    <row r="73" spans="1:62" s="191" customFormat="1" hidden="1">
      <c r="A73" s="178" t="s">
        <v>75</v>
      </c>
      <c r="B73" s="179"/>
      <c r="C73" s="203"/>
      <c r="D73" s="194"/>
      <c r="E73" s="195"/>
      <c r="F73" s="182"/>
      <c r="G73" s="194"/>
      <c r="H73" s="195"/>
      <c r="I73" s="193"/>
      <c r="J73" s="194"/>
      <c r="K73" s="203"/>
      <c r="L73" s="203"/>
      <c r="M73" s="203"/>
      <c r="N73" s="203"/>
      <c r="O73" s="186">
        <f t="shared" si="22"/>
        <v>0</v>
      </c>
      <c r="P73" s="186"/>
      <c r="Q73" s="187">
        <f t="shared" si="20"/>
        <v>0</v>
      </c>
      <c r="R73" s="187"/>
      <c r="S73" s="186">
        <f t="shared" si="23"/>
        <v>0</v>
      </c>
      <c r="T73" s="186"/>
      <c r="U73" s="186">
        <f t="shared" si="24"/>
        <v>0</v>
      </c>
      <c r="V73" s="186"/>
      <c r="W73" s="186"/>
      <c r="X73" s="186"/>
      <c r="Y73" s="186"/>
      <c r="Z73" s="186"/>
      <c r="AA73" s="187"/>
      <c r="AB73" s="188"/>
      <c r="AC73" s="188"/>
      <c r="AD73" s="188"/>
      <c r="AE73" s="188"/>
      <c r="AF73" s="188"/>
      <c r="AG73" s="188"/>
      <c r="AH73" s="188"/>
      <c r="AI73" s="188"/>
      <c r="AJ73" s="188"/>
      <c r="AK73" s="188"/>
      <c r="AL73" s="188"/>
      <c r="AM73" s="188"/>
      <c r="AN73" s="189">
        <f t="shared" si="14"/>
        <v>0</v>
      </c>
      <c r="AO73" s="190"/>
      <c r="AP73" s="190"/>
      <c r="AQ73" s="190"/>
      <c r="AR73" s="190"/>
      <c r="AS73" s="190"/>
      <c r="AT73" s="190"/>
      <c r="AU73" s="190"/>
      <c r="AV73" s="190"/>
      <c r="AW73" s="190"/>
      <c r="AX73" s="190"/>
      <c r="AY73" s="190"/>
      <c r="AZ73" s="190"/>
      <c r="BA73" s="190"/>
      <c r="BB73" s="190"/>
      <c r="BC73" s="190"/>
      <c r="BD73" s="190"/>
      <c r="BE73" s="190"/>
      <c r="BF73" s="190"/>
      <c r="BG73" s="190"/>
      <c r="BH73" s="190"/>
      <c r="BI73" s="190"/>
      <c r="BJ73" s="190"/>
    </row>
    <row r="74" spans="1:62" s="191" customFormat="1" hidden="1">
      <c r="A74" s="178" t="s">
        <v>76</v>
      </c>
      <c r="B74" s="179"/>
      <c r="C74" s="203"/>
      <c r="D74" s="194"/>
      <c r="E74" s="194"/>
      <c r="F74" s="187"/>
      <c r="G74" s="194"/>
      <c r="H74" s="195"/>
      <c r="I74" s="193"/>
      <c r="J74" s="194"/>
      <c r="K74" s="203"/>
      <c r="L74" s="203"/>
      <c r="M74" s="203"/>
      <c r="N74" s="203"/>
      <c r="O74" s="186">
        <f t="shared" si="22"/>
        <v>0</v>
      </c>
      <c r="P74" s="186"/>
      <c r="Q74" s="187">
        <f t="shared" si="20"/>
        <v>0</v>
      </c>
      <c r="R74" s="187"/>
      <c r="S74" s="186">
        <f t="shared" si="23"/>
        <v>0</v>
      </c>
      <c r="T74" s="186"/>
      <c r="U74" s="186">
        <f t="shared" si="24"/>
        <v>0</v>
      </c>
      <c r="V74" s="186"/>
      <c r="W74" s="186"/>
      <c r="X74" s="186"/>
      <c r="Y74" s="186"/>
      <c r="Z74" s="186"/>
      <c r="AA74" s="187"/>
      <c r="AB74" s="188"/>
      <c r="AC74" s="188"/>
      <c r="AD74" s="188"/>
      <c r="AE74" s="188"/>
      <c r="AF74" s="188"/>
      <c r="AG74" s="188"/>
      <c r="AH74" s="188"/>
      <c r="AI74" s="188"/>
      <c r="AJ74" s="188"/>
      <c r="AK74" s="188"/>
      <c r="AL74" s="188"/>
      <c r="AM74" s="188"/>
      <c r="AN74" s="189">
        <f t="shared" si="14"/>
        <v>0</v>
      </c>
      <c r="AO74" s="190"/>
      <c r="AP74" s="190"/>
      <c r="AQ74" s="190"/>
      <c r="AR74" s="190"/>
      <c r="AS74" s="190"/>
      <c r="AT74" s="190"/>
      <c r="AU74" s="190"/>
      <c r="AV74" s="190"/>
      <c r="AW74" s="190"/>
      <c r="AX74" s="190"/>
      <c r="AY74" s="190"/>
      <c r="AZ74" s="190"/>
      <c r="BA74" s="190"/>
      <c r="BB74" s="190"/>
      <c r="BC74" s="190"/>
      <c r="BD74" s="190"/>
      <c r="BE74" s="190"/>
      <c r="BF74" s="190"/>
      <c r="BG74" s="190"/>
      <c r="BH74" s="190"/>
      <c r="BI74" s="190"/>
      <c r="BJ74" s="190"/>
    </row>
    <row r="75" spans="1:62" s="191" customFormat="1" hidden="1">
      <c r="A75" s="178" t="s">
        <v>77</v>
      </c>
      <c r="B75" s="179"/>
      <c r="C75" s="203"/>
      <c r="D75" s="194"/>
      <c r="E75" s="195"/>
      <c r="F75" s="204"/>
      <c r="G75" s="194"/>
      <c r="H75" s="195"/>
      <c r="I75" s="193"/>
      <c r="J75" s="194"/>
      <c r="K75" s="203"/>
      <c r="L75" s="203"/>
      <c r="M75" s="203"/>
      <c r="N75" s="203"/>
      <c r="O75" s="186">
        <f t="shared" si="22"/>
        <v>0</v>
      </c>
      <c r="P75" s="186"/>
      <c r="Q75" s="187">
        <f t="shared" si="20"/>
        <v>0</v>
      </c>
      <c r="R75" s="187"/>
      <c r="S75" s="186">
        <f t="shared" si="23"/>
        <v>0</v>
      </c>
      <c r="T75" s="186"/>
      <c r="U75" s="186">
        <f t="shared" si="24"/>
        <v>0</v>
      </c>
      <c r="V75" s="186"/>
      <c r="W75" s="186"/>
      <c r="X75" s="186"/>
      <c r="Y75" s="186"/>
      <c r="Z75" s="186"/>
      <c r="AA75" s="187"/>
      <c r="AB75" s="188"/>
      <c r="AC75" s="188"/>
      <c r="AD75" s="188"/>
      <c r="AE75" s="188"/>
      <c r="AF75" s="188"/>
      <c r="AG75" s="188"/>
      <c r="AH75" s="188"/>
      <c r="AI75" s="188"/>
      <c r="AJ75" s="188"/>
      <c r="AK75" s="188"/>
      <c r="AL75" s="188"/>
      <c r="AM75" s="188"/>
      <c r="AN75" s="189">
        <f t="shared" si="14"/>
        <v>0</v>
      </c>
      <c r="AO75" s="190"/>
      <c r="AP75" s="190"/>
      <c r="AQ75" s="190"/>
      <c r="AR75" s="190"/>
      <c r="AS75" s="190"/>
      <c r="AT75" s="190"/>
      <c r="AU75" s="190"/>
      <c r="AV75" s="190"/>
      <c r="AW75" s="190"/>
      <c r="AX75" s="190"/>
      <c r="AY75" s="190"/>
      <c r="AZ75" s="190"/>
      <c r="BA75" s="190"/>
      <c r="BB75" s="190"/>
      <c r="BC75" s="190"/>
      <c r="BD75" s="190"/>
      <c r="BE75" s="190"/>
      <c r="BF75" s="190"/>
      <c r="BG75" s="190"/>
      <c r="BH75" s="190"/>
      <c r="BI75" s="190"/>
      <c r="BJ75" s="190"/>
    </row>
    <row r="76" spans="1:62" s="191" customFormat="1" hidden="1">
      <c r="A76" s="178" t="s">
        <v>78</v>
      </c>
      <c r="B76" s="179"/>
      <c r="C76" s="203"/>
      <c r="D76" s="194"/>
      <c r="E76" s="195"/>
      <c r="F76" s="196"/>
      <c r="G76" s="194"/>
      <c r="H76" s="195"/>
      <c r="I76" s="193"/>
      <c r="J76" s="194"/>
      <c r="K76" s="203"/>
      <c r="L76" s="203"/>
      <c r="M76" s="203"/>
      <c r="N76" s="203"/>
      <c r="O76" s="186">
        <f t="shared" si="22"/>
        <v>0</v>
      </c>
      <c r="P76" s="186"/>
      <c r="Q76" s="187">
        <f t="shared" si="20"/>
        <v>0</v>
      </c>
      <c r="R76" s="187"/>
      <c r="S76" s="186">
        <f t="shared" si="23"/>
        <v>0</v>
      </c>
      <c r="T76" s="186"/>
      <c r="U76" s="186">
        <f t="shared" si="24"/>
        <v>0</v>
      </c>
      <c r="V76" s="186"/>
      <c r="W76" s="186"/>
      <c r="X76" s="186"/>
      <c r="Y76" s="186"/>
      <c r="Z76" s="186"/>
      <c r="AA76" s="187"/>
      <c r="AB76" s="188"/>
      <c r="AC76" s="188"/>
      <c r="AD76" s="188"/>
      <c r="AE76" s="188"/>
      <c r="AF76" s="188"/>
      <c r="AG76" s="188"/>
      <c r="AH76" s="188"/>
      <c r="AI76" s="188"/>
      <c r="AJ76" s="188"/>
      <c r="AK76" s="188"/>
      <c r="AL76" s="188"/>
      <c r="AM76" s="188"/>
      <c r="AN76" s="189">
        <f t="shared" ref="AN76:AN106" si="25">S76-AM76</f>
        <v>0</v>
      </c>
      <c r="AO76" s="190"/>
      <c r="AP76" s="190"/>
      <c r="AQ76" s="190"/>
      <c r="AR76" s="190"/>
      <c r="AS76" s="190"/>
      <c r="AT76" s="190"/>
      <c r="AU76" s="190"/>
      <c r="AV76" s="190"/>
      <c r="AW76" s="190"/>
      <c r="AX76" s="190"/>
      <c r="AY76" s="190"/>
      <c r="AZ76" s="190"/>
      <c r="BA76" s="190"/>
      <c r="BB76" s="190"/>
      <c r="BC76" s="190"/>
      <c r="BD76" s="190"/>
      <c r="BE76" s="190"/>
      <c r="BF76" s="190"/>
      <c r="BG76" s="190"/>
      <c r="BH76" s="190"/>
      <c r="BI76" s="190"/>
      <c r="BJ76" s="190"/>
    </row>
    <row r="77" spans="1:62" s="191" customFormat="1" hidden="1">
      <c r="A77" s="178" t="s">
        <v>79</v>
      </c>
      <c r="B77" s="179"/>
      <c r="C77" s="203"/>
      <c r="D77" s="194"/>
      <c r="E77" s="195"/>
      <c r="F77" s="196"/>
      <c r="G77" s="194"/>
      <c r="H77" s="195"/>
      <c r="I77" s="193"/>
      <c r="J77" s="194"/>
      <c r="K77" s="203"/>
      <c r="L77" s="203"/>
      <c r="M77" s="203"/>
      <c r="N77" s="203"/>
      <c r="O77" s="186">
        <f t="shared" si="22"/>
        <v>0</v>
      </c>
      <c r="P77" s="186"/>
      <c r="Q77" s="187">
        <f t="shared" si="20"/>
        <v>0</v>
      </c>
      <c r="R77" s="187"/>
      <c r="S77" s="186">
        <f t="shared" si="23"/>
        <v>0</v>
      </c>
      <c r="T77" s="186"/>
      <c r="U77" s="186">
        <f t="shared" si="24"/>
        <v>0</v>
      </c>
      <c r="V77" s="186"/>
      <c r="W77" s="186"/>
      <c r="X77" s="186"/>
      <c r="Y77" s="186"/>
      <c r="Z77" s="186"/>
      <c r="AA77" s="187"/>
      <c r="AB77" s="188"/>
      <c r="AC77" s="188"/>
      <c r="AD77" s="188"/>
      <c r="AE77" s="188"/>
      <c r="AF77" s="188"/>
      <c r="AG77" s="188"/>
      <c r="AH77" s="188"/>
      <c r="AI77" s="188"/>
      <c r="AJ77" s="188"/>
      <c r="AK77" s="188"/>
      <c r="AL77" s="188"/>
      <c r="AM77" s="188"/>
      <c r="AN77" s="189">
        <f t="shared" si="25"/>
        <v>0</v>
      </c>
      <c r="AO77" s="190"/>
      <c r="AP77" s="190"/>
      <c r="AQ77" s="190"/>
      <c r="AR77" s="190"/>
      <c r="AS77" s="190"/>
      <c r="AT77" s="190"/>
      <c r="AU77" s="190"/>
      <c r="AV77" s="190"/>
      <c r="AW77" s="190"/>
      <c r="AX77" s="190"/>
      <c r="AY77" s="190"/>
      <c r="AZ77" s="190"/>
      <c r="BA77" s="190"/>
      <c r="BB77" s="190"/>
      <c r="BC77" s="190"/>
      <c r="BD77" s="190"/>
      <c r="BE77" s="190"/>
      <c r="BF77" s="190"/>
      <c r="BG77" s="190"/>
      <c r="BH77" s="190"/>
      <c r="BI77" s="190"/>
      <c r="BJ77" s="190"/>
    </row>
    <row r="78" spans="1:62" s="191" customFormat="1" hidden="1">
      <c r="A78" s="178" t="s">
        <v>80</v>
      </c>
      <c r="B78" s="179"/>
      <c r="C78" s="203"/>
      <c r="D78" s="194"/>
      <c r="E78" s="195"/>
      <c r="F78" s="196"/>
      <c r="G78" s="194"/>
      <c r="H78" s="195"/>
      <c r="I78" s="193"/>
      <c r="J78" s="194"/>
      <c r="K78" s="203"/>
      <c r="L78" s="203"/>
      <c r="M78" s="203"/>
      <c r="N78" s="203"/>
      <c r="O78" s="186">
        <f t="shared" si="22"/>
        <v>0</v>
      </c>
      <c r="P78" s="186"/>
      <c r="Q78" s="187">
        <f t="shared" si="20"/>
        <v>0</v>
      </c>
      <c r="R78" s="187"/>
      <c r="S78" s="186">
        <f t="shared" si="23"/>
        <v>0</v>
      </c>
      <c r="T78" s="186"/>
      <c r="U78" s="186">
        <f t="shared" si="24"/>
        <v>0</v>
      </c>
      <c r="V78" s="186"/>
      <c r="W78" s="186"/>
      <c r="X78" s="186"/>
      <c r="Y78" s="186"/>
      <c r="Z78" s="186"/>
      <c r="AA78" s="187"/>
      <c r="AB78" s="188"/>
      <c r="AC78" s="188"/>
      <c r="AD78" s="188"/>
      <c r="AE78" s="188"/>
      <c r="AF78" s="188"/>
      <c r="AG78" s="188"/>
      <c r="AH78" s="188"/>
      <c r="AI78" s="188"/>
      <c r="AJ78" s="188"/>
      <c r="AK78" s="188"/>
      <c r="AL78" s="188"/>
      <c r="AM78" s="188"/>
      <c r="AN78" s="189">
        <f t="shared" si="25"/>
        <v>0</v>
      </c>
      <c r="AO78" s="190"/>
      <c r="AP78" s="190"/>
      <c r="AQ78" s="190"/>
      <c r="AR78" s="190"/>
      <c r="AS78" s="190"/>
      <c r="AT78" s="190"/>
      <c r="AU78" s="190"/>
      <c r="AV78" s="190"/>
      <c r="AW78" s="190"/>
      <c r="AX78" s="190"/>
      <c r="AY78" s="190"/>
      <c r="AZ78" s="190"/>
      <c r="BA78" s="190"/>
      <c r="BB78" s="190"/>
      <c r="BC78" s="190"/>
      <c r="BD78" s="190"/>
      <c r="BE78" s="190"/>
      <c r="BF78" s="190"/>
      <c r="BG78" s="190"/>
      <c r="BH78" s="190"/>
      <c r="BI78" s="190"/>
      <c r="BJ78" s="190"/>
    </row>
    <row r="79" spans="1:62" s="191" customFormat="1" hidden="1">
      <c r="A79" s="178" t="s">
        <v>81</v>
      </c>
      <c r="B79" s="179"/>
      <c r="C79" s="203"/>
      <c r="D79" s="194"/>
      <c r="E79" s="195"/>
      <c r="F79" s="196"/>
      <c r="G79" s="194"/>
      <c r="H79" s="195"/>
      <c r="I79" s="193"/>
      <c r="J79" s="194"/>
      <c r="K79" s="203"/>
      <c r="L79" s="203"/>
      <c r="M79" s="203"/>
      <c r="N79" s="203"/>
      <c r="O79" s="186">
        <f t="shared" si="22"/>
        <v>0</v>
      </c>
      <c r="P79" s="186"/>
      <c r="Q79" s="187">
        <f t="shared" si="20"/>
        <v>0</v>
      </c>
      <c r="R79" s="187"/>
      <c r="S79" s="186">
        <f t="shared" si="23"/>
        <v>0</v>
      </c>
      <c r="T79" s="186"/>
      <c r="U79" s="186">
        <f t="shared" si="24"/>
        <v>0</v>
      </c>
      <c r="V79" s="186"/>
      <c r="W79" s="186"/>
      <c r="X79" s="186"/>
      <c r="Y79" s="186"/>
      <c r="Z79" s="186"/>
      <c r="AA79" s="187"/>
      <c r="AB79" s="188"/>
      <c r="AC79" s="188"/>
      <c r="AD79" s="188"/>
      <c r="AE79" s="188"/>
      <c r="AF79" s="188"/>
      <c r="AG79" s="188"/>
      <c r="AH79" s="188"/>
      <c r="AI79" s="188"/>
      <c r="AJ79" s="188"/>
      <c r="AK79" s="188"/>
      <c r="AL79" s="188"/>
      <c r="AM79" s="188"/>
      <c r="AN79" s="189">
        <f t="shared" si="25"/>
        <v>0</v>
      </c>
      <c r="AO79" s="190"/>
      <c r="AP79" s="190"/>
      <c r="AQ79" s="190"/>
      <c r="AR79" s="190"/>
      <c r="AS79" s="190"/>
      <c r="AT79" s="190"/>
      <c r="AU79" s="190"/>
      <c r="AV79" s="190"/>
      <c r="AW79" s="190"/>
      <c r="AX79" s="190"/>
      <c r="AY79" s="190"/>
      <c r="AZ79" s="190"/>
      <c r="BA79" s="190"/>
      <c r="BB79" s="190"/>
      <c r="BC79" s="190"/>
      <c r="BD79" s="190"/>
      <c r="BE79" s="190"/>
      <c r="BF79" s="190"/>
      <c r="BG79" s="190"/>
      <c r="BH79" s="190"/>
      <c r="BI79" s="190"/>
      <c r="BJ79" s="190"/>
    </row>
    <row r="80" spans="1:62" s="191" customFormat="1" hidden="1">
      <c r="A80" s="178" t="s">
        <v>82</v>
      </c>
      <c r="B80" s="179"/>
      <c r="C80" s="203"/>
      <c r="D80" s="194"/>
      <c r="E80" s="195"/>
      <c r="F80" s="196"/>
      <c r="G80" s="194"/>
      <c r="H80" s="195"/>
      <c r="I80" s="193"/>
      <c r="J80" s="194"/>
      <c r="K80" s="203"/>
      <c r="L80" s="203"/>
      <c r="M80" s="203"/>
      <c r="N80" s="203"/>
      <c r="O80" s="186">
        <f t="shared" si="22"/>
        <v>0</v>
      </c>
      <c r="P80" s="186"/>
      <c r="Q80" s="187">
        <f t="shared" si="20"/>
        <v>0</v>
      </c>
      <c r="R80" s="187"/>
      <c r="S80" s="186">
        <f t="shared" si="23"/>
        <v>0</v>
      </c>
      <c r="T80" s="186"/>
      <c r="U80" s="186">
        <f t="shared" si="24"/>
        <v>0</v>
      </c>
      <c r="V80" s="186"/>
      <c r="W80" s="186"/>
      <c r="X80" s="186"/>
      <c r="Y80" s="186"/>
      <c r="Z80" s="186"/>
      <c r="AA80" s="187"/>
      <c r="AB80" s="188"/>
      <c r="AC80" s="188"/>
      <c r="AD80" s="188"/>
      <c r="AE80" s="188"/>
      <c r="AF80" s="188"/>
      <c r="AG80" s="188"/>
      <c r="AH80" s="188"/>
      <c r="AI80" s="188"/>
      <c r="AJ80" s="188"/>
      <c r="AK80" s="188"/>
      <c r="AL80" s="188"/>
      <c r="AM80" s="188"/>
      <c r="AN80" s="189">
        <f t="shared" si="25"/>
        <v>0</v>
      </c>
      <c r="AO80" s="190"/>
      <c r="AP80" s="190"/>
      <c r="AQ80" s="190"/>
      <c r="AR80" s="190"/>
      <c r="AS80" s="190"/>
      <c r="AT80" s="190"/>
      <c r="AU80" s="190"/>
      <c r="AV80" s="190"/>
      <c r="AW80" s="190"/>
      <c r="AX80" s="190"/>
      <c r="AY80" s="190"/>
      <c r="AZ80" s="190"/>
      <c r="BA80" s="190"/>
      <c r="BB80" s="190"/>
      <c r="BC80" s="190"/>
      <c r="BD80" s="190"/>
      <c r="BE80" s="190"/>
      <c r="BF80" s="190"/>
      <c r="BG80" s="190"/>
      <c r="BH80" s="190"/>
      <c r="BI80" s="190"/>
      <c r="BJ80" s="190"/>
    </row>
    <row r="81" spans="1:62" s="191" customFormat="1" hidden="1">
      <c r="A81" s="178" t="s">
        <v>83</v>
      </c>
      <c r="B81" s="179"/>
      <c r="C81" s="203"/>
      <c r="D81" s="194"/>
      <c r="E81" s="195"/>
      <c r="F81" s="196"/>
      <c r="G81" s="194"/>
      <c r="H81" s="195"/>
      <c r="I81" s="193"/>
      <c r="J81" s="194"/>
      <c r="K81" s="203"/>
      <c r="L81" s="203"/>
      <c r="M81" s="203"/>
      <c r="N81" s="203"/>
      <c r="O81" s="186">
        <f t="shared" si="22"/>
        <v>0</v>
      </c>
      <c r="P81" s="186"/>
      <c r="Q81" s="187">
        <f t="shared" si="20"/>
        <v>0</v>
      </c>
      <c r="R81" s="187"/>
      <c r="S81" s="186">
        <f t="shared" si="23"/>
        <v>0</v>
      </c>
      <c r="T81" s="186"/>
      <c r="U81" s="186">
        <f t="shared" si="24"/>
        <v>0</v>
      </c>
      <c r="V81" s="186"/>
      <c r="W81" s="186"/>
      <c r="X81" s="186"/>
      <c r="Y81" s="186"/>
      <c r="Z81" s="186"/>
      <c r="AA81" s="187"/>
      <c r="AB81" s="188"/>
      <c r="AC81" s="188"/>
      <c r="AD81" s="188"/>
      <c r="AE81" s="188"/>
      <c r="AF81" s="188"/>
      <c r="AG81" s="188"/>
      <c r="AH81" s="188"/>
      <c r="AI81" s="188"/>
      <c r="AJ81" s="188"/>
      <c r="AK81" s="188"/>
      <c r="AL81" s="188"/>
      <c r="AM81" s="188"/>
      <c r="AN81" s="189">
        <f t="shared" si="25"/>
        <v>0</v>
      </c>
      <c r="AO81" s="190"/>
      <c r="AP81" s="190"/>
      <c r="AQ81" s="190"/>
      <c r="AR81" s="190"/>
      <c r="AS81" s="190"/>
      <c r="AT81" s="190"/>
      <c r="AU81" s="190"/>
      <c r="AV81" s="190"/>
      <c r="AW81" s="190"/>
      <c r="AX81" s="190"/>
      <c r="AY81" s="190"/>
      <c r="AZ81" s="190"/>
      <c r="BA81" s="190"/>
      <c r="BB81" s="190"/>
      <c r="BC81" s="190"/>
      <c r="BD81" s="190"/>
      <c r="BE81" s="190"/>
      <c r="BF81" s="190"/>
      <c r="BG81" s="190"/>
      <c r="BH81" s="190"/>
      <c r="BI81" s="190"/>
      <c r="BJ81" s="190"/>
    </row>
    <row r="82" spans="1:62" s="191" customFormat="1" hidden="1">
      <c r="A82" s="178" t="s">
        <v>84</v>
      </c>
      <c r="B82" s="179"/>
      <c r="C82" s="203"/>
      <c r="D82" s="194"/>
      <c r="E82" s="195"/>
      <c r="F82" s="196"/>
      <c r="G82" s="194"/>
      <c r="H82" s="195"/>
      <c r="I82" s="193"/>
      <c r="J82" s="194"/>
      <c r="K82" s="203"/>
      <c r="L82" s="203"/>
      <c r="M82" s="203"/>
      <c r="N82" s="203"/>
      <c r="O82" s="186">
        <f t="shared" si="22"/>
        <v>0</v>
      </c>
      <c r="P82" s="186"/>
      <c r="Q82" s="187">
        <f t="shared" si="20"/>
        <v>0</v>
      </c>
      <c r="R82" s="187"/>
      <c r="S82" s="186">
        <f t="shared" si="23"/>
        <v>0</v>
      </c>
      <c r="T82" s="186"/>
      <c r="U82" s="186">
        <f t="shared" si="24"/>
        <v>0</v>
      </c>
      <c r="V82" s="186"/>
      <c r="W82" s="186"/>
      <c r="X82" s="186"/>
      <c r="Y82" s="186"/>
      <c r="Z82" s="186"/>
      <c r="AA82" s="187"/>
      <c r="AB82" s="188"/>
      <c r="AC82" s="188"/>
      <c r="AD82" s="188"/>
      <c r="AE82" s="188"/>
      <c r="AF82" s="188"/>
      <c r="AG82" s="188"/>
      <c r="AH82" s="188"/>
      <c r="AI82" s="188"/>
      <c r="AJ82" s="188"/>
      <c r="AK82" s="188"/>
      <c r="AL82" s="188"/>
      <c r="AM82" s="188"/>
      <c r="AN82" s="189">
        <f t="shared" si="25"/>
        <v>0</v>
      </c>
      <c r="AO82" s="190"/>
      <c r="AP82" s="190"/>
      <c r="AQ82" s="190"/>
      <c r="AR82" s="190"/>
      <c r="AS82" s="190"/>
      <c r="AT82" s="190"/>
      <c r="AU82" s="190"/>
      <c r="AV82" s="190"/>
      <c r="AW82" s="190"/>
      <c r="AX82" s="190"/>
      <c r="AY82" s="190"/>
      <c r="AZ82" s="190"/>
      <c r="BA82" s="190"/>
      <c r="BB82" s="190"/>
      <c r="BC82" s="190"/>
      <c r="BD82" s="190"/>
      <c r="BE82" s="190"/>
      <c r="BF82" s="190"/>
      <c r="BG82" s="190"/>
      <c r="BH82" s="190"/>
      <c r="BI82" s="190"/>
      <c r="BJ82" s="190"/>
    </row>
    <row r="83" spans="1:62" s="191" customFormat="1" hidden="1">
      <c r="A83" s="178" t="s">
        <v>85</v>
      </c>
      <c r="B83" s="179"/>
      <c r="C83" s="203"/>
      <c r="D83" s="194"/>
      <c r="E83" s="195"/>
      <c r="F83" s="196"/>
      <c r="G83" s="194"/>
      <c r="H83" s="195"/>
      <c r="I83" s="193"/>
      <c r="J83" s="194"/>
      <c r="K83" s="203"/>
      <c r="L83" s="203"/>
      <c r="M83" s="203"/>
      <c r="N83" s="203"/>
      <c r="O83" s="186">
        <f t="shared" si="22"/>
        <v>0</v>
      </c>
      <c r="P83" s="186"/>
      <c r="Q83" s="187">
        <f t="shared" si="20"/>
        <v>0</v>
      </c>
      <c r="R83" s="187"/>
      <c r="S83" s="186">
        <f t="shared" si="23"/>
        <v>0</v>
      </c>
      <c r="T83" s="186"/>
      <c r="U83" s="186">
        <f t="shared" si="24"/>
        <v>0</v>
      </c>
      <c r="V83" s="186"/>
      <c r="W83" s="186"/>
      <c r="X83" s="186"/>
      <c r="Y83" s="186"/>
      <c r="Z83" s="186"/>
      <c r="AA83" s="187"/>
      <c r="AB83" s="188"/>
      <c r="AC83" s="188"/>
      <c r="AD83" s="188"/>
      <c r="AE83" s="188"/>
      <c r="AF83" s="188"/>
      <c r="AG83" s="188"/>
      <c r="AH83" s="188"/>
      <c r="AI83" s="188"/>
      <c r="AJ83" s="188"/>
      <c r="AK83" s="188"/>
      <c r="AL83" s="188"/>
      <c r="AM83" s="188"/>
      <c r="AN83" s="189">
        <f t="shared" si="25"/>
        <v>0</v>
      </c>
      <c r="AO83" s="190"/>
      <c r="AP83" s="190"/>
      <c r="AQ83" s="190"/>
      <c r="AR83" s="190"/>
      <c r="AS83" s="190"/>
      <c r="AT83" s="190"/>
      <c r="AU83" s="190"/>
      <c r="AV83" s="190"/>
      <c r="AW83" s="190"/>
      <c r="AX83" s="190"/>
      <c r="AY83" s="190"/>
      <c r="AZ83" s="190"/>
      <c r="BA83" s="190"/>
      <c r="BB83" s="190"/>
      <c r="BC83" s="190"/>
      <c r="BD83" s="190"/>
      <c r="BE83" s="190"/>
      <c r="BF83" s="190"/>
      <c r="BG83" s="190"/>
      <c r="BH83" s="190"/>
      <c r="BI83" s="190"/>
      <c r="BJ83" s="190"/>
    </row>
    <row r="84" spans="1:62" s="191" customFormat="1" hidden="1">
      <c r="A84" s="178" t="s">
        <v>86</v>
      </c>
      <c r="B84" s="179"/>
      <c r="C84" s="203"/>
      <c r="D84" s="194"/>
      <c r="E84" s="195"/>
      <c r="F84" s="196"/>
      <c r="G84" s="194"/>
      <c r="H84" s="195"/>
      <c r="I84" s="193"/>
      <c r="J84" s="194"/>
      <c r="K84" s="203"/>
      <c r="L84" s="203"/>
      <c r="M84" s="203"/>
      <c r="N84" s="203"/>
      <c r="O84" s="186">
        <f t="shared" si="22"/>
        <v>0</v>
      </c>
      <c r="P84" s="186"/>
      <c r="Q84" s="187">
        <f t="shared" si="20"/>
        <v>0</v>
      </c>
      <c r="R84" s="187"/>
      <c r="S84" s="186">
        <f t="shared" si="23"/>
        <v>0</v>
      </c>
      <c r="T84" s="186"/>
      <c r="U84" s="186">
        <f t="shared" si="24"/>
        <v>0</v>
      </c>
      <c r="V84" s="186"/>
      <c r="W84" s="186"/>
      <c r="X84" s="186"/>
      <c r="Y84" s="186"/>
      <c r="Z84" s="186"/>
      <c r="AA84" s="187"/>
      <c r="AB84" s="188"/>
      <c r="AC84" s="188"/>
      <c r="AD84" s="188"/>
      <c r="AE84" s="188"/>
      <c r="AF84" s="188"/>
      <c r="AG84" s="188"/>
      <c r="AH84" s="188"/>
      <c r="AI84" s="188"/>
      <c r="AJ84" s="188"/>
      <c r="AK84" s="188"/>
      <c r="AL84" s="188"/>
      <c r="AM84" s="188"/>
      <c r="AN84" s="189">
        <f t="shared" si="25"/>
        <v>0</v>
      </c>
      <c r="AO84" s="190"/>
      <c r="AP84" s="190"/>
      <c r="AQ84" s="190"/>
      <c r="AR84" s="190"/>
      <c r="AS84" s="190"/>
      <c r="AT84" s="190"/>
      <c r="AU84" s="190"/>
      <c r="AV84" s="190"/>
      <c r="AW84" s="190"/>
      <c r="AX84" s="190"/>
      <c r="AY84" s="190"/>
      <c r="AZ84" s="190"/>
      <c r="BA84" s="190"/>
      <c r="BB84" s="190"/>
      <c r="BC84" s="190"/>
      <c r="BD84" s="190"/>
      <c r="BE84" s="190"/>
      <c r="BF84" s="190"/>
      <c r="BG84" s="190"/>
      <c r="BH84" s="190"/>
      <c r="BI84" s="190"/>
      <c r="BJ84" s="190"/>
    </row>
    <row r="85" spans="1:62" s="191" customFormat="1" hidden="1">
      <c r="A85" s="178" t="s">
        <v>87</v>
      </c>
      <c r="B85" s="179"/>
      <c r="C85" s="203"/>
      <c r="D85" s="194"/>
      <c r="E85" s="195"/>
      <c r="F85" s="196"/>
      <c r="G85" s="194"/>
      <c r="H85" s="195"/>
      <c r="I85" s="193"/>
      <c r="J85" s="194"/>
      <c r="K85" s="203"/>
      <c r="L85" s="203"/>
      <c r="M85" s="203"/>
      <c r="N85" s="203"/>
      <c r="O85" s="186">
        <f t="shared" si="22"/>
        <v>0</v>
      </c>
      <c r="P85" s="186"/>
      <c r="Q85" s="187">
        <f t="shared" si="20"/>
        <v>0</v>
      </c>
      <c r="R85" s="187"/>
      <c r="S85" s="186">
        <f t="shared" si="23"/>
        <v>0</v>
      </c>
      <c r="T85" s="186"/>
      <c r="U85" s="186">
        <f t="shared" si="24"/>
        <v>0</v>
      </c>
      <c r="V85" s="186"/>
      <c r="W85" s="186"/>
      <c r="X85" s="186"/>
      <c r="Y85" s="186"/>
      <c r="Z85" s="186"/>
      <c r="AA85" s="187"/>
      <c r="AB85" s="188"/>
      <c r="AC85" s="188"/>
      <c r="AD85" s="188"/>
      <c r="AE85" s="188"/>
      <c r="AF85" s="188"/>
      <c r="AG85" s="188"/>
      <c r="AH85" s="188"/>
      <c r="AI85" s="188"/>
      <c r="AJ85" s="188"/>
      <c r="AK85" s="188"/>
      <c r="AL85" s="188"/>
      <c r="AM85" s="188"/>
      <c r="AN85" s="189">
        <f t="shared" si="25"/>
        <v>0</v>
      </c>
      <c r="AO85" s="190"/>
      <c r="AP85" s="190"/>
      <c r="AQ85" s="190"/>
      <c r="AR85" s="190"/>
      <c r="AS85" s="190"/>
      <c r="AT85" s="190"/>
      <c r="AU85" s="190"/>
      <c r="AV85" s="190"/>
      <c r="AW85" s="190"/>
      <c r="AX85" s="190"/>
      <c r="AY85" s="190"/>
      <c r="AZ85" s="190"/>
      <c r="BA85" s="190"/>
      <c r="BB85" s="190"/>
      <c r="BC85" s="190"/>
      <c r="BD85" s="190"/>
      <c r="BE85" s="190"/>
      <c r="BF85" s="190"/>
      <c r="BG85" s="190"/>
      <c r="BH85" s="190"/>
      <c r="BI85" s="190"/>
      <c r="BJ85" s="190"/>
    </row>
    <row r="86" spans="1:62" s="191" customFormat="1" hidden="1">
      <c r="A86" s="178" t="s">
        <v>88</v>
      </c>
      <c r="B86" s="179"/>
      <c r="C86" s="203"/>
      <c r="D86" s="194"/>
      <c r="E86" s="195"/>
      <c r="F86" s="196"/>
      <c r="G86" s="194"/>
      <c r="H86" s="195"/>
      <c r="I86" s="193"/>
      <c r="J86" s="194"/>
      <c r="K86" s="203"/>
      <c r="L86" s="203"/>
      <c r="M86" s="203"/>
      <c r="N86" s="203"/>
      <c r="O86" s="186">
        <f t="shared" si="22"/>
        <v>0</v>
      </c>
      <c r="P86" s="186"/>
      <c r="Q86" s="187">
        <f t="shared" si="20"/>
        <v>0</v>
      </c>
      <c r="R86" s="187"/>
      <c r="S86" s="186">
        <f t="shared" si="23"/>
        <v>0</v>
      </c>
      <c r="T86" s="186"/>
      <c r="U86" s="186">
        <f t="shared" si="24"/>
        <v>0</v>
      </c>
      <c r="V86" s="186"/>
      <c r="W86" s="186"/>
      <c r="X86" s="186"/>
      <c r="Y86" s="186"/>
      <c r="Z86" s="186"/>
      <c r="AA86" s="187"/>
      <c r="AB86" s="188"/>
      <c r="AC86" s="188"/>
      <c r="AD86" s="188"/>
      <c r="AE86" s="188"/>
      <c r="AF86" s="188"/>
      <c r="AG86" s="188"/>
      <c r="AH86" s="188"/>
      <c r="AI86" s="188"/>
      <c r="AJ86" s="188"/>
      <c r="AK86" s="188"/>
      <c r="AL86" s="188"/>
      <c r="AM86" s="188"/>
      <c r="AN86" s="189">
        <f t="shared" si="25"/>
        <v>0</v>
      </c>
      <c r="AO86" s="190"/>
      <c r="AP86" s="190"/>
      <c r="AQ86" s="190"/>
      <c r="AR86" s="190"/>
      <c r="AS86" s="190"/>
      <c r="AT86" s="190"/>
      <c r="AU86" s="190"/>
      <c r="AV86" s="190"/>
      <c r="AW86" s="190"/>
      <c r="AX86" s="190"/>
      <c r="AY86" s="190"/>
      <c r="AZ86" s="190"/>
      <c r="BA86" s="190"/>
      <c r="BB86" s="190"/>
      <c r="BC86" s="190"/>
      <c r="BD86" s="190"/>
      <c r="BE86" s="190"/>
      <c r="BF86" s="190"/>
      <c r="BG86" s="190"/>
      <c r="BH86" s="190"/>
      <c r="BI86" s="190"/>
      <c r="BJ86" s="190"/>
    </row>
    <row r="87" spans="1:62" s="191" customFormat="1" hidden="1">
      <c r="A87" s="178" t="s">
        <v>89</v>
      </c>
      <c r="B87" s="179"/>
      <c r="C87" s="203"/>
      <c r="D87" s="194"/>
      <c r="E87" s="195"/>
      <c r="F87" s="196"/>
      <c r="G87" s="194"/>
      <c r="H87" s="195"/>
      <c r="I87" s="193"/>
      <c r="J87" s="194"/>
      <c r="K87" s="203"/>
      <c r="L87" s="203"/>
      <c r="M87" s="203"/>
      <c r="N87" s="203"/>
      <c r="O87" s="186">
        <f t="shared" si="22"/>
        <v>0</v>
      </c>
      <c r="P87" s="186"/>
      <c r="Q87" s="187">
        <f t="shared" si="20"/>
        <v>0</v>
      </c>
      <c r="R87" s="187"/>
      <c r="S87" s="186">
        <f t="shared" si="23"/>
        <v>0</v>
      </c>
      <c r="T87" s="186"/>
      <c r="U87" s="186">
        <f t="shared" si="24"/>
        <v>0</v>
      </c>
      <c r="V87" s="186"/>
      <c r="W87" s="186"/>
      <c r="X87" s="186"/>
      <c r="Y87" s="186"/>
      <c r="Z87" s="186"/>
      <c r="AA87" s="187"/>
      <c r="AB87" s="188"/>
      <c r="AC87" s="188"/>
      <c r="AD87" s="188"/>
      <c r="AE87" s="188"/>
      <c r="AF87" s="188"/>
      <c r="AG87" s="188"/>
      <c r="AH87" s="188"/>
      <c r="AI87" s="188"/>
      <c r="AJ87" s="188"/>
      <c r="AK87" s="188"/>
      <c r="AL87" s="188"/>
      <c r="AM87" s="188"/>
      <c r="AN87" s="189">
        <f t="shared" si="25"/>
        <v>0</v>
      </c>
      <c r="AO87" s="190"/>
      <c r="AP87" s="190"/>
      <c r="AQ87" s="190"/>
      <c r="AR87" s="190"/>
      <c r="AS87" s="190"/>
      <c r="AT87" s="190"/>
      <c r="AU87" s="190"/>
      <c r="AV87" s="190"/>
      <c r="AW87" s="190"/>
      <c r="AX87" s="190"/>
      <c r="AY87" s="190"/>
      <c r="AZ87" s="190"/>
      <c r="BA87" s="190"/>
      <c r="BB87" s="190"/>
      <c r="BC87" s="190"/>
      <c r="BD87" s="190"/>
      <c r="BE87" s="190"/>
      <c r="BF87" s="190"/>
      <c r="BG87" s="190"/>
      <c r="BH87" s="190"/>
      <c r="BI87" s="190"/>
      <c r="BJ87" s="190"/>
    </row>
    <row r="88" spans="1:62" s="191" customFormat="1" hidden="1">
      <c r="A88" s="178" t="s">
        <v>90</v>
      </c>
      <c r="B88" s="179"/>
      <c r="C88" s="203"/>
      <c r="D88" s="194"/>
      <c r="E88" s="195"/>
      <c r="F88" s="196"/>
      <c r="G88" s="194"/>
      <c r="H88" s="195"/>
      <c r="I88" s="193"/>
      <c r="J88" s="194"/>
      <c r="K88" s="203"/>
      <c r="L88" s="203"/>
      <c r="M88" s="203"/>
      <c r="N88" s="203"/>
      <c r="O88" s="186">
        <f t="shared" si="22"/>
        <v>0</v>
      </c>
      <c r="P88" s="186"/>
      <c r="Q88" s="187">
        <f t="shared" si="20"/>
        <v>0</v>
      </c>
      <c r="R88" s="187"/>
      <c r="S88" s="186">
        <f t="shared" si="23"/>
        <v>0</v>
      </c>
      <c r="T88" s="186"/>
      <c r="U88" s="186">
        <f t="shared" si="24"/>
        <v>0</v>
      </c>
      <c r="V88" s="186"/>
      <c r="W88" s="186"/>
      <c r="X88" s="186"/>
      <c r="Y88" s="186"/>
      <c r="Z88" s="186"/>
      <c r="AA88" s="187"/>
      <c r="AB88" s="188"/>
      <c r="AC88" s="188"/>
      <c r="AD88" s="188"/>
      <c r="AE88" s="188"/>
      <c r="AF88" s="188"/>
      <c r="AG88" s="188"/>
      <c r="AH88" s="188"/>
      <c r="AI88" s="188"/>
      <c r="AJ88" s="188"/>
      <c r="AK88" s="188"/>
      <c r="AL88" s="188"/>
      <c r="AM88" s="188"/>
      <c r="AN88" s="189">
        <f t="shared" si="25"/>
        <v>0</v>
      </c>
      <c r="AO88" s="190"/>
      <c r="AP88" s="190"/>
      <c r="AQ88" s="190"/>
      <c r="AR88" s="190"/>
      <c r="AS88" s="190"/>
      <c r="AT88" s="190"/>
      <c r="AU88" s="190"/>
      <c r="AV88" s="190"/>
      <c r="AW88" s="190"/>
      <c r="AX88" s="190"/>
      <c r="AY88" s="190"/>
      <c r="AZ88" s="190"/>
      <c r="BA88" s="190"/>
      <c r="BB88" s="190"/>
      <c r="BC88" s="190"/>
      <c r="BD88" s="190"/>
      <c r="BE88" s="190"/>
      <c r="BF88" s="190"/>
      <c r="BG88" s="190"/>
      <c r="BH88" s="190"/>
      <c r="BI88" s="190"/>
      <c r="BJ88" s="190"/>
    </row>
    <row r="89" spans="1:62" s="191" customFormat="1" hidden="1">
      <c r="A89" s="178" t="s">
        <v>91</v>
      </c>
      <c r="B89" s="179"/>
      <c r="C89" s="203"/>
      <c r="D89" s="194"/>
      <c r="E89" s="195"/>
      <c r="F89" s="196"/>
      <c r="G89" s="194"/>
      <c r="H89" s="195"/>
      <c r="I89" s="193"/>
      <c r="J89" s="194"/>
      <c r="K89" s="203"/>
      <c r="L89" s="203"/>
      <c r="M89" s="203"/>
      <c r="N89" s="203"/>
      <c r="O89" s="186">
        <f t="shared" si="22"/>
        <v>0</v>
      </c>
      <c r="P89" s="186"/>
      <c r="Q89" s="187">
        <f t="shared" si="20"/>
        <v>0</v>
      </c>
      <c r="R89" s="187"/>
      <c r="S89" s="186">
        <f t="shared" si="23"/>
        <v>0</v>
      </c>
      <c r="T89" s="186"/>
      <c r="U89" s="186">
        <f t="shared" si="24"/>
        <v>0</v>
      </c>
      <c r="V89" s="186"/>
      <c r="W89" s="186"/>
      <c r="X89" s="186"/>
      <c r="Y89" s="186"/>
      <c r="Z89" s="186"/>
      <c r="AA89" s="187"/>
      <c r="AB89" s="188"/>
      <c r="AC89" s="188"/>
      <c r="AD89" s="188"/>
      <c r="AE89" s="188"/>
      <c r="AF89" s="188"/>
      <c r="AG89" s="188"/>
      <c r="AH89" s="188"/>
      <c r="AI89" s="188"/>
      <c r="AJ89" s="188"/>
      <c r="AK89" s="188"/>
      <c r="AL89" s="188"/>
      <c r="AM89" s="188"/>
      <c r="AN89" s="189">
        <f t="shared" si="25"/>
        <v>0</v>
      </c>
      <c r="AO89" s="190"/>
      <c r="AP89" s="190"/>
      <c r="AQ89" s="190"/>
      <c r="AR89" s="190"/>
      <c r="AS89" s="190"/>
      <c r="AT89" s="190"/>
      <c r="AU89" s="190"/>
      <c r="AV89" s="190"/>
      <c r="AW89" s="190"/>
      <c r="AX89" s="190"/>
      <c r="AY89" s="190"/>
      <c r="AZ89" s="190"/>
      <c r="BA89" s="190"/>
      <c r="BB89" s="190"/>
      <c r="BC89" s="190"/>
      <c r="BD89" s="190"/>
      <c r="BE89" s="190"/>
      <c r="BF89" s="190"/>
      <c r="BG89" s="190"/>
      <c r="BH89" s="190"/>
      <c r="BI89" s="190"/>
      <c r="BJ89" s="190"/>
    </row>
    <row r="90" spans="1:62" s="191" customFormat="1" hidden="1">
      <c r="A90" s="178" t="s">
        <v>92</v>
      </c>
      <c r="B90" s="179"/>
      <c r="C90" s="203"/>
      <c r="D90" s="194"/>
      <c r="E90" s="195"/>
      <c r="F90" s="196"/>
      <c r="G90" s="194"/>
      <c r="H90" s="195"/>
      <c r="I90" s="193"/>
      <c r="J90" s="194"/>
      <c r="K90" s="203"/>
      <c r="L90" s="203"/>
      <c r="M90" s="203"/>
      <c r="N90" s="203"/>
      <c r="O90" s="186">
        <f t="shared" si="22"/>
        <v>0</v>
      </c>
      <c r="P90" s="186"/>
      <c r="Q90" s="187">
        <f t="shared" ref="Q90:Q114" si="26">S90/2</f>
        <v>0</v>
      </c>
      <c r="R90" s="187"/>
      <c r="S90" s="186">
        <f t="shared" si="23"/>
        <v>0</v>
      </c>
      <c r="T90" s="186"/>
      <c r="U90" s="186">
        <f t="shared" si="24"/>
        <v>0</v>
      </c>
      <c r="V90" s="186"/>
      <c r="W90" s="186"/>
      <c r="X90" s="186"/>
      <c r="Y90" s="186"/>
      <c r="Z90" s="186"/>
      <c r="AA90" s="187"/>
      <c r="AB90" s="188"/>
      <c r="AC90" s="188"/>
      <c r="AD90" s="188"/>
      <c r="AE90" s="188"/>
      <c r="AF90" s="188"/>
      <c r="AG90" s="188"/>
      <c r="AH90" s="188"/>
      <c r="AI90" s="188"/>
      <c r="AJ90" s="188"/>
      <c r="AK90" s="188"/>
      <c r="AL90" s="188"/>
      <c r="AM90" s="188"/>
      <c r="AN90" s="189">
        <f t="shared" si="25"/>
        <v>0</v>
      </c>
      <c r="AO90" s="190"/>
      <c r="AP90" s="190"/>
      <c r="AQ90" s="190"/>
      <c r="AR90" s="190"/>
      <c r="AS90" s="190"/>
      <c r="AT90" s="190"/>
      <c r="AU90" s="190"/>
      <c r="AV90" s="190"/>
      <c r="AW90" s="190"/>
      <c r="AX90" s="190"/>
      <c r="AY90" s="190"/>
      <c r="AZ90" s="190"/>
      <c r="BA90" s="190"/>
      <c r="BB90" s="190"/>
      <c r="BC90" s="190"/>
      <c r="BD90" s="190"/>
      <c r="BE90" s="190"/>
      <c r="BF90" s="190"/>
      <c r="BG90" s="190"/>
      <c r="BH90" s="190"/>
      <c r="BI90" s="190"/>
      <c r="BJ90" s="190"/>
    </row>
    <row r="91" spans="1:62" s="280" customFormat="1" ht="25.5" customHeight="1">
      <c r="A91" s="118" t="s">
        <v>55</v>
      </c>
      <c r="B91" s="126" t="s">
        <v>388</v>
      </c>
      <c r="C91" s="418">
        <f>COUNTIF(C92:E115,1)+COUNTIF(C92:E115,2)+COUNTIF(C92:E115,3)+COUNTIF(C92:E115,4)+COUNTIF(C92:E115,5)+COUNTIF(C92:E115,6)+COUNTIF(C92:E115,7)+COUNTIF(C92:E115,8)</f>
        <v>0</v>
      </c>
      <c r="D91" s="418"/>
      <c r="E91" s="460"/>
      <c r="F91" s="417">
        <f>COUNTIF(F92:H115,1)+COUNTIF(F92:H115,2)+COUNTIF(F92:H115,3)+COUNTIF(F92:H115,4)+COUNTIF(F92:H115,5)+COUNTIF(F92:H115,6)+COUNTIF(F92:H115,7)+COUNTIF(F92:H115,8)</f>
        <v>1</v>
      </c>
      <c r="G91" s="418"/>
      <c r="H91" s="460"/>
      <c r="I91" s="417">
        <f>COUNTIF(I92:K115,1)+COUNTIF(I92:K115,2)+COUNTIF(I92:K115,3)+COUNTIF(I92:K115,4)+COUNTIF(I92:K115,5)+COUNTIF(I92:K115,6)+COUNTIF(I92:K115,7)+COUNTIF(I92:K115,8)</f>
        <v>0</v>
      </c>
      <c r="J91" s="418"/>
      <c r="K91" s="418"/>
      <c r="L91" s="417">
        <f>COUNTIF(L92:N115,1)+COUNTIF(L92:N115,2)+COUNTIF(L92:N115,3)+COUNTIF(L92:N115,4)+COUNTIF(L92:N115,5)+COUNTIF(L92:N115,6)+COUNTIF(L92:N115,7)+COUNTIF(L92:N115,8)</f>
        <v>0</v>
      </c>
      <c r="M91" s="418"/>
      <c r="N91" s="418"/>
      <c r="O91" s="114">
        <f t="shared" ref="O91:AL91" si="27">SUM(O92:O115)</f>
        <v>128</v>
      </c>
      <c r="P91" s="114">
        <f t="shared" si="27"/>
        <v>0</v>
      </c>
      <c r="Q91" s="114">
        <f t="shared" si="27"/>
        <v>43</v>
      </c>
      <c r="R91" s="114">
        <f t="shared" si="27"/>
        <v>0</v>
      </c>
      <c r="S91" s="114">
        <f t="shared" si="27"/>
        <v>85</v>
      </c>
      <c r="T91" s="114">
        <f t="shared" si="27"/>
        <v>0</v>
      </c>
      <c r="U91" s="114">
        <f t="shared" si="27"/>
        <v>15</v>
      </c>
      <c r="V91" s="114">
        <f t="shared" si="27"/>
        <v>0</v>
      </c>
      <c r="W91" s="114">
        <f t="shared" si="27"/>
        <v>70</v>
      </c>
      <c r="X91" s="114">
        <f t="shared" si="27"/>
        <v>0</v>
      </c>
      <c r="Y91" s="114">
        <f t="shared" si="27"/>
        <v>0</v>
      </c>
      <c r="Z91" s="114">
        <f t="shared" si="27"/>
        <v>0</v>
      </c>
      <c r="AA91" s="114">
        <f t="shared" si="27"/>
        <v>0</v>
      </c>
      <c r="AB91" s="114">
        <f t="shared" si="27"/>
        <v>0</v>
      </c>
      <c r="AC91" s="114">
        <f t="shared" si="27"/>
        <v>0</v>
      </c>
      <c r="AD91" s="114">
        <f t="shared" si="27"/>
        <v>85</v>
      </c>
      <c r="AE91" s="114">
        <f t="shared" si="27"/>
        <v>0</v>
      </c>
      <c r="AF91" s="114">
        <f t="shared" si="27"/>
        <v>0</v>
      </c>
      <c r="AG91" s="114">
        <f t="shared" si="27"/>
        <v>0</v>
      </c>
      <c r="AH91" s="114">
        <f t="shared" si="27"/>
        <v>0</v>
      </c>
      <c r="AI91" s="114">
        <f t="shared" si="27"/>
        <v>0</v>
      </c>
      <c r="AJ91" s="114">
        <f t="shared" si="27"/>
        <v>0</v>
      </c>
      <c r="AK91" s="114">
        <f t="shared" si="27"/>
        <v>0</v>
      </c>
      <c r="AL91" s="114">
        <f t="shared" si="27"/>
        <v>0</v>
      </c>
      <c r="AM91" s="114">
        <v>124</v>
      </c>
      <c r="AN91" s="115">
        <f t="shared" si="25"/>
        <v>-39</v>
      </c>
      <c r="AO91" s="279"/>
      <c r="AP91" s="279"/>
      <c r="AQ91" s="279"/>
      <c r="AR91" s="279"/>
      <c r="AS91" s="279"/>
      <c r="AT91" s="279"/>
      <c r="AU91" s="279"/>
      <c r="AV91" s="279"/>
      <c r="AW91" s="279"/>
      <c r="AX91" s="279"/>
      <c r="AY91" s="279"/>
      <c r="AZ91" s="279"/>
      <c r="BA91" s="279"/>
      <c r="BB91" s="279"/>
      <c r="BC91" s="279"/>
      <c r="BD91" s="279"/>
      <c r="BE91" s="279"/>
      <c r="BF91" s="279"/>
      <c r="BG91" s="279"/>
      <c r="BH91" s="279"/>
      <c r="BI91" s="279"/>
      <c r="BJ91" s="279"/>
    </row>
    <row r="92" spans="1:62" s="259" customFormat="1" ht="36.75" customHeight="1">
      <c r="A92" s="276" t="s">
        <v>400</v>
      </c>
      <c r="B92" s="247" t="s">
        <v>385</v>
      </c>
      <c r="C92" s="277"/>
      <c r="D92" s="262"/>
      <c r="E92" s="263"/>
      <c r="F92" s="264"/>
      <c r="G92" s="262">
        <v>3</v>
      </c>
      <c r="H92" s="263"/>
      <c r="I92" s="261"/>
      <c r="J92" s="262"/>
      <c r="K92" s="265"/>
      <c r="L92" s="277"/>
      <c r="M92" s="277"/>
      <c r="N92" s="277"/>
      <c r="O92" s="254">
        <f t="shared" ref="O92:O115" si="28">Q92+S92</f>
        <v>128</v>
      </c>
      <c r="P92" s="254"/>
      <c r="Q92" s="254">
        <v>43</v>
      </c>
      <c r="R92" s="254"/>
      <c r="S92" s="254">
        <f t="shared" ref="S92:S115" si="29">SUM(AB92:AL92)</f>
        <v>85</v>
      </c>
      <c r="T92" s="254"/>
      <c r="U92" s="254">
        <f>S92-W92</f>
        <v>15</v>
      </c>
      <c r="V92" s="254"/>
      <c r="W92" s="254">
        <v>70</v>
      </c>
      <c r="X92" s="254"/>
      <c r="Y92" s="254"/>
      <c r="Z92" s="254"/>
      <c r="AA92" s="278"/>
      <c r="AB92" s="256"/>
      <c r="AC92" s="256"/>
      <c r="AD92" s="256">
        <v>85</v>
      </c>
      <c r="AE92" s="256"/>
      <c r="AF92" s="256"/>
      <c r="AG92" s="256"/>
      <c r="AH92" s="256"/>
      <c r="AI92" s="256"/>
      <c r="AJ92" s="256"/>
      <c r="AK92" s="256"/>
      <c r="AL92" s="256"/>
      <c r="AM92" s="278"/>
      <c r="AN92" s="257"/>
      <c r="AO92" s="258"/>
      <c r="AP92" s="258"/>
      <c r="AQ92" s="258"/>
      <c r="AR92" s="258"/>
      <c r="AS92" s="258"/>
      <c r="AT92" s="258"/>
      <c r="AU92" s="258"/>
      <c r="AV92" s="258"/>
      <c r="AW92" s="258"/>
      <c r="AX92" s="258"/>
      <c r="AY92" s="258"/>
      <c r="AZ92" s="258"/>
      <c r="BA92" s="258"/>
      <c r="BB92" s="258"/>
      <c r="BC92" s="258"/>
      <c r="BD92" s="258"/>
      <c r="BE92" s="258"/>
      <c r="BF92" s="258"/>
      <c r="BG92" s="258"/>
      <c r="BH92" s="258"/>
      <c r="BI92" s="258"/>
      <c r="BJ92" s="258"/>
    </row>
    <row r="93" spans="1:62" s="191" customFormat="1" hidden="1">
      <c r="A93" s="209" t="s">
        <v>93</v>
      </c>
      <c r="B93" s="210"/>
      <c r="C93" s="203"/>
      <c r="D93" s="194"/>
      <c r="E93" s="195"/>
      <c r="F93" s="196"/>
      <c r="G93" s="194"/>
      <c r="H93" s="195"/>
      <c r="I93" s="193"/>
      <c r="J93" s="194"/>
      <c r="K93" s="203"/>
      <c r="L93" s="203"/>
      <c r="M93" s="203"/>
      <c r="N93" s="203"/>
      <c r="O93" s="186">
        <f t="shared" si="28"/>
        <v>0</v>
      </c>
      <c r="P93" s="186"/>
      <c r="Q93" s="187">
        <f t="shared" si="26"/>
        <v>0</v>
      </c>
      <c r="R93" s="187"/>
      <c r="S93" s="186">
        <f t="shared" si="29"/>
        <v>0</v>
      </c>
      <c r="T93" s="186"/>
      <c r="U93" s="186">
        <f t="shared" ref="U93:U115" si="30">S93-AA93</f>
        <v>0</v>
      </c>
      <c r="V93" s="186"/>
      <c r="W93" s="186"/>
      <c r="X93" s="186"/>
      <c r="Y93" s="186"/>
      <c r="Z93" s="186"/>
      <c r="AA93" s="208"/>
      <c r="AB93" s="188"/>
      <c r="AC93" s="188"/>
      <c r="AD93" s="188"/>
      <c r="AE93" s="188"/>
      <c r="AF93" s="188"/>
      <c r="AG93" s="188"/>
      <c r="AH93" s="188"/>
      <c r="AI93" s="188"/>
      <c r="AJ93" s="188"/>
      <c r="AK93" s="188"/>
      <c r="AL93" s="188"/>
      <c r="AM93" s="208"/>
      <c r="AN93" s="189">
        <f t="shared" si="25"/>
        <v>0</v>
      </c>
      <c r="AO93" s="190"/>
      <c r="AP93" s="190"/>
      <c r="AQ93" s="190"/>
      <c r="AR93" s="190"/>
      <c r="AS93" s="190"/>
      <c r="AT93" s="190"/>
      <c r="AU93" s="190"/>
      <c r="AV93" s="190"/>
      <c r="AW93" s="190"/>
      <c r="AX93" s="190"/>
      <c r="AY93" s="190"/>
      <c r="AZ93" s="190"/>
      <c r="BA93" s="190"/>
      <c r="BB93" s="190"/>
      <c r="BC93" s="190"/>
      <c r="BD93" s="190"/>
      <c r="BE93" s="190"/>
      <c r="BF93" s="190"/>
      <c r="BG93" s="190"/>
      <c r="BH93" s="190"/>
      <c r="BI93" s="190"/>
      <c r="BJ93" s="190"/>
    </row>
    <row r="94" spans="1:62" s="191" customFormat="1" hidden="1">
      <c r="A94" s="209" t="s">
        <v>94</v>
      </c>
      <c r="B94" s="210"/>
      <c r="C94" s="203"/>
      <c r="D94" s="194"/>
      <c r="E94" s="195"/>
      <c r="F94" s="196"/>
      <c r="G94" s="194"/>
      <c r="H94" s="195"/>
      <c r="I94" s="193"/>
      <c r="J94" s="194"/>
      <c r="K94" s="203"/>
      <c r="L94" s="203"/>
      <c r="M94" s="203"/>
      <c r="N94" s="203"/>
      <c r="O94" s="186">
        <f t="shared" si="28"/>
        <v>0</v>
      </c>
      <c r="P94" s="186"/>
      <c r="Q94" s="187">
        <f t="shared" si="26"/>
        <v>0</v>
      </c>
      <c r="R94" s="187"/>
      <c r="S94" s="186">
        <f t="shared" si="29"/>
        <v>0</v>
      </c>
      <c r="T94" s="186"/>
      <c r="U94" s="186">
        <f t="shared" si="30"/>
        <v>0</v>
      </c>
      <c r="V94" s="186"/>
      <c r="W94" s="186"/>
      <c r="X94" s="186"/>
      <c r="Y94" s="186"/>
      <c r="Z94" s="186"/>
      <c r="AA94" s="208"/>
      <c r="AB94" s="188"/>
      <c r="AC94" s="188"/>
      <c r="AD94" s="188"/>
      <c r="AE94" s="188"/>
      <c r="AF94" s="188"/>
      <c r="AG94" s="188"/>
      <c r="AH94" s="188"/>
      <c r="AI94" s="188"/>
      <c r="AJ94" s="188"/>
      <c r="AK94" s="188"/>
      <c r="AL94" s="188"/>
      <c r="AM94" s="208"/>
      <c r="AN94" s="189">
        <f t="shared" si="25"/>
        <v>0</v>
      </c>
      <c r="AO94" s="190"/>
      <c r="AP94" s="190"/>
      <c r="AQ94" s="190"/>
      <c r="AR94" s="190"/>
      <c r="AS94" s="190"/>
      <c r="AT94" s="190"/>
      <c r="AU94" s="190"/>
      <c r="AV94" s="190"/>
      <c r="AW94" s="190"/>
      <c r="AX94" s="190"/>
      <c r="AY94" s="190"/>
      <c r="AZ94" s="190"/>
      <c r="BA94" s="190"/>
      <c r="BB94" s="190"/>
      <c r="BC94" s="190"/>
      <c r="BD94" s="190"/>
      <c r="BE94" s="190"/>
      <c r="BF94" s="190"/>
      <c r="BG94" s="190"/>
      <c r="BH94" s="190"/>
      <c r="BI94" s="190"/>
      <c r="BJ94" s="190"/>
    </row>
    <row r="95" spans="1:62" s="191" customFormat="1" hidden="1">
      <c r="A95" s="209" t="s">
        <v>95</v>
      </c>
      <c r="B95" s="210"/>
      <c r="C95" s="203"/>
      <c r="D95" s="194"/>
      <c r="E95" s="195"/>
      <c r="F95" s="196"/>
      <c r="G95" s="194"/>
      <c r="H95" s="195"/>
      <c r="I95" s="193"/>
      <c r="J95" s="194"/>
      <c r="K95" s="203"/>
      <c r="L95" s="203"/>
      <c r="M95" s="203"/>
      <c r="N95" s="203"/>
      <c r="O95" s="186">
        <f t="shared" si="28"/>
        <v>0</v>
      </c>
      <c r="P95" s="186"/>
      <c r="Q95" s="187">
        <f t="shared" si="26"/>
        <v>0</v>
      </c>
      <c r="R95" s="187"/>
      <c r="S95" s="186">
        <f t="shared" si="29"/>
        <v>0</v>
      </c>
      <c r="T95" s="186"/>
      <c r="U95" s="186">
        <f t="shared" si="30"/>
        <v>0</v>
      </c>
      <c r="V95" s="186"/>
      <c r="W95" s="186"/>
      <c r="X95" s="186"/>
      <c r="Y95" s="186"/>
      <c r="Z95" s="186"/>
      <c r="AA95" s="208"/>
      <c r="AB95" s="188"/>
      <c r="AC95" s="188"/>
      <c r="AD95" s="188"/>
      <c r="AE95" s="188"/>
      <c r="AF95" s="188"/>
      <c r="AG95" s="188"/>
      <c r="AH95" s="188"/>
      <c r="AI95" s="188"/>
      <c r="AJ95" s="188"/>
      <c r="AK95" s="188"/>
      <c r="AL95" s="188"/>
      <c r="AM95" s="208"/>
      <c r="AN95" s="189">
        <f t="shared" si="25"/>
        <v>0</v>
      </c>
      <c r="AO95" s="190"/>
      <c r="AP95" s="190"/>
      <c r="AQ95" s="190"/>
      <c r="AR95" s="190"/>
      <c r="AS95" s="190"/>
      <c r="AT95" s="190"/>
      <c r="AU95" s="190"/>
      <c r="AV95" s="190"/>
      <c r="AW95" s="190"/>
      <c r="AX95" s="190"/>
      <c r="AY95" s="190"/>
      <c r="AZ95" s="190"/>
      <c r="BA95" s="190"/>
      <c r="BB95" s="190"/>
      <c r="BC95" s="190"/>
      <c r="BD95" s="190"/>
      <c r="BE95" s="190"/>
      <c r="BF95" s="190"/>
      <c r="BG95" s="190"/>
      <c r="BH95" s="190"/>
      <c r="BI95" s="190"/>
      <c r="BJ95" s="190"/>
    </row>
    <row r="96" spans="1:62" s="191" customFormat="1" hidden="1">
      <c r="A96" s="209" t="s">
        <v>96</v>
      </c>
      <c r="B96" s="210"/>
      <c r="C96" s="203"/>
      <c r="D96" s="194"/>
      <c r="E96" s="195"/>
      <c r="F96" s="196"/>
      <c r="G96" s="194"/>
      <c r="H96" s="195"/>
      <c r="I96" s="193"/>
      <c r="J96" s="194"/>
      <c r="K96" s="203"/>
      <c r="L96" s="203"/>
      <c r="M96" s="203"/>
      <c r="N96" s="203"/>
      <c r="O96" s="186">
        <f t="shared" si="28"/>
        <v>0</v>
      </c>
      <c r="P96" s="186"/>
      <c r="Q96" s="187">
        <f t="shared" si="26"/>
        <v>0</v>
      </c>
      <c r="R96" s="187"/>
      <c r="S96" s="186">
        <f t="shared" si="29"/>
        <v>0</v>
      </c>
      <c r="T96" s="186"/>
      <c r="U96" s="186">
        <f t="shared" si="30"/>
        <v>0</v>
      </c>
      <c r="V96" s="186"/>
      <c r="W96" s="186"/>
      <c r="X96" s="186"/>
      <c r="Y96" s="186"/>
      <c r="Z96" s="186"/>
      <c r="AA96" s="208"/>
      <c r="AB96" s="188"/>
      <c r="AC96" s="188"/>
      <c r="AD96" s="188"/>
      <c r="AE96" s="188"/>
      <c r="AF96" s="188"/>
      <c r="AG96" s="188"/>
      <c r="AH96" s="188"/>
      <c r="AI96" s="188"/>
      <c r="AJ96" s="188"/>
      <c r="AK96" s="188"/>
      <c r="AL96" s="188"/>
      <c r="AM96" s="208"/>
      <c r="AN96" s="189">
        <f t="shared" si="25"/>
        <v>0</v>
      </c>
      <c r="AO96" s="190"/>
      <c r="AP96" s="190"/>
      <c r="AQ96" s="190"/>
      <c r="AR96" s="190"/>
      <c r="AS96" s="190"/>
      <c r="AT96" s="190"/>
      <c r="AU96" s="190"/>
      <c r="AV96" s="190"/>
      <c r="AW96" s="190"/>
      <c r="AX96" s="190"/>
      <c r="AY96" s="190"/>
      <c r="AZ96" s="190"/>
      <c r="BA96" s="190"/>
      <c r="BB96" s="190"/>
      <c r="BC96" s="190"/>
      <c r="BD96" s="190"/>
      <c r="BE96" s="190"/>
      <c r="BF96" s="190"/>
      <c r="BG96" s="190"/>
      <c r="BH96" s="190"/>
      <c r="BI96" s="190"/>
      <c r="BJ96" s="190"/>
    </row>
    <row r="97" spans="1:62" s="191" customFormat="1" hidden="1">
      <c r="A97" s="209" t="s">
        <v>97</v>
      </c>
      <c r="B97" s="210"/>
      <c r="C97" s="203"/>
      <c r="D97" s="194"/>
      <c r="E97" s="195"/>
      <c r="F97" s="196"/>
      <c r="G97" s="194"/>
      <c r="H97" s="195"/>
      <c r="I97" s="193"/>
      <c r="J97" s="194"/>
      <c r="K97" s="203"/>
      <c r="L97" s="203"/>
      <c r="M97" s="203"/>
      <c r="N97" s="203"/>
      <c r="O97" s="186">
        <f t="shared" si="28"/>
        <v>0</v>
      </c>
      <c r="P97" s="186"/>
      <c r="Q97" s="187">
        <f t="shared" si="26"/>
        <v>0</v>
      </c>
      <c r="R97" s="187"/>
      <c r="S97" s="186">
        <f t="shared" si="29"/>
        <v>0</v>
      </c>
      <c r="T97" s="186"/>
      <c r="U97" s="186">
        <f t="shared" si="30"/>
        <v>0</v>
      </c>
      <c r="V97" s="186"/>
      <c r="W97" s="186"/>
      <c r="X97" s="186"/>
      <c r="Y97" s="186"/>
      <c r="Z97" s="186"/>
      <c r="AA97" s="208"/>
      <c r="AB97" s="188"/>
      <c r="AC97" s="188"/>
      <c r="AD97" s="188"/>
      <c r="AE97" s="188"/>
      <c r="AF97" s="188"/>
      <c r="AG97" s="188"/>
      <c r="AH97" s="188"/>
      <c r="AI97" s="188"/>
      <c r="AJ97" s="188"/>
      <c r="AK97" s="188"/>
      <c r="AL97" s="188"/>
      <c r="AM97" s="208"/>
      <c r="AN97" s="189">
        <f t="shared" si="25"/>
        <v>0</v>
      </c>
      <c r="AO97" s="190"/>
      <c r="AP97" s="190"/>
      <c r="AQ97" s="190"/>
      <c r="AR97" s="190"/>
      <c r="AS97" s="190"/>
      <c r="AT97" s="190"/>
      <c r="AU97" s="190"/>
      <c r="AV97" s="190"/>
      <c r="AW97" s="190"/>
      <c r="AX97" s="190"/>
      <c r="AY97" s="190"/>
      <c r="AZ97" s="190"/>
      <c r="BA97" s="190"/>
      <c r="BB97" s="190"/>
      <c r="BC97" s="190"/>
      <c r="BD97" s="190"/>
      <c r="BE97" s="190"/>
      <c r="BF97" s="190"/>
      <c r="BG97" s="190"/>
      <c r="BH97" s="190"/>
      <c r="BI97" s="190"/>
      <c r="BJ97" s="190"/>
    </row>
    <row r="98" spans="1:62" s="191" customFormat="1" hidden="1">
      <c r="A98" s="209" t="s">
        <v>98</v>
      </c>
      <c r="B98" s="210"/>
      <c r="C98" s="203"/>
      <c r="D98" s="194"/>
      <c r="E98" s="195"/>
      <c r="F98" s="196"/>
      <c r="G98" s="194"/>
      <c r="H98" s="195"/>
      <c r="I98" s="193"/>
      <c r="J98" s="194"/>
      <c r="K98" s="203"/>
      <c r="L98" s="203"/>
      <c r="M98" s="203"/>
      <c r="N98" s="203"/>
      <c r="O98" s="186">
        <f t="shared" si="28"/>
        <v>0</v>
      </c>
      <c r="P98" s="186"/>
      <c r="Q98" s="187">
        <f t="shared" si="26"/>
        <v>0</v>
      </c>
      <c r="R98" s="187"/>
      <c r="S98" s="186">
        <f t="shared" si="29"/>
        <v>0</v>
      </c>
      <c r="T98" s="186"/>
      <c r="U98" s="186">
        <f t="shared" si="30"/>
        <v>0</v>
      </c>
      <c r="V98" s="186"/>
      <c r="W98" s="186"/>
      <c r="X98" s="186"/>
      <c r="Y98" s="186"/>
      <c r="Z98" s="186"/>
      <c r="AA98" s="208"/>
      <c r="AB98" s="188"/>
      <c r="AC98" s="188"/>
      <c r="AD98" s="188"/>
      <c r="AE98" s="188"/>
      <c r="AF98" s="188"/>
      <c r="AG98" s="188"/>
      <c r="AH98" s="188"/>
      <c r="AI98" s="188"/>
      <c r="AJ98" s="188"/>
      <c r="AK98" s="188"/>
      <c r="AL98" s="188"/>
      <c r="AM98" s="208"/>
      <c r="AN98" s="189">
        <f t="shared" si="25"/>
        <v>0</v>
      </c>
      <c r="AO98" s="190"/>
      <c r="AP98" s="190"/>
      <c r="AQ98" s="190"/>
      <c r="AR98" s="190"/>
      <c r="AS98" s="190"/>
      <c r="AT98" s="190"/>
      <c r="AU98" s="190"/>
      <c r="AV98" s="190"/>
      <c r="AW98" s="190"/>
      <c r="AX98" s="190"/>
      <c r="AY98" s="190"/>
      <c r="AZ98" s="190"/>
      <c r="BA98" s="190"/>
      <c r="BB98" s="190"/>
      <c r="BC98" s="190"/>
      <c r="BD98" s="190"/>
      <c r="BE98" s="190"/>
      <c r="BF98" s="190"/>
      <c r="BG98" s="190"/>
      <c r="BH98" s="190"/>
      <c r="BI98" s="190"/>
      <c r="BJ98" s="190"/>
    </row>
    <row r="99" spans="1:62" s="191" customFormat="1" hidden="1">
      <c r="A99" s="209" t="s">
        <v>99</v>
      </c>
      <c r="B99" s="210"/>
      <c r="C99" s="203"/>
      <c r="D99" s="194"/>
      <c r="E99" s="195"/>
      <c r="F99" s="196"/>
      <c r="G99" s="194"/>
      <c r="H99" s="195"/>
      <c r="I99" s="193"/>
      <c r="J99" s="194"/>
      <c r="K99" s="203"/>
      <c r="L99" s="203"/>
      <c r="M99" s="203"/>
      <c r="N99" s="203"/>
      <c r="O99" s="186">
        <f t="shared" si="28"/>
        <v>0</v>
      </c>
      <c r="P99" s="186"/>
      <c r="Q99" s="187">
        <f t="shared" si="26"/>
        <v>0</v>
      </c>
      <c r="R99" s="187"/>
      <c r="S99" s="186">
        <f t="shared" si="29"/>
        <v>0</v>
      </c>
      <c r="T99" s="186"/>
      <c r="U99" s="186">
        <f t="shared" si="30"/>
        <v>0</v>
      </c>
      <c r="V99" s="186"/>
      <c r="W99" s="186"/>
      <c r="X99" s="186"/>
      <c r="Y99" s="186"/>
      <c r="Z99" s="186"/>
      <c r="AA99" s="208"/>
      <c r="AB99" s="188"/>
      <c r="AC99" s="188"/>
      <c r="AD99" s="188"/>
      <c r="AE99" s="188"/>
      <c r="AF99" s="188"/>
      <c r="AG99" s="188"/>
      <c r="AH99" s="188"/>
      <c r="AI99" s="188"/>
      <c r="AJ99" s="188"/>
      <c r="AK99" s="188"/>
      <c r="AL99" s="188"/>
      <c r="AM99" s="208"/>
      <c r="AN99" s="189">
        <f t="shared" si="25"/>
        <v>0</v>
      </c>
      <c r="AO99" s="190"/>
      <c r="AP99" s="190"/>
      <c r="AQ99" s="190"/>
      <c r="AR99" s="190"/>
      <c r="AS99" s="190"/>
      <c r="AT99" s="190"/>
      <c r="AU99" s="190"/>
      <c r="AV99" s="190"/>
      <c r="AW99" s="190"/>
      <c r="AX99" s="190"/>
      <c r="AY99" s="190"/>
      <c r="AZ99" s="190"/>
      <c r="BA99" s="190"/>
      <c r="BB99" s="190"/>
      <c r="BC99" s="190"/>
      <c r="BD99" s="190"/>
      <c r="BE99" s="190"/>
      <c r="BF99" s="190"/>
      <c r="BG99" s="190"/>
      <c r="BH99" s="190"/>
      <c r="BI99" s="190"/>
      <c r="BJ99" s="190"/>
    </row>
    <row r="100" spans="1:62" s="191" customFormat="1" hidden="1">
      <c r="A100" s="209" t="s">
        <v>100</v>
      </c>
      <c r="B100" s="210"/>
      <c r="C100" s="203"/>
      <c r="D100" s="194"/>
      <c r="E100" s="195"/>
      <c r="F100" s="196"/>
      <c r="G100" s="194"/>
      <c r="H100" s="195"/>
      <c r="I100" s="193"/>
      <c r="J100" s="194"/>
      <c r="K100" s="203"/>
      <c r="L100" s="203"/>
      <c r="M100" s="203"/>
      <c r="N100" s="203"/>
      <c r="O100" s="186">
        <f t="shared" si="28"/>
        <v>0</v>
      </c>
      <c r="P100" s="186"/>
      <c r="Q100" s="187">
        <f t="shared" si="26"/>
        <v>0</v>
      </c>
      <c r="R100" s="187"/>
      <c r="S100" s="186">
        <f t="shared" si="29"/>
        <v>0</v>
      </c>
      <c r="T100" s="186"/>
      <c r="U100" s="186">
        <f t="shared" si="30"/>
        <v>0</v>
      </c>
      <c r="V100" s="186"/>
      <c r="W100" s="186"/>
      <c r="X100" s="186"/>
      <c r="Y100" s="186"/>
      <c r="Z100" s="186"/>
      <c r="AA100" s="208"/>
      <c r="AB100" s="188"/>
      <c r="AC100" s="188"/>
      <c r="AD100" s="188"/>
      <c r="AE100" s="188"/>
      <c r="AF100" s="188"/>
      <c r="AG100" s="188"/>
      <c r="AH100" s="188"/>
      <c r="AI100" s="188"/>
      <c r="AJ100" s="188"/>
      <c r="AK100" s="188"/>
      <c r="AL100" s="188"/>
      <c r="AM100" s="208"/>
      <c r="AN100" s="189">
        <f t="shared" si="25"/>
        <v>0</v>
      </c>
      <c r="AO100" s="190"/>
      <c r="AP100" s="190"/>
      <c r="AQ100" s="190"/>
      <c r="AR100" s="190"/>
      <c r="AS100" s="190"/>
      <c r="AT100" s="190"/>
      <c r="AU100" s="190"/>
      <c r="AV100" s="190"/>
      <c r="AW100" s="190"/>
      <c r="AX100" s="190"/>
      <c r="AY100" s="190"/>
      <c r="AZ100" s="190"/>
      <c r="BA100" s="190"/>
      <c r="BB100" s="190"/>
      <c r="BC100" s="190"/>
      <c r="BD100" s="190"/>
      <c r="BE100" s="190"/>
      <c r="BF100" s="190"/>
      <c r="BG100" s="190"/>
      <c r="BH100" s="190"/>
      <c r="BI100" s="190"/>
      <c r="BJ100" s="190"/>
    </row>
    <row r="101" spans="1:62" s="191" customFormat="1" hidden="1">
      <c r="A101" s="209" t="s">
        <v>101</v>
      </c>
      <c r="B101" s="210"/>
      <c r="C101" s="203"/>
      <c r="D101" s="194"/>
      <c r="E101" s="195"/>
      <c r="F101" s="196"/>
      <c r="G101" s="194"/>
      <c r="H101" s="195"/>
      <c r="I101" s="193"/>
      <c r="J101" s="194"/>
      <c r="K101" s="203"/>
      <c r="L101" s="203"/>
      <c r="M101" s="203"/>
      <c r="N101" s="203"/>
      <c r="O101" s="186">
        <f t="shared" si="28"/>
        <v>0</v>
      </c>
      <c r="P101" s="186"/>
      <c r="Q101" s="187">
        <f t="shared" si="26"/>
        <v>0</v>
      </c>
      <c r="R101" s="187"/>
      <c r="S101" s="186">
        <f t="shared" si="29"/>
        <v>0</v>
      </c>
      <c r="T101" s="186"/>
      <c r="U101" s="186">
        <f t="shared" si="30"/>
        <v>0</v>
      </c>
      <c r="V101" s="186"/>
      <c r="W101" s="186"/>
      <c r="X101" s="186"/>
      <c r="Y101" s="186"/>
      <c r="Z101" s="186"/>
      <c r="AA101" s="208"/>
      <c r="AB101" s="188"/>
      <c r="AC101" s="188"/>
      <c r="AD101" s="188"/>
      <c r="AE101" s="188"/>
      <c r="AF101" s="188"/>
      <c r="AG101" s="188"/>
      <c r="AH101" s="188"/>
      <c r="AI101" s="188"/>
      <c r="AJ101" s="188"/>
      <c r="AK101" s="188"/>
      <c r="AL101" s="188"/>
      <c r="AM101" s="208"/>
      <c r="AN101" s="189">
        <f t="shared" si="25"/>
        <v>0</v>
      </c>
      <c r="AO101" s="190"/>
      <c r="AP101" s="190"/>
      <c r="AQ101" s="190"/>
      <c r="AR101" s="190"/>
      <c r="AS101" s="190"/>
      <c r="AT101" s="190"/>
      <c r="AU101" s="190"/>
      <c r="AV101" s="190"/>
      <c r="AW101" s="190"/>
      <c r="AX101" s="190"/>
      <c r="AY101" s="190"/>
      <c r="AZ101" s="190"/>
      <c r="BA101" s="190"/>
      <c r="BB101" s="190"/>
      <c r="BC101" s="190"/>
      <c r="BD101" s="190"/>
      <c r="BE101" s="190"/>
      <c r="BF101" s="190"/>
      <c r="BG101" s="190"/>
      <c r="BH101" s="190"/>
      <c r="BI101" s="190"/>
      <c r="BJ101" s="190"/>
    </row>
    <row r="102" spans="1:62" s="191" customFormat="1" hidden="1">
      <c r="A102" s="209" t="s">
        <v>102</v>
      </c>
      <c r="B102" s="210"/>
      <c r="C102" s="203"/>
      <c r="D102" s="194"/>
      <c r="E102" s="195"/>
      <c r="F102" s="196"/>
      <c r="G102" s="194"/>
      <c r="H102" s="195"/>
      <c r="I102" s="193"/>
      <c r="J102" s="194"/>
      <c r="K102" s="203"/>
      <c r="L102" s="203"/>
      <c r="M102" s="203"/>
      <c r="N102" s="203"/>
      <c r="O102" s="186">
        <f t="shared" si="28"/>
        <v>0</v>
      </c>
      <c r="P102" s="186"/>
      <c r="Q102" s="187">
        <f t="shared" si="26"/>
        <v>0</v>
      </c>
      <c r="R102" s="187"/>
      <c r="S102" s="186">
        <f t="shared" si="29"/>
        <v>0</v>
      </c>
      <c r="T102" s="186"/>
      <c r="U102" s="186">
        <f t="shared" si="30"/>
        <v>0</v>
      </c>
      <c r="V102" s="186"/>
      <c r="W102" s="186"/>
      <c r="X102" s="186"/>
      <c r="Y102" s="186"/>
      <c r="Z102" s="186"/>
      <c r="AA102" s="208"/>
      <c r="AB102" s="188"/>
      <c r="AC102" s="188"/>
      <c r="AD102" s="188"/>
      <c r="AE102" s="188"/>
      <c r="AF102" s="188"/>
      <c r="AG102" s="188"/>
      <c r="AH102" s="188"/>
      <c r="AI102" s="188"/>
      <c r="AJ102" s="188"/>
      <c r="AK102" s="188"/>
      <c r="AL102" s="188"/>
      <c r="AM102" s="208"/>
      <c r="AN102" s="189">
        <f t="shared" si="25"/>
        <v>0</v>
      </c>
      <c r="AO102" s="190"/>
      <c r="AP102" s="190"/>
      <c r="AQ102" s="190"/>
      <c r="AR102" s="190"/>
      <c r="AS102" s="190"/>
      <c r="AT102" s="190"/>
      <c r="AU102" s="190"/>
      <c r="AV102" s="190"/>
      <c r="AW102" s="190"/>
      <c r="AX102" s="190"/>
      <c r="AY102" s="190"/>
      <c r="AZ102" s="190"/>
      <c r="BA102" s="190"/>
      <c r="BB102" s="190"/>
      <c r="BC102" s="190"/>
      <c r="BD102" s="190"/>
      <c r="BE102" s="190"/>
      <c r="BF102" s="190"/>
      <c r="BG102" s="190"/>
      <c r="BH102" s="190"/>
      <c r="BI102" s="190"/>
      <c r="BJ102" s="190"/>
    </row>
    <row r="103" spans="1:62" s="191" customFormat="1" hidden="1">
      <c r="A103" s="209" t="s">
        <v>103</v>
      </c>
      <c r="B103" s="210"/>
      <c r="C103" s="203"/>
      <c r="D103" s="194"/>
      <c r="E103" s="195"/>
      <c r="F103" s="196"/>
      <c r="G103" s="194"/>
      <c r="H103" s="195"/>
      <c r="I103" s="193"/>
      <c r="J103" s="194"/>
      <c r="K103" s="203"/>
      <c r="L103" s="203"/>
      <c r="M103" s="203"/>
      <c r="N103" s="203"/>
      <c r="O103" s="186">
        <f t="shared" si="28"/>
        <v>0</v>
      </c>
      <c r="P103" s="186"/>
      <c r="Q103" s="187">
        <f t="shared" si="26"/>
        <v>0</v>
      </c>
      <c r="R103" s="187"/>
      <c r="S103" s="186">
        <f t="shared" si="29"/>
        <v>0</v>
      </c>
      <c r="T103" s="186"/>
      <c r="U103" s="186">
        <f t="shared" si="30"/>
        <v>0</v>
      </c>
      <c r="V103" s="186"/>
      <c r="W103" s="186"/>
      <c r="X103" s="186"/>
      <c r="Y103" s="186"/>
      <c r="Z103" s="186"/>
      <c r="AA103" s="208"/>
      <c r="AB103" s="188"/>
      <c r="AC103" s="188"/>
      <c r="AD103" s="188"/>
      <c r="AE103" s="188"/>
      <c r="AF103" s="188"/>
      <c r="AG103" s="188"/>
      <c r="AH103" s="188"/>
      <c r="AI103" s="188"/>
      <c r="AJ103" s="188"/>
      <c r="AK103" s="188"/>
      <c r="AL103" s="188"/>
      <c r="AM103" s="208"/>
      <c r="AN103" s="189">
        <f t="shared" si="25"/>
        <v>0</v>
      </c>
      <c r="AO103" s="190"/>
      <c r="AP103" s="190"/>
      <c r="AQ103" s="190"/>
      <c r="AR103" s="190"/>
      <c r="AS103" s="190"/>
      <c r="AT103" s="190"/>
      <c r="AU103" s="190"/>
      <c r="AV103" s="190"/>
      <c r="AW103" s="190"/>
      <c r="AX103" s="190"/>
      <c r="AY103" s="190"/>
      <c r="AZ103" s="190"/>
      <c r="BA103" s="190"/>
      <c r="BB103" s="190"/>
      <c r="BC103" s="190"/>
      <c r="BD103" s="190"/>
      <c r="BE103" s="190"/>
      <c r="BF103" s="190"/>
      <c r="BG103" s="190"/>
      <c r="BH103" s="190"/>
      <c r="BI103" s="190"/>
      <c r="BJ103" s="190"/>
    </row>
    <row r="104" spans="1:62" s="191" customFormat="1" hidden="1">
      <c r="A104" s="209" t="s">
        <v>104</v>
      </c>
      <c r="B104" s="210"/>
      <c r="C104" s="203"/>
      <c r="D104" s="194"/>
      <c r="E104" s="195"/>
      <c r="F104" s="196"/>
      <c r="G104" s="194"/>
      <c r="H104" s="195"/>
      <c r="I104" s="193"/>
      <c r="J104" s="194"/>
      <c r="K104" s="203"/>
      <c r="L104" s="203"/>
      <c r="M104" s="203"/>
      <c r="N104" s="203"/>
      <c r="O104" s="186">
        <f t="shared" si="28"/>
        <v>0</v>
      </c>
      <c r="P104" s="186"/>
      <c r="Q104" s="187">
        <f t="shared" si="26"/>
        <v>0</v>
      </c>
      <c r="R104" s="187"/>
      <c r="S104" s="186">
        <f t="shared" si="29"/>
        <v>0</v>
      </c>
      <c r="T104" s="186"/>
      <c r="U104" s="186">
        <f t="shared" si="30"/>
        <v>0</v>
      </c>
      <c r="V104" s="186"/>
      <c r="W104" s="186"/>
      <c r="X104" s="186"/>
      <c r="Y104" s="186"/>
      <c r="Z104" s="186"/>
      <c r="AA104" s="208"/>
      <c r="AB104" s="188"/>
      <c r="AC104" s="188"/>
      <c r="AD104" s="188"/>
      <c r="AE104" s="188"/>
      <c r="AF104" s="188"/>
      <c r="AG104" s="188"/>
      <c r="AH104" s="188"/>
      <c r="AI104" s="188"/>
      <c r="AJ104" s="188"/>
      <c r="AK104" s="188"/>
      <c r="AL104" s="188"/>
      <c r="AM104" s="208"/>
      <c r="AN104" s="189">
        <f t="shared" si="25"/>
        <v>0</v>
      </c>
      <c r="AO104" s="190"/>
      <c r="AP104" s="190"/>
      <c r="AQ104" s="190"/>
      <c r="AR104" s="190"/>
      <c r="AS104" s="190"/>
      <c r="AT104" s="190"/>
      <c r="AU104" s="190"/>
      <c r="AV104" s="190"/>
      <c r="AW104" s="190"/>
      <c r="AX104" s="190"/>
      <c r="AY104" s="190"/>
      <c r="AZ104" s="190"/>
      <c r="BA104" s="190"/>
      <c r="BB104" s="190"/>
      <c r="BC104" s="190"/>
      <c r="BD104" s="190"/>
      <c r="BE104" s="190"/>
      <c r="BF104" s="190"/>
      <c r="BG104" s="190"/>
      <c r="BH104" s="190"/>
      <c r="BI104" s="190"/>
      <c r="BJ104" s="190"/>
    </row>
    <row r="105" spans="1:62" s="191" customFormat="1" hidden="1">
      <c r="A105" s="209" t="s">
        <v>105</v>
      </c>
      <c r="B105" s="210"/>
      <c r="C105" s="203"/>
      <c r="D105" s="194"/>
      <c r="E105" s="195"/>
      <c r="F105" s="196"/>
      <c r="G105" s="194"/>
      <c r="H105" s="195"/>
      <c r="I105" s="193"/>
      <c r="J105" s="194"/>
      <c r="K105" s="203"/>
      <c r="L105" s="203"/>
      <c r="M105" s="203"/>
      <c r="N105" s="203"/>
      <c r="O105" s="186">
        <f t="shared" si="28"/>
        <v>0</v>
      </c>
      <c r="P105" s="186"/>
      <c r="Q105" s="187">
        <f t="shared" si="26"/>
        <v>0</v>
      </c>
      <c r="R105" s="187"/>
      <c r="S105" s="186">
        <f t="shared" si="29"/>
        <v>0</v>
      </c>
      <c r="T105" s="186"/>
      <c r="U105" s="186">
        <f t="shared" si="30"/>
        <v>0</v>
      </c>
      <c r="V105" s="186"/>
      <c r="W105" s="186"/>
      <c r="X105" s="186"/>
      <c r="Y105" s="186"/>
      <c r="Z105" s="186"/>
      <c r="AA105" s="208"/>
      <c r="AB105" s="188"/>
      <c r="AC105" s="188"/>
      <c r="AD105" s="188"/>
      <c r="AE105" s="188"/>
      <c r="AF105" s="188"/>
      <c r="AG105" s="188"/>
      <c r="AH105" s="188"/>
      <c r="AI105" s="188"/>
      <c r="AJ105" s="188"/>
      <c r="AK105" s="188"/>
      <c r="AL105" s="188"/>
      <c r="AM105" s="208"/>
      <c r="AN105" s="189">
        <f t="shared" si="25"/>
        <v>0</v>
      </c>
      <c r="AO105" s="190"/>
      <c r="AP105" s="190"/>
      <c r="AQ105" s="190"/>
      <c r="AR105" s="190"/>
      <c r="AS105" s="190"/>
      <c r="AT105" s="190"/>
      <c r="AU105" s="190"/>
      <c r="AV105" s="190"/>
      <c r="AW105" s="190"/>
      <c r="AX105" s="190"/>
      <c r="AY105" s="190"/>
      <c r="AZ105" s="190"/>
      <c r="BA105" s="190"/>
      <c r="BB105" s="190"/>
      <c r="BC105" s="190"/>
      <c r="BD105" s="190"/>
      <c r="BE105" s="190"/>
      <c r="BF105" s="190"/>
      <c r="BG105" s="190"/>
      <c r="BH105" s="190"/>
      <c r="BI105" s="190"/>
      <c r="BJ105" s="190"/>
    </row>
    <row r="106" spans="1:62" s="191" customFormat="1" hidden="1">
      <c r="A106" s="209" t="s">
        <v>106</v>
      </c>
      <c r="B106" s="210"/>
      <c r="C106" s="203"/>
      <c r="D106" s="194"/>
      <c r="E106" s="195"/>
      <c r="F106" s="196"/>
      <c r="G106" s="194"/>
      <c r="H106" s="195"/>
      <c r="I106" s="193"/>
      <c r="J106" s="194"/>
      <c r="K106" s="203"/>
      <c r="L106" s="203"/>
      <c r="M106" s="203"/>
      <c r="N106" s="203"/>
      <c r="O106" s="186">
        <f t="shared" si="28"/>
        <v>0</v>
      </c>
      <c r="P106" s="186"/>
      <c r="Q106" s="187">
        <f t="shared" si="26"/>
        <v>0</v>
      </c>
      <c r="R106" s="187"/>
      <c r="S106" s="186">
        <f t="shared" si="29"/>
        <v>0</v>
      </c>
      <c r="T106" s="186"/>
      <c r="U106" s="186">
        <f t="shared" si="30"/>
        <v>0</v>
      </c>
      <c r="V106" s="186"/>
      <c r="W106" s="186"/>
      <c r="X106" s="186"/>
      <c r="Y106" s="186"/>
      <c r="Z106" s="186"/>
      <c r="AA106" s="208"/>
      <c r="AB106" s="188"/>
      <c r="AC106" s="188"/>
      <c r="AD106" s="188"/>
      <c r="AE106" s="188"/>
      <c r="AF106" s="188"/>
      <c r="AG106" s="188"/>
      <c r="AH106" s="188"/>
      <c r="AI106" s="188"/>
      <c r="AJ106" s="188"/>
      <c r="AK106" s="188"/>
      <c r="AL106" s="188"/>
      <c r="AM106" s="208"/>
      <c r="AN106" s="189">
        <f t="shared" si="25"/>
        <v>0</v>
      </c>
      <c r="AO106" s="190"/>
      <c r="AP106" s="190"/>
      <c r="AQ106" s="190"/>
      <c r="AR106" s="190"/>
      <c r="AS106" s="190"/>
      <c r="AT106" s="190"/>
      <c r="AU106" s="190"/>
      <c r="AV106" s="190"/>
      <c r="AW106" s="190"/>
      <c r="AX106" s="190"/>
      <c r="AY106" s="190"/>
      <c r="AZ106" s="190"/>
      <c r="BA106" s="190"/>
      <c r="BB106" s="190"/>
      <c r="BC106" s="190"/>
      <c r="BD106" s="190"/>
      <c r="BE106" s="190"/>
      <c r="BF106" s="190"/>
      <c r="BG106" s="190"/>
      <c r="BH106" s="190"/>
      <c r="BI106" s="190"/>
      <c r="BJ106" s="190"/>
    </row>
    <row r="107" spans="1:62" s="191" customFormat="1" hidden="1">
      <c r="A107" s="209" t="s">
        <v>107</v>
      </c>
      <c r="B107" s="210"/>
      <c r="C107" s="203"/>
      <c r="D107" s="194"/>
      <c r="E107" s="195"/>
      <c r="F107" s="196"/>
      <c r="G107" s="194"/>
      <c r="H107" s="195"/>
      <c r="I107" s="193"/>
      <c r="J107" s="194"/>
      <c r="K107" s="203"/>
      <c r="L107" s="203"/>
      <c r="M107" s="203"/>
      <c r="N107" s="203"/>
      <c r="O107" s="186">
        <f t="shared" si="28"/>
        <v>0</v>
      </c>
      <c r="P107" s="186"/>
      <c r="Q107" s="187">
        <f t="shared" si="26"/>
        <v>0</v>
      </c>
      <c r="R107" s="187"/>
      <c r="S107" s="186">
        <f t="shared" si="29"/>
        <v>0</v>
      </c>
      <c r="T107" s="186"/>
      <c r="U107" s="186">
        <f t="shared" si="30"/>
        <v>0</v>
      </c>
      <c r="V107" s="186"/>
      <c r="W107" s="186"/>
      <c r="X107" s="186"/>
      <c r="Y107" s="186"/>
      <c r="Z107" s="186"/>
      <c r="AA107" s="208"/>
      <c r="AB107" s="188"/>
      <c r="AC107" s="188"/>
      <c r="AD107" s="188"/>
      <c r="AE107" s="188"/>
      <c r="AF107" s="188"/>
      <c r="AG107" s="188"/>
      <c r="AH107" s="188"/>
      <c r="AI107" s="188"/>
      <c r="AJ107" s="188"/>
      <c r="AK107" s="188"/>
      <c r="AL107" s="188"/>
      <c r="AM107" s="208"/>
      <c r="AN107" s="189">
        <f t="shared" ref="AN107:AN116" si="31">S107-AM107</f>
        <v>0</v>
      </c>
      <c r="AO107" s="190"/>
      <c r="AP107" s="190"/>
      <c r="AQ107" s="190"/>
      <c r="AR107" s="190"/>
      <c r="AS107" s="190"/>
      <c r="AT107" s="190"/>
      <c r="AU107" s="190"/>
      <c r="AV107" s="190"/>
      <c r="AW107" s="190"/>
      <c r="AX107" s="190"/>
      <c r="AY107" s="190"/>
      <c r="AZ107" s="190"/>
      <c r="BA107" s="190"/>
      <c r="BB107" s="190"/>
      <c r="BC107" s="190"/>
      <c r="BD107" s="190"/>
      <c r="BE107" s="190"/>
      <c r="BF107" s="190"/>
      <c r="BG107" s="190"/>
      <c r="BH107" s="190"/>
      <c r="BI107" s="190"/>
      <c r="BJ107" s="190"/>
    </row>
    <row r="108" spans="1:62" s="191" customFormat="1" hidden="1">
      <c r="A108" s="209" t="s">
        <v>108</v>
      </c>
      <c r="B108" s="210"/>
      <c r="C108" s="203"/>
      <c r="D108" s="194"/>
      <c r="E108" s="195"/>
      <c r="F108" s="196"/>
      <c r="G108" s="194"/>
      <c r="H108" s="195"/>
      <c r="I108" s="193"/>
      <c r="J108" s="194"/>
      <c r="K108" s="203"/>
      <c r="L108" s="203"/>
      <c r="M108" s="203"/>
      <c r="N108" s="203"/>
      <c r="O108" s="186">
        <f t="shared" si="28"/>
        <v>0</v>
      </c>
      <c r="P108" s="186"/>
      <c r="Q108" s="187">
        <f t="shared" si="26"/>
        <v>0</v>
      </c>
      <c r="R108" s="187"/>
      <c r="S108" s="186">
        <f t="shared" si="29"/>
        <v>0</v>
      </c>
      <c r="T108" s="186"/>
      <c r="U108" s="186">
        <f t="shared" si="30"/>
        <v>0</v>
      </c>
      <c r="V108" s="186"/>
      <c r="W108" s="186"/>
      <c r="X108" s="186"/>
      <c r="Y108" s="186"/>
      <c r="Z108" s="186"/>
      <c r="AA108" s="208"/>
      <c r="AB108" s="188"/>
      <c r="AC108" s="188"/>
      <c r="AD108" s="188"/>
      <c r="AE108" s="188"/>
      <c r="AF108" s="188"/>
      <c r="AG108" s="188"/>
      <c r="AH108" s="188"/>
      <c r="AI108" s="188"/>
      <c r="AJ108" s="188"/>
      <c r="AK108" s="188"/>
      <c r="AL108" s="188"/>
      <c r="AM108" s="208"/>
      <c r="AN108" s="189">
        <f t="shared" si="31"/>
        <v>0</v>
      </c>
      <c r="AO108" s="190"/>
      <c r="AP108" s="190"/>
      <c r="AQ108" s="190"/>
      <c r="AR108" s="190"/>
      <c r="AS108" s="190"/>
      <c r="AT108" s="190"/>
      <c r="AU108" s="190"/>
      <c r="AV108" s="190"/>
      <c r="AW108" s="190"/>
      <c r="AX108" s="190"/>
      <c r="AY108" s="190"/>
      <c r="AZ108" s="190"/>
      <c r="BA108" s="190"/>
      <c r="BB108" s="190"/>
      <c r="BC108" s="190"/>
      <c r="BD108" s="190"/>
      <c r="BE108" s="190"/>
      <c r="BF108" s="190"/>
      <c r="BG108" s="190"/>
      <c r="BH108" s="190"/>
      <c r="BI108" s="190"/>
      <c r="BJ108" s="190"/>
    </row>
    <row r="109" spans="1:62" s="191" customFormat="1" hidden="1">
      <c r="A109" s="209" t="s">
        <v>109</v>
      </c>
      <c r="B109" s="210"/>
      <c r="C109" s="203"/>
      <c r="D109" s="194"/>
      <c r="E109" s="195"/>
      <c r="F109" s="196"/>
      <c r="G109" s="194"/>
      <c r="H109" s="195"/>
      <c r="I109" s="193"/>
      <c r="J109" s="194"/>
      <c r="K109" s="203"/>
      <c r="L109" s="203"/>
      <c r="M109" s="203"/>
      <c r="N109" s="203"/>
      <c r="O109" s="186">
        <f t="shared" si="28"/>
        <v>0</v>
      </c>
      <c r="P109" s="186"/>
      <c r="Q109" s="187">
        <f t="shared" si="26"/>
        <v>0</v>
      </c>
      <c r="R109" s="187"/>
      <c r="S109" s="186">
        <f t="shared" si="29"/>
        <v>0</v>
      </c>
      <c r="T109" s="186"/>
      <c r="U109" s="186">
        <f t="shared" si="30"/>
        <v>0</v>
      </c>
      <c r="V109" s="186"/>
      <c r="W109" s="186"/>
      <c r="X109" s="186"/>
      <c r="Y109" s="186"/>
      <c r="Z109" s="186"/>
      <c r="AA109" s="208"/>
      <c r="AB109" s="188"/>
      <c r="AC109" s="188"/>
      <c r="AD109" s="188"/>
      <c r="AE109" s="188"/>
      <c r="AF109" s="188"/>
      <c r="AG109" s="188"/>
      <c r="AH109" s="188"/>
      <c r="AI109" s="188"/>
      <c r="AJ109" s="188"/>
      <c r="AK109" s="188"/>
      <c r="AL109" s="188"/>
      <c r="AM109" s="208"/>
      <c r="AN109" s="189">
        <f t="shared" si="31"/>
        <v>0</v>
      </c>
      <c r="AO109" s="190"/>
      <c r="AP109" s="190"/>
      <c r="AQ109" s="190"/>
      <c r="AR109" s="190"/>
      <c r="AS109" s="190"/>
      <c r="AT109" s="190"/>
      <c r="AU109" s="190"/>
      <c r="AV109" s="190"/>
      <c r="AW109" s="190"/>
      <c r="AX109" s="190"/>
      <c r="AY109" s="190"/>
      <c r="AZ109" s="190"/>
      <c r="BA109" s="190"/>
      <c r="BB109" s="190"/>
      <c r="BC109" s="190"/>
      <c r="BD109" s="190"/>
      <c r="BE109" s="190"/>
      <c r="BF109" s="190"/>
      <c r="BG109" s="190"/>
      <c r="BH109" s="190"/>
      <c r="BI109" s="190"/>
      <c r="BJ109" s="190"/>
    </row>
    <row r="110" spans="1:62" s="191" customFormat="1" hidden="1">
      <c r="A110" s="209" t="s">
        <v>110</v>
      </c>
      <c r="B110" s="210"/>
      <c r="C110" s="203"/>
      <c r="D110" s="194"/>
      <c r="E110" s="195"/>
      <c r="F110" s="196"/>
      <c r="G110" s="194"/>
      <c r="H110" s="195"/>
      <c r="I110" s="193"/>
      <c r="J110" s="194"/>
      <c r="K110" s="203"/>
      <c r="L110" s="203"/>
      <c r="M110" s="203"/>
      <c r="N110" s="203"/>
      <c r="O110" s="186">
        <f t="shared" si="28"/>
        <v>0</v>
      </c>
      <c r="P110" s="186"/>
      <c r="Q110" s="187">
        <f t="shared" si="26"/>
        <v>0</v>
      </c>
      <c r="R110" s="187"/>
      <c r="S110" s="186">
        <f t="shared" si="29"/>
        <v>0</v>
      </c>
      <c r="T110" s="186"/>
      <c r="U110" s="186">
        <f t="shared" si="30"/>
        <v>0</v>
      </c>
      <c r="V110" s="186"/>
      <c r="W110" s="186"/>
      <c r="X110" s="186"/>
      <c r="Y110" s="186"/>
      <c r="Z110" s="186"/>
      <c r="AA110" s="208"/>
      <c r="AB110" s="188"/>
      <c r="AC110" s="188"/>
      <c r="AD110" s="188"/>
      <c r="AE110" s="188"/>
      <c r="AF110" s="188"/>
      <c r="AG110" s="188"/>
      <c r="AH110" s="188"/>
      <c r="AI110" s="188"/>
      <c r="AJ110" s="188"/>
      <c r="AK110" s="188"/>
      <c r="AL110" s="188"/>
      <c r="AM110" s="208"/>
      <c r="AN110" s="189">
        <f t="shared" si="31"/>
        <v>0</v>
      </c>
      <c r="AO110" s="190"/>
      <c r="AP110" s="190"/>
      <c r="AQ110" s="190"/>
      <c r="AR110" s="190"/>
      <c r="AS110" s="190"/>
      <c r="AT110" s="190"/>
      <c r="AU110" s="190"/>
      <c r="AV110" s="190"/>
      <c r="AW110" s="190"/>
      <c r="AX110" s="190"/>
      <c r="AY110" s="190"/>
      <c r="AZ110" s="190"/>
      <c r="BA110" s="190"/>
      <c r="BB110" s="190"/>
      <c r="BC110" s="190"/>
      <c r="BD110" s="190"/>
      <c r="BE110" s="190"/>
      <c r="BF110" s="190"/>
      <c r="BG110" s="190"/>
      <c r="BH110" s="190"/>
      <c r="BI110" s="190"/>
      <c r="BJ110" s="190"/>
    </row>
    <row r="111" spans="1:62" s="191" customFormat="1" hidden="1">
      <c r="A111" s="209" t="s">
        <v>111</v>
      </c>
      <c r="B111" s="210"/>
      <c r="C111" s="203"/>
      <c r="D111" s="194"/>
      <c r="E111" s="195"/>
      <c r="F111" s="196"/>
      <c r="G111" s="194"/>
      <c r="H111" s="195"/>
      <c r="I111" s="193"/>
      <c r="J111" s="194"/>
      <c r="K111" s="203"/>
      <c r="L111" s="203"/>
      <c r="M111" s="203"/>
      <c r="N111" s="203"/>
      <c r="O111" s="186">
        <f t="shared" si="28"/>
        <v>0</v>
      </c>
      <c r="P111" s="186"/>
      <c r="Q111" s="187">
        <f t="shared" si="26"/>
        <v>0</v>
      </c>
      <c r="R111" s="187"/>
      <c r="S111" s="186">
        <f t="shared" si="29"/>
        <v>0</v>
      </c>
      <c r="T111" s="186"/>
      <c r="U111" s="186">
        <f t="shared" si="30"/>
        <v>0</v>
      </c>
      <c r="V111" s="186"/>
      <c r="W111" s="186"/>
      <c r="X111" s="186"/>
      <c r="Y111" s="186"/>
      <c r="Z111" s="186"/>
      <c r="AA111" s="208"/>
      <c r="AB111" s="188"/>
      <c r="AC111" s="188"/>
      <c r="AD111" s="188"/>
      <c r="AE111" s="188"/>
      <c r="AF111" s="188"/>
      <c r="AG111" s="188"/>
      <c r="AH111" s="188"/>
      <c r="AI111" s="188"/>
      <c r="AJ111" s="188"/>
      <c r="AK111" s="188"/>
      <c r="AL111" s="188"/>
      <c r="AM111" s="208"/>
      <c r="AN111" s="189">
        <f t="shared" si="31"/>
        <v>0</v>
      </c>
      <c r="AO111" s="190"/>
      <c r="AP111" s="190"/>
      <c r="AQ111" s="190"/>
      <c r="AR111" s="190"/>
      <c r="AS111" s="190"/>
      <c r="AT111" s="190"/>
      <c r="AU111" s="190"/>
      <c r="AV111" s="190"/>
      <c r="AW111" s="190"/>
      <c r="AX111" s="190"/>
      <c r="AY111" s="190"/>
      <c r="AZ111" s="190"/>
      <c r="BA111" s="190"/>
      <c r="BB111" s="190"/>
      <c r="BC111" s="190"/>
      <c r="BD111" s="190"/>
      <c r="BE111" s="190"/>
      <c r="BF111" s="190"/>
      <c r="BG111" s="190"/>
      <c r="BH111" s="190"/>
      <c r="BI111" s="190"/>
      <c r="BJ111" s="190"/>
    </row>
    <row r="112" spans="1:62" s="191" customFormat="1" hidden="1">
      <c r="A112" s="209" t="s">
        <v>112</v>
      </c>
      <c r="B112" s="210"/>
      <c r="C112" s="203"/>
      <c r="D112" s="194"/>
      <c r="E112" s="195"/>
      <c r="F112" s="196"/>
      <c r="G112" s="194"/>
      <c r="H112" s="195"/>
      <c r="I112" s="193"/>
      <c r="J112" s="194"/>
      <c r="K112" s="203"/>
      <c r="L112" s="203"/>
      <c r="M112" s="203"/>
      <c r="N112" s="203"/>
      <c r="O112" s="186">
        <f t="shared" si="28"/>
        <v>0</v>
      </c>
      <c r="P112" s="186"/>
      <c r="Q112" s="187">
        <f t="shared" si="26"/>
        <v>0</v>
      </c>
      <c r="R112" s="187"/>
      <c r="S112" s="186">
        <f t="shared" si="29"/>
        <v>0</v>
      </c>
      <c r="T112" s="186"/>
      <c r="U112" s="186">
        <f t="shared" si="30"/>
        <v>0</v>
      </c>
      <c r="V112" s="186"/>
      <c r="W112" s="186"/>
      <c r="X112" s="186"/>
      <c r="Y112" s="186"/>
      <c r="Z112" s="186"/>
      <c r="AA112" s="208"/>
      <c r="AB112" s="188"/>
      <c r="AC112" s="188"/>
      <c r="AD112" s="188"/>
      <c r="AE112" s="188"/>
      <c r="AF112" s="188"/>
      <c r="AG112" s="188"/>
      <c r="AH112" s="188"/>
      <c r="AI112" s="188"/>
      <c r="AJ112" s="188"/>
      <c r="AK112" s="188"/>
      <c r="AL112" s="188"/>
      <c r="AM112" s="208"/>
      <c r="AN112" s="189">
        <f t="shared" si="31"/>
        <v>0</v>
      </c>
      <c r="AO112" s="190"/>
      <c r="AP112" s="190"/>
      <c r="AQ112" s="190"/>
      <c r="AR112" s="190"/>
      <c r="AS112" s="190"/>
      <c r="AT112" s="190"/>
      <c r="AU112" s="190"/>
      <c r="AV112" s="190"/>
      <c r="AW112" s="190"/>
      <c r="AX112" s="190"/>
      <c r="AY112" s="190"/>
      <c r="AZ112" s="190"/>
      <c r="BA112" s="190"/>
      <c r="BB112" s="190"/>
      <c r="BC112" s="190"/>
      <c r="BD112" s="190"/>
      <c r="BE112" s="190"/>
      <c r="BF112" s="190"/>
      <c r="BG112" s="190"/>
      <c r="BH112" s="190"/>
      <c r="BI112" s="190"/>
      <c r="BJ112" s="190"/>
    </row>
    <row r="113" spans="1:62" s="191" customFormat="1" hidden="1">
      <c r="A113" s="209" t="s">
        <v>113</v>
      </c>
      <c r="B113" s="210"/>
      <c r="C113" s="203"/>
      <c r="D113" s="194"/>
      <c r="E113" s="195"/>
      <c r="F113" s="196"/>
      <c r="G113" s="194"/>
      <c r="H113" s="195"/>
      <c r="I113" s="193"/>
      <c r="J113" s="194"/>
      <c r="K113" s="203"/>
      <c r="L113" s="203"/>
      <c r="M113" s="203"/>
      <c r="N113" s="203"/>
      <c r="O113" s="186">
        <f t="shared" si="28"/>
        <v>0</v>
      </c>
      <c r="P113" s="186"/>
      <c r="Q113" s="187">
        <f t="shared" si="26"/>
        <v>0</v>
      </c>
      <c r="R113" s="187"/>
      <c r="S113" s="186">
        <f t="shared" si="29"/>
        <v>0</v>
      </c>
      <c r="T113" s="186"/>
      <c r="U113" s="186">
        <f t="shared" si="30"/>
        <v>0</v>
      </c>
      <c r="V113" s="186"/>
      <c r="W113" s="186"/>
      <c r="X113" s="186"/>
      <c r="Y113" s="186"/>
      <c r="Z113" s="186"/>
      <c r="AA113" s="208"/>
      <c r="AB113" s="188"/>
      <c r="AC113" s="188"/>
      <c r="AD113" s="188"/>
      <c r="AE113" s="188"/>
      <c r="AF113" s="188"/>
      <c r="AG113" s="188"/>
      <c r="AH113" s="188"/>
      <c r="AI113" s="188"/>
      <c r="AJ113" s="188"/>
      <c r="AK113" s="188"/>
      <c r="AL113" s="188"/>
      <c r="AM113" s="208"/>
      <c r="AN113" s="189">
        <f t="shared" si="31"/>
        <v>0</v>
      </c>
      <c r="AO113" s="190"/>
      <c r="AP113" s="190"/>
      <c r="AQ113" s="190"/>
      <c r="AR113" s="190"/>
      <c r="AS113" s="190"/>
      <c r="AT113" s="190"/>
      <c r="AU113" s="190"/>
      <c r="AV113" s="190"/>
      <c r="AW113" s="190"/>
      <c r="AX113" s="190"/>
      <c r="AY113" s="190"/>
      <c r="AZ113" s="190"/>
      <c r="BA113" s="190"/>
      <c r="BB113" s="190"/>
      <c r="BC113" s="190"/>
      <c r="BD113" s="190"/>
      <c r="BE113" s="190"/>
      <c r="BF113" s="190"/>
      <c r="BG113" s="190"/>
      <c r="BH113" s="190"/>
      <c r="BI113" s="190"/>
      <c r="BJ113" s="190"/>
    </row>
    <row r="114" spans="1:62" s="191" customFormat="1" hidden="1">
      <c r="A114" s="209" t="s">
        <v>114</v>
      </c>
      <c r="B114" s="210"/>
      <c r="C114" s="203"/>
      <c r="D114" s="194"/>
      <c r="E114" s="195"/>
      <c r="F114" s="196"/>
      <c r="G114" s="194"/>
      <c r="H114" s="195"/>
      <c r="I114" s="193"/>
      <c r="J114" s="194"/>
      <c r="K114" s="203"/>
      <c r="L114" s="203"/>
      <c r="M114" s="203"/>
      <c r="N114" s="203"/>
      <c r="O114" s="186">
        <f t="shared" si="28"/>
        <v>0</v>
      </c>
      <c r="P114" s="186"/>
      <c r="Q114" s="187">
        <f t="shared" si="26"/>
        <v>0</v>
      </c>
      <c r="R114" s="187"/>
      <c r="S114" s="186">
        <f t="shared" si="29"/>
        <v>0</v>
      </c>
      <c r="T114" s="186"/>
      <c r="U114" s="186">
        <f t="shared" si="30"/>
        <v>0</v>
      </c>
      <c r="V114" s="186"/>
      <c r="W114" s="186"/>
      <c r="X114" s="186"/>
      <c r="Y114" s="186"/>
      <c r="Z114" s="186"/>
      <c r="AA114" s="208"/>
      <c r="AB114" s="188"/>
      <c r="AC114" s="188"/>
      <c r="AD114" s="188"/>
      <c r="AE114" s="188"/>
      <c r="AF114" s="188"/>
      <c r="AG114" s="188"/>
      <c r="AH114" s="188"/>
      <c r="AI114" s="188"/>
      <c r="AJ114" s="188"/>
      <c r="AK114" s="188"/>
      <c r="AL114" s="188"/>
      <c r="AM114" s="208"/>
      <c r="AN114" s="189">
        <f t="shared" si="31"/>
        <v>0</v>
      </c>
      <c r="AO114" s="190"/>
      <c r="AP114" s="190"/>
      <c r="AQ114" s="190"/>
      <c r="AR114" s="190"/>
      <c r="AS114" s="190"/>
      <c r="AT114" s="190"/>
      <c r="AU114" s="190"/>
      <c r="AV114" s="190"/>
      <c r="AW114" s="190"/>
      <c r="AX114" s="190"/>
      <c r="AY114" s="190"/>
      <c r="AZ114" s="190"/>
      <c r="BA114" s="190"/>
      <c r="BB114" s="190"/>
      <c r="BC114" s="190"/>
      <c r="BD114" s="190"/>
      <c r="BE114" s="190"/>
      <c r="BF114" s="190"/>
      <c r="BG114" s="190"/>
      <c r="BH114" s="190"/>
      <c r="BI114" s="190"/>
      <c r="BJ114" s="190"/>
    </row>
    <row r="115" spans="1:62" s="191" customFormat="1" hidden="1">
      <c r="A115" s="211" t="s">
        <v>115</v>
      </c>
      <c r="B115" s="210"/>
      <c r="C115" s="185"/>
      <c r="D115" s="181"/>
      <c r="E115" s="183"/>
      <c r="F115" s="182"/>
      <c r="G115" s="181"/>
      <c r="H115" s="183"/>
      <c r="I115" s="180"/>
      <c r="J115" s="181"/>
      <c r="K115" s="185"/>
      <c r="L115" s="185"/>
      <c r="M115" s="185"/>
      <c r="N115" s="185"/>
      <c r="O115" s="186">
        <f t="shared" si="28"/>
        <v>0</v>
      </c>
      <c r="P115" s="186"/>
      <c r="Q115" s="187">
        <f>S115/2</f>
        <v>0</v>
      </c>
      <c r="R115" s="187"/>
      <c r="S115" s="186">
        <f t="shared" si="29"/>
        <v>0</v>
      </c>
      <c r="T115" s="186"/>
      <c r="U115" s="186">
        <f t="shared" si="30"/>
        <v>0</v>
      </c>
      <c r="V115" s="186"/>
      <c r="W115" s="186"/>
      <c r="X115" s="186"/>
      <c r="Y115" s="186"/>
      <c r="Z115" s="186"/>
      <c r="AA115" s="208"/>
      <c r="AB115" s="188"/>
      <c r="AC115" s="188"/>
      <c r="AD115" s="188"/>
      <c r="AE115" s="188"/>
      <c r="AF115" s="188"/>
      <c r="AG115" s="188"/>
      <c r="AH115" s="188"/>
      <c r="AI115" s="188"/>
      <c r="AJ115" s="188"/>
      <c r="AK115" s="188"/>
      <c r="AL115" s="188"/>
      <c r="AM115" s="208"/>
      <c r="AN115" s="189">
        <f t="shared" si="31"/>
        <v>0</v>
      </c>
      <c r="AO115" s="190"/>
      <c r="AP115" s="190"/>
      <c r="AQ115" s="190"/>
      <c r="AR115" s="190"/>
      <c r="AS115" s="190"/>
      <c r="AT115" s="190"/>
      <c r="AU115" s="190"/>
      <c r="AV115" s="190"/>
      <c r="AW115" s="190"/>
      <c r="AX115" s="190"/>
      <c r="AY115" s="190"/>
      <c r="AZ115" s="190"/>
      <c r="BA115" s="190"/>
      <c r="BB115" s="190"/>
      <c r="BC115" s="190"/>
      <c r="BD115" s="190"/>
      <c r="BE115" s="190"/>
      <c r="BF115" s="190"/>
      <c r="BG115" s="190"/>
      <c r="BH115" s="190"/>
      <c r="BI115" s="190"/>
      <c r="BJ115" s="190"/>
    </row>
    <row r="116" spans="1:62" s="191" customFormat="1" ht="14.25" customHeight="1">
      <c r="A116" s="346" t="s">
        <v>25</v>
      </c>
      <c r="B116" s="347" t="s">
        <v>389</v>
      </c>
      <c r="C116" s="488">
        <f>C117+C167</f>
        <v>1</v>
      </c>
      <c r="D116" s="486"/>
      <c r="E116" s="487"/>
      <c r="F116" s="489">
        <f>F117+F166</f>
        <v>24</v>
      </c>
      <c r="G116" s="490"/>
      <c r="H116" s="491"/>
      <c r="I116" s="485">
        <f>I117+I166</f>
        <v>5</v>
      </c>
      <c r="J116" s="486"/>
      <c r="K116" s="487"/>
      <c r="L116" s="485">
        <f>L117+L166</f>
        <v>0</v>
      </c>
      <c r="M116" s="486"/>
      <c r="N116" s="487"/>
      <c r="O116" s="348">
        <f t="shared" ref="O116:AM116" si="32">O117+O166</f>
        <v>4101</v>
      </c>
      <c r="P116" s="348"/>
      <c r="Q116" s="348">
        <f t="shared" si="32"/>
        <v>1367</v>
      </c>
      <c r="R116" s="348">
        <f t="shared" si="32"/>
        <v>0</v>
      </c>
      <c r="S116" s="348">
        <f t="shared" si="32"/>
        <v>2734</v>
      </c>
      <c r="T116" s="348">
        <f t="shared" si="32"/>
        <v>0</v>
      </c>
      <c r="U116" s="348">
        <f t="shared" si="32"/>
        <v>751</v>
      </c>
      <c r="V116" s="348">
        <f t="shared" si="32"/>
        <v>0</v>
      </c>
      <c r="W116" s="348">
        <f t="shared" si="32"/>
        <v>1983</v>
      </c>
      <c r="X116" s="348">
        <f t="shared" si="32"/>
        <v>0</v>
      </c>
      <c r="Y116" s="348">
        <f t="shared" si="32"/>
        <v>0</v>
      </c>
      <c r="Z116" s="348">
        <f t="shared" si="32"/>
        <v>0</v>
      </c>
      <c r="AA116" s="348">
        <f t="shared" si="32"/>
        <v>548</v>
      </c>
      <c r="AB116" s="348">
        <f t="shared" si="32"/>
        <v>0</v>
      </c>
      <c r="AC116" s="348">
        <f t="shared" si="32"/>
        <v>0</v>
      </c>
      <c r="AD116" s="348">
        <f t="shared" si="32"/>
        <v>374</v>
      </c>
      <c r="AE116" s="348">
        <f t="shared" si="32"/>
        <v>720</v>
      </c>
      <c r="AF116" s="348">
        <f t="shared" si="32"/>
        <v>432</v>
      </c>
      <c r="AG116" s="348">
        <f t="shared" si="32"/>
        <v>0</v>
      </c>
      <c r="AH116" s="348">
        <f t="shared" si="32"/>
        <v>492</v>
      </c>
      <c r="AI116" s="348">
        <f t="shared" si="32"/>
        <v>144</v>
      </c>
      <c r="AJ116" s="348">
        <f t="shared" si="32"/>
        <v>354</v>
      </c>
      <c r="AK116" s="348">
        <f t="shared" si="32"/>
        <v>0</v>
      </c>
      <c r="AL116" s="348">
        <f t="shared" si="32"/>
        <v>362</v>
      </c>
      <c r="AM116" s="206">
        <f t="shared" si="32"/>
        <v>1548</v>
      </c>
      <c r="AN116" s="207">
        <f t="shared" si="31"/>
        <v>1186</v>
      </c>
      <c r="AO116" s="190">
        <v>1548</v>
      </c>
      <c r="AP116" s="190"/>
      <c r="AQ116" s="190"/>
      <c r="AR116" s="190"/>
      <c r="AS116" s="190"/>
      <c r="AT116" s="190"/>
      <c r="AU116" s="190"/>
      <c r="AV116" s="190"/>
      <c r="AW116" s="190"/>
      <c r="AX116" s="190"/>
      <c r="AY116" s="190"/>
      <c r="AZ116" s="190"/>
      <c r="BA116" s="190"/>
      <c r="BB116" s="190"/>
      <c r="BC116" s="190"/>
      <c r="BD116" s="190"/>
      <c r="BE116" s="190"/>
      <c r="BF116" s="190"/>
      <c r="BG116" s="190"/>
      <c r="BH116" s="190"/>
      <c r="BI116" s="190"/>
      <c r="BJ116" s="190"/>
    </row>
    <row r="117" spans="1:62" s="280" customFormat="1" ht="24.75" customHeight="1">
      <c r="A117" s="290" t="s">
        <v>26</v>
      </c>
      <c r="B117" s="291" t="s">
        <v>390</v>
      </c>
      <c r="C117" s="418">
        <f>COUNTIF(C118:E149,1)+COUNTIF(C118:E149,2)+COUNTIF(C118:E149,3)+COUNTIF(C118:E149,4)+COUNTIF(C118:E149,5)+COUNTIF(C118:E149,6)+COUNTIF(C118:E149,7)+COUNTIF(C118:E149,8)</f>
        <v>0</v>
      </c>
      <c r="D117" s="418"/>
      <c r="E117" s="460"/>
      <c r="F117" s="417">
        <f>COUNTIF(F118:H149,1)+COUNTIF(F118:H149,2)+COUNTIF(F118:H149,3)+COUNTIF(F118:H149,4)+COUNTIF(F118:H149,5)+COUNTIF(F118:H149,6)+COUNTIF(F118:H149,7)+COUNTIF(F118:H149,8)</f>
        <v>13</v>
      </c>
      <c r="G117" s="418"/>
      <c r="H117" s="460"/>
      <c r="I117" s="417">
        <f>COUNTIF(I118:K149,1)+COUNTIF(I118:K149,2)+COUNTIF(I118:K149,3)+COUNTIF(I118:K149,4)+COUNTIF(I118:K149,5)+COUNTIF(I118:K149,6)+COUNTIF(I118:K149,7)+COUNTIF(I118:K149,8)</f>
        <v>1</v>
      </c>
      <c r="J117" s="418"/>
      <c r="K117" s="418"/>
      <c r="L117" s="417">
        <f>COUNTIF(L118:N149,1)+COUNTIF(L118:N149,2)+COUNTIF(L118:N149,3)+COUNTIF(L118:N149,4)+COUNTIF(L118:N149,5)+COUNTIF(L118:N149,6)+COUNTIF(L118:N149,7)+COUNTIF(L118:N149,8)</f>
        <v>0</v>
      </c>
      <c r="M117" s="418"/>
      <c r="N117" s="418"/>
      <c r="O117" s="117">
        <f t="shared" ref="O117:AL117" si="33">SUM(O133:O164)</f>
        <v>2042</v>
      </c>
      <c r="P117" s="117">
        <f t="shared" si="33"/>
        <v>0</v>
      </c>
      <c r="Q117" s="117">
        <f t="shared" si="33"/>
        <v>677</v>
      </c>
      <c r="R117" s="117">
        <f t="shared" si="33"/>
        <v>0</v>
      </c>
      <c r="S117" s="117">
        <f t="shared" si="33"/>
        <v>1365</v>
      </c>
      <c r="T117" s="117">
        <f t="shared" si="33"/>
        <v>0</v>
      </c>
      <c r="U117" s="117">
        <f t="shared" si="33"/>
        <v>562</v>
      </c>
      <c r="V117" s="117">
        <f t="shared" si="33"/>
        <v>0</v>
      </c>
      <c r="W117" s="117">
        <f t="shared" si="33"/>
        <v>803</v>
      </c>
      <c r="X117" s="117">
        <f t="shared" si="33"/>
        <v>0</v>
      </c>
      <c r="Y117" s="117">
        <f t="shared" si="33"/>
        <v>0</v>
      </c>
      <c r="Z117" s="117">
        <f t="shared" si="33"/>
        <v>0</v>
      </c>
      <c r="AA117" s="117">
        <f t="shared" si="33"/>
        <v>0</v>
      </c>
      <c r="AB117" s="117">
        <f t="shared" si="33"/>
        <v>0</v>
      </c>
      <c r="AC117" s="117">
        <f t="shared" si="33"/>
        <v>0</v>
      </c>
      <c r="AD117" s="117">
        <f t="shared" si="33"/>
        <v>204</v>
      </c>
      <c r="AE117" s="117">
        <f t="shared" si="33"/>
        <v>408</v>
      </c>
      <c r="AF117" s="117">
        <f t="shared" si="33"/>
        <v>227</v>
      </c>
      <c r="AG117" s="117">
        <f t="shared" si="33"/>
        <v>0</v>
      </c>
      <c r="AH117" s="117">
        <f t="shared" si="33"/>
        <v>190</v>
      </c>
      <c r="AI117" s="117">
        <f t="shared" si="33"/>
        <v>0</v>
      </c>
      <c r="AJ117" s="117">
        <f t="shared" si="33"/>
        <v>128</v>
      </c>
      <c r="AK117" s="117">
        <f t="shared" si="33"/>
        <v>0</v>
      </c>
      <c r="AL117" s="117">
        <f t="shared" si="33"/>
        <v>208</v>
      </c>
      <c r="AM117" s="114">
        <v>372</v>
      </c>
      <c r="AN117" s="115">
        <f>S117-AM117</f>
        <v>993</v>
      </c>
      <c r="AO117" s="279">
        <v>372</v>
      </c>
      <c r="AP117" s="279"/>
      <c r="AQ117" s="279"/>
      <c r="AR117" s="279"/>
      <c r="AS117" s="279"/>
      <c r="AT117" s="279"/>
      <c r="AU117" s="279"/>
      <c r="AV117" s="279"/>
      <c r="AW117" s="279"/>
      <c r="AX117" s="279"/>
      <c r="AY117" s="279"/>
      <c r="AZ117" s="279"/>
      <c r="BA117" s="279"/>
      <c r="BB117" s="279"/>
      <c r="BC117" s="279"/>
      <c r="BD117" s="279"/>
      <c r="BE117" s="279"/>
      <c r="BF117" s="279"/>
      <c r="BG117" s="279"/>
      <c r="BH117" s="279"/>
      <c r="BI117" s="279"/>
      <c r="BJ117" s="279"/>
    </row>
    <row r="118" spans="1:62" s="191" customFormat="1" ht="28.5" hidden="1" customHeight="1" thickBot="1">
      <c r="A118" s="214" t="s">
        <v>10</v>
      </c>
      <c r="B118" s="213"/>
      <c r="C118" s="215"/>
      <c r="D118" s="215"/>
      <c r="E118" s="216"/>
      <c r="F118" s="217"/>
      <c r="G118" s="215"/>
      <c r="H118" s="216"/>
      <c r="I118" s="215"/>
      <c r="J118" s="215"/>
      <c r="K118" s="215"/>
      <c r="L118" s="218"/>
      <c r="M118" s="218"/>
      <c r="N118" s="218"/>
      <c r="O118" s="205" t="e">
        <f t="shared" ref="O118:O164" si="34">Q118+S118</f>
        <v>#REF!</v>
      </c>
      <c r="P118" s="205"/>
      <c r="Q118" s="205" t="e">
        <f t="shared" ref="Q118:Q132" si="35">S118*0.5</f>
        <v>#REF!</v>
      </c>
      <c r="R118" s="205"/>
      <c r="S118" s="205" t="e">
        <f>AB118*$AB$7+AC118*$AC$7+#REF!*#REF!+AD118*$AD$7+AE118*$AE$7+#REF!*#REF!+#REF!*#REF!+AL118*$AL$7+#REF!*#REF!+#REF!*#REF!</f>
        <v>#REF!</v>
      </c>
      <c r="T118" s="205"/>
      <c r="U118" s="205"/>
      <c r="V118" s="205"/>
      <c r="W118" s="205"/>
      <c r="X118" s="205"/>
      <c r="Y118" s="205"/>
      <c r="Z118" s="205"/>
      <c r="AA118" s="205"/>
      <c r="AB118" s="205">
        <f>SUM(AB119:AB132)</f>
        <v>0</v>
      </c>
      <c r="AC118" s="205">
        <f>SUM(AC119:AC132)</f>
        <v>0</v>
      </c>
      <c r="AD118" s="205">
        <f>SUM(AD119:AD132)</f>
        <v>0</v>
      </c>
      <c r="AE118" s="205"/>
      <c r="AF118" s="205"/>
      <c r="AG118" s="205"/>
      <c r="AH118" s="205"/>
      <c r="AI118" s="205"/>
      <c r="AJ118" s="205"/>
      <c r="AK118" s="205"/>
      <c r="AL118" s="205"/>
      <c r="AM118" s="219"/>
      <c r="AN118" s="189" t="e">
        <f t="shared" ref="AN118:AN164" si="36">S118-AM118</f>
        <v>#REF!</v>
      </c>
      <c r="AO118" s="190"/>
      <c r="AP118" s="190"/>
      <c r="AQ118" s="190"/>
      <c r="AR118" s="190"/>
      <c r="AS118" s="190"/>
      <c r="AT118" s="190"/>
      <c r="AU118" s="190"/>
      <c r="AV118" s="190"/>
      <c r="AW118" s="190"/>
      <c r="AX118" s="190"/>
      <c r="AY118" s="190"/>
      <c r="AZ118" s="190"/>
      <c r="BA118" s="190"/>
      <c r="BB118" s="190"/>
      <c r="BC118" s="190"/>
      <c r="BD118" s="190"/>
      <c r="BE118" s="190"/>
      <c r="BF118" s="190"/>
      <c r="BG118" s="190"/>
      <c r="BH118" s="190"/>
      <c r="BI118" s="190"/>
      <c r="BJ118" s="190"/>
    </row>
    <row r="119" spans="1:62" s="191" customFormat="1" ht="12" hidden="1" thickBot="1">
      <c r="A119" s="220" t="s">
        <v>11</v>
      </c>
      <c r="B119" s="179"/>
      <c r="C119" s="221"/>
      <c r="D119" s="221"/>
      <c r="E119" s="222"/>
      <c r="F119" s="223"/>
      <c r="G119" s="221"/>
      <c r="H119" s="222"/>
      <c r="I119" s="221"/>
      <c r="J119" s="221"/>
      <c r="K119" s="221"/>
      <c r="L119" s="224"/>
      <c r="M119" s="224"/>
      <c r="N119" s="224"/>
      <c r="O119" s="205" t="e">
        <f t="shared" si="34"/>
        <v>#REF!</v>
      </c>
      <c r="P119" s="205"/>
      <c r="Q119" s="205" t="e">
        <f t="shared" si="35"/>
        <v>#REF!</v>
      </c>
      <c r="R119" s="205"/>
      <c r="S119" s="205" t="e">
        <f>AB119*$AB$7+AC119*$AC$7+#REF!*#REF!+AD119*$AD$7+AE119*$AE$7+#REF!*#REF!+#REF!*#REF!+AL119*$AL$7+#REF!*#REF!+#REF!*#REF!</f>
        <v>#REF!</v>
      </c>
      <c r="T119" s="205"/>
      <c r="U119" s="187"/>
      <c r="V119" s="187"/>
      <c r="W119" s="187"/>
      <c r="X119" s="187"/>
      <c r="Y119" s="187"/>
      <c r="Z119" s="187"/>
      <c r="AA119" s="187"/>
      <c r="AB119" s="187"/>
      <c r="AC119" s="187"/>
      <c r="AD119" s="187"/>
      <c r="AE119" s="187"/>
      <c r="AF119" s="187"/>
      <c r="AG119" s="187"/>
      <c r="AH119" s="187"/>
      <c r="AI119" s="187"/>
      <c r="AJ119" s="187"/>
      <c r="AK119" s="187"/>
      <c r="AL119" s="187"/>
      <c r="AM119" s="219"/>
      <c r="AN119" s="189" t="e">
        <f t="shared" si="36"/>
        <v>#REF!</v>
      </c>
      <c r="AO119" s="190"/>
      <c r="AP119" s="190"/>
      <c r="AQ119" s="190"/>
      <c r="AR119" s="190"/>
      <c r="AS119" s="190"/>
      <c r="AT119" s="190"/>
      <c r="AU119" s="190"/>
      <c r="AV119" s="190"/>
      <c r="AW119" s="190"/>
      <c r="AX119" s="190"/>
      <c r="AY119" s="190"/>
      <c r="AZ119" s="190"/>
      <c r="BA119" s="190"/>
      <c r="BB119" s="190"/>
      <c r="BC119" s="190"/>
      <c r="BD119" s="190"/>
      <c r="BE119" s="190"/>
      <c r="BF119" s="190"/>
      <c r="BG119" s="190"/>
      <c r="BH119" s="190"/>
      <c r="BI119" s="190"/>
      <c r="BJ119" s="190"/>
    </row>
    <row r="120" spans="1:62" s="191" customFormat="1" ht="12" hidden="1" thickBot="1">
      <c r="A120" s="220" t="s">
        <v>12</v>
      </c>
      <c r="B120" s="179"/>
      <c r="C120" s="221"/>
      <c r="D120" s="221"/>
      <c r="E120" s="222"/>
      <c r="F120" s="223"/>
      <c r="G120" s="221"/>
      <c r="H120" s="222"/>
      <c r="I120" s="221"/>
      <c r="J120" s="221"/>
      <c r="K120" s="221"/>
      <c r="L120" s="224"/>
      <c r="M120" s="224"/>
      <c r="N120" s="224"/>
      <c r="O120" s="205" t="e">
        <f t="shared" si="34"/>
        <v>#REF!</v>
      </c>
      <c r="P120" s="205"/>
      <c r="Q120" s="205" t="e">
        <f t="shared" si="35"/>
        <v>#REF!</v>
      </c>
      <c r="R120" s="205"/>
      <c r="S120" s="205" t="e">
        <f>AB120*$AB$7+AC120*$AC$7+#REF!*#REF!+AD120*$AD$7+AE120*$AE$7+#REF!*#REF!+#REF!*#REF!+AL120*$AL$7+#REF!*#REF!+#REF!*#REF!</f>
        <v>#REF!</v>
      </c>
      <c r="T120" s="205"/>
      <c r="U120" s="187"/>
      <c r="V120" s="187"/>
      <c r="W120" s="187"/>
      <c r="X120" s="187"/>
      <c r="Y120" s="187"/>
      <c r="Z120" s="187"/>
      <c r="AA120" s="187"/>
      <c r="AB120" s="187"/>
      <c r="AC120" s="187"/>
      <c r="AD120" s="187"/>
      <c r="AE120" s="187"/>
      <c r="AF120" s="187"/>
      <c r="AG120" s="187"/>
      <c r="AH120" s="187"/>
      <c r="AI120" s="187"/>
      <c r="AJ120" s="187"/>
      <c r="AK120" s="187"/>
      <c r="AL120" s="187"/>
      <c r="AM120" s="219"/>
      <c r="AN120" s="189" t="e">
        <f t="shared" si="36"/>
        <v>#REF!</v>
      </c>
      <c r="AO120" s="190"/>
      <c r="AP120" s="190"/>
      <c r="AQ120" s="190"/>
      <c r="AR120" s="190"/>
      <c r="AS120" s="190"/>
      <c r="AT120" s="190"/>
      <c r="AU120" s="190"/>
      <c r="AV120" s="190"/>
      <c r="AW120" s="190"/>
      <c r="AX120" s="190"/>
      <c r="AY120" s="190"/>
      <c r="AZ120" s="190"/>
      <c r="BA120" s="190"/>
      <c r="BB120" s="190"/>
      <c r="BC120" s="190"/>
      <c r="BD120" s="190"/>
      <c r="BE120" s="190"/>
      <c r="BF120" s="190"/>
      <c r="BG120" s="190"/>
      <c r="BH120" s="190"/>
      <c r="BI120" s="190"/>
      <c r="BJ120" s="190"/>
    </row>
    <row r="121" spans="1:62" s="191" customFormat="1" ht="12" hidden="1" thickBot="1">
      <c r="A121" s="220" t="s">
        <v>13</v>
      </c>
      <c r="B121" s="179"/>
      <c r="C121" s="221"/>
      <c r="D121" s="221"/>
      <c r="E121" s="222"/>
      <c r="F121" s="223"/>
      <c r="G121" s="221"/>
      <c r="H121" s="222"/>
      <c r="I121" s="221"/>
      <c r="J121" s="221"/>
      <c r="K121" s="221"/>
      <c r="L121" s="224"/>
      <c r="M121" s="224"/>
      <c r="N121" s="224"/>
      <c r="O121" s="205" t="e">
        <f t="shared" si="34"/>
        <v>#REF!</v>
      </c>
      <c r="P121" s="205"/>
      <c r="Q121" s="205" t="e">
        <f t="shared" si="35"/>
        <v>#REF!</v>
      </c>
      <c r="R121" s="205"/>
      <c r="S121" s="205" t="e">
        <f>AB121*$AB$7+AC121*$AC$7+#REF!*#REF!+AD121*$AD$7+AE121*$AE$7+#REF!*#REF!+#REF!*#REF!+AL121*$AL$7+#REF!*#REF!+#REF!*#REF!</f>
        <v>#REF!</v>
      </c>
      <c r="T121" s="205"/>
      <c r="U121" s="187"/>
      <c r="V121" s="187"/>
      <c r="W121" s="187"/>
      <c r="X121" s="187"/>
      <c r="Y121" s="187"/>
      <c r="Z121" s="187"/>
      <c r="AA121" s="187"/>
      <c r="AB121" s="187"/>
      <c r="AC121" s="187"/>
      <c r="AD121" s="187"/>
      <c r="AE121" s="187"/>
      <c r="AF121" s="187"/>
      <c r="AG121" s="187"/>
      <c r="AH121" s="187"/>
      <c r="AI121" s="187"/>
      <c r="AJ121" s="187"/>
      <c r="AK121" s="187"/>
      <c r="AL121" s="187"/>
      <c r="AM121" s="219"/>
      <c r="AN121" s="189" t="e">
        <f t="shared" si="36"/>
        <v>#REF!</v>
      </c>
      <c r="AO121" s="190"/>
      <c r="AP121" s="190"/>
      <c r="AQ121" s="190"/>
      <c r="AR121" s="190"/>
      <c r="AS121" s="190"/>
      <c r="AT121" s="190"/>
      <c r="AU121" s="190"/>
      <c r="AV121" s="190"/>
      <c r="AW121" s="190"/>
      <c r="AX121" s="190"/>
      <c r="AY121" s="190"/>
      <c r="AZ121" s="190"/>
      <c r="BA121" s="190"/>
      <c r="BB121" s="190"/>
      <c r="BC121" s="190"/>
      <c r="BD121" s="190"/>
      <c r="BE121" s="190"/>
      <c r="BF121" s="190"/>
      <c r="BG121" s="190"/>
      <c r="BH121" s="190"/>
      <c r="BI121" s="190"/>
      <c r="BJ121" s="190"/>
    </row>
    <row r="122" spans="1:62" s="191" customFormat="1" ht="12" hidden="1" thickBot="1">
      <c r="A122" s="220" t="s">
        <v>14</v>
      </c>
      <c r="B122" s="179"/>
      <c r="C122" s="221"/>
      <c r="D122" s="221"/>
      <c r="E122" s="222"/>
      <c r="F122" s="223"/>
      <c r="G122" s="221"/>
      <c r="H122" s="222"/>
      <c r="I122" s="221"/>
      <c r="J122" s="221"/>
      <c r="K122" s="221"/>
      <c r="L122" s="224"/>
      <c r="M122" s="224"/>
      <c r="N122" s="224"/>
      <c r="O122" s="205" t="e">
        <f t="shared" si="34"/>
        <v>#REF!</v>
      </c>
      <c r="P122" s="205"/>
      <c r="Q122" s="205" t="e">
        <f t="shared" si="35"/>
        <v>#REF!</v>
      </c>
      <c r="R122" s="205"/>
      <c r="S122" s="205" t="e">
        <f>AB122*$AB$7+AC122*$AC$7+#REF!*#REF!+AD122*$AD$7+AE122*$AE$7+#REF!*#REF!+#REF!*#REF!+AL122*$AL$7+#REF!*#REF!+#REF!*#REF!</f>
        <v>#REF!</v>
      </c>
      <c r="T122" s="205"/>
      <c r="U122" s="187"/>
      <c r="V122" s="187"/>
      <c r="W122" s="187"/>
      <c r="X122" s="187"/>
      <c r="Y122" s="187"/>
      <c r="Z122" s="187"/>
      <c r="AA122" s="187"/>
      <c r="AB122" s="187"/>
      <c r="AC122" s="187"/>
      <c r="AD122" s="187"/>
      <c r="AE122" s="187"/>
      <c r="AF122" s="187"/>
      <c r="AG122" s="187"/>
      <c r="AH122" s="187"/>
      <c r="AI122" s="187"/>
      <c r="AJ122" s="187"/>
      <c r="AK122" s="187"/>
      <c r="AL122" s="187"/>
      <c r="AM122" s="219"/>
      <c r="AN122" s="189" t="e">
        <f t="shared" si="36"/>
        <v>#REF!</v>
      </c>
      <c r="AO122" s="190"/>
      <c r="AP122" s="190"/>
      <c r="AQ122" s="190"/>
      <c r="AR122" s="190"/>
      <c r="AS122" s="190"/>
      <c r="AT122" s="190"/>
      <c r="AU122" s="190"/>
      <c r="AV122" s="190"/>
      <c r="AW122" s="190"/>
      <c r="AX122" s="190"/>
      <c r="AY122" s="190"/>
      <c r="AZ122" s="190"/>
      <c r="BA122" s="190"/>
      <c r="BB122" s="190"/>
      <c r="BC122" s="190"/>
      <c r="BD122" s="190"/>
      <c r="BE122" s="190"/>
      <c r="BF122" s="190"/>
      <c r="BG122" s="190"/>
      <c r="BH122" s="190"/>
      <c r="BI122" s="190"/>
      <c r="BJ122" s="190"/>
    </row>
    <row r="123" spans="1:62" s="191" customFormat="1" ht="12" hidden="1" thickBot="1">
      <c r="A123" s="220" t="s">
        <v>15</v>
      </c>
      <c r="B123" s="179"/>
      <c r="C123" s="221"/>
      <c r="D123" s="221"/>
      <c r="E123" s="222"/>
      <c r="F123" s="223"/>
      <c r="G123" s="221"/>
      <c r="H123" s="222"/>
      <c r="I123" s="221"/>
      <c r="J123" s="221"/>
      <c r="K123" s="221"/>
      <c r="L123" s="224"/>
      <c r="M123" s="224"/>
      <c r="N123" s="224"/>
      <c r="O123" s="205" t="e">
        <f t="shared" si="34"/>
        <v>#REF!</v>
      </c>
      <c r="P123" s="205"/>
      <c r="Q123" s="205" t="e">
        <f t="shared" si="35"/>
        <v>#REF!</v>
      </c>
      <c r="R123" s="205"/>
      <c r="S123" s="205" t="e">
        <f>AB123*$AB$7+AC123*$AC$7+#REF!*#REF!+AD123*$AD$7+AE123*$AE$7+#REF!*#REF!+#REF!*#REF!+AL123*$AL$7+#REF!*#REF!+#REF!*#REF!</f>
        <v>#REF!</v>
      </c>
      <c r="T123" s="205"/>
      <c r="U123" s="187"/>
      <c r="V123" s="187"/>
      <c r="W123" s="187"/>
      <c r="X123" s="187"/>
      <c r="Y123" s="187"/>
      <c r="Z123" s="187"/>
      <c r="AA123" s="187"/>
      <c r="AB123" s="187"/>
      <c r="AC123" s="187"/>
      <c r="AD123" s="187"/>
      <c r="AE123" s="187"/>
      <c r="AF123" s="187"/>
      <c r="AG123" s="187"/>
      <c r="AH123" s="187"/>
      <c r="AI123" s="187"/>
      <c r="AJ123" s="187"/>
      <c r="AK123" s="187"/>
      <c r="AL123" s="187"/>
      <c r="AM123" s="219"/>
      <c r="AN123" s="189" t="e">
        <f t="shared" si="36"/>
        <v>#REF!</v>
      </c>
      <c r="AO123" s="190"/>
      <c r="AP123" s="190"/>
      <c r="AQ123" s="190"/>
      <c r="AR123" s="190"/>
      <c r="AS123" s="190"/>
      <c r="AT123" s="190"/>
      <c r="AU123" s="190"/>
      <c r="AV123" s="190"/>
      <c r="AW123" s="190"/>
      <c r="AX123" s="190"/>
      <c r="AY123" s="190"/>
      <c r="AZ123" s="190"/>
      <c r="BA123" s="190"/>
      <c r="BB123" s="190"/>
      <c r="BC123" s="190"/>
      <c r="BD123" s="190"/>
      <c r="BE123" s="190"/>
      <c r="BF123" s="190"/>
      <c r="BG123" s="190"/>
      <c r="BH123" s="190"/>
      <c r="BI123" s="190"/>
      <c r="BJ123" s="190"/>
    </row>
    <row r="124" spans="1:62" s="191" customFormat="1" ht="12" hidden="1" thickBot="1">
      <c r="A124" s="220" t="s">
        <v>16</v>
      </c>
      <c r="B124" s="179"/>
      <c r="C124" s="221"/>
      <c r="D124" s="221"/>
      <c r="E124" s="222"/>
      <c r="F124" s="223"/>
      <c r="G124" s="221"/>
      <c r="H124" s="222"/>
      <c r="I124" s="221"/>
      <c r="J124" s="221"/>
      <c r="K124" s="221"/>
      <c r="L124" s="224"/>
      <c r="M124" s="224"/>
      <c r="N124" s="224"/>
      <c r="O124" s="205" t="e">
        <f t="shared" si="34"/>
        <v>#REF!</v>
      </c>
      <c r="P124" s="205"/>
      <c r="Q124" s="205" t="e">
        <f t="shared" si="35"/>
        <v>#REF!</v>
      </c>
      <c r="R124" s="205"/>
      <c r="S124" s="205" t="e">
        <f>AB124*$AB$7+AC124*$AC$7+#REF!*#REF!+AD124*$AD$7+AE124*$AE$7+#REF!*#REF!+#REF!*#REF!+AL124*$AL$7+#REF!*#REF!+#REF!*#REF!</f>
        <v>#REF!</v>
      </c>
      <c r="T124" s="205"/>
      <c r="U124" s="187"/>
      <c r="V124" s="187"/>
      <c r="W124" s="187"/>
      <c r="X124" s="187"/>
      <c r="Y124" s="187"/>
      <c r="Z124" s="187"/>
      <c r="AA124" s="187"/>
      <c r="AB124" s="187"/>
      <c r="AC124" s="187"/>
      <c r="AD124" s="187"/>
      <c r="AE124" s="187"/>
      <c r="AF124" s="187"/>
      <c r="AG124" s="187"/>
      <c r="AH124" s="187"/>
      <c r="AI124" s="187"/>
      <c r="AJ124" s="187"/>
      <c r="AK124" s="187"/>
      <c r="AL124" s="187"/>
      <c r="AM124" s="219"/>
      <c r="AN124" s="189" t="e">
        <f t="shared" si="36"/>
        <v>#REF!</v>
      </c>
      <c r="AO124" s="190"/>
      <c r="AP124" s="190"/>
      <c r="AQ124" s="190"/>
      <c r="AR124" s="190"/>
      <c r="AS124" s="190"/>
      <c r="AT124" s="190"/>
      <c r="AU124" s="190"/>
      <c r="AV124" s="190"/>
      <c r="AW124" s="190"/>
      <c r="AX124" s="190"/>
      <c r="AY124" s="190"/>
      <c r="AZ124" s="190"/>
      <c r="BA124" s="190"/>
      <c r="BB124" s="190"/>
      <c r="BC124" s="190"/>
      <c r="BD124" s="190"/>
      <c r="BE124" s="190"/>
      <c r="BF124" s="190"/>
      <c r="BG124" s="190"/>
      <c r="BH124" s="190"/>
      <c r="BI124" s="190"/>
      <c r="BJ124" s="190"/>
    </row>
    <row r="125" spans="1:62" s="191" customFormat="1" ht="12" hidden="1" thickBot="1">
      <c r="A125" s="220" t="s">
        <v>17</v>
      </c>
      <c r="B125" s="179"/>
      <c r="C125" s="221"/>
      <c r="D125" s="221"/>
      <c r="E125" s="222"/>
      <c r="F125" s="223"/>
      <c r="G125" s="221"/>
      <c r="H125" s="222"/>
      <c r="I125" s="221"/>
      <c r="J125" s="221"/>
      <c r="K125" s="221"/>
      <c r="L125" s="224"/>
      <c r="M125" s="224"/>
      <c r="N125" s="224"/>
      <c r="O125" s="205" t="e">
        <f t="shared" si="34"/>
        <v>#REF!</v>
      </c>
      <c r="P125" s="205"/>
      <c r="Q125" s="205" t="e">
        <f t="shared" si="35"/>
        <v>#REF!</v>
      </c>
      <c r="R125" s="205"/>
      <c r="S125" s="205" t="e">
        <f>AB125*$AB$7+AC125*$AC$7+#REF!*#REF!+AD125*$AD$7+AE125*$AE$7+#REF!*#REF!+#REF!*#REF!+AL125*$AL$7+#REF!*#REF!+#REF!*#REF!</f>
        <v>#REF!</v>
      </c>
      <c r="T125" s="205"/>
      <c r="U125" s="187"/>
      <c r="V125" s="187"/>
      <c r="W125" s="187"/>
      <c r="X125" s="187"/>
      <c r="Y125" s="187"/>
      <c r="Z125" s="187"/>
      <c r="AA125" s="187"/>
      <c r="AB125" s="187"/>
      <c r="AC125" s="187"/>
      <c r="AD125" s="187"/>
      <c r="AE125" s="187"/>
      <c r="AF125" s="187"/>
      <c r="AG125" s="187"/>
      <c r="AH125" s="187"/>
      <c r="AI125" s="187"/>
      <c r="AJ125" s="187"/>
      <c r="AK125" s="187"/>
      <c r="AL125" s="187"/>
      <c r="AM125" s="219"/>
      <c r="AN125" s="189" t="e">
        <f t="shared" si="36"/>
        <v>#REF!</v>
      </c>
      <c r="AO125" s="190"/>
      <c r="AP125" s="190"/>
      <c r="AQ125" s="190"/>
      <c r="AR125" s="190"/>
      <c r="AS125" s="190"/>
      <c r="AT125" s="190"/>
      <c r="AU125" s="190"/>
      <c r="AV125" s="190"/>
      <c r="AW125" s="190"/>
      <c r="AX125" s="190"/>
      <c r="AY125" s="190"/>
      <c r="AZ125" s="190"/>
      <c r="BA125" s="190"/>
      <c r="BB125" s="190"/>
      <c r="BC125" s="190"/>
      <c r="BD125" s="190"/>
      <c r="BE125" s="190"/>
      <c r="BF125" s="190"/>
      <c r="BG125" s="190"/>
      <c r="BH125" s="190"/>
      <c r="BI125" s="190"/>
      <c r="BJ125" s="190"/>
    </row>
    <row r="126" spans="1:62" s="191" customFormat="1" ht="12" hidden="1" thickBot="1">
      <c r="A126" s="220" t="s">
        <v>18</v>
      </c>
      <c r="B126" s="179"/>
      <c r="C126" s="221"/>
      <c r="D126" s="221"/>
      <c r="E126" s="222"/>
      <c r="F126" s="223"/>
      <c r="G126" s="221"/>
      <c r="H126" s="222"/>
      <c r="I126" s="221"/>
      <c r="J126" s="221"/>
      <c r="K126" s="221"/>
      <c r="L126" s="224"/>
      <c r="M126" s="224"/>
      <c r="N126" s="224"/>
      <c r="O126" s="205" t="e">
        <f t="shared" si="34"/>
        <v>#REF!</v>
      </c>
      <c r="P126" s="205"/>
      <c r="Q126" s="205" t="e">
        <f t="shared" si="35"/>
        <v>#REF!</v>
      </c>
      <c r="R126" s="205"/>
      <c r="S126" s="205" t="e">
        <f>AB126*$AB$7+AC126*$AC$7+#REF!*#REF!+AD126*$AD$7+AE126*$AE$7+#REF!*#REF!+#REF!*#REF!+AL126*$AL$7+#REF!*#REF!+#REF!*#REF!</f>
        <v>#REF!</v>
      </c>
      <c r="T126" s="205"/>
      <c r="U126" s="187"/>
      <c r="V126" s="187"/>
      <c r="W126" s="187"/>
      <c r="X126" s="187"/>
      <c r="Y126" s="187"/>
      <c r="Z126" s="187"/>
      <c r="AA126" s="187"/>
      <c r="AB126" s="187"/>
      <c r="AC126" s="187"/>
      <c r="AD126" s="187"/>
      <c r="AE126" s="187"/>
      <c r="AF126" s="187"/>
      <c r="AG126" s="187"/>
      <c r="AH126" s="187"/>
      <c r="AI126" s="187"/>
      <c r="AJ126" s="187"/>
      <c r="AK126" s="187"/>
      <c r="AL126" s="187"/>
      <c r="AM126" s="219"/>
      <c r="AN126" s="189" t="e">
        <f t="shared" si="36"/>
        <v>#REF!</v>
      </c>
      <c r="AO126" s="190"/>
      <c r="AP126" s="190"/>
      <c r="AQ126" s="190"/>
      <c r="AR126" s="190"/>
      <c r="AS126" s="190"/>
      <c r="AT126" s="190"/>
      <c r="AU126" s="190"/>
      <c r="AV126" s="190"/>
      <c r="AW126" s="190"/>
      <c r="AX126" s="190"/>
      <c r="AY126" s="190"/>
      <c r="AZ126" s="190"/>
      <c r="BA126" s="190"/>
      <c r="BB126" s="190"/>
      <c r="BC126" s="190"/>
      <c r="BD126" s="190"/>
      <c r="BE126" s="190"/>
      <c r="BF126" s="190"/>
      <c r="BG126" s="190"/>
      <c r="BH126" s="190"/>
      <c r="BI126" s="190"/>
      <c r="BJ126" s="190"/>
    </row>
    <row r="127" spans="1:62" s="191" customFormat="1" ht="12" hidden="1" thickBot="1">
      <c r="A127" s="220" t="s">
        <v>19</v>
      </c>
      <c r="B127" s="179"/>
      <c r="C127" s="221"/>
      <c r="D127" s="221"/>
      <c r="E127" s="222"/>
      <c r="F127" s="223"/>
      <c r="G127" s="221"/>
      <c r="H127" s="222"/>
      <c r="I127" s="221"/>
      <c r="J127" s="221"/>
      <c r="K127" s="221"/>
      <c r="L127" s="224"/>
      <c r="M127" s="224"/>
      <c r="N127" s="224"/>
      <c r="O127" s="205" t="e">
        <f t="shared" si="34"/>
        <v>#REF!</v>
      </c>
      <c r="P127" s="205"/>
      <c r="Q127" s="205" t="e">
        <f t="shared" si="35"/>
        <v>#REF!</v>
      </c>
      <c r="R127" s="205"/>
      <c r="S127" s="205" t="e">
        <f>AB127*$AB$7+AC127*$AC$7+#REF!*#REF!+AD127*$AD$7+AE127*$AE$7+#REF!*#REF!+#REF!*#REF!+AL127*$AL$7+#REF!*#REF!+#REF!*#REF!</f>
        <v>#REF!</v>
      </c>
      <c r="T127" s="205"/>
      <c r="U127" s="187"/>
      <c r="V127" s="187"/>
      <c r="W127" s="187"/>
      <c r="X127" s="187"/>
      <c r="Y127" s="187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219"/>
      <c r="AN127" s="189" t="e">
        <f t="shared" si="36"/>
        <v>#REF!</v>
      </c>
      <c r="AO127" s="190"/>
      <c r="AP127" s="190"/>
      <c r="AQ127" s="190"/>
      <c r="AR127" s="190"/>
      <c r="AS127" s="190"/>
      <c r="AT127" s="190"/>
      <c r="AU127" s="190"/>
      <c r="AV127" s="190"/>
      <c r="AW127" s="190"/>
      <c r="AX127" s="190"/>
      <c r="AY127" s="190"/>
      <c r="AZ127" s="190"/>
      <c r="BA127" s="190"/>
      <c r="BB127" s="190"/>
      <c r="BC127" s="190"/>
      <c r="BD127" s="190"/>
      <c r="BE127" s="190"/>
      <c r="BF127" s="190"/>
      <c r="BG127" s="190"/>
      <c r="BH127" s="190"/>
      <c r="BI127" s="190"/>
      <c r="BJ127" s="190"/>
    </row>
    <row r="128" spans="1:62" s="191" customFormat="1" ht="12" hidden="1" thickBot="1">
      <c r="A128" s="220" t="s">
        <v>20</v>
      </c>
      <c r="B128" s="179"/>
      <c r="C128" s="221"/>
      <c r="D128" s="221"/>
      <c r="E128" s="222"/>
      <c r="F128" s="223"/>
      <c r="G128" s="221"/>
      <c r="H128" s="222"/>
      <c r="I128" s="221"/>
      <c r="J128" s="221"/>
      <c r="K128" s="221"/>
      <c r="L128" s="224"/>
      <c r="M128" s="224"/>
      <c r="N128" s="224"/>
      <c r="O128" s="205" t="e">
        <f t="shared" si="34"/>
        <v>#REF!</v>
      </c>
      <c r="P128" s="205"/>
      <c r="Q128" s="205" t="e">
        <f t="shared" si="35"/>
        <v>#REF!</v>
      </c>
      <c r="R128" s="205"/>
      <c r="S128" s="205" t="e">
        <f>AB128*$AB$7+AC128*$AC$7+#REF!*#REF!+AD128*$AD$7+AE128*$AE$7+#REF!*#REF!+#REF!*#REF!+AL128*$AL$7+#REF!*#REF!+#REF!*#REF!</f>
        <v>#REF!</v>
      </c>
      <c r="T128" s="205"/>
      <c r="U128" s="187"/>
      <c r="V128" s="187"/>
      <c r="W128" s="187"/>
      <c r="X128" s="187"/>
      <c r="Y128" s="187"/>
      <c r="Z128" s="187"/>
      <c r="AA128" s="187"/>
      <c r="AB128" s="187"/>
      <c r="AC128" s="187"/>
      <c r="AD128" s="187"/>
      <c r="AE128" s="187"/>
      <c r="AF128" s="187"/>
      <c r="AG128" s="187"/>
      <c r="AH128" s="187"/>
      <c r="AI128" s="187"/>
      <c r="AJ128" s="187"/>
      <c r="AK128" s="187"/>
      <c r="AL128" s="187"/>
      <c r="AM128" s="219"/>
      <c r="AN128" s="189" t="e">
        <f t="shared" si="36"/>
        <v>#REF!</v>
      </c>
      <c r="AO128" s="190"/>
      <c r="AP128" s="190"/>
      <c r="AQ128" s="190"/>
      <c r="AR128" s="190"/>
      <c r="AS128" s="190"/>
      <c r="AT128" s="190"/>
      <c r="AU128" s="190"/>
      <c r="AV128" s="190"/>
      <c r="AW128" s="190"/>
      <c r="AX128" s="190"/>
      <c r="AY128" s="190"/>
      <c r="AZ128" s="190"/>
      <c r="BA128" s="190"/>
      <c r="BB128" s="190"/>
      <c r="BC128" s="190"/>
      <c r="BD128" s="190"/>
      <c r="BE128" s="190"/>
      <c r="BF128" s="190"/>
      <c r="BG128" s="190"/>
      <c r="BH128" s="190"/>
      <c r="BI128" s="190"/>
      <c r="BJ128" s="190"/>
    </row>
    <row r="129" spans="1:62" s="191" customFormat="1" ht="12" hidden="1" thickBot="1">
      <c r="A129" s="220" t="s">
        <v>21</v>
      </c>
      <c r="B129" s="179"/>
      <c r="C129" s="221"/>
      <c r="D129" s="221"/>
      <c r="E129" s="222"/>
      <c r="F129" s="223"/>
      <c r="G129" s="221"/>
      <c r="H129" s="222"/>
      <c r="I129" s="221"/>
      <c r="J129" s="221"/>
      <c r="K129" s="221"/>
      <c r="L129" s="224"/>
      <c r="M129" s="224"/>
      <c r="N129" s="224"/>
      <c r="O129" s="205" t="e">
        <f t="shared" si="34"/>
        <v>#REF!</v>
      </c>
      <c r="P129" s="205"/>
      <c r="Q129" s="205" t="e">
        <f t="shared" si="35"/>
        <v>#REF!</v>
      </c>
      <c r="R129" s="205"/>
      <c r="S129" s="205" t="e">
        <f>AB129*$AB$7+AC129*$AC$7+#REF!*#REF!+AD129*$AD$7+AE129*$AE$7+#REF!*#REF!+#REF!*#REF!+AL129*$AL$7+#REF!*#REF!+#REF!*#REF!</f>
        <v>#REF!</v>
      </c>
      <c r="T129" s="205"/>
      <c r="U129" s="187"/>
      <c r="V129" s="187"/>
      <c r="W129" s="187"/>
      <c r="X129" s="187"/>
      <c r="Y129" s="187"/>
      <c r="Z129" s="187"/>
      <c r="AA129" s="187"/>
      <c r="AB129" s="187"/>
      <c r="AC129" s="187"/>
      <c r="AD129" s="187"/>
      <c r="AE129" s="187"/>
      <c r="AF129" s="187"/>
      <c r="AG129" s="187"/>
      <c r="AH129" s="187"/>
      <c r="AI129" s="187"/>
      <c r="AJ129" s="187"/>
      <c r="AK129" s="187"/>
      <c r="AL129" s="187"/>
      <c r="AM129" s="219"/>
      <c r="AN129" s="189" t="e">
        <f t="shared" si="36"/>
        <v>#REF!</v>
      </c>
      <c r="AO129" s="190"/>
      <c r="AP129" s="190"/>
      <c r="AQ129" s="190"/>
      <c r="AR129" s="190"/>
      <c r="AS129" s="190"/>
      <c r="AT129" s="190"/>
      <c r="AU129" s="190"/>
      <c r="AV129" s="190"/>
      <c r="AW129" s="190"/>
      <c r="AX129" s="190"/>
      <c r="AY129" s="190"/>
      <c r="AZ129" s="190"/>
      <c r="BA129" s="190"/>
      <c r="BB129" s="190"/>
      <c r="BC129" s="190"/>
      <c r="BD129" s="190"/>
      <c r="BE129" s="190"/>
      <c r="BF129" s="190"/>
      <c r="BG129" s="190"/>
      <c r="BH129" s="190"/>
      <c r="BI129" s="190"/>
      <c r="BJ129" s="190"/>
    </row>
    <row r="130" spans="1:62" s="191" customFormat="1" ht="12" hidden="1" thickBot="1">
      <c r="A130" s="220" t="s">
        <v>22</v>
      </c>
      <c r="B130" s="179"/>
      <c r="C130" s="221"/>
      <c r="D130" s="221"/>
      <c r="E130" s="222"/>
      <c r="F130" s="223"/>
      <c r="G130" s="221"/>
      <c r="H130" s="222"/>
      <c r="I130" s="221"/>
      <c r="J130" s="221"/>
      <c r="K130" s="221"/>
      <c r="L130" s="224"/>
      <c r="M130" s="224"/>
      <c r="N130" s="224"/>
      <c r="O130" s="205" t="e">
        <f t="shared" si="34"/>
        <v>#REF!</v>
      </c>
      <c r="P130" s="205"/>
      <c r="Q130" s="205" t="e">
        <f t="shared" si="35"/>
        <v>#REF!</v>
      </c>
      <c r="R130" s="205"/>
      <c r="S130" s="205" t="e">
        <f>AB130*$AB$7+AC130*$AC$7+#REF!*#REF!+AD130*$AD$7+AE130*$AE$7+#REF!*#REF!+#REF!*#REF!+AL130*$AL$7+#REF!*#REF!+#REF!*#REF!</f>
        <v>#REF!</v>
      </c>
      <c r="T130" s="205"/>
      <c r="U130" s="187"/>
      <c r="V130" s="187"/>
      <c r="W130" s="187"/>
      <c r="X130" s="187"/>
      <c r="Y130" s="187"/>
      <c r="Z130" s="187"/>
      <c r="AA130" s="187"/>
      <c r="AB130" s="187"/>
      <c r="AC130" s="187"/>
      <c r="AD130" s="187"/>
      <c r="AE130" s="187"/>
      <c r="AF130" s="187"/>
      <c r="AG130" s="187"/>
      <c r="AH130" s="187"/>
      <c r="AI130" s="187"/>
      <c r="AJ130" s="187"/>
      <c r="AK130" s="187"/>
      <c r="AL130" s="187"/>
      <c r="AM130" s="219"/>
      <c r="AN130" s="189" t="e">
        <f t="shared" si="36"/>
        <v>#REF!</v>
      </c>
      <c r="AO130" s="190"/>
      <c r="AP130" s="190"/>
      <c r="AQ130" s="190"/>
      <c r="AR130" s="190"/>
      <c r="AS130" s="190"/>
      <c r="AT130" s="190"/>
      <c r="AU130" s="190"/>
      <c r="AV130" s="190"/>
      <c r="AW130" s="190"/>
      <c r="AX130" s="190"/>
      <c r="AY130" s="190"/>
      <c r="AZ130" s="190"/>
      <c r="BA130" s="190"/>
      <c r="BB130" s="190"/>
      <c r="BC130" s="190"/>
      <c r="BD130" s="190"/>
      <c r="BE130" s="190"/>
      <c r="BF130" s="190"/>
      <c r="BG130" s="190"/>
      <c r="BH130" s="190"/>
      <c r="BI130" s="190"/>
      <c r="BJ130" s="190"/>
    </row>
    <row r="131" spans="1:62" s="191" customFormat="1" ht="12" hidden="1" thickBot="1">
      <c r="A131" s="220" t="s">
        <v>23</v>
      </c>
      <c r="B131" s="179"/>
      <c r="C131" s="221"/>
      <c r="D131" s="221"/>
      <c r="E131" s="222"/>
      <c r="F131" s="223"/>
      <c r="G131" s="221"/>
      <c r="H131" s="222"/>
      <c r="I131" s="221"/>
      <c r="J131" s="221"/>
      <c r="K131" s="221"/>
      <c r="L131" s="224"/>
      <c r="M131" s="224"/>
      <c r="N131" s="224"/>
      <c r="O131" s="205" t="e">
        <f t="shared" si="34"/>
        <v>#REF!</v>
      </c>
      <c r="P131" s="205"/>
      <c r="Q131" s="205" t="e">
        <f t="shared" si="35"/>
        <v>#REF!</v>
      </c>
      <c r="R131" s="205"/>
      <c r="S131" s="205" t="e">
        <f>AB131*$AB$7+AC131*$AC$7+#REF!*#REF!+AD131*$AD$7+AE131*$AE$7+#REF!*#REF!+#REF!*#REF!+AL131*$AL$7+#REF!*#REF!+#REF!*#REF!</f>
        <v>#REF!</v>
      </c>
      <c r="T131" s="205"/>
      <c r="U131" s="187"/>
      <c r="V131" s="187"/>
      <c r="W131" s="187"/>
      <c r="X131" s="187"/>
      <c r="Y131" s="187"/>
      <c r="Z131" s="187"/>
      <c r="AA131" s="187"/>
      <c r="AB131" s="187"/>
      <c r="AC131" s="187"/>
      <c r="AD131" s="187"/>
      <c r="AE131" s="187"/>
      <c r="AF131" s="187"/>
      <c r="AG131" s="187"/>
      <c r="AH131" s="187"/>
      <c r="AI131" s="187"/>
      <c r="AJ131" s="187"/>
      <c r="AK131" s="187"/>
      <c r="AL131" s="187"/>
      <c r="AM131" s="219"/>
      <c r="AN131" s="189" t="e">
        <f t="shared" si="36"/>
        <v>#REF!</v>
      </c>
      <c r="AO131" s="190"/>
      <c r="AP131" s="190"/>
      <c r="AQ131" s="190"/>
      <c r="AR131" s="190"/>
      <c r="AS131" s="190"/>
      <c r="AT131" s="190"/>
      <c r="AU131" s="190"/>
      <c r="AV131" s="190"/>
      <c r="AW131" s="190"/>
      <c r="AX131" s="190"/>
      <c r="AY131" s="190"/>
      <c r="AZ131" s="190"/>
      <c r="BA131" s="190"/>
      <c r="BB131" s="190"/>
      <c r="BC131" s="190"/>
      <c r="BD131" s="190"/>
      <c r="BE131" s="190"/>
      <c r="BF131" s="190"/>
      <c r="BG131" s="190"/>
      <c r="BH131" s="190"/>
      <c r="BI131" s="190"/>
      <c r="BJ131" s="190"/>
    </row>
    <row r="132" spans="1:62" s="191" customFormat="1" hidden="1">
      <c r="A132" s="225" t="s">
        <v>24</v>
      </c>
      <c r="B132" s="179"/>
      <c r="C132" s="226"/>
      <c r="D132" s="226"/>
      <c r="E132" s="227"/>
      <c r="F132" s="228"/>
      <c r="G132" s="226"/>
      <c r="H132" s="227"/>
      <c r="I132" s="226"/>
      <c r="J132" s="226"/>
      <c r="K132" s="226"/>
      <c r="L132" s="224"/>
      <c r="M132" s="224"/>
      <c r="N132" s="224"/>
      <c r="O132" s="205" t="e">
        <f t="shared" si="34"/>
        <v>#REF!</v>
      </c>
      <c r="P132" s="205"/>
      <c r="Q132" s="205" t="e">
        <f t="shared" si="35"/>
        <v>#REF!</v>
      </c>
      <c r="R132" s="205"/>
      <c r="S132" s="205" t="e">
        <f>AB132*$AB$7+AC132*$AC$7+#REF!*#REF!+AD132*$AD$7+AE132*$AE$7+#REF!*#REF!+#REF!*#REF!+AL132*$AL$7+#REF!*#REF!+#REF!*#REF!</f>
        <v>#REF!</v>
      </c>
      <c r="T132" s="205"/>
      <c r="U132" s="187"/>
      <c r="V132" s="187"/>
      <c r="W132" s="187"/>
      <c r="X132" s="187"/>
      <c r="Y132" s="187"/>
      <c r="Z132" s="187"/>
      <c r="AA132" s="187"/>
      <c r="AB132" s="187"/>
      <c r="AC132" s="187"/>
      <c r="AD132" s="187"/>
      <c r="AE132" s="187"/>
      <c r="AF132" s="187"/>
      <c r="AG132" s="187"/>
      <c r="AH132" s="187"/>
      <c r="AI132" s="187"/>
      <c r="AJ132" s="187"/>
      <c r="AK132" s="187"/>
      <c r="AL132" s="187"/>
      <c r="AM132" s="219"/>
      <c r="AN132" s="189" t="e">
        <f t="shared" si="36"/>
        <v>#REF!</v>
      </c>
      <c r="AO132" s="190"/>
      <c r="AP132" s="190"/>
      <c r="AQ132" s="190"/>
      <c r="AR132" s="190"/>
      <c r="AS132" s="190"/>
      <c r="AT132" s="190"/>
      <c r="AU132" s="190"/>
      <c r="AV132" s="190"/>
      <c r="AW132" s="190"/>
      <c r="AX132" s="190"/>
      <c r="AY132" s="190"/>
      <c r="AZ132" s="190"/>
      <c r="BA132" s="190"/>
      <c r="BB132" s="190"/>
      <c r="BC132" s="190"/>
      <c r="BD132" s="190"/>
      <c r="BE132" s="190"/>
      <c r="BF132" s="190"/>
      <c r="BG132" s="190"/>
      <c r="BH132" s="190"/>
      <c r="BI132" s="190"/>
      <c r="BJ132" s="190"/>
    </row>
    <row r="133" spans="1:62" s="259" customFormat="1" ht="12.75" customHeight="1">
      <c r="A133" s="281" t="s">
        <v>401</v>
      </c>
      <c r="B133" s="247" t="s">
        <v>312</v>
      </c>
      <c r="C133" s="261"/>
      <c r="D133" s="262"/>
      <c r="E133" s="263"/>
      <c r="F133" s="250"/>
      <c r="G133" s="249">
        <v>4</v>
      </c>
      <c r="H133" s="251"/>
      <c r="I133" s="250"/>
      <c r="J133" s="249">
        <v>5</v>
      </c>
      <c r="K133" s="251"/>
      <c r="L133" s="282"/>
      <c r="M133" s="282"/>
      <c r="N133" s="251"/>
      <c r="O133" s="254">
        <f t="shared" si="34"/>
        <v>222</v>
      </c>
      <c r="P133" s="254"/>
      <c r="Q133" s="254">
        <v>74</v>
      </c>
      <c r="R133" s="254"/>
      <c r="S133" s="254">
        <f>SUM(AB133:AL133)</f>
        <v>148</v>
      </c>
      <c r="T133" s="254"/>
      <c r="U133" s="254">
        <f>S133-W133</f>
        <v>110</v>
      </c>
      <c r="V133" s="254"/>
      <c r="W133" s="278">
        <v>38</v>
      </c>
      <c r="X133" s="278"/>
      <c r="Y133" s="278"/>
      <c r="Z133" s="278"/>
      <c r="AA133" s="278"/>
      <c r="AB133" s="255"/>
      <c r="AC133" s="255"/>
      <c r="AD133" s="255">
        <v>68</v>
      </c>
      <c r="AE133" s="255">
        <v>48</v>
      </c>
      <c r="AF133" s="255">
        <v>32</v>
      </c>
      <c r="AG133" s="255"/>
      <c r="AH133" s="255"/>
      <c r="AI133" s="255"/>
      <c r="AJ133" s="255"/>
      <c r="AK133" s="255"/>
      <c r="AL133" s="255"/>
      <c r="AM133" s="278"/>
      <c r="AN133" s="257"/>
      <c r="AO133" s="258"/>
      <c r="AP133" s="258"/>
      <c r="AQ133" s="258"/>
      <c r="AR133" s="258"/>
      <c r="AS133" s="258"/>
      <c r="AT133" s="258"/>
      <c r="AU133" s="258"/>
      <c r="AV133" s="258"/>
      <c r="AW133" s="258"/>
      <c r="AX133" s="258"/>
      <c r="AY133" s="258"/>
      <c r="AZ133" s="258"/>
      <c r="BA133" s="258"/>
      <c r="BB133" s="258"/>
      <c r="BC133" s="258"/>
      <c r="BD133" s="258"/>
      <c r="BE133" s="258"/>
      <c r="BF133" s="258"/>
      <c r="BG133" s="258"/>
      <c r="BH133" s="258"/>
      <c r="BI133" s="258"/>
      <c r="BJ133" s="258"/>
    </row>
    <row r="134" spans="1:62" s="259" customFormat="1" ht="12.75" customHeight="1">
      <c r="A134" s="281" t="s">
        <v>402</v>
      </c>
      <c r="B134" s="247" t="s">
        <v>313</v>
      </c>
      <c r="C134" s="248"/>
      <c r="D134" s="249"/>
      <c r="E134" s="249"/>
      <c r="F134" s="264"/>
      <c r="G134" s="262">
        <v>4</v>
      </c>
      <c r="H134" s="263">
        <v>5</v>
      </c>
      <c r="I134" s="264"/>
      <c r="J134" s="262"/>
      <c r="K134" s="263"/>
      <c r="L134" s="250"/>
      <c r="M134" s="249"/>
      <c r="N134" s="263"/>
      <c r="O134" s="266">
        <f t="shared" si="34"/>
        <v>219</v>
      </c>
      <c r="P134" s="266"/>
      <c r="Q134" s="254">
        <v>73</v>
      </c>
      <c r="R134" s="254"/>
      <c r="S134" s="254">
        <f t="shared" ref="S134:S164" si="37">SUM(AB134:AL134)</f>
        <v>146</v>
      </c>
      <c r="T134" s="254"/>
      <c r="U134" s="254">
        <f t="shared" ref="U134:U165" si="38">S134-W134</f>
        <v>106</v>
      </c>
      <c r="V134" s="254"/>
      <c r="W134" s="278">
        <v>40</v>
      </c>
      <c r="X134" s="278"/>
      <c r="Y134" s="278"/>
      <c r="Z134" s="278"/>
      <c r="AA134" s="278"/>
      <c r="AB134" s="255"/>
      <c r="AC134" s="255"/>
      <c r="AD134" s="255">
        <v>34</v>
      </c>
      <c r="AE134" s="255">
        <v>48</v>
      </c>
      <c r="AF134" s="255">
        <v>64</v>
      </c>
      <c r="AG134" s="255"/>
      <c r="AH134" s="255"/>
      <c r="AI134" s="255"/>
      <c r="AJ134" s="255"/>
      <c r="AK134" s="255"/>
      <c r="AL134" s="255"/>
      <c r="AM134" s="278"/>
      <c r="AN134" s="257"/>
      <c r="AO134" s="258"/>
      <c r="AP134" s="258"/>
      <c r="AQ134" s="258"/>
      <c r="AR134" s="258"/>
      <c r="AS134" s="258"/>
      <c r="AT134" s="258"/>
      <c r="AU134" s="258"/>
      <c r="AV134" s="258"/>
      <c r="AW134" s="258"/>
      <c r="AX134" s="258"/>
      <c r="AY134" s="258"/>
      <c r="AZ134" s="258"/>
      <c r="BA134" s="258"/>
      <c r="BB134" s="258"/>
      <c r="BC134" s="258"/>
      <c r="BD134" s="258"/>
      <c r="BE134" s="258"/>
      <c r="BF134" s="258"/>
      <c r="BG134" s="258"/>
      <c r="BH134" s="258"/>
      <c r="BI134" s="258"/>
      <c r="BJ134" s="258"/>
    </row>
    <row r="135" spans="1:62" s="259" customFormat="1" ht="25.5" customHeight="1">
      <c r="A135" s="281" t="s">
        <v>403</v>
      </c>
      <c r="B135" s="260" t="s">
        <v>383</v>
      </c>
      <c r="C135" s="261"/>
      <c r="D135" s="262"/>
      <c r="E135" s="263"/>
      <c r="F135" s="264"/>
      <c r="G135" s="262">
        <v>4</v>
      </c>
      <c r="H135" s="263"/>
      <c r="I135" s="264"/>
      <c r="J135" s="262"/>
      <c r="K135" s="263"/>
      <c r="L135" s="250"/>
      <c r="M135" s="249"/>
      <c r="N135" s="263"/>
      <c r="O135" s="266">
        <f t="shared" si="34"/>
        <v>121</v>
      </c>
      <c r="P135" s="266"/>
      <c r="Q135" s="254">
        <v>39</v>
      </c>
      <c r="R135" s="254"/>
      <c r="S135" s="254">
        <f t="shared" si="37"/>
        <v>82</v>
      </c>
      <c r="T135" s="254"/>
      <c r="U135" s="254">
        <f t="shared" si="38"/>
        <v>47</v>
      </c>
      <c r="V135" s="254"/>
      <c r="W135" s="278">
        <v>35</v>
      </c>
      <c r="X135" s="278"/>
      <c r="Y135" s="278"/>
      <c r="Z135" s="278"/>
      <c r="AA135" s="278"/>
      <c r="AB135" s="255"/>
      <c r="AC135" s="255"/>
      <c r="AD135" s="255">
        <v>34</v>
      </c>
      <c r="AE135" s="255">
        <v>48</v>
      </c>
      <c r="AF135" s="255"/>
      <c r="AG135" s="255"/>
      <c r="AH135" s="255"/>
      <c r="AI135" s="255"/>
      <c r="AJ135" s="255"/>
      <c r="AK135" s="255"/>
      <c r="AL135" s="255"/>
      <c r="AM135" s="278"/>
      <c r="AN135" s="257"/>
      <c r="AO135" s="258"/>
      <c r="AP135" s="258"/>
      <c r="AQ135" s="258"/>
      <c r="AR135" s="258"/>
      <c r="AS135" s="258"/>
      <c r="AT135" s="258"/>
      <c r="AU135" s="258"/>
      <c r="AV135" s="258"/>
      <c r="AW135" s="258"/>
      <c r="AX135" s="258"/>
      <c r="AY135" s="258"/>
      <c r="AZ135" s="258"/>
      <c r="BA135" s="258"/>
      <c r="BB135" s="258"/>
      <c r="BC135" s="258"/>
      <c r="BD135" s="258"/>
      <c r="BE135" s="258"/>
      <c r="BF135" s="258"/>
      <c r="BG135" s="258"/>
      <c r="BH135" s="258"/>
      <c r="BI135" s="258"/>
      <c r="BJ135" s="258"/>
    </row>
    <row r="136" spans="1:62" s="259" customFormat="1" ht="25.5" customHeight="1">
      <c r="A136" s="281" t="s">
        <v>404</v>
      </c>
      <c r="B136" s="247" t="s">
        <v>386</v>
      </c>
      <c r="C136" s="261"/>
      <c r="D136" s="262"/>
      <c r="E136" s="263"/>
      <c r="F136" s="264"/>
      <c r="G136" s="312">
        <v>8</v>
      </c>
      <c r="H136" s="263"/>
      <c r="I136" s="264"/>
      <c r="J136" s="262"/>
      <c r="K136" s="263"/>
      <c r="L136" s="250"/>
      <c r="M136" s="249"/>
      <c r="N136" s="263"/>
      <c r="O136" s="254">
        <f t="shared" si="34"/>
        <v>107</v>
      </c>
      <c r="P136" s="254"/>
      <c r="Q136" s="255">
        <v>36</v>
      </c>
      <c r="R136" s="255"/>
      <c r="S136" s="254">
        <f t="shared" si="37"/>
        <v>71</v>
      </c>
      <c r="T136" s="254"/>
      <c r="U136" s="254">
        <f t="shared" si="38"/>
        <v>59</v>
      </c>
      <c r="V136" s="254"/>
      <c r="W136" s="278">
        <v>12</v>
      </c>
      <c r="X136" s="278"/>
      <c r="Y136" s="278"/>
      <c r="Z136" s="278"/>
      <c r="AA136" s="278"/>
      <c r="AB136" s="255"/>
      <c r="AC136" s="255"/>
      <c r="AD136" s="255"/>
      <c r="AE136" s="255"/>
      <c r="AF136" s="255"/>
      <c r="AG136" s="255"/>
      <c r="AH136" s="255"/>
      <c r="AI136" s="255"/>
      <c r="AJ136" s="255">
        <v>32</v>
      </c>
      <c r="AK136" s="255"/>
      <c r="AL136" s="255">
        <v>39</v>
      </c>
      <c r="AM136" s="278"/>
      <c r="AN136" s="257"/>
      <c r="AO136" s="258"/>
      <c r="AP136" s="258"/>
      <c r="AQ136" s="258"/>
      <c r="AR136" s="258"/>
      <c r="AS136" s="258"/>
      <c r="AT136" s="258"/>
      <c r="AU136" s="258"/>
      <c r="AV136" s="258"/>
      <c r="AW136" s="258"/>
      <c r="AX136" s="258"/>
      <c r="AY136" s="258"/>
      <c r="AZ136" s="258"/>
      <c r="BA136" s="258"/>
      <c r="BB136" s="258"/>
      <c r="BC136" s="258"/>
      <c r="BD136" s="258"/>
      <c r="BE136" s="258"/>
      <c r="BF136" s="258"/>
      <c r="BG136" s="258"/>
      <c r="BH136" s="258"/>
      <c r="BI136" s="258"/>
      <c r="BJ136" s="258"/>
    </row>
    <row r="137" spans="1:62" s="259" customFormat="1" ht="24" customHeight="1">
      <c r="A137" s="281" t="s">
        <v>405</v>
      </c>
      <c r="B137" s="283" t="s">
        <v>426</v>
      </c>
      <c r="C137" s="261"/>
      <c r="D137" s="262"/>
      <c r="E137" s="263"/>
      <c r="F137" s="284">
        <v>4</v>
      </c>
      <c r="G137" s="313">
        <v>8</v>
      </c>
      <c r="H137" s="285"/>
      <c r="I137" s="264"/>
      <c r="J137" s="262"/>
      <c r="K137" s="263"/>
      <c r="L137" s="250"/>
      <c r="M137" s="249"/>
      <c r="N137" s="263"/>
      <c r="O137" s="254">
        <f t="shared" si="34"/>
        <v>301</v>
      </c>
      <c r="P137" s="254"/>
      <c r="Q137" s="254">
        <v>100</v>
      </c>
      <c r="R137" s="254"/>
      <c r="S137" s="254">
        <f t="shared" si="37"/>
        <v>201</v>
      </c>
      <c r="T137" s="254"/>
      <c r="U137" s="254">
        <f t="shared" si="38"/>
        <v>100</v>
      </c>
      <c r="V137" s="254"/>
      <c r="W137" s="278">
        <v>101</v>
      </c>
      <c r="X137" s="278"/>
      <c r="Y137" s="278"/>
      <c r="Z137" s="278"/>
      <c r="AA137" s="278"/>
      <c r="AB137" s="255"/>
      <c r="AC137" s="255"/>
      <c r="AD137" s="255">
        <v>17</v>
      </c>
      <c r="AE137" s="255">
        <v>72</v>
      </c>
      <c r="AF137" s="255">
        <v>16</v>
      </c>
      <c r="AG137" s="255"/>
      <c r="AH137" s="255">
        <v>38</v>
      </c>
      <c r="AI137" s="255"/>
      <c r="AJ137" s="255">
        <v>32</v>
      </c>
      <c r="AK137" s="255"/>
      <c r="AL137" s="255">
        <v>26</v>
      </c>
      <c r="AM137" s="286"/>
      <c r="AN137" s="257"/>
      <c r="AO137" s="258"/>
      <c r="AP137" s="258"/>
      <c r="AQ137" s="258"/>
      <c r="AR137" s="258"/>
      <c r="AS137" s="258"/>
      <c r="AT137" s="258"/>
      <c r="AU137" s="258"/>
      <c r="AV137" s="258"/>
      <c r="AW137" s="258"/>
      <c r="AX137" s="258"/>
      <c r="AY137" s="258"/>
      <c r="AZ137" s="258"/>
      <c r="BA137" s="258"/>
      <c r="BB137" s="258"/>
      <c r="BC137" s="258"/>
      <c r="BD137" s="258"/>
      <c r="BE137" s="258"/>
      <c r="BF137" s="258"/>
      <c r="BG137" s="258"/>
      <c r="BH137" s="258"/>
      <c r="BI137" s="258"/>
      <c r="BJ137" s="258"/>
    </row>
    <row r="138" spans="1:62" s="259" customFormat="1" ht="13.5" customHeight="1">
      <c r="A138" s="281" t="s">
        <v>406</v>
      </c>
      <c r="B138" s="283" t="s">
        <v>427</v>
      </c>
      <c r="C138" s="261"/>
      <c r="D138" s="262"/>
      <c r="E138" s="263"/>
      <c r="F138" s="284">
        <v>4</v>
      </c>
      <c r="G138" s="313" t="s">
        <v>377</v>
      </c>
      <c r="H138" s="285"/>
      <c r="I138" s="264"/>
      <c r="J138" s="262"/>
      <c r="K138" s="263"/>
      <c r="L138" s="250"/>
      <c r="M138" s="249"/>
      <c r="N138" s="263"/>
      <c r="O138" s="254">
        <f t="shared" si="34"/>
        <v>329</v>
      </c>
      <c r="P138" s="254"/>
      <c r="Q138" s="254">
        <v>110</v>
      </c>
      <c r="R138" s="254"/>
      <c r="S138" s="254">
        <f t="shared" si="37"/>
        <v>219</v>
      </c>
      <c r="T138" s="254"/>
      <c r="U138" s="254">
        <f t="shared" si="38"/>
        <v>11</v>
      </c>
      <c r="V138" s="254"/>
      <c r="W138" s="278">
        <v>208</v>
      </c>
      <c r="X138" s="278"/>
      <c r="Y138" s="278"/>
      <c r="Z138" s="278"/>
      <c r="AA138" s="278"/>
      <c r="AB138" s="255"/>
      <c r="AC138" s="255"/>
      <c r="AD138" s="255">
        <v>17</v>
      </c>
      <c r="AE138" s="255">
        <v>48</v>
      </c>
      <c r="AF138" s="255">
        <v>16</v>
      </c>
      <c r="AG138" s="255"/>
      <c r="AH138" s="255">
        <v>38</v>
      </c>
      <c r="AI138" s="255"/>
      <c r="AJ138" s="255">
        <v>48</v>
      </c>
      <c r="AK138" s="255"/>
      <c r="AL138" s="255">
        <v>52</v>
      </c>
      <c r="AM138" s="286"/>
      <c r="AN138" s="257"/>
      <c r="AO138" s="258"/>
      <c r="AP138" s="258"/>
      <c r="AQ138" s="258"/>
      <c r="AR138" s="258"/>
      <c r="AS138" s="258"/>
      <c r="AT138" s="258"/>
      <c r="AU138" s="258"/>
      <c r="AV138" s="258"/>
      <c r="AW138" s="258"/>
      <c r="AX138" s="258"/>
      <c r="AY138" s="258"/>
      <c r="AZ138" s="258"/>
      <c r="BA138" s="258"/>
      <c r="BB138" s="258"/>
      <c r="BC138" s="258"/>
      <c r="BD138" s="258"/>
      <c r="BE138" s="258"/>
      <c r="BF138" s="258"/>
      <c r="BG138" s="258"/>
      <c r="BH138" s="258"/>
      <c r="BI138" s="258"/>
      <c r="BJ138" s="258"/>
    </row>
    <row r="139" spans="1:62" s="259" customFormat="1" ht="14.25" customHeight="1">
      <c r="A139" s="281" t="s">
        <v>407</v>
      </c>
      <c r="B139" s="283" t="s">
        <v>428</v>
      </c>
      <c r="C139" s="261"/>
      <c r="D139" s="262"/>
      <c r="E139" s="263"/>
      <c r="F139" s="284"/>
      <c r="G139" s="313" t="s">
        <v>377</v>
      </c>
      <c r="H139" s="285"/>
      <c r="I139" s="264"/>
      <c r="J139" s="262"/>
      <c r="K139" s="263"/>
      <c r="L139" s="250"/>
      <c r="M139" s="249"/>
      <c r="N139" s="263"/>
      <c r="O139" s="254">
        <f t="shared" si="34"/>
        <v>54</v>
      </c>
      <c r="P139" s="254"/>
      <c r="Q139" s="254">
        <v>15</v>
      </c>
      <c r="R139" s="254"/>
      <c r="S139" s="254">
        <f t="shared" si="37"/>
        <v>39</v>
      </c>
      <c r="T139" s="254"/>
      <c r="U139" s="254">
        <f t="shared" si="38"/>
        <v>9</v>
      </c>
      <c r="V139" s="254"/>
      <c r="W139" s="278">
        <v>30</v>
      </c>
      <c r="X139" s="278"/>
      <c r="Y139" s="278"/>
      <c r="Z139" s="278"/>
      <c r="AA139" s="278"/>
      <c r="AB139" s="255"/>
      <c r="AC139" s="255"/>
      <c r="AD139" s="255"/>
      <c r="AE139" s="255"/>
      <c r="AF139" s="255"/>
      <c r="AG139" s="255"/>
      <c r="AH139" s="255"/>
      <c r="AI139" s="255"/>
      <c r="AJ139" s="255"/>
      <c r="AK139" s="255"/>
      <c r="AL139" s="255">
        <v>39</v>
      </c>
      <c r="AM139" s="286"/>
      <c r="AN139" s="257"/>
      <c r="AO139" s="258"/>
      <c r="AP139" s="258"/>
      <c r="AQ139" s="258"/>
      <c r="AR139" s="258"/>
      <c r="AS139" s="258"/>
      <c r="AT139" s="258"/>
      <c r="AU139" s="258"/>
      <c r="AV139" s="258"/>
      <c r="AW139" s="258"/>
      <c r="AX139" s="258"/>
      <c r="AY139" s="258"/>
      <c r="AZ139" s="258"/>
      <c r="BA139" s="258"/>
      <c r="BB139" s="258"/>
      <c r="BC139" s="258"/>
      <c r="BD139" s="258"/>
      <c r="BE139" s="258"/>
      <c r="BF139" s="258"/>
      <c r="BG139" s="258"/>
      <c r="BH139" s="258"/>
      <c r="BI139" s="258"/>
      <c r="BJ139" s="258"/>
    </row>
    <row r="140" spans="1:62" s="259" customFormat="1" ht="13.5" customHeight="1">
      <c r="A140" s="281" t="s">
        <v>408</v>
      </c>
      <c r="B140" s="283" t="s">
        <v>429</v>
      </c>
      <c r="C140" s="261"/>
      <c r="D140" s="262"/>
      <c r="E140" s="263"/>
      <c r="F140" s="284"/>
      <c r="G140" s="262">
        <v>8</v>
      </c>
      <c r="H140" s="285"/>
      <c r="I140" s="264"/>
      <c r="J140" s="262"/>
      <c r="K140" s="263"/>
      <c r="L140" s="250"/>
      <c r="M140" s="249"/>
      <c r="N140" s="263"/>
      <c r="O140" s="254">
        <f t="shared" si="34"/>
        <v>277</v>
      </c>
      <c r="P140" s="254"/>
      <c r="Q140" s="254">
        <v>93</v>
      </c>
      <c r="R140" s="254"/>
      <c r="S140" s="254">
        <f t="shared" si="37"/>
        <v>184</v>
      </c>
      <c r="T140" s="254"/>
      <c r="U140" s="254">
        <f t="shared" si="38"/>
        <v>10</v>
      </c>
      <c r="V140" s="254"/>
      <c r="W140" s="278">
        <v>174</v>
      </c>
      <c r="X140" s="278"/>
      <c r="Y140" s="278"/>
      <c r="Z140" s="278"/>
      <c r="AA140" s="278"/>
      <c r="AB140" s="255"/>
      <c r="AC140" s="255"/>
      <c r="AD140" s="255">
        <v>34</v>
      </c>
      <c r="AE140" s="255">
        <v>48</v>
      </c>
      <c r="AF140" s="255">
        <v>16</v>
      </c>
      <c r="AG140" s="255"/>
      <c r="AH140" s="255">
        <v>57</v>
      </c>
      <c r="AI140" s="255"/>
      <c r="AJ140" s="255">
        <v>16</v>
      </c>
      <c r="AK140" s="255"/>
      <c r="AL140" s="255">
        <v>13</v>
      </c>
      <c r="AM140" s="286"/>
      <c r="AN140" s="257"/>
      <c r="AO140" s="258"/>
      <c r="AP140" s="258"/>
      <c r="AQ140" s="258"/>
      <c r="AR140" s="258"/>
      <c r="AS140" s="258"/>
      <c r="AT140" s="258"/>
      <c r="AU140" s="258"/>
      <c r="AV140" s="258"/>
      <c r="AW140" s="258"/>
      <c r="AX140" s="258"/>
      <c r="AY140" s="258"/>
      <c r="AZ140" s="258"/>
      <c r="BA140" s="258"/>
      <c r="BB140" s="258"/>
      <c r="BC140" s="258"/>
      <c r="BD140" s="258"/>
      <c r="BE140" s="258"/>
      <c r="BF140" s="258"/>
      <c r="BG140" s="258"/>
      <c r="BH140" s="258"/>
      <c r="BI140" s="258"/>
      <c r="BJ140" s="258"/>
    </row>
    <row r="141" spans="1:62" s="259" customFormat="1" ht="12.75" customHeight="1">
      <c r="A141" s="281" t="s">
        <v>430</v>
      </c>
      <c r="B141" s="283" t="s">
        <v>431</v>
      </c>
      <c r="C141" s="261"/>
      <c r="D141" s="262"/>
      <c r="E141" s="263"/>
      <c r="F141" s="284"/>
      <c r="G141" s="262">
        <v>5</v>
      </c>
      <c r="H141" s="285"/>
      <c r="I141" s="264"/>
      <c r="J141" s="262"/>
      <c r="K141" s="263"/>
      <c r="L141" s="250"/>
      <c r="M141" s="249"/>
      <c r="N141" s="263"/>
      <c r="O141" s="254">
        <f t="shared" si="34"/>
        <v>120</v>
      </c>
      <c r="P141" s="254"/>
      <c r="Q141" s="254">
        <v>40</v>
      </c>
      <c r="R141" s="254"/>
      <c r="S141" s="254">
        <f t="shared" si="37"/>
        <v>80</v>
      </c>
      <c r="T141" s="254"/>
      <c r="U141" s="254">
        <f t="shared" si="38"/>
        <v>10</v>
      </c>
      <c r="V141" s="254"/>
      <c r="W141" s="278">
        <v>70</v>
      </c>
      <c r="X141" s="278"/>
      <c r="Y141" s="278"/>
      <c r="Z141" s="278"/>
      <c r="AA141" s="278"/>
      <c r="AB141" s="255"/>
      <c r="AC141" s="255"/>
      <c r="AD141" s="255"/>
      <c r="AE141" s="255">
        <v>48</v>
      </c>
      <c r="AF141" s="255">
        <v>32</v>
      </c>
      <c r="AG141" s="255"/>
      <c r="AH141" s="255"/>
      <c r="AI141" s="255"/>
      <c r="AJ141" s="255"/>
      <c r="AK141" s="255"/>
      <c r="AL141" s="255"/>
      <c r="AM141" s="286"/>
      <c r="AN141" s="257"/>
      <c r="AO141" s="258"/>
      <c r="AP141" s="258"/>
      <c r="AQ141" s="258"/>
      <c r="AR141" s="258"/>
      <c r="AS141" s="258"/>
      <c r="AT141" s="258"/>
      <c r="AU141" s="258"/>
      <c r="AV141" s="258"/>
      <c r="AW141" s="258"/>
      <c r="AX141" s="258"/>
      <c r="AY141" s="258"/>
      <c r="AZ141" s="258"/>
      <c r="BA141" s="258"/>
      <c r="BB141" s="258"/>
      <c r="BC141" s="258"/>
      <c r="BD141" s="258"/>
      <c r="BE141" s="258"/>
      <c r="BF141" s="258"/>
      <c r="BG141" s="258"/>
      <c r="BH141" s="258"/>
      <c r="BI141" s="258"/>
      <c r="BJ141" s="258"/>
    </row>
    <row r="142" spans="1:62" s="259" customFormat="1" ht="14.25" customHeight="1">
      <c r="A142" s="281" t="s">
        <v>432</v>
      </c>
      <c r="B142" s="287" t="s">
        <v>314</v>
      </c>
      <c r="C142" s="261"/>
      <c r="D142" s="262"/>
      <c r="E142" s="263"/>
      <c r="F142" s="264"/>
      <c r="G142" s="262">
        <v>6</v>
      </c>
      <c r="H142" s="263"/>
      <c r="I142" s="261"/>
      <c r="J142" s="262"/>
      <c r="K142" s="265"/>
      <c r="L142" s="248"/>
      <c r="M142" s="253"/>
      <c r="N142" s="265"/>
      <c r="O142" s="254">
        <f t="shared" si="34"/>
        <v>104</v>
      </c>
      <c r="P142" s="254"/>
      <c r="Q142" s="255">
        <v>34</v>
      </c>
      <c r="R142" s="255"/>
      <c r="S142" s="254">
        <f t="shared" ref="S142" si="39">SUM(AB142:AL142)</f>
        <v>70</v>
      </c>
      <c r="T142" s="254"/>
      <c r="U142" s="254">
        <f t="shared" si="38"/>
        <v>42</v>
      </c>
      <c r="V142" s="254"/>
      <c r="W142" s="278">
        <v>28</v>
      </c>
      <c r="X142" s="278"/>
      <c r="Y142" s="278"/>
      <c r="Z142" s="278"/>
      <c r="AA142" s="278"/>
      <c r="AB142" s="255"/>
      <c r="AC142" s="255"/>
      <c r="AD142" s="255"/>
      <c r="AE142" s="255"/>
      <c r="AF142" s="255">
        <v>32</v>
      </c>
      <c r="AG142" s="255"/>
      <c r="AH142" s="255">
        <v>38</v>
      </c>
      <c r="AI142" s="255"/>
      <c r="AJ142" s="255"/>
      <c r="AK142" s="255"/>
      <c r="AL142" s="255"/>
      <c r="AM142" s="278">
        <v>68</v>
      </c>
      <c r="AN142" s="257"/>
      <c r="AO142" s="258"/>
      <c r="AP142" s="258"/>
      <c r="AQ142" s="258"/>
      <c r="AR142" s="258"/>
      <c r="AS142" s="258"/>
      <c r="AT142" s="258"/>
      <c r="AU142" s="258"/>
      <c r="AV142" s="258"/>
      <c r="AW142" s="258"/>
      <c r="AX142" s="258"/>
      <c r="AY142" s="258"/>
      <c r="AZ142" s="258"/>
      <c r="BA142" s="258"/>
      <c r="BB142" s="258"/>
      <c r="BC142" s="258"/>
      <c r="BD142" s="258"/>
      <c r="BE142" s="258"/>
      <c r="BF142" s="258"/>
      <c r="BG142" s="258"/>
      <c r="BH142" s="258"/>
      <c r="BI142" s="258"/>
      <c r="BJ142" s="258"/>
    </row>
    <row r="143" spans="1:62" s="259" customFormat="1" ht="15" customHeight="1">
      <c r="A143" s="314" t="s">
        <v>433</v>
      </c>
      <c r="B143" s="315" t="s">
        <v>380</v>
      </c>
      <c r="C143" s="316"/>
      <c r="D143" s="317"/>
      <c r="E143" s="318"/>
      <c r="F143" s="319"/>
      <c r="G143" s="317" t="s">
        <v>377</v>
      </c>
      <c r="H143" s="318"/>
      <c r="I143" s="316"/>
      <c r="J143" s="317"/>
      <c r="K143" s="320"/>
      <c r="L143" s="321"/>
      <c r="M143" s="321"/>
      <c r="N143" s="320"/>
      <c r="O143" s="322">
        <f t="shared" si="34"/>
        <v>59</v>
      </c>
      <c r="P143" s="322"/>
      <c r="Q143" s="323">
        <v>20</v>
      </c>
      <c r="R143" s="323"/>
      <c r="S143" s="322">
        <f t="shared" ref="S143:S145" si="40">SUM(AB143:AL143)</f>
        <v>39</v>
      </c>
      <c r="T143" s="322"/>
      <c r="U143" s="322">
        <f t="shared" si="38"/>
        <v>20</v>
      </c>
      <c r="V143" s="322"/>
      <c r="W143" s="324">
        <v>19</v>
      </c>
      <c r="X143" s="324"/>
      <c r="Y143" s="324"/>
      <c r="Z143" s="324"/>
      <c r="AA143" s="324"/>
      <c r="AB143" s="323"/>
      <c r="AC143" s="323"/>
      <c r="AD143" s="323"/>
      <c r="AE143" s="323"/>
      <c r="AF143" s="323"/>
      <c r="AG143" s="323"/>
      <c r="AH143" s="323"/>
      <c r="AI143" s="323"/>
      <c r="AJ143" s="323"/>
      <c r="AK143" s="323"/>
      <c r="AL143" s="323">
        <v>39</v>
      </c>
      <c r="AM143" s="278">
        <v>32</v>
      </c>
      <c r="AN143" s="257"/>
      <c r="AO143" s="258"/>
      <c r="AP143" s="258"/>
      <c r="AQ143" s="258"/>
      <c r="AR143" s="258"/>
      <c r="AS143" s="258"/>
      <c r="AT143" s="258"/>
      <c r="AU143" s="258"/>
      <c r="AV143" s="258"/>
      <c r="AW143" s="258"/>
      <c r="AX143" s="258"/>
      <c r="AY143" s="258"/>
      <c r="AZ143" s="258"/>
      <c r="BA143" s="258"/>
      <c r="BB143" s="258"/>
      <c r="BC143" s="258"/>
      <c r="BD143" s="258"/>
      <c r="BE143" s="258"/>
      <c r="BF143" s="258"/>
      <c r="BG143" s="258"/>
      <c r="BH143" s="258"/>
      <c r="BI143" s="258"/>
      <c r="BJ143" s="258"/>
    </row>
    <row r="144" spans="1:62" s="259" customFormat="1" ht="14.25" customHeight="1">
      <c r="A144" s="314" t="s">
        <v>434</v>
      </c>
      <c r="B144" s="315" t="s">
        <v>435</v>
      </c>
      <c r="C144" s="316"/>
      <c r="D144" s="317"/>
      <c r="E144" s="318"/>
      <c r="F144" s="319"/>
      <c r="G144" s="317">
        <v>4</v>
      </c>
      <c r="H144" s="318"/>
      <c r="I144" s="316"/>
      <c r="J144" s="317"/>
      <c r="K144" s="320"/>
      <c r="L144" s="321"/>
      <c r="M144" s="321"/>
      <c r="N144" s="320"/>
      <c r="O144" s="322">
        <f t="shared" si="34"/>
        <v>72</v>
      </c>
      <c r="P144" s="322"/>
      <c r="Q144" s="323">
        <v>24</v>
      </c>
      <c r="R144" s="323"/>
      <c r="S144" s="322">
        <f t="shared" si="40"/>
        <v>48</v>
      </c>
      <c r="T144" s="322"/>
      <c r="U144" s="322">
        <f t="shared" si="38"/>
        <v>38</v>
      </c>
      <c r="V144" s="322"/>
      <c r="W144" s="324">
        <v>10</v>
      </c>
      <c r="X144" s="324"/>
      <c r="Y144" s="324"/>
      <c r="Z144" s="324"/>
      <c r="AA144" s="324"/>
      <c r="AB144" s="323"/>
      <c r="AC144" s="323"/>
      <c r="AD144" s="323"/>
      <c r="AE144" s="323">
        <v>48</v>
      </c>
      <c r="AF144" s="323"/>
      <c r="AG144" s="323"/>
      <c r="AH144" s="323"/>
      <c r="AI144" s="323"/>
      <c r="AJ144" s="323"/>
      <c r="AK144" s="323"/>
      <c r="AL144" s="323"/>
      <c r="AM144" s="278"/>
      <c r="AN144" s="257">
        <f t="shared" si="36"/>
        <v>48</v>
      </c>
      <c r="AO144" s="258"/>
      <c r="AP144" s="258"/>
      <c r="AQ144" s="258"/>
      <c r="AR144" s="258"/>
      <c r="AS144" s="258"/>
      <c r="AT144" s="258"/>
      <c r="AU144" s="258"/>
      <c r="AV144" s="258"/>
      <c r="AW144" s="258"/>
      <c r="AX144" s="258"/>
      <c r="AY144" s="258"/>
      <c r="AZ144" s="258"/>
      <c r="BA144" s="258"/>
      <c r="BB144" s="258"/>
      <c r="BC144" s="258"/>
      <c r="BD144" s="258"/>
      <c r="BE144" s="258"/>
      <c r="BF144" s="258"/>
      <c r="BG144" s="258"/>
      <c r="BH144" s="258"/>
      <c r="BI144" s="258"/>
      <c r="BJ144" s="258"/>
    </row>
    <row r="145" spans="1:62" s="259" customFormat="1" ht="24.75" customHeight="1">
      <c r="A145" s="314" t="s">
        <v>436</v>
      </c>
      <c r="B145" s="315" t="s">
        <v>437</v>
      </c>
      <c r="C145" s="325"/>
      <c r="D145" s="326"/>
      <c r="E145" s="327"/>
      <c r="F145" s="328"/>
      <c r="G145" s="326">
        <v>6</v>
      </c>
      <c r="H145" s="327"/>
      <c r="I145" s="329"/>
      <c r="J145" s="326"/>
      <c r="K145" s="330"/>
      <c r="L145" s="331"/>
      <c r="M145" s="331"/>
      <c r="N145" s="325"/>
      <c r="O145" s="322">
        <f t="shared" si="34"/>
        <v>57</v>
      </c>
      <c r="P145" s="322"/>
      <c r="Q145" s="323">
        <v>19</v>
      </c>
      <c r="R145" s="323"/>
      <c r="S145" s="322">
        <f t="shared" si="40"/>
        <v>38</v>
      </c>
      <c r="T145" s="322"/>
      <c r="U145" s="322">
        <f t="shared" si="38"/>
        <v>0</v>
      </c>
      <c r="V145" s="322"/>
      <c r="W145" s="324">
        <v>38</v>
      </c>
      <c r="X145" s="324"/>
      <c r="Y145" s="324"/>
      <c r="Z145" s="324"/>
      <c r="AA145" s="324"/>
      <c r="AB145" s="323"/>
      <c r="AC145" s="323"/>
      <c r="AD145" s="323"/>
      <c r="AE145" s="323"/>
      <c r="AF145" s="323">
        <v>19</v>
      </c>
      <c r="AG145" s="323"/>
      <c r="AH145" s="323">
        <v>19</v>
      </c>
      <c r="AI145" s="323"/>
      <c r="AJ145" s="323"/>
      <c r="AK145" s="323"/>
      <c r="AL145" s="323"/>
      <c r="AM145" s="278"/>
      <c r="AN145" s="257">
        <f t="shared" si="36"/>
        <v>38</v>
      </c>
      <c r="AO145" s="258"/>
      <c r="AP145" s="258"/>
      <c r="AQ145" s="258"/>
      <c r="AR145" s="258"/>
      <c r="AS145" s="258"/>
      <c r="AT145" s="258"/>
      <c r="AU145" s="258"/>
      <c r="AV145" s="258"/>
      <c r="AW145" s="258"/>
      <c r="AX145" s="258"/>
      <c r="AY145" s="258"/>
      <c r="AZ145" s="258"/>
      <c r="BA145" s="258"/>
      <c r="BB145" s="258"/>
      <c r="BC145" s="258"/>
      <c r="BD145" s="258"/>
      <c r="BE145" s="258"/>
      <c r="BF145" s="258"/>
      <c r="BG145" s="258"/>
      <c r="BH145" s="258"/>
      <c r="BI145" s="258"/>
      <c r="BJ145" s="258"/>
    </row>
    <row r="146" spans="1:62" s="191" customFormat="1" ht="25.5" hidden="1" customHeight="1">
      <c r="A146" s="229" t="s">
        <v>408</v>
      </c>
      <c r="B146" s="230"/>
      <c r="C146" s="185"/>
      <c r="D146" s="181"/>
      <c r="E146" s="183"/>
      <c r="F146" s="182"/>
      <c r="G146" s="181"/>
      <c r="H146" s="183"/>
      <c r="I146" s="180"/>
      <c r="J146" s="181"/>
      <c r="K146" s="185"/>
      <c r="L146" s="185"/>
      <c r="M146" s="185"/>
      <c r="N146" s="185"/>
      <c r="O146" s="186">
        <f t="shared" si="34"/>
        <v>0</v>
      </c>
      <c r="P146" s="186"/>
      <c r="Q146" s="187">
        <f t="shared" ref="Q146:Q164" si="41">S146/2</f>
        <v>0</v>
      </c>
      <c r="R146" s="187"/>
      <c r="S146" s="186">
        <f t="shared" si="37"/>
        <v>0</v>
      </c>
      <c r="T146" s="186"/>
      <c r="U146" s="254">
        <f t="shared" si="38"/>
        <v>0</v>
      </c>
      <c r="V146" s="254"/>
      <c r="W146" s="186"/>
      <c r="X146" s="186"/>
      <c r="Y146" s="186"/>
      <c r="Z146" s="186"/>
      <c r="AA146" s="208"/>
      <c r="AB146" s="187"/>
      <c r="AC146" s="187"/>
      <c r="AD146" s="187"/>
      <c r="AE146" s="187"/>
      <c r="AF146" s="187"/>
      <c r="AG146" s="187"/>
      <c r="AH146" s="187"/>
      <c r="AI146" s="187"/>
      <c r="AJ146" s="187"/>
      <c r="AK146" s="187"/>
      <c r="AL146" s="187"/>
      <c r="AM146" s="208"/>
      <c r="AN146" s="189">
        <f t="shared" si="36"/>
        <v>0</v>
      </c>
      <c r="AO146" s="190"/>
      <c r="AP146" s="190"/>
      <c r="AQ146" s="190"/>
      <c r="AR146" s="190"/>
      <c r="AS146" s="190"/>
      <c r="AT146" s="190"/>
      <c r="AU146" s="190"/>
      <c r="AV146" s="190"/>
      <c r="AW146" s="190"/>
      <c r="AX146" s="190"/>
      <c r="AY146" s="190"/>
      <c r="AZ146" s="190"/>
      <c r="BA146" s="190"/>
      <c r="BB146" s="190"/>
      <c r="BC146" s="190"/>
      <c r="BD146" s="190"/>
      <c r="BE146" s="190"/>
      <c r="BF146" s="190"/>
      <c r="BG146" s="190"/>
      <c r="BH146" s="190"/>
      <c r="BI146" s="190"/>
      <c r="BJ146" s="190"/>
    </row>
    <row r="147" spans="1:62" s="191" customFormat="1" ht="11.25" hidden="1" customHeight="1">
      <c r="A147" s="235" t="s">
        <v>41</v>
      </c>
      <c r="B147" s="210"/>
      <c r="C147" s="185"/>
      <c r="D147" s="181"/>
      <c r="E147" s="183"/>
      <c r="F147" s="182"/>
      <c r="G147" s="181"/>
      <c r="H147" s="183"/>
      <c r="I147" s="180"/>
      <c r="J147" s="181"/>
      <c r="K147" s="185"/>
      <c r="L147" s="185"/>
      <c r="M147" s="185"/>
      <c r="N147" s="185"/>
      <c r="O147" s="186">
        <f t="shared" si="34"/>
        <v>0</v>
      </c>
      <c r="P147" s="186"/>
      <c r="Q147" s="187">
        <f t="shared" si="41"/>
        <v>0</v>
      </c>
      <c r="R147" s="187"/>
      <c r="S147" s="186">
        <f t="shared" si="37"/>
        <v>0</v>
      </c>
      <c r="T147" s="186"/>
      <c r="U147" s="254">
        <f t="shared" si="38"/>
        <v>0</v>
      </c>
      <c r="V147" s="254"/>
      <c r="W147" s="186"/>
      <c r="X147" s="186"/>
      <c r="Y147" s="186"/>
      <c r="Z147" s="186"/>
      <c r="AA147" s="208"/>
      <c r="AB147" s="187"/>
      <c r="AC147" s="187"/>
      <c r="AD147" s="187"/>
      <c r="AE147" s="187"/>
      <c r="AF147" s="187"/>
      <c r="AG147" s="187"/>
      <c r="AH147" s="187"/>
      <c r="AI147" s="187"/>
      <c r="AJ147" s="187"/>
      <c r="AK147" s="187"/>
      <c r="AL147" s="187"/>
      <c r="AM147" s="208"/>
      <c r="AN147" s="189">
        <f t="shared" si="36"/>
        <v>0</v>
      </c>
      <c r="AO147" s="190"/>
      <c r="AP147" s="190"/>
      <c r="AQ147" s="190"/>
      <c r="AR147" s="190"/>
      <c r="AS147" s="190"/>
      <c r="AT147" s="190"/>
      <c r="AU147" s="190"/>
      <c r="AV147" s="190"/>
      <c r="AW147" s="190"/>
      <c r="AX147" s="190"/>
      <c r="AY147" s="190"/>
      <c r="AZ147" s="190"/>
      <c r="BA147" s="190"/>
      <c r="BB147" s="190"/>
      <c r="BC147" s="190"/>
      <c r="BD147" s="190"/>
      <c r="BE147" s="190"/>
      <c r="BF147" s="190"/>
      <c r="BG147" s="190"/>
      <c r="BH147" s="190"/>
      <c r="BI147" s="190"/>
      <c r="BJ147" s="190"/>
    </row>
    <row r="148" spans="1:62" s="191" customFormat="1" ht="11.25" hidden="1" customHeight="1">
      <c r="A148" s="235" t="s">
        <v>116</v>
      </c>
      <c r="B148" s="210"/>
      <c r="C148" s="185"/>
      <c r="D148" s="181"/>
      <c r="E148" s="183"/>
      <c r="F148" s="182"/>
      <c r="G148" s="181"/>
      <c r="H148" s="183"/>
      <c r="I148" s="180"/>
      <c r="J148" s="181"/>
      <c r="K148" s="185"/>
      <c r="L148" s="185"/>
      <c r="M148" s="185"/>
      <c r="N148" s="185"/>
      <c r="O148" s="186">
        <f t="shared" si="34"/>
        <v>0</v>
      </c>
      <c r="P148" s="186"/>
      <c r="Q148" s="187">
        <f t="shared" si="41"/>
        <v>0</v>
      </c>
      <c r="R148" s="187"/>
      <c r="S148" s="186">
        <f t="shared" si="37"/>
        <v>0</v>
      </c>
      <c r="T148" s="186"/>
      <c r="U148" s="254">
        <f t="shared" si="38"/>
        <v>0</v>
      </c>
      <c r="V148" s="254"/>
      <c r="W148" s="186"/>
      <c r="X148" s="186"/>
      <c r="Y148" s="186"/>
      <c r="Z148" s="186"/>
      <c r="AA148" s="208"/>
      <c r="AB148" s="187"/>
      <c r="AC148" s="187"/>
      <c r="AD148" s="187"/>
      <c r="AE148" s="187"/>
      <c r="AF148" s="187"/>
      <c r="AG148" s="187"/>
      <c r="AH148" s="187"/>
      <c r="AI148" s="187"/>
      <c r="AJ148" s="187"/>
      <c r="AK148" s="187"/>
      <c r="AL148" s="187"/>
      <c r="AM148" s="208"/>
      <c r="AN148" s="189">
        <f t="shared" si="36"/>
        <v>0</v>
      </c>
      <c r="AO148" s="190"/>
      <c r="AP148" s="190"/>
      <c r="AQ148" s="190"/>
      <c r="AR148" s="190"/>
      <c r="AS148" s="190"/>
      <c r="AT148" s="190"/>
      <c r="AU148" s="190"/>
      <c r="AV148" s="190"/>
      <c r="AW148" s="190"/>
      <c r="AX148" s="190"/>
      <c r="AY148" s="190"/>
      <c r="AZ148" s="190"/>
      <c r="BA148" s="190"/>
      <c r="BB148" s="190"/>
      <c r="BC148" s="190"/>
      <c r="BD148" s="190"/>
      <c r="BE148" s="190"/>
      <c r="BF148" s="190"/>
      <c r="BG148" s="190"/>
      <c r="BH148" s="190"/>
      <c r="BI148" s="190"/>
      <c r="BJ148" s="190"/>
    </row>
    <row r="149" spans="1:62" s="191" customFormat="1" ht="11.25" hidden="1" customHeight="1">
      <c r="A149" s="235" t="s">
        <v>117</v>
      </c>
      <c r="B149" s="210"/>
      <c r="C149" s="185"/>
      <c r="D149" s="181"/>
      <c r="E149" s="183"/>
      <c r="F149" s="182"/>
      <c r="G149" s="181"/>
      <c r="H149" s="183"/>
      <c r="I149" s="180"/>
      <c r="J149" s="181"/>
      <c r="K149" s="185"/>
      <c r="L149" s="185"/>
      <c r="M149" s="185"/>
      <c r="N149" s="185"/>
      <c r="O149" s="186">
        <f t="shared" si="34"/>
        <v>0</v>
      </c>
      <c r="P149" s="186"/>
      <c r="Q149" s="187">
        <f t="shared" si="41"/>
        <v>0</v>
      </c>
      <c r="R149" s="187"/>
      <c r="S149" s="186">
        <f t="shared" si="37"/>
        <v>0</v>
      </c>
      <c r="T149" s="186"/>
      <c r="U149" s="254">
        <f t="shared" si="38"/>
        <v>0</v>
      </c>
      <c r="V149" s="254"/>
      <c r="W149" s="186"/>
      <c r="X149" s="186"/>
      <c r="Y149" s="186"/>
      <c r="Z149" s="186"/>
      <c r="AA149" s="208"/>
      <c r="AB149" s="187"/>
      <c r="AC149" s="187"/>
      <c r="AD149" s="187"/>
      <c r="AE149" s="187"/>
      <c r="AF149" s="187"/>
      <c r="AG149" s="187"/>
      <c r="AH149" s="187"/>
      <c r="AI149" s="187"/>
      <c r="AJ149" s="187"/>
      <c r="AK149" s="187"/>
      <c r="AL149" s="187"/>
      <c r="AM149" s="208"/>
      <c r="AN149" s="189">
        <f t="shared" si="36"/>
        <v>0</v>
      </c>
      <c r="AO149" s="190"/>
      <c r="AP149" s="190"/>
      <c r="AQ149" s="190"/>
      <c r="AR149" s="190"/>
      <c r="AS149" s="190"/>
      <c r="AT149" s="190"/>
      <c r="AU149" s="190"/>
      <c r="AV149" s="190"/>
      <c r="AW149" s="190"/>
      <c r="AX149" s="190"/>
      <c r="AY149" s="190"/>
      <c r="AZ149" s="190"/>
      <c r="BA149" s="190"/>
      <c r="BB149" s="190"/>
      <c r="BC149" s="190"/>
      <c r="BD149" s="190"/>
      <c r="BE149" s="190"/>
      <c r="BF149" s="190"/>
      <c r="BG149" s="190"/>
      <c r="BH149" s="190"/>
      <c r="BI149" s="190"/>
      <c r="BJ149" s="190"/>
    </row>
    <row r="150" spans="1:62" s="191" customFormat="1" ht="11.25" hidden="1" customHeight="1">
      <c r="A150" s="235" t="s">
        <v>118</v>
      </c>
      <c r="B150" s="210"/>
      <c r="C150" s="185"/>
      <c r="D150" s="181"/>
      <c r="E150" s="183"/>
      <c r="F150" s="182"/>
      <c r="G150" s="181"/>
      <c r="H150" s="183"/>
      <c r="I150" s="180"/>
      <c r="J150" s="181"/>
      <c r="K150" s="185"/>
      <c r="L150" s="185"/>
      <c r="M150" s="185"/>
      <c r="N150" s="185"/>
      <c r="O150" s="186">
        <f t="shared" si="34"/>
        <v>0</v>
      </c>
      <c r="P150" s="186"/>
      <c r="Q150" s="187">
        <f t="shared" si="41"/>
        <v>0</v>
      </c>
      <c r="R150" s="187"/>
      <c r="S150" s="186">
        <f t="shared" si="37"/>
        <v>0</v>
      </c>
      <c r="T150" s="186"/>
      <c r="U150" s="254">
        <f t="shared" si="38"/>
        <v>0</v>
      </c>
      <c r="V150" s="254"/>
      <c r="W150" s="186"/>
      <c r="X150" s="186"/>
      <c r="Y150" s="186"/>
      <c r="Z150" s="186"/>
      <c r="AA150" s="208"/>
      <c r="AB150" s="187"/>
      <c r="AC150" s="187"/>
      <c r="AD150" s="187"/>
      <c r="AE150" s="187"/>
      <c r="AF150" s="187"/>
      <c r="AG150" s="187"/>
      <c r="AH150" s="187"/>
      <c r="AI150" s="187"/>
      <c r="AJ150" s="187"/>
      <c r="AK150" s="187"/>
      <c r="AL150" s="187"/>
      <c r="AM150" s="208"/>
      <c r="AN150" s="189">
        <f t="shared" si="36"/>
        <v>0</v>
      </c>
      <c r="AO150" s="190"/>
      <c r="AP150" s="190"/>
      <c r="AQ150" s="190"/>
      <c r="AR150" s="190"/>
      <c r="AS150" s="190"/>
      <c r="AT150" s="190"/>
      <c r="AU150" s="190"/>
      <c r="AV150" s="190"/>
      <c r="AW150" s="190"/>
      <c r="AX150" s="190"/>
      <c r="AY150" s="190"/>
      <c r="AZ150" s="190"/>
      <c r="BA150" s="190"/>
      <c r="BB150" s="190"/>
      <c r="BC150" s="190"/>
      <c r="BD150" s="190"/>
      <c r="BE150" s="190"/>
      <c r="BF150" s="190"/>
      <c r="BG150" s="190"/>
      <c r="BH150" s="190"/>
      <c r="BI150" s="190"/>
      <c r="BJ150" s="190"/>
    </row>
    <row r="151" spans="1:62" s="191" customFormat="1" ht="11.25" hidden="1" customHeight="1">
      <c r="A151" s="235" t="s">
        <v>119</v>
      </c>
      <c r="B151" s="210"/>
      <c r="C151" s="185"/>
      <c r="D151" s="181"/>
      <c r="E151" s="183"/>
      <c r="F151" s="182"/>
      <c r="G151" s="181"/>
      <c r="H151" s="183"/>
      <c r="I151" s="180"/>
      <c r="J151" s="181"/>
      <c r="K151" s="185"/>
      <c r="L151" s="185"/>
      <c r="M151" s="185"/>
      <c r="N151" s="185"/>
      <c r="O151" s="186">
        <f t="shared" si="34"/>
        <v>0</v>
      </c>
      <c r="P151" s="186"/>
      <c r="Q151" s="187">
        <f t="shared" si="41"/>
        <v>0</v>
      </c>
      <c r="R151" s="187"/>
      <c r="S151" s="186">
        <f t="shared" si="37"/>
        <v>0</v>
      </c>
      <c r="T151" s="186"/>
      <c r="U151" s="254">
        <f t="shared" si="38"/>
        <v>0</v>
      </c>
      <c r="V151" s="254"/>
      <c r="W151" s="186"/>
      <c r="X151" s="186"/>
      <c r="Y151" s="186"/>
      <c r="Z151" s="186"/>
      <c r="AA151" s="208"/>
      <c r="AB151" s="187"/>
      <c r="AC151" s="187"/>
      <c r="AD151" s="187"/>
      <c r="AE151" s="187"/>
      <c r="AF151" s="187"/>
      <c r="AG151" s="187"/>
      <c r="AH151" s="187"/>
      <c r="AI151" s="187"/>
      <c r="AJ151" s="187"/>
      <c r="AK151" s="187"/>
      <c r="AL151" s="187"/>
      <c r="AM151" s="208"/>
      <c r="AN151" s="189">
        <f t="shared" si="36"/>
        <v>0</v>
      </c>
      <c r="AO151" s="190"/>
      <c r="AP151" s="190"/>
      <c r="AQ151" s="190"/>
      <c r="AR151" s="190"/>
      <c r="AS151" s="190"/>
      <c r="AT151" s="190"/>
      <c r="AU151" s="190"/>
      <c r="AV151" s="190"/>
      <c r="AW151" s="190"/>
      <c r="AX151" s="190"/>
      <c r="AY151" s="190"/>
      <c r="AZ151" s="190"/>
      <c r="BA151" s="190"/>
      <c r="BB151" s="190"/>
      <c r="BC151" s="190"/>
      <c r="BD151" s="190"/>
      <c r="BE151" s="190"/>
      <c r="BF151" s="190"/>
      <c r="BG151" s="190"/>
      <c r="BH151" s="190"/>
      <c r="BI151" s="190"/>
      <c r="BJ151" s="190"/>
    </row>
    <row r="152" spans="1:62" s="191" customFormat="1" ht="11.25" hidden="1" customHeight="1">
      <c r="A152" s="235" t="s">
        <v>120</v>
      </c>
      <c r="B152" s="210"/>
      <c r="C152" s="185"/>
      <c r="D152" s="181"/>
      <c r="E152" s="183"/>
      <c r="F152" s="182"/>
      <c r="G152" s="181"/>
      <c r="H152" s="183"/>
      <c r="I152" s="180"/>
      <c r="J152" s="181"/>
      <c r="K152" s="185"/>
      <c r="L152" s="185"/>
      <c r="M152" s="185"/>
      <c r="N152" s="185"/>
      <c r="O152" s="186">
        <f t="shared" si="34"/>
        <v>0</v>
      </c>
      <c r="P152" s="186"/>
      <c r="Q152" s="187">
        <f t="shared" si="41"/>
        <v>0</v>
      </c>
      <c r="R152" s="187"/>
      <c r="S152" s="186">
        <f t="shared" si="37"/>
        <v>0</v>
      </c>
      <c r="T152" s="186"/>
      <c r="U152" s="254">
        <f t="shared" si="38"/>
        <v>0</v>
      </c>
      <c r="V152" s="254"/>
      <c r="W152" s="186"/>
      <c r="X152" s="186"/>
      <c r="Y152" s="186"/>
      <c r="Z152" s="186"/>
      <c r="AA152" s="208"/>
      <c r="AB152" s="187"/>
      <c r="AC152" s="187"/>
      <c r="AD152" s="187"/>
      <c r="AE152" s="187"/>
      <c r="AF152" s="187"/>
      <c r="AG152" s="187"/>
      <c r="AH152" s="187"/>
      <c r="AI152" s="187"/>
      <c r="AJ152" s="187"/>
      <c r="AK152" s="187"/>
      <c r="AL152" s="187"/>
      <c r="AM152" s="208"/>
      <c r="AN152" s="189">
        <f t="shared" si="36"/>
        <v>0</v>
      </c>
      <c r="AO152" s="190"/>
      <c r="AP152" s="190"/>
      <c r="AQ152" s="190"/>
      <c r="AR152" s="190"/>
      <c r="AS152" s="190"/>
      <c r="AT152" s="190"/>
      <c r="AU152" s="190"/>
      <c r="AV152" s="190"/>
      <c r="AW152" s="190"/>
      <c r="AX152" s="190"/>
      <c r="AY152" s="190"/>
      <c r="AZ152" s="190"/>
      <c r="BA152" s="190"/>
      <c r="BB152" s="190"/>
      <c r="BC152" s="190"/>
      <c r="BD152" s="190"/>
      <c r="BE152" s="190"/>
      <c r="BF152" s="190"/>
      <c r="BG152" s="190"/>
      <c r="BH152" s="190"/>
      <c r="BI152" s="190"/>
      <c r="BJ152" s="190"/>
    </row>
    <row r="153" spans="1:62" s="191" customFormat="1" ht="11.25" hidden="1" customHeight="1">
      <c r="A153" s="235" t="s">
        <v>121</v>
      </c>
      <c r="B153" s="210"/>
      <c r="C153" s="185"/>
      <c r="D153" s="181"/>
      <c r="E153" s="183"/>
      <c r="F153" s="182"/>
      <c r="G153" s="181"/>
      <c r="H153" s="183"/>
      <c r="I153" s="180"/>
      <c r="J153" s="181"/>
      <c r="K153" s="185"/>
      <c r="L153" s="185"/>
      <c r="M153" s="185"/>
      <c r="N153" s="185"/>
      <c r="O153" s="186">
        <f t="shared" si="34"/>
        <v>0</v>
      </c>
      <c r="P153" s="186"/>
      <c r="Q153" s="187">
        <f t="shared" si="41"/>
        <v>0</v>
      </c>
      <c r="R153" s="187"/>
      <c r="S153" s="186">
        <f t="shared" si="37"/>
        <v>0</v>
      </c>
      <c r="T153" s="186"/>
      <c r="U153" s="254">
        <f t="shared" si="38"/>
        <v>0</v>
      </c>
      <c r="V153" s="254"/>
      <c r="W153" s="186"/>
      <c r="X153" s="186"/>
      <c r="Y153" s="186"/>
      <c r="Z153" s="186"/>
      <c r="AA153" s="208"/>
      <c r="AB153" s="187"/>
      <c r="AC153" s="187"/>
      <c r="AD153" s="187"/>
      <c r="AE153" s="187"/>
      <c r="AF153" s="187"/>
      <c r="AG153" s="187"/>
      <c r="AH153" s="187"/>
      <c r="AI153" s="187"/>
      <c r="AJ153" s="187"/>
      <c r="AK153" s="187"/>
      <c r="AL153" s="187"/>
      <c r="AM153" s="208"/>
      <c r="AN153" s="189">
        <f t="shared" si="36"/>
        <v>0</v>
      </c>
      <c r="AO153" s="190"/>
      <c r="AP153" s="190"/>
      <c r="AQ153" s="190"/>
      <c r="AR153" s="190"/>
      <c r="AS153" s="190"/>
      <c r="AT153" s="190"/>
      <c r="AU153" s="190"/>
      <c r="AV153" s="190"/>
      <c r="AW153" s="190"/>
      <c r="AX153" s="190"/>
      <c r="AY153" s="190"/>
      <c r="AZ153" s="190"/>
      <c r="BA153" s="190"/>
      <c r="BB153" s="190"/>
      <c r="BC153" s="190"/>
      <c r="BD153" s="190"/>
      <c r="BE153" s="190"/>
      <c r="BF153" s="190"/>
      <c r="BG153" s="190"/>
      <c r="BH153" s="190"/>
      <c r="BI153" s="190"/>
      <c r="BJ153" s="190"/>
    </row>
    <row r="154" spans="1:62" s="191" customFormat="1" ht="11.25" hidden="1" customHeight="1">
      <c r="A154" s="235" t="s">
        <v>122</v>
      </c>
      <c r="B154" s="210"/>
      <c r="C154" s="185"/>
      <c r="D154" s="181"/>
      <c r="E154" s="183"/>
      <c r="F154" s="182"/>
      <c r="G154" s="181"/>
      <c r="H154" s="183"/>
      <c r="I154" s="180"/>
      <c r="J154" s="181"/>
      <c r="K154" s="185"/>
      <c r="L154" s="185"/>
      <c r="M154" s="185"/>
      <c r="N154" s="185"/>
      <c r="O154" s="186">
        <f t="shared" si="34"/>
        <v>0</v>
      </c>
      <c r="P154" s="186"/>
      <c r="Q154" s="187">
        <f t="shared" si="41"/>
        <v>0</v>
      </c>
      <c r="R154" s="187"/>
      <c r="S154" s="186">
        <f t="shared" si="37"/>
        <v>0</v>
      </c>
      <c r="T154" s="186"/>
      <c r="U154" s="254">
        <f t="shared" si="38"/>
        <v>0</v>
      </c>
      <c r="V154" s="254"/>
      <c r="W154" s="186"/>
      <c r="X154" s="186"/>
      <c r="Y154" s="186"/>
      <c r="Z154" s="186"/>
      <c r="AA154" s="208"/>
      <c r="AB154" s="187"/>
      <c r="AC154" s="187"/>
      <c r="AD154" s="187"/>
      <c r="AE154" s="187"/>
      <c r="AF154" s="187"/>
      <c r="AG154" s="187"/>
      <c r="AH154" s="187"/>
      <c r="AI154" s="187"/>
      <c r="AJ154" s="187"/>
      <c r="AK154" s="187"/>
      <c r="AL154" s="187"/>
      <c r="AM154" s="208"/>
      <c r="AN154" s="189">
        <f t="shared" si="36"/>
        <v>0</v>
      </c>
      <c r="AO154" s="190"/>
      <c r="AP154" s="190"/>
      <c r="AQ154" s="190"/>
      <c r="AR154" s="190"/>
      <c r="AS154" s="190"/>
      <c r="AT154" s="190"/>
      <c r="AU154" s="190"/>
      <c r="AV154" s="190"/>
      <c r="AW154" s="190"/>
      <c r="AX154" s="190"/>
      <c r="AY154" s="190"/>
      <c r="AZ154" s="190"/>
      <c r="BA154" s="190"/>
      <c r="BB154" s="190"/>
      <c r="BC154" s="190"/>
      <c r="BD154" s="190"/>
      <c r="BE154" s="190"/>
      <c r="BF154" s="190"/>
      <c r="BG154" s="190"/>
      <c r="BH154" s="190"/>
      <c r="BI154" s="190"/>
      <c r="BJ154" s="190"/>
    </row>
    <row r="155" spans="1:62" s="191" customFormat="1" ht="11.25" hidden="1" customHeight="1">
      <c r="A155" s="235" t="s">
        <v>123</v>
      </c>
      <c r="B155" s="210"/>
      <c r="C155" s="185"/>
      <c r="D155" s="181"/>
      <c r="E155" s="183"/>
      <c r="F155" s="182"/>
      <c r="G155" s="181"/>
      <c r="H155" s="183"/>
      <c r="I155" s="180"/>
      <c r="J155" s="181"/>
      <c r="K155" s="185"/>
      <c r="L155" s="185"/>
      <c r="M155" s="185"/>
      <c r="N155" s="185"/>
      <c r="O155" s="186">
        <f t="shared" si="34"/>
        <v>0</v>
      </c>
      <c r="P155" s="186"/>
      <c r="Q155" s="187">
        <f t="shared" si="41"/>
        <v>0</v>
      </c>
      <c r="R155" s="187"/>
      <c r="S155" s="186">
        <f t="shared" si="37"/>
        <v>0</v>
      </c>
      <c r="T155" s="186"/>
      <c r="U155" s="254">
        <f t="shared" si="38"/>
        <v>0</v>
      </c>
      <c r="V155" s="254"/>
      <c r="W155" s="186"/>
      <c r="X155" s="186"/>
      <c r="Y155" s="186"/>
      <c r="Z155" s="186"/>
      <c r="AA155" s="208"/>
      <c r="AB155" s="187"/>
      <c r="AC155" s="187"/>
      <c r="AD155" s="187"/>
      <c r="AE155" s="187"/>
      <c r="AF155" s="187"/>
      <c r="AG155" s="187"/>
      <c r="AH155" s="187"/>
      <c r="AI155" s="187"/>
      <c r="AJ155" s="187"/>
      <c r="AK155" s="187"/>
      <c r="AL155" s="187"/>
      <c r="AM155" s="208"/>
      <c r="AN155" s="189">
        <f t="shared" si="36"/>
        <v>0</v>
      </c>
      <c r="AO155" s="190"/>
      <c r="AP155" s="190"/>
      <c r="AQ155" s="190"/>
      <c r="AR155" s="190"/>
      <c r="AS155" s="190"/>
      <c r="AT155" s="190"/>
      <c r="AU155" s="190"/>
      <c r="AV155" s="190"/>
      <c r="AW155" s="190"/>
      <c r="AX155" s="190"/>
      <c r="AY155" s="190"/>
      <c r="AZ155" s="190"/>
      <c r="BA155" s="190"/>
      <c r="BB155" s="190"/>
      <c r="BC155" s="190"/>
      <c r="BD155" s="190"/>
      <c r="BE155" s="190"/>
      <c r="BF155" s="190"/>
      <c r="BG155" s="190"/>
      <c r="BH155" s="190"/>
      <c r="BI155" s="190"/>
      <c r="BJ155" s="190"/>
    </row>
    <row r="156" spans="1:62" s="191" customFormat="1" ht="11.25" hidden="1" customHeight="1">
      <c r="A156" s="235" t="s">
        <v>124</v>
      </c>
      <c r="B156" s="210"/>
      <c r="C156" s="185"/>
      <c r="D156" s="181"/>
      <c r="E156" s="183"/>
      <c r="F156" s="182"/>
      <c r="G156" s="181"/>
      <c r="H156" s="183"/>
      <c r="I156" s="180"/>
      <c r="J156" s="181"/>
      <c r="K156" s="185"/>
      <c r="L156" s="185"/>
      <c r="M156" s="185"/>
      <c r="N156" s="185"/>
      <c r="O156" s="186">
        <f t="shared" si="34"/>
        <v>0</v>
      </c>
      <c r="P156" s="186"/>
      <c r="Q156" s="187">
        <f t="shared" si="41"/>
        <v>0</v>
      </c>
      <c r="R156" s="187"/>
      <c r="S156" s="186">
        <f t="shared" si="37"/>
        <v>0</v>
      </c>
      <c r="T156" s="186"/>
      <c r="U156" s="254">
        <f t="shared" si="38"/>
        <v>0</v>
      </c>
      <c r="V156" s="254"/>
      <c r="W156" s="186"/>
      <c r="X156" s="186"/>
      <c r="Y156" s="186"/>
      <c r="Z156" s="186"/>
      <c r="AA156" s="208"/>
      <c r="AB156" s="187"/>
      <c r="AC156" s="187"/>
      <c r="AD156" s="187"/>
      <c r="AE156" s="187"/>
      <c r="AF156" s="187"/>
      <c r="AG156" s="187"/>
      <c r="AH156" s="187"/>
      <c r="AI156" s="187"/>
      <c r="AJ156" s="187"/>
      <c r="AK156" s="187"/>
      <c r="AL156" s="187"/>
      <c r="AM156" s="208"/>
      <c r="AN156" s="189">
        <f t="shared" si="36"/>
        <v>0</v>
      </c>
      <c r="AO156" s="190"/>
      <c r="AP156" s="190"/>
      <c r="AQ156" s="190"/>
      <c r="AR156" s="190"/>
      <c r="AS156" s="190"/>
      <c r="AT156" s="190"/>
      <c r="AU156" s="190"/>
      <c r="AV156" s="190"/>
      <c r="AW156" s="190"/>
      <c r="AX156" s="190"/>
      <c r="AY156" s="190"/>
      <c r="AZ156" s="190"/>
      <c r="BA156" s="190"/>
      <c r="BB156" s="190"/>
      <c r="BC156" s="190"/>
      <c r="BD156" s="190"/>
      <c r="BE156" s="190"/>
      <c r="BF156" s="190"/>
      <c r="BG156" s="190"/>
      <c r="BH156" s="190"/>
      <c r="BI156" s="190"/>
      <c r="BJ156" s="190"/>
    </row>
    <row r="157" spans="1:62" s="191" customFormat="1" ht="11.25" hidden="1" customHeight="1">
      <c r="A157" s="235" t="s">
        <v>125</v>
      </c>
      <c r="B157" s="210"/>
      <c r="C157" s="185"/>
      <c r="D157" s="181"/>
      <c r="E157" s="183"/>
      <c r="F157" s="182"/>
      <c r="G157" s="181"/>
      <c r="H157" s="183"/>
      <c r="I157" s="180"/>
      <c r="J157" s="181"/>
      <c r="K157" s="185"/>
      <c r="L157" s="185"/>
      <c r="M157" s="185"/>
      <c r="N157" s="185"/>
      <c r="O157" s="186">
        <f t="shared" si="34"/>
        <v>0</v>
      </c>
      <c r="P157" s="186"/>
      <c r="Q157" s="187">
        <f t="shared" si="41"/>
        <v>0</v>
      </c>
      <c r="R157" s="187"/>
      <c r="S157" s="186">
        <f t="shared" si="37"/>
        <v>0</v>
      </c>
      <c r="T157" s="186"/>
      <c r="U157" s="254">
        <f t="shared" si="38"/>
        <v>0</v>
      </c>
      <c r="V157" s="254"/>
      <c r="W157" s="186"/>
      <c r="X157" s="186"/>
      <c r="Y157" s="186"/>
      <c r="Z157" s="186"/>
      <c r="AA157" s="208"/>
      <c r="AB157" s="187"/>
      <c r="AC157" s="187"/>
      <c r="AD157" s="187"/>
      <c r="AE157" s="187"/>
      <c r="AF157" s="187"/>
      <c r="AG157" s="187"/>
      <c r="AH157" s="187"/>
      <c r="AI157" s="187"/>
      <c r="AJ157" s="187"/>
      <c r="AK157" s="187"/>
      <c r="AL157" s="187"/>
      <c r="AM157" s="208"/>
      <c r="AN157" s="189">
        <f t="shared" si="36"/>
        <v>0</v>
      </c>
      <c r="AO157" s="190"/>
      <c r="AP157" s="190"/>
      <c r="AQ157" s="190"/>
      <c r="AR157" s="190"/>
      <c r="AS157" s="190"/>
      <c r="AT157" s="190"/>
      <c r="AU157" s="190"/>
      <c r="AV157" s="190"/>
      <c r="AW157" s="190"/>
      <c r="AX157" s="190"/>
      <c r="AY157" s="190"/>
      <c r="AZ157" s="190"/>
      <c r="BA157" s="190"/>
      <c r="BB157" s="190"/>
      <c r="BC157" s="190"/>
      <c r="BD157" s="190"/>
      <c r="BE157" s="190"/>
      <c r="BF157" s="190"/>
      <c r="BG157" s="190"/>
      <c r="BH157" s="190"/>
      <c r="BI157" s="190"/>
      <c r="BJ157" s="190"/>
    </row>
    <row r="158" spans="1:62" s="191" customFormat="1" ht="11.25" hidden="1" customHeight="1">
      <c r="A158" s="235" t="s">
        <v>126</v>
      </c>
      <c r="B158" s="210"/>
      <c r="C158" s="185"/>
      <c r="D158" s="181"/>
      <c r="E158" s="183"/>
      <c r="F158" s="182"/>
      <c r="G158" s="181"/>
      <c r="H158" s="183"/>
      <c r="I158" s="180"/>
      <c r="J158" s="181"/>
      <c r="K158" s="185"/>
      <c r="L158" s="185"/>
      <c r="M158" s="185"/>
      <c r="N158" s="185"/>
      <c r="O158" s="186">
        <f t="shared" si="34"/>
        <v>0</v>
      </c>
      <c r="P158" s="186"/>
      <c r="Q158" s="187">
        <f t="shared" si="41"/>
        <v>0</v>
      </c>
      <c r="R158" s="187"/>
      <c r="S158" s="186">
        <f t="shared" si="37"/>
        <v>0</v>
      </c>
      <c r="T158" s="186"/>
      <c r="U158" s="254">
        <f t="shared" si="38"/>
        <v>0</v>
      </c>
      <c r="V158" s="254"/>
      <c r="W158" s="186"/>
      <c r="X158" s="186"/>
      <c r="Y158" s="186"/>
      <c r="Z158" s="186"/>
      <c r="AA158" s="208"/>
      <c r="AB158" s="187"/>
      <c r="AC158" s="187"/>
      <c r="AD158" s="187"/>
      <c r="AE158" s="187"/>
      <c r="AF158" s="187"/>
      <c r="AG158" s="187"/>
      <c r="AH158" s="187"/>
      <c r="AI158" s="187"/>
      <c r="AJ158" s="187"/>
      <c r="AK158" s="187"/>
      <c r="AL158" s="187"/>
      <c r="AM158" s="208"/>
      <c r="AN158" s="189">
        <f t="shared" si="36"/>
        <v>0</v>
      </c>
      <c r="AO158" s="190"/>
      <c r="AP158" s="190"/>
      <c r="AQ158" s="190"/>
      <c r="AR158" s="190"/>
      <c r="AS158" s="190"/>
      <c r="AT158" s="190"/>
      <c r="AU158" s="190"/>
      <c r="AV158" s="190"/>
      <c r="AW158" s="190"/>
      <c r="AX158" s="190"/>
      <c r="AY158" s="190"/>
      <c r="AZ158" s="190"/>
      <c r="BA158" s="190"/>
      <c r="BB158" s="190"/>
      <c r="BC158" s="190"/>
      <c r="BD158" s="190"/>
      <c r="BE158" s="190"/>
      <c r="BF158" s="190"/>
      <c r="BG158" s="190"/>
      <c r="BH158" s="190"/>
      <c r="BI158" s="190"/>
      <c r="BJ158" s="190"/>
    </row>
    <row r="159" spans="1:62" s="191" customFormat="1" ht="11.25" hidden="1" customHeight="1">
      <c r="A159" s="235" t="s">
        <v>127</v>
      </c>
      <c r="B159" s="210"/>
      <c r="C159" s="185"/>
      <c r="D159" s="181"/>
      <c r="E159" s="183"/>
      <c r="F159" s="182"/>
      <c r="G159" s="181"/>
      <c r="H159" s="183"/>
      <c r="I159" s="180"/>
      <c r="J159" s="181"/>
      <c r="K159" s="185"/>
      <c r="L159" s="185"/>
      <c r="M159" s="185"/>
      <c r="N159" s="185"/>
      <c r="O159" s="186">
        <f t="shared" si="34"/>
        <v>0</v>
      </c>
      <c r="P159" s="186"/>
      <c r="Q159" s="187">
        <f t="shared" si="41"/>
        <v>0</v>
      </c>
      <c r="R159" s="187"/>
      <c r="S159" s="186">
        <f t="shared" si="37"/>
        <v>0</v>
      </c>
      <c r="T159" s="186"/>
      <c r="U159" s="254">
        <f t="shared" si="38"/>
        <v>0</v>
      </c>
      <c r="V159" s="254"/>
      <c r="W159" s="186"/>
      <c r="X159" s="186"/>
      <c r="Y159" s="186"/>
      <c r="Z159" s="186"/>
      <c r="AA159" s="208"/>
      <c r="AB159" s="187"/>
      <c r="AC159" s="187"/>
      <c r="AD159" s="187"/>
      <c r="AE159" s="187"/>
      <c r="AF159" s="187"/>
      <c r="AG159" s="187"/>
      <c r="AH159" s="187"/>
      <c r="AI159" s="187"/>
      <c r="AJ159" s="187"/>
      <c r="AK159" s="187"/>
      <c r="AL159" s="187"/>
      <c r="AM159" s="208"/>
      <c r="AN159" s="189">
        <f t="shared" si="36"/>
        <v>0</v>
      </c>
      <c r="AO159" s="190"/>
      <c r="AP159" s="190"/>
      <c r="AQ159" s="190"/>
      <c r="AR159" s="190"/>
      <c r="AS159" s="190"/>
      <c r="AT159" s="190"/>
      <c r="AU159" s="190"/>
      <c r="AV159" s="190"/>
      <c r="AW159" s="190"/>
      <c r="AX159" s="190"/>
      <c r="AY159" s="190"/>
      <c r="AZ159" s="190"/>
      <c r="BA159" s="190"/>
      <c r="BB159" s="190"/>
      <c r="BC159" s="190"/>
      <c r="BD159" s="190"/>
      <c r="BE159" s="190"/>
      <c r="BF159" s="190"/>
      <c r="BG159" s="190"/>
      <c r="BH159" s="190"/>
      <c r="BI159" s="190"/>
      <c r="BJ159" s="190"/>
    </row>
    <row r="160" spans="1:62" s="191" customFormat="1" ht="11.25" hidden="1" customHeight="1">
      <c r="A160" s="235" t="s">
        <v>128</v>
      </c>
      <c r="B160" s="210"/>
      <c r="C160" s="185"/>
      <c r="D160" s="181"/>
      <c r="E160" s="183"/>
      <c r="F160" s="182"/>
      <c r="G160" s="181"/>
      <c r="H160" s="183"/>
      <c r="I160" s="180"/>
      <c r="J160" s="181"/>
      <c r="K160" s="185"/>
      <c r="L160" s="185"/>
      <c r="M160" s="185"/>
      <c r="N160" s="185"/>
      <c r="O160" s="186">
        <f t="shared" si="34"/>
        <v>0</v>
      </c>
      <c r="P160" s="186"/>
      <c r="Q160" s="187">
        <f t="shared" si="41"/>
        <v>0</v>
      </c>
      <c r="R160" s="187"/>
      <c r="S160" s="186">
        <f t="shared" si="37"/>
        <v>0</v>
      </c>
      <c r="T160" s="186"/>
      <c r="U160" s="254">
        <f t="shared" si="38"/>
        <v>0</v>
      </c>
      <c r="V160" s="254"/>
      <c r="W160" s="186"/>
      <c r="X160" s="186"/>
      <c r="Y160" s="186"/>
      <c r="Z160" s="186"/>
      <c r="AA160" s="208"/>
      <c r="AB160" s="187"/>
      <c r="AC160" s="187"/>
      <c r="AD160" s="187"/>
      <c r="AE160" s="187"/>
      <c r="AF160" s="187"/>
      <c r="AG160" s="187"/>
      <c r="AH160" s="187"/>
      <c r="AI160" s="187"/>
      <c r="AJ160" s="187"/>
      <c r="AK160" s="187"/>
      <c r="AL160" s="187"/>
      <c r="AM160" s="208"/>
      <c r="AN160" s="189">
        <f t="shared" si="36"/>
        <v>0</v>
      </c>
      <c r="AO160" s="190"/>
      <c r="AP160" s="190"/>
      <c r="AQ160" s="190"/>
      <c r="AR160" s="190"/>
      <c r="AS160" s="190"/>
      <c r="AT160" s="190"/>
      <c r="AU160" s="190"/>
      <c r="AV160" s="190"/>
      <c r="AW160" s="190"/>
      <c r="AX160" s="190"/>
      <c r="AY160" s="190"/>
      <c r="AZ160" s="190"/>
      <c r="BA160" s="190"/>
      <c r="BB160" s="190"/>
      <c r="BC160" s="190"/>
      <c r="BD160" s="190"/>
      <c r="BE160" s="190"/>
      <c r="BF160" s="190"/>
      <c r="BG160" s="190"/>
      <c r="BH160" s="190"/>
      <c r="BI160" s="190"/>
      <c r="BJ160" s="190"/>
    </row>
    <row r="161" spans="1:62" s="191" customFormat="1" ht="11.25" hidden="1" customHeight="1">
      <c r="A161" s="235" t="s">
        <v>129</v>
      </c>
      <c r="B161" s="210"/>
      <c r="C161" s="185"/>
      <c r="D161" s="181"/>
      <c r="E161" s="183"/>
      <c r="F161" s="182"/>
      <c r="G161" s="181"/>
      <c r="H161" s="183"/>
      <c r="I161" s="180"/>
      <c r="J161" s="181"/>
      <c r="K161" s="185"/>
      <c r="L161" s="185"/>
      <c r="M161" s="185"/>
      <c r="N161" s="185"/>
      <c r="O161" s="186">
        <f t="shared" si="34"/>
        <v>0</v>
      </c>
      <c r="P161" s="186"/>
      <c r="Q161" s="187">
        <f t="shared" si="41"/>
        <v>0</v>
      </c>
      <c r="R161" s="187"/>
      <c r="S161" s="186">
        <f t="shared" si="37"/>
        <v>0</v>
      </c>
      <c r="T161" s="186"/>
      <c r="U161" s="254">
        <f t="shared" si="38"/>
        <v>0</v>
      </c>
      <c r="V161" s="254"/>
      <c r="W161" s="186"/>
      <c r="X161" s="186"/>
      <c r="Y161" s="186"/>
      <c r="Z161" s="186"/>
      <c r="AA161" s="208"/>
      <c r="AB161" s="187"/>
      <c r="AC161" s="187"/>
      <c r="AD161" s="187"/>
      <c r="AE161" s="187"/>
      <c r="AF161" s="187"/>
      <c r="AG161" s="187"/>
      <c r="AH161" s="187"/>
      <c r="AI161" s="187"/>
      <c r="AJ161" s="187"/>
      <c r="AK161" s="187"/>
      <c r="AL161" s="187"/>
      <c r="AM161" s="208"/>
      <c r="AN161" s="189">
        <f t="shared" si="36"/>
        <v>0</v>
      </c>
      <c r="AO161" s="190"/>
      <c r="AP161" s="190"/>
      <c r="AQ161" s="190"/>
      <c r="AR161" s="190"/>
      <c r="AS161" s="190"/>
      <c r="AT161" s="190"/>
      <c r="AU161" s="190"/>
      <c r="AV161" s="190"/>
      <c r="AW161" s="190"/>
      <c r="AX161" s="190"/>
      <c r="AY161" s="190"/>
      <c r="AZ161" s="190"/>
      <c r="BA161" s="190"/>
      <c r="BB161" s="190"/>
      <c r="BC161" s="190"/>
      <c r="BD161" s="190"/>
      <c r="BE161" s="190"/>
      <c r="BF161" s="190"/>
      <c r="BG161" s="190"/>
      <c r="BH161" s="190"/>
      <c r="BI161" s="190"/>
      <c r="BJ161" s="190"/>
    </row>
    <row r="162" spans="1:62" s="191" customFormat="1" ht="11.25" hidden="1" customHeight="1">
      <c r="A162" s="235" t="s">
        <v>130</v>
      </c>
      <c r="B162" s="210"/>
      <c r="C162" s="185"/>
      <c r="D162" s="181"/>
      <c r="E162" s="183"/>
      <c r="F162" s="182"/>
      <c r="G162" s="181"/>
      <c r="H162" s="183"/>
      <c r="I162" s="180"/>
      <c r="J162" s="181"/>
      <c r="K162" s="185"/>
      <c r="L162" s="185"/>
      <c r="M162" s="185"/>
      <c r="N162" s="185"/>
      <c r="O162" s="186">
        <f t="shared" si="34"/>
        <v>0</v>
      </c>
      <c r="P162" s="186"/>
      <c r="Q162" s="187">
        <f t="shared" si="41"/>
        <v>0</v>
      </c>
      <c r="R162" s="187"/>
      <c r="S162" s="186">
        <f t="shared" si="37"/>
        <v>0</v>
      </c>
      <c r="T162" s="186"/>
      <c r="U162" s="254">
        <f t="shared" si="38"/>
        <v>0</v>
      </c>
      <c r="V162" s="254"/>
      <c r="W162" s="186"/>
      <c r="X162" s="186"/>
      <c r="Y162" s="186"/>
      <c r="Z162" s="186"/>
      <c r="AA162" s="208"/>
      <c r="AB162" s="187"/>
      <c r="AC162" s="187"/>
      <c r="AD162" s="187"/>
      <c r="AE162" s="187"/>
      <c r="AF162" s="187"/>
      <c r="AG162" s="187"/>
      <c r="AH162" s="187"/>
      <c r="AI162" s="187"/>
      <c r="AJ162" s="187"/>
      <c r="AK162" s="187"/>
      <c r="AL162" s="187"/>
      <c r="AM162" s="208"/>
      <c r="AN162" s="189">
        <f t="shared" si="36"/>
        <v>0</v>
      </c>
      <c r="AO162" s="190"/>
      <c r="AP162" s="190"/>
      <c r="AQ162" s="190"/>
      <c r="AR162" s="190"/>
      <c r="AS162" s="190"/>
      <c r="AT162" s="190"/>
      <c r="AU162" s="190"/>
      <c r="AV162" s="190"/>
      <c r="AW162" s="190"/>
      <c r="AX162" s="190"/>
      <c r="AY162" s="190"/>
      <c r="AZ162" s="190"/>
      <c r="BA162" s="190"/>
      <c r="BB162" s="190"/>
      <c r="BC162" s="190"/>
      <c r="BD162" s="190"/>
      <c r="BE162" s="190"/>
      <c r="BF162" s="190"/>
      <c r="BG162" s="190"/>
      <c r="BH162" s="190"/>
      <c r="BI162" s="190"/>
      <c r="BJ162" s="190"/>
    </row>
    <row r="163" spans="1:62" s="191" customFormat="1" ht="11.25" hidden="1" customHeight="1">
      <c r="A163" s="235" t="s">
        <v>131</v>
      </c>
      <c r="B163" s="210"/>
      <c r="C163" s="185"/>
      <c r="D163" s="181"/>
      <c r="E163" s="183"/>
      <c r="F163" s="182"/>
      <c r="G163" s="181"/>
      <c r="H163" s="183"/>
      <c r="I163" s="180"/>
      <c r="J163" s="181"/>
      <c r="K163" s="185"/>
      <c r="L163" s="185"/>
      <c r="M163" s="185"/>
      <c r="N163" s="185"/>
      <c r="O163" s="186">
        <f t="shared" si="34"/>
        <v>0</v>
      </c>
      <c r="P163" s="186"/>
      <c r="Q163" s="187">
        <f t="shared" si="41"/>
        <v>0</v>
      </c>
      <c r="R163" s="187"/>
      <c r="S163" s="186">
        <f t="shared" si="37"/>
        <v>0</v>
      </c>
      <c r="T163" s="186"/>
      <c r="U163" s="254">
        <f t="shared" si="38"/>
        <v>0</v>
      </c>
      <c r="V163" s="254"/>
      <c r="W163" s="186"/>
      <c r="X163" s="186"/>
      <c r="Y163" s="186"/>
      <c r="Z163" s="186"/>
      <c r="AA163" s="208"/>
      <c r="AB163" s="187"/>
      <c r="AC163" s="187"/>
      <c r="AD163" s="187"/>
      <c r="AE163" s="187"/>
      <c r="AF163" s="187"/>
      <c r="AG163" s="187"/>
      <c r="AH163" s="187"/>
      <c r="AI163" s="187"/>
      <c r="AJ163" s="187"/>
      <c r="AK163" s="187"/>
      <c r="AL163" s="187"/>
      <c r="AM163" s="208"/>
      <c r="AN163" s="189">
        <f t="shared" si="36"/>
        <v>0</v>
      </c>
      <c r="AO163" s="190"/>
      <c r="AP163" s="190"/>
      <c r="AQ163" s="190"/>
      <c r="AR163" s="190"/>
      <c r="AS163" s="190"/>
      <c r="AT163" s="190"/>
      <c r="AU163" s="190"/>
      <c r="AV163" s="190"/>
      <c r="AW163" s="190"/>
      <c r="AX163" s="190"/>
      <c r="AY163" s="190"/>
      <c r="AZ163" s="190"/>
      <c r="BA163" s="190"/>
      <c r="BB163" s="190"/>
      <c r="BC163" s="190"/>
      <c r="BD163" s="190"/>
      <c r="BE163" s="190"/>
      <c r="BF163" s="190"/>
      <c r="BG163" s="190"/>
      <c r="BH163" s="190"/>
      <c r="BI163" s="190"/>
      <c r="BJ163" s="190"/>
    </row>
    <row r="164" spans="1:62" s="191" customFormat="1" ht="11.25" hidden="1" customHeight="1">
      <c r="A164" s="236" t="s">
        <v>132</v>
      </c>
      <c r="B164" s="210"/>
      <c r="C164" s="185"/>
      <c r="D164" s="181"/>
      <c r="E164" s="183"/>
      <c r="F164" s="182"/>
      <c r="G164" s="181"/>
      <c r="H164" s="183"/>
      <c r="I164" s="180"/>
      <c r="J164" s="181"/>
      <c r="K164" s="185"/>
      <c r="L164" s="185"/>
      <c r="M164" s="185"/>
      <c r="N164" s="185"/>
      <c r="O164" s="186">
        <f t="shared" si="34"/>
        <v>0</v>
      </c>
      <c r="P164" s="186"/>
      <c r="Q164" s="187">
        <f t="shared" si="41"/>
        <v>0</v>
      </c>
      <c r="R164" s="187"/>
      <c r="S164" s="186">
        <f t="shared" si="37"/>
        <v>0</v>
      </c>
      <c r="T164" s="186"/>
      <c r="U164" s="254">
        <f t="shared" si="38"/>
        <v>0</v>
      </c>
      <c r="V164" s="254"/>
      <c r="W164" s="186"/>
      <c r="X164" s="186"/>
      <c r="Y164" s="186"/>
      <c r="Z164" s="186"/>
      <c r="AA164" s="208"/>
      <c r="AB164" s="187"/>
      <c r="AC164" s="187"/>
      <c r="AD164" s="187"/>
      <c r="AE164" s="187"/>
      <c r="AF164" s="187"/>
      <c r="AG164" s="187"/>
      <c r="AH164" s="187"/>
      <c r="AI164" s="187"/>
      <c r="AJ164" s="187"/>
      <c r="AK164" s="187"/>
      <c r="AL164" s="187"/>
      <c r="AM164" s="208"/>
      <c r="AN164" s="189">
        <f t="shared" si="36"/>
        <v>0</v>
      </c>
      <c r="AO164" s="190"/>
      <c r="AP164" s="190"/>
      <c r="AQ164" s="190"/>
      <c r="AR164" s="190"/>
      <c r="AS164" s="190"/>
      <c r="AT164" s="190"/>
      <c r="AU164" s="190"/>
      <c r="AV164" s="190"/>
      <c r="AW164" s="190"/>
      <c r="AX164" s="190"/>
      <c r="AY164" s="190"/>
      <c r="AZ164" s="190"/>
      <c r="BA164" s="190"/>
      <c r="BB164" s="190"/>
      <c r="BC164" s="190"/>
      <c r="BD164" s="190"/>
      <c r="BE164" s="190"/>
      <c r="BF164" s="190"/>
      <c r="BG164" s="190"/>
      <c r="BH164" s="190"/>
      <c r="BI164" s="190"/>
      <c r="BJ164" s="190"/>
    </row>
    <row r="165" spans="1:62" s="191" customFormat="1" ht="21" hidden="1" customHeight="1">
      <c r="A165" s="212"/>
      <c r="B165" s="213"/>
      <c r="C165" s="449"/>
      <c r="D165" s="450"/>
      <c r="E165" s="450"/>
      <c r="F165" s="450"/>
      <c r="G165" s="450"/>
      <c r="H165" s="450"/>
      <c r="I165" s="450"/>
      <c r="J165" s="450"/>
      <c r="K165" s="456"/>
      <c r="L165" s="237"/>
      <c r="M165" s="237"/>
      <c r="N165" s="237"/>
      <c r="O165" s="205"/>
      <c r="P165" s="205"/>
      <c r="Q165" s="205"/>
      <c r="R165" s="205"/>
      <c r="S165" s="205"/>
      <c r="T165" s="205"/>
      <c r="U165" s="254">
        <f t="shared" si="38"/>
        <v>0</v>
      </c>
      <c r="V165" s="254"/>
      <c r="W165" s="205"/>
      <c r="X165" s="205"/>
      <c r="Y165" s="205"/>
      <c r="Z165" s="205"/>
      <c r="AA165" s="205"/>
      <c r="AB165" s="205"/>
      <c r="AC165" s="205"/>
      <c r="AD165" s="205"/>
      <c r="AE165" s="205"/>
      <c r="AF165" s="205"/>
      <c r="AG165" s="205"/>
      <c r="AH165" s="205"/>
      <c r="AI165" s="205"/>
      <c r="AJ165" s="205"/>
      <c r="AK165" s="205"/>
      <c r="AL165" s="205"/>
      <c r="AM165" s="238"/>
      <c r="AN165" s="207"/>
      <c r="AO165" s="190"/>
      <c r="AP165" s="190"/>
      <c r="AQ165" s="190"/>
      <c r="AR165" s="190"/>
      <c r="AS165" s="190"/>
      <c r="AT165" s="190"/>
      <c r="AU165" s="190"/>
      <c r="AV165" s="190"/>
      <c r="AW165" s="190"/>
      <c r="AX165" s="190"/>
      <c r="AY165" s="190"/>
      <c r="AZ165" s="190"/>
      <c r="BA165" s="190"/>
      <c r="BB165" s="190"/>
      <c r="BC165" s="190"/>
      <c r="BD165" s="190"/>
      <c r="BE165" s="190"/>
      <c r="BF165" s="190"/>
      <c r="BG165" s="190"/>
      <c r="BH165" s="190"/>
      <c r="BI165" s="190"/>
      <c r="BJ165" s="190"/>
    </row>
    <row r="166" spans="1:62" s="303" customFormat="1" ht="15" customHeight="1">
      <c r="A166" s="301" t="s">
        <v>27</v>
      </c>
      <c r="B166" s="302" t="s">
        <v>28</v>
      </c>
      <c r="C166" s="443">
        <f>C167+C195+C224+C262</f>
        <v>6</v>
      </c>
      <c r="D166" s="444"/>
      <c r="E166" s="444"/>
      <c r="F166" s="443">
        <f>F167+F195+F224+F262+F257</f>
        <v>11</v>
      </c>
      <c r="G166" s="444"/>
      <c r="H166" s="444"/>
      <c r="I166" s="443">
        <f>I167+I195+I224+I262</f>
        <v>4</v>
      </c>
      <c r="J166" s="444"/>
      <c r="K166" s="444"/>
      <c r="L166" s="443">
        <f>L167+L195+L224+L262</f>
        <v>0</v>
      </c>
      <c r="M166" s="444"/>
      <c r="N166" s="444"/>
      <c r="O166" s="274">
        <f>O167+O195+O224+O257</f>
        <v>2059</v>
      </c>
      <c r="P166" s="274"/>
      <c r="Q166" s="274">
        <f>Q167+Q195+Q224+Q257</f>
        <v>690</v>
      </c>
      <c r="R166" s="273">
        <f>R167+R195+R224</f>
        <v>0</v>
      </c>
      <c r="S166" s="274">
        <f t="shared" ref="S166:AL166" si="42">S167+S195+S224+S257</f>
        <v>1369</v>
      </c>
      <c r="T166" s="274"/>
      <c r="U166" s="274">
        <f t="shared" si="42"/>
        <v>189</v>
      </c>
      <c r="V166" s="274"/>
      <c r="W166" s="274">
        <f t="shared" si="42"/>
        <v>1180</v>
      </c>
      <c r="X166" s="274"/>
      <c r="Y166" s="274"/>
      <c r="Z166" s="274"/>
      <c r="AA166" s="274">
        <f t="shared" si="42"/>
        <v>548</v>
      </c>
      <c r="AB166" s="274">
        <f t="shared" si="42"/>
        <v>0</v>
      </c>
      <c r="AC166" s="274">
        <f t="shared" si="42"/>
        <v>0</v>
      </c>
      <c r="AD166" s="274">
        <f t="shared" si="42"/>
        <v>170</v>
      </c>
      <c r="AE166" s="274">
        <f t="shared" si="42"/>
        <v>312</v>
      </c>
      <c r="AF166" s="274">
        <f t="shared" si="42"/>
        <v>205</v>
      </c>
      <c r="AG166" s="274">
        <f t="shared" si="42"/>
        <v>0</v>
      </c>
      <c r="AH166" s="274">
        <f t="shared" si="42"/>
        <v>302</v>
      </c>
      <c r="AI166" s="274">
        <f t="shared" si="42"/>
        <v>144</v>
      </c>
      <c r="AJ166" s="274">
        <f t="shared" si="42"/>
        <v>226</v>
      </c>
      <c r="AK166" s="274">
        <f t="shared" si="42"/>
        <v>0</v>
      </c>
      <c r="AL166" s="274">
        <f t="shared" si="42"/>
        <v>154</v>
      </c>
      <c r="AM166" s="273">
        <v>1176</v>
      </c>
      <c r="AN166" s="275">
        <f>S166-AM166</f>
        <v>193</v>
      </c>
      <c r="AO166" s="288">
        <v>1176</v>
      </c>
      <c r="AP166" s="288"/>
      <c r="AQ166" s="288"/>
      <c r="AR166" s="288"/>
      <c r="AS166" s="288"/>
      <c r="AT166" s="288"/>
      <c r="AU166" s="288"/>
      <c r="AV166" s="288"/>
      <c r="AW166" s="288"/>
      <c r="AX166" s="288"/>
      <c r="AY166" s="288"/>
      <c r="AZ166" s="288"/>
      <c r="BA166" s="288"/>
      <c r="BB166" s="288"/>
      <c r="BC166" s="288"/>
      <c r="BD166" s="288"/>
      <c r="BE166" s="288"/>
      <c r="BF166" s="288"/>
      <c r="BG166" s="288"/>
      <c r="BH166" s="288"/>
      <c r="BI166" s="288"/>
      <c r="BJ166" s="288"/>
    </row>
    <row r="167" spans="1:62" s="299" customFormat="1" ht="26.25" customHeight="1">
      <c r="A167" s="297" t="s">
        <v>29</v>
      </c>
      <c r="B167" s="272" t="s">
        <v>438</v>
      </c>
      <c r="C167" s="447">
        <f>COUNTIF(C168:E193,1)+COUNTIF(C168:E193,2)+COUNTIF(C168:E193,3)+COUNTIF(C168:E193,4)+COUNTIF(C168:E193,5)+COUNTIF(C168:E193,6)+COUNTIF(C168:E193,7)+COUNTIF(C168:E193,8)</f>
        <v>1</v>
      </c>
      <c r="D167" s="447"/>
      <c r="E167" s="448"/>
      <c r="F167" s="462">
        <f>COUNTIF(F168:H193,1)+COUNTIF(F168:H193,2)+COUNTIF(F168:H193,3)+COUNTIF(F168:H193,4)+COUNTIF(F168:H193,5)+COUNTIF(F168:H193,6)+COUNTIF(F168:H193,7)+COUNTIF(F168:H193,8)</f>
        <v>1</v>
      </c>
      <c r="G167" s="447"/>
      <c r="H167" s="448"/>
      <c r="I167" s="462">
        <f>COUNTIF(I168:K193,1)+COUNTIF(I168:K193,2)+COUNTIF(I168:K193,3)+COUNTIF(I168:K193,4)+COUNTIF(I168:K193,5)+COUNTIF(I168:K193,6)+COUNTIF(I168:K193,7)+COUNTIF(I168:K193,8)</f>
        <v>0</v>
      </c>
      <c r="J167" s="447"/>
      <c r="K167" s="447"/>
      <c r="L167" s="463">
        <f>COUNTIF(L168:N193,1)+COUNTIF(L168:N193,2)+COUNTIF(L168:N193,3)+COUNTIF(L168:N193,4)+COUNTIF(L168:N193,5)+COUNTIF(L168:N193,6)+COUNTIF(L168:N193,7)+COUNTIF(L168:N193,8)</f>
        <v>0</v>
      </c>
      <c r="M167" s="445"/>
      <c r="N167" s="446"/>
      <c r="O167" s="274">
        <f>SUM(O168:O191)</f>
        <v>183</v>
      </c>
      <c r="P167" s="274"/>
      <c r="Q167" s="273">
        <f t="shared" ref="Q167:AF167" si="43">SUM(Q168:Q191)</f>
        <v>61</v>
      </c>
      <c r="R167" s="273">
        <f t="shared" si="43"/>
        <v>0</v>
      </c>
      <c r="S167" s="273">
        <f t="shared" si="43"/>
        <v>122</v>
      </c>
      <c r="T167" s="273"/>
      <c r="U167" s="273">
        <f t="shared" si="43"/>
        <v>62</v>
      </c>
      <c r="V167" s="273"/>
      <c r="W167" s="273">
        <f t="shared" si="43"/>
        <v>60</v>
      </c>
      <c r="X167" s="273"/>
      <c r="Y167" s="273"/>
      <c r="Z167" s="273"/>
      <c r="AA167" s="273">
        <f>SUM(AA192,AA193)</f>
        <v>130</v>
      </c>
      <c r="AB167" s="273">
        <f t="shared" si="43"/>
        <v>0</v>
      </c>
      <c r="AC167" s="273">
        <f t="shared" si="43"/>
        <v>0</v>
      </c>
      <c r="AD167" s="273">
        <f t="shared" si="43"/>
        <v>34</v>
      </c>
      <c r="AE167" s="273">
        <f t="shared" si="43"/>
        <v>72</v>
      </c>
      <c r="AF167" s="273">
        <f t="shared" si="43"/>
        <v>16</v>
      </c>
      <c r="AG167" s="273">
        <f>SUM(AG168:AG193)</f>
        <v>0</v>
      </c>
      <c r="AH167" s="273">
        <f>SUM(AH168:AH191)</f>
        <v>0</v>
      </c>
      <c r="AI167" s="273">
        <f>SUM(AI168:AI193)</f>
        <v>0</v>
      </c>
      <c r="AJ167" s="273">
        <f>SUM(AJ168:AJ191)</f>
        <v>0</v>
      </c>
      <c r="AK167" s="273">
        <f>SUM(AK168:AK193)</f>
        <v>0</v>
      </c>
      <c r="AL167" s="273">
        <f>SUM(AL168:AL191)</f>
        <v>0</v>
      </c>
      <c r="AM167" s="273"/>
      <c r="AN167" s="275">
        <f>SUM(AN168:AN191)</f>
        <v>0</v>
      </c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  <c r="AY167" s="298"/>
      <c r="AZ167" s="298"/>
      <c r="BA167" s="298"/>
      <c r="BB167" s="298"/>
      <c r="BC167" s="298"/>
      <c r="BD167" s="298"/>
      <c r="BE167" s="298"/>
      <c r="BF167" s="298"/>
      <c r="BG167" s="298"/>
      <c r="BH167" s="298"/>
      <c r="BI167" s="298"/>
      <c r="BJ167" s="298"/>
    </row>
    <row r="168" spans="1:62" s="259" customFormat="1" ht="26.25" customHeight="1">
      <c r="A168" s="292" t="s">
        <v>409</v>
      </c>
      <c r="B168" s="293" t="s">
        <v>439</v>
      </c>
      <c r="C168" s="261"/>
      <c r="D168" s="262"/>
      <c r="E168" s="263"/>
      <c r="F168" s="264"/>
      <c r="G168" s="262">
        <v>5</v>
      </c>
      <c r="H168" s="263"/>
      <c r="I168" s="264"/>
      <c r="J168" s="262"/>
      <c r="K168" s="263"/>
      <c r="L168" s="294"/>
      <c r="M168" s="295"/>
      <c r="N168" s="296"/>
      <c r="O168" s="266">
        <f>Q168+S168</f>
        <v>183</v>
      </c>
      <c r="P168" s="266"/>
      <c r="Q168" s="254">
        <v>61</v>
      </c>
      <c r="R168" s="254"/>
      <c r="S168" s="255">
        <f>SUM(AB168:AL168)</f>
        <v>122</v>
      </c>
      <c r="T168" s="255"/>
      <c r="U168" s="255">
        <f>S168-W168</f>
        <v>62</v>
      </c>
      <c r="V168" s="255"/>
      <c r="W168" s="255">
        <v>60</v>
      </c>
      <c r="X168" s="255"/>
      <c r="Y168" s="255"/>
      <c r="Z168" s="255"/>
      <c r="AA168" s="278"/>
      <c r="AB168" s="255"/>
      <c r="AC168" s="255"/>
      <c r="AD168" s="255">
        <v>34</v>
      </c>
      <c r="AE168" s="255">
        <v>72</v>
      </c>
      <c r="AF168" s="255">
        <v>16</v>
      </c>
      <c r="AG168" s="255"/>
      <c r="AH168" s="255"/>
      <c r="AI168" s="255"/>
      <c r="AJ168" s="255"/>
      <c r="AK168" s="255"/>
      <c r="AL168" s="255"/>
      <c r="AM168" s="278"/>
      <c r="AN168" s="257"/>
      <c r="AO168" s="258"/>
      <c r="AP168" s="258"/>
      <c r="AQ168" s="258"/>
      <c r="AR168" s="258"/>
      <c r="AS168" s="258"/>
      <c r="AT168" s="258"/>
      <c r="AU168" s="258"/>
      <c r="AV168" s="258"/>
      <c r="AW168" s="258"/>
      <c r="AX168" s="258"/>
      <c r="AY168" s="258"/>
      <c r="AZ168" s="258"/>
      <c r="BA168" s="258"/>
      <c r="BB168" s="258"/>
      <c r="BC168" s="258"/>
      <c r="BD168" s="258"/>
      <c r="BE168" s="258"/>
      <c r="BF168" s="258"/>
      <c r="BG168" s="258"/>
      <c r="BH168" s="258"/>
      <c r="BI168" s="258"/>
      <c r="BJ168" s="258"/>
    </row>
    <row r="169" spans="1:62" s="191" customFormat="1" ht="72" hidden="1" customHeight="1">
      <c r="A169" s="239"/>
      <c r="B169" s="240"/>
      <c r="C169" s="193"/>
      <c r="D169" s="194"/>
      <c r="E169" s="195"/>
      <c r="F169" s="196"/>
      <c r="G169" s="194"/>
      <c r="H169" s="195"/>
      <c r="I169" s="196"/>
      <c r="J169" s="194"/>
      <c r="K169" s="195"/>
      <c r="L169" s="201"/>
      <c r="M169" s="201"/>
      <c r="N169" s="195"/>
      <c r="O169" s="197">
        <f>Q169+S169</f>
        <v>0</v>
      </c>
      <c r="P169" s="197"/>
      <c r="Q169" s="186">
        <f t="shared" ref="Q169:Q191" si="44">S169/2</f>
        <v>0</v>
      </c>
      <c r="R169" s="186"/>
      <c r="S169" s="187">
        <f>SUM(AB169:AL169)</f>
        <v>0</v>
      </c>
      <c r="T169" s="187"/>
      <c r="U169" s="187">
        <f t="shared" ref="U169:U193" si="45">S169-W169</f>
        <v>0</v>
      </c>
      <c r="V169" s="187"/>
      <c r="W169" s="187"/>
      <c r="X169" s="187"/>
      <c r="Y169" s="187"/>
      <c r="Z169" s="187"/>
      <c r="AA169" s="208"/>
      <c r="AB169" s="187"/>
      <c r="AC169" s="187"/>
      <c r="AD169" s="187"/>
      <c r="AE169" s="187"/>
      <c r="AF169" s="187"/>
      <c r="AG169" s="187"/>
      <c r="AH169" s="187"/>
      <c r="AI169" s="187"/>
      <c r="AJ169" s="187"/>
      <c r="AK169" s="187"/>
      <c r="AL169" s="187"/>
      <c r="AM169" s="208"/>
      <c r="AN169" s="189"/>
      <c r="AO169" s="190"/>
      <c r="AP169" s="190"/>
      <c r="AQ169" s="190"/>
      <c r="AR169" s="190"/>
      <c r="AS169" s="190"/>
      <c r="AT169" s="190"/>
      <c r="AU169" s="190"/>
      <c r="AV169" s="190"/>
      <c r="AW169" s="190"/>
      <c r="AX169" s="190"/>
      <c r="AY169" s="190"/>
      <c r="AZ169" s="190"/>
      <c r="BA169" s="190"/>
      <c r="BB169" s="190"/>
      <c r="BC169" s="190"/>
      <c r="BD169" s="190"/>
      <c r="BE169" s="190"/>
      <c r="BF169" s="190"/>
      <c r="BG169" s="190"/>
      <c r="BH169" s="190"/>
      <c r="BI169" s="190"/>
      <c r="BJ169" s="190"/>
    </row>
    <row r="170" spans="1:62" s="191" customFormat="1" ht="49.5" hidden="1" customHeight="1">
      <c r="A170" s="239"/>
      <c r="B170" s="230"/>
      <c r="C170" s="241"/>
      <c r="D170" s="194"/>
      <c r="E170" s="194"/>
      <c r="F170" s="196"/>
      <c r="G170" s="194"/>
      <c r="H170" s="195"/>
      <c r="I170" s="196"/>
      <c r="J170" s="194"/>
      <c r="K170" s="195"/>
      <c r="L170" s="195"/>
      <c r="M170" s="195"/>
      <c r="N170" s="195"/>
      <c r="O170" s="197"/>
      <c r="P170" s="197"/>
      <c r="Q170" s="187"/>
      <c r="R170" s="187"/>
      <c r="S170" s="187"/>
      <c r="T170" s="187"/>
      <c r="U170" s="187">
        <f t="shared" si="45"/>
        <v>0</v>
      </c>
      <c r="V170" s="187"/>
      <c r="W170" s="187"/>
      <c r="X170" s="187"/>
      <c r="Y170" s="187"/>
      <c r="Z170" s="187"/>
      <c r="AA170" s="208"/>
      <c r="AB170" s="187"/>
      <c r="AC170" s="187"/>
      <c r="AD170" s="187"/>
      <c r="AE170" s="187"/>
      <c r="AF170" s="187"/>
      <c r="AG170" s="187"/>
      <c r="AH170" s="187"/>
      <c r="AI170" s="187"/>
      <c r="AJ170" s="187"/>
      <c r="AK170" s="187"/>
      <c r="AL170" s="187"/>
      <c r="AM170" s="208"/>
      <c r="AN170" s="189">
        <f t="shared" ref="AN170:AN191" si="46">S170-AM170</f>
        <v>0</v>
      </c>
      <c r="AO170" s="190"/>
      <c r="AP170" s="190"/>
      <c r="AQ170" s="190"/>
      <c r="AR170" s="190"/>
      <c r="AS170" s="190"/>
      <c r="AT170" s="190"/>
      <c r="AU170" s="190"/>
      <c r="AV170" s="190"/>
      <c r="AW170" s="190"/>
      <c r="AX170" s="190"/>
      <c r="AY170" s="190"/>
      <c r="AZ170" s="190"/>
      <c r="BA170" s="190"/>
      <c r="BB170" s="190"/>
      <c r="BC170" s="190"/>
      <c r="BD170" s="190"/>
      <c r="BE170" s="190"/>
      <c r="BF170" s="190"/>
      <c r="BG170" s="190"/>
      <c r="BH170" s="190"/>
      <c r="BI170" s="190"/>
      <c r="BJ170" s="190"/>
    </row>
    <row r="171" spans="1:62" s="191" customFormat="1" ht="23.25" hidden="1" customHeight="1">
      <c r="A171" s="239"/>
      <c r="B171" s="179"/>
      <c r="C171" s="193"/>
      <c r="D171" s="194"/>
      <c r="E171" s="195"/>
      <c r="F171" s="196"/>
      <c r="G171" s="194"/>
      <c r="H171" s="195"/>
      <c r="I171" s="196"/>
      <c r="J171" s="194"/>
      <c r="K171" s="195"/>
      <c r="L171" s="195"/>
      <c r="M171" s="195"/>
      <c r="N171" s="195"/>
      <c r="O171" s="187"/>
      <c r="P171" s="187"/>
      <c r="Q171" s="187"/>
      <c r="R171" s="187"/>
      <c r="S171" s="187"/>
      <c r="T171" s="187"/>
      <c r="U171" s="187">
        <f t="shared" si="45"/>
        <v>0</v>
      </c>
      <c r="V171" s="187"/>
      <c r="W171" s="187"/>
      <c r="X171" s="187"/>
      <c r="Y171" s="187"/>
      <c r="Z171" s="187"/>
      <c r="AA171" s="208"/>
      <c r="AB171" s="187"/>
      <c r="AC171" s="187"/>
      <c r="AD171" s="187"/>
      <c r="AE171" s="187"/>
      <c r="AF171" s="187"/>
      <c r="AG171" s="187"/>
      <c r="AH171" s="187"/>
      <c r="AI171" s="187"/>
      <c r="AJ171" s="187"/>
      <c r="AK171" s="187"/>
      <c r="AL171" s="187"/>
      <c r="AM171" s="208"/>
      <c r="AN171" s="189">
        <f t="shared" si="46"/>
        <v>0</v>
      </c>
      <c r="AO171" s="190"/>
      <c r="AP171" s="190"/>
      <c r="AQ171" s="190"/>
      <c r="AR171" s="190"/>
      <c r="AS171" s="190"/>
      <c r="AT171" s="190"/>
      <c r="AU171" s="190"/>
      <c r="AV171" s="190"/>
      <c r="AW171" s="190"/>
      <c r="AX171" s="190"/>
      <c r="AY171" s="190"/>
      <c r="AZ171" s="190"/>
      <c r="BA171" s="190"/>
      <c r="BB171" s="190"/>
      <c r="BC171" s="190"/>
      <c r="BD171" s="190"/>
      <c r="BE171" s="190"/>
      <c r="BF171" s="190"/>
      <c r="BG171" s="190"/>
      <c r="BH171" s="190"/>
      <c r="BI171" s="190"/>
      <c r="BJ171" s="190"/>
    </row>
    <row r="172" spans="1:62" s="191" customFormat="1" ht="35.25" hidden="1" customHeight="1">
      <c r="A172" s="239"/>
      <c r="B172" s="179"/>
      <c r="C172" s="193"/>
      <c r="D172" s="194"/>
      <c r="E172" s="195"/>
      <c r="F172" s="196"/>
      <c r="G172" s="194"/>
      <c r="H172" s="195"/>
      <c r="I172" s="196"/>
      <c r="J172" s="194"/>
      <c r="K172" s="195"/>
      <c r="L172" s="195"/>
      <c r="M172" s="195"/>
      <c r="N172" s="195"/>
      <c r="O172" s="187"/>
      <c r="P172" s="187"/>
      <c r="Q172" s="187"/>
      <c r="R172" s="187"/>
      <c r="S172" s="187"/>
      <c r="T172" s="187"/>
      <c r="U172" s="187">
        <f t="shared" si="45"/>
        <v>0</v>
      </c>
      <c r="V172" s="187"/>
      <c r="W172" s="187"/>
      <c r="X172" s="187"/>
      <c r="Y172" s="187"/>
      <c r="Z172" s="187"/>
      <c r="AA172" s="208"/>
      <c r="AB172" s="187"/>
      <c r="AC172" s="187"/>
      <c r="AD172" s="187"/>
      <c r="AE172" s="187"/>
      <c r="AF172" s="187"/>
      <c r="AG172" s="187"/>
      <c r="AH172" s="187"/>
      <c r="AI172" s="187"/>
      <c r="AJ172" s="187"/>
      <c r="AK172" s="187"/>
      <c r="AL172" s="187"/>
      <c r="AM172" s="208"/>
      <c r="AN172" s="189">
        <f t="shared" si="46"/>
        <v>0</v>
      </c>
      <c r="AO172" s="190"/>
      <c r="AP172" s="190"/>
      <c r="AQ172" s="190"/>
      <c r="AR172" s="190"/>
      <c r="AS172" s="190"/>
      <c r="AT172" s="190"/>
      <c r="AU172" s="190"/>
      <c r="AV172" s="190"/>
      <c r="AW172" s="190"/>
      <c r="AX172" s="190"/>
      <c r="AY172" s="190"/>
      <c r="AZ172" s="190"/>
      <c r="BA172" s="190"/>
      <c r="BB172" s="190"/>
      <c r="BC172" s="190"/>
      <c r="BD172" s="190"/>
      <c r="BE172" s="190"/>
      <c r="BF172" s="190"/>
      <c r="BG172" s="190"/>
      <c r="BH172" s="190"/>
      <c r="BI172" s="190"/>
      <c r="BJ172" s="190"/>
    </row>
    <row r="173" spans="1:62" s="191" customFormat="1" ht="35.25" hidden="1" customHeight="1">
      <c r="A173" s="239"/>
      <c r="B173" s="192"/>
      <c r="C173" s="193"/>
      <c r="D173" s="194"/>
      <c r="E173" s="195"/>
      <c r="F173" s="196"/>
      <c r="G173" s="194"/>
      <c r="H173" s="195"/>
      <c r="I173" s="196"/>
      <c r="J173" s="194"/>
      <c r="K173" s="195"/>
      <c r="L173" s="195"/>
      <c r="M173" s="195"/>
      <c r="N173" s="195"/>
      <c r="O173" s="195"/>
      <c r="P173" s="195"/>
      <c r="Q173" s="187"/>
      <c r="R173" s="187"/>
      <c r="S173" s="187"/>
      <c r="T173" s="187"/>
      <c r="U173" s="187">
        <f t="shared" si="45"/>
        <v>0</v>
      </c>
      <c r="V173" s="187"/>
      <c r="W173" s="187"/>
      <c r="X173" s="187"/>
      <c r="Y173" s="187"/>
      <c r="Z173" s="187"/>
      <c r="AA173" s="208"/>
      <c r="AB173" s="187"/>
      <c r="AC173" s="187"/>
      <c r="AD173" s="187"/>
      <c r="AE173" s="187"/>
      <c r="AF173" s="187"/>
      <c r="AG173" s="187"/>
      <c r="AH173" s="187"/>
      <c r="AI173" s="187"/>
      <c r="AJ173" s="187"/>
      <c r="AK173" s="187"/>
      <c r="AL173" s="187"/>
      <c r="AM173" s="208"/>
      <c r="AN173" s="189">
        <f t="shared" si="46"/>
        <v>0</v>
      </c>
      <c r="AO173" s="190"/>
      <c r="AP173" s="190"/>
      <c r="AQ173" s="190"/>
      <c r="AR173" s="190"/>
      <c r="AS173" s="190"/>
      <c r="AT173" s="190"/>
      <c r="AU173" s="190"/>
      <c r="AV173" s="190"/>
      <c r="AW173" s="190"/>
      <c r="AX173" s="190"/>
      <c r="AY173" s="190"/>
      <c r="AZ173" s="190"/>
      <c r="BA173" s="190"/>
      <c r="BB173" s="190"/>
      <c r="BC173" s="190"/>
      <c r="BD173" s="190"/>
      <c r="BE173" s="190"/>
      <c r="BF173" s="190"/>
      <c r="BG173" s="190"/>
      <c r="BH173" s="190"/>
      <c r="BI173" s="190"/>
      <c r="BJ173" s="190"/>
    </row>
    <row r="174" spans="1:62" s="191" customFormat="1" ht="45.75" hidden="1" customHeight="1">
      <c r="A174" s="239"/>
      <c r="B174" s="240"/>
      <c r="C174" s="193"/>
      <c r="D174" s="194"/>
      <c r="E174" s="195"/>
      <c r="F174" s="196"/>
      <c r="G174" s="194"/>
      <c r="H174" s="195"/>
      <c r="I174" s="196"/>
      <c r="J174" s="194"/>
      <c r="K174" s="195"/>
      <c r="L174" s="195"/>
      <c r="M174" s="195"/>
      <c r="N174" s="195"/>
      <c r="O174" s="195"/>
      <c r="P174" s="195"/>
      <c r="Q174" s="187"/>
      <c r="R174" s="187"/>
      <c r="S174" s="187"/>
      <c r="T174" s="187"/>
      <c r="U174" s="187">
        <f t="shared" si="45"/>
        <v>0</v>
      </c>
      <c r="V174" s="187"/>
      <c r="W174" s="187"/>
      <c r="X174" s="187"/>
      <c r="Y174" s="187"/>
      <c r="Z174" s="187"/>
      <c r="AA174" s="208"/>
      <c r="AB174" s="187"/>
      <c r="AC174" s="187"/>
      <c r="AD174" s="187"/>
      <c r="AE174" s="187"/>
      <c r="AF174" s="187"/>
      <c r="AG174" s="187"/>
      <c r="AH174" s="187"/>
      <c r="AI174" s="187"/>
      <c r="AJ174" s="187"/>
      <c r="AK174" s="187"/>
      <c r="AL174" s="187"/>
      <c r="AM174" s="208"/>
      <c r="AN174" s="189">
        <f t="shared" si="46"/>
        <v>0</v>
      </c>
      <c r="AO174" s="190"/>
      <c r="AP174" s="190"/>
      <c r="AQ174" s="190"/>
      <c r="AR174" s="190"/>
      <c r="AS174" s="190"/>
      <c r="AT174" s="190"/>
      <c r="AU174" s="190"/>
      <c r="AV174" s="190"/>
      <c r="AW174" s="190"/>
      <c r="AX174" s="190"/>
      <c r="AY174" s="190"/>
      <c r="AZ174" s="190"/>
      <c r="BA174" s="190"/>
      <c r="BB174" s="190"/>
      <c r="BC174" s="190"/>
      <c r="BD174" s="190"/>
      <c r="BE174" s="190"/>
      <c r="BF174" s="190"/>
      <c r="BG174" s="190"/>
      <c r="BH174" s="190"/>
      <c r="BI174" s="190"/>
      <c r="BJ174" s="190"/>
    </row>
    <row r="175" spans="1:62" s="191" customFormat="1" ht="18" hidden="1" customHeight="1" thickBot="1">
      <c r="A175" s="239" t="s">
        <v>133</v>
      </c>
      <c r="B175" s="230"/>
      <c r="C175" s="231"/>
      <c r="D175" s="242"/>
      <c r="E175" s="243"/>
      <c r="F175" s="244"/>
      <c r="G175" s="242"/>
      <c r="H175" s="243"/>
      <c r="I175" s="242"/>
      <c r="J175" s="242"/>
      <c r="K175" s="245"/>
      <c r="L175" s="224"/>
      <c r="M175" s="224"/>
      <c r="N175" s="224"/>
      <c r="O175" s="187">
        <f t="shared" ref="O175:O193" si="47">Q175+S175</f>
        <v>0</v>
      </c>
      <c r="P175" s="187"/>
      <c r="Q175" s="187">
        <f t="shared" si="44"/>
        <v>0</v>
      </c>
      <c r="R175" s="187"/>
      <c r="S175" s="187">
        <f t="shared" ref="S175:S193" si="48">SUM(AB175:AL175)</f>
        <v>0</v>
      </c>
      <c r="T175" s="187"/>
      <c r="U175" s="187">
        <f t="shared" si="45"/>
        <v>0</v>
      </c>
      <c r="V175" s="187"/>
      <c r="W175" s="187"/>
      <c r="X175" s="187"/>
      <c r="Y175" s="187"/>
      <c r="Z175" s="187"/>
      <c r="AA175" s="208">
        <v>0</v>
      </c>
      <c r="AB175" s="187"/>
      <c r="AC175" s="187"/>
      <c r="AD175" s="187"/>
      <c r="AE175" s="187"/>
      <c r="AF175" s="187"/>
      <c r="AG175" s="187"/>
      <c r="AH175" s="187"/>
      <c r="AI175" s="187"/>
      <c r="AJ175" s="187"/>
      <c r="AK175" s="187"/>
      <c r="AL175" s="187"/>
      <c r="AM175" s="208">
        <v>0</v>
      </c>
      <c r="AN175" s="189">
        <f t="shared" si="46"/>
        <v>0</v>
      </c>
      <c r="AO175" s="190"/>
      <c r="AP175" s="190"/>
      <c r="AQ175" s="190"/>
      <c r="AR175" s="190"/>
      <c r="AS175" s="190"/>
      <c r="AT175" s="190"/>
      <c r="AU175" s="190"/>
      <c r="AV175" s="190"/>
      <c r="AW175" s="190"/>
      <c r="AX175" s="190"/>
      <c r="AY175" s="190"/>
      <c r="AZ175" s="190"/>
      <c r="BA175" s="190"/>
      <c r="BB175" s="190"/>
      <c r="BC175" s="190"/>
      <c r="BD175" s="190"/>
      <c r="BE175" s="190"/>
      <c r="BF175" s="190"/>
      <c r="BG175" s="190"/>
      <c r="BH175" s="190"/>
      <c r="BI175" s="190"/>
      <c r="BJ175" s="190"/>
    </row>
    <row r="176" spans="1:62" s="191" customFormat="1" ht="11.25" hidden="1" customHeight="1">
      <c r="A176" s="239" t="s">
        <v>134</v>
      </c>
      <c r="B176" s="230"/>
      <c r="C176" s="185"/>
      <c r="D176" s="181"/>
      <c r="E176" s="183"/>
      <c r="F176" s="182"/>
      <c r="G176" s="181"/>
      <c r="H176" s="183"/>
      <c r="I176" s="180"/>
      <c r="J176" s="181"/>
      <c r="K176" s="184"/>
      <c r="L176" s="185"/>
      <c r="M176" s="185"/>
      <c r="N176" s="185"/>
      <c r="O176" s="187">
        <f t="shared" si="47"/>
        <v>0</v>
      </c>
      <c r="P176" s="187"/>
      <c r="Q176" s="187">
        <f t="shared" si="44"/>
        <v>0</v>
      </c>
      <c r="R176" s="187"/>
      <c r="S176" s="187">
        <f t="shared" si="48"/>
        <v>0</v>
      </c>
      <c r="T176" s="187"/>
      <c r="U176" s="187">
        <f t="shared" si="45"/>
        <v>0</v>
      </c>
      <c r="V176" s="187"/>
      <c r="W176" s="187"/>
      <c r="X176" s="187"/>
      <c r="Y176" s="187"/>
      <c r="Z176" s="187"/>
      <c r="AA176" s="208"/>
      <c r="AB176" s="187"/>
      <c r="AC176" s="187"/>
      <c r="AD176" s="187"/>
      <c r="AE176" s="187"/>
      <c r="AF176" s="187"/>
      <c r="AG176" s="187"/>
      <c r="AH176" s="187"/>
      <c r="AI176" s="187"/>
      <c r="AJ176" s="187"/>
      <c r="AK176" s="187"/>
      <c r="AL176" s="187"/>
      <c r="AM176" s="208"/>
      <c r="AN176" s="189">
        <f t="shared" si="46"/>
        <v>0</v>
      </c>
      <c r="AO176" s="190"/>
      <c r="AP176" s="190"/>
      <c r="AQ176" s="190"/>
      <c r="AR176" s="190"/>
      <c r="AS176" s="190"/>
      <c r="AT176" s="190"/>
      <c r="AU176" s="190"/>
      <c r="AV176" s="190"/>
      <c r="AW176" s="190"/>
      <c r="AX176" s="190"/>
      <c r="AY176" s="190"/>
      <c r="AZ176" s="190"/>
      <c r="BA176" s="190"/>
      <c r="BB176" s="190"/>
      <c r="BC176" s="190"/>
      <c r="BD176" s="190"/>
      <c r="BE176" s="190"/>
      <c r="BF176" s="190"/>
      <c r="BG176" s="190"/>
      <c r="BH176" s="190"/>
      <c r="BI176" s="190"/>
      <c r="BJ176" s="190"/>
    </row>
    <row r="177" spans="1:62" s="191" customFormat="1" ht="11.25" hidden="1" customHeight="1">
      <c r="A177" s="239" t="s">
        <v>135</v>
      </c>
      <c r="B177" s="230"/>
      <c r="C177" s="185"/>
      <c r="D177" s="181"/>
      <c r="E177" s="183"/>
      <c r="F177" s="182"/>
      <c r="G177" s="181"/>
      <c r="H177" s="183"/>
      <c r="I177" s="180"/>
      <c r="J177" s="181"/>
      <c r="K177" s="184"/>
      <c r="L177" s="185"/>
      <c r="M177" s="185"/>
      <c r="N177" s="185"/>
      <c r="O177" s="187">
        <f t="shared" si="47"/>
        <v>0</v>
      </c>
      <c r="P177" s="187"/>
      <c r="Q177" s="187">
        <f t="shared" si="44"/>
        <v>0</v>
      </c>
      <c r="R177" s="187"/>
      <c r="S177" s="187">
        <f t="shared" si="48"/>
        <v>0</v>
      </c>
      <c r="T177" s="187"/>
      <c r="U177" s="187">
        <f t="shared" si="45"/>
        <v>0</v>
      </c>
      <c r="V177" s="187"/>
      <c r="W177" s="187"/>
      <c r="X177" s="187"/>
      <c r="Y177" s="187"/>
      <c r="Z177" s="187"/>
      <c r="AA177" s="208"/>
      <c r="AB177" s="187"/>
      <c r="AC177" s="187"/>
      <c r="AD177" s="187"/>
      <c r="AE177" s="187"/>
      <c r="AF177" s="187"/>
      <c r="AG177" s="187"/>
      <c r="AH177" s="187"/>
      <c r="AI177" s="187"/>
      <c r="AJ177" s="187"/>
      <c r="AK177" s="187"/>
      <c r="AL177" s="187"/>
      <c r="AM177" s="208"/>
      <c r="AN177" s="189">
        <f t="shared" si="46"/>
        <v>0</v>
      </c>
      <c r="AO177" s="190"/>
      <c r="AP177" s="190"/>
      <c r="AQ177" s="190"/>
      <c r="AR177" s="190"/>
      <c r="AS177" s="190"/>
      <c r="AT177" s="190"/>
      <c r="AU177" s="190"/>
      <c r="AV177" s="190"/>
      <c r="AW177" s="190"/>
      <c r="AX177" s="190"/>
      <c r="AY177" s="190"/>
      <c r="AZ177" s="190"/>
      <c r="BA177" s="190"/>
      <c r="BB177" s="190"/>
      <c r="BC177" s="190"/>
      <c r="BD177" s="190"/>
      <c r="BE177" s="190"/>
      <c r="BF177" s="190"/>
      <c r="BG177" s="190"/>
      <c r="BH177" s="190"/>
      <c r="BI177" s="190"/>
      <c r="BJ177" s="190"/>
    </row>
    <row r="178" spans="1:62" s="191" customFormat="1" ht="11.25" hidden="1" customHeight="1">
      <c r="A178" s="239" t="s">
        <v>136</v>
      </c>
      <c r="B178" s="230"/>
      <c r="C178" s="185"/>
      <c r="D178" s="181"/>
      <c r="E178" s="183"/>
      <c r="F178" s="182"/>
      <c r="G178" s="181"/>
      <c r="H178" s="183"/>
      <c r="I178" s="180"/>
      <c r="J178" s="181"/>
      <c r="K178" s="184"/>
      <c r="L178" s="185"/>
      <c r="M178" s="185"/>
      <c r="N178" s="185"/>
      <c r="O178" s="187">
        <f t="shared" si="47"/>
        <v>0</v>
      </c>
      <c r="P178" s="187"/>
      <c r="Q178" s="187">
        <f t="shared" si="44"/>
        <v>0</v>
      </c>
      <c r="R178" s="187"/>
      <c r="S178" s="187">
        <f t="shared" si="48"/>
        <v>0</v>
      </c>
      <c r="T178" s="187"/>
      <c r="U178" s="187">
        <f t="shared" si="45"/>
        <v>0</v>
      </c>
      <c r="V178" s="187"/>
      <c r="W178" s="187"/>
      <c r="X178" s="187"/>
      <c r="Y178" s="187"/>
      <c r="Z178" s="187"/>
      <c r="AA178" s="208"/>
      <c r="AB178" s="187"/>
      <c r="AC178" s="187"/>
      <c r="AD178" s="187"/>
      <c r="AE178" s="187"/>
      <c r="AF178" s="187"/>
      <c r="AG178" s="187"/>
      <c r="AH178" s="187"/>
      <c r="AI178" s="187"/>
      <c r="AJ178" s="187"/>
      <c r="AK178" s="187"/>
      <c r="AL178" s="187"/>
      <c r="AM178" s="208"/>
      <c r="AN178" s="189">
        <f t="shared" si="46"/>
        <v>0</v>
      </c>
      <c r="AO178" s="190"/>
      <c r="AP178" s="190"/>
      <c r="AQ178" s="190"/>
      <c r="AR178" s="190"/>
      <c r="AS178" s="190"/>
      <c r="AT178" s="190"/>
      <c r="AU178" s="190"/>
      <c r="AV178" s="190"/>
      <c r="AW178" s="190"/>
      <c r="AX178" s="190"/>
      <c r="AY178" s="190"/>
      <c r="AZ178" s="190"/>
      <c r="BA178" s="190"/>
      <c r="BB178" s="190"/>
      <c r="BC178" s="190"/>
      <c r="BD178" s="190"/>
      <c r="BE178" s="190"/>
      <c r="BF178" s="190"/>
      <c r="BG178" s="190"/>
      <c r="BH178" s="190"/>
      <c r="BI178" s="190"/>
      <c r="BJ178" s="190"/>
    </row>
    <row r="179" spans="1:62" s="191" customFormat="1" ht="11.25" hidden="1" customHeight="1">
      <c r="A179" s="239" t="s">
        <v>137</v>
      </c>
      <c r="B179" s="230"/>
      <c r="C179" s="185"/>
      <c r="D179" s="181"/>
      <c r="E179" s="183"/>
      <c r="F179" s="182"/>
      <c r="G179" s="181"/>
      <c r="H179" s="183"/>
      <c r="I179" s="180"/>
      <c r="J179" s="181"/>
      <c r="K179" s="184"/>
      <c r="L179" s="185"/>
      <c r="M179" s="185"/>
      <c r="N179" s="185"/>
      <c r="O179" s="187">
        <f t="shared" si="47"/>
        <v>0</v>
      </c>
      <c r="P179" s="187"/>
      <c r="Q179" s="187">
        <f t="shared" si="44"/>
        <v>0</v>
      </c>
      <c r="R179" s="187"/>
      <c r="S179" s="187">
        <f t="shared" si="48"/>
        <v>0</v>
      </c>
      <c r="T179" s="187"/>
      <c r="U179" s="187">
        <f t="shared" si="45"/>
        <v>0</v>
      </c>
      <c r="V179" s="187"/>
      <c r="W179" s="187"/>
      <c r="X179" s="187"/>
      <c r="Y179" s="187"/>
      <c r="Z179" s="187"/>
      <c r="AA179" s="208"/>
      <c r="AB179" s="187"/>
      <c r="AC179" s="187"/>
      <c r="AD179" s="187"/>
      <c r="AE179" s="187"/>
      <c r="AF179" s="187"/>
      <c r="AG179" s="187"/>
      <c r="AH179" s="187"/>
      <c r="AI179" s="187"/>
      <c r="AJ179" s="187"/>
      <c r="AK179" s="187"/>
      <c r="AL179" s="187"/>
      <c r="AM179" s="208"/>
      <c r="AN179" s="189">
        <f t="shared" si="46"/>
        <v>0</v>
      </c>
      <c r="AO179" s="190"/>
      <c r="AP179" s="190"/>
      <c r="AQ179" s="190"/>
      <c r="AR179" s="190"/>
      <c r="AS179" s="190"/>
      <c r="AT179" s="190"/>
      <c r="AU179" s="190"/>
      <c r="AV179" s="190"/>
      <c r="AW179" s="190"/>
      <c r="AX179" s="190"/>
      <c r="AY179" s="190"/>
      <c r="AZ179" s="190"/>
      <c r="BA179" s="190"/>
      <c r="BB179" s="190"/>
      <c r="BC179" s="190"/>
      <c r="BD179" s="190"/>
      <c r="BE179" s="190"/>
      <c r="BF179" s="190"/>
      <c r="BG179" s="190"/>
      <c r="BH179" s="190"/>
      <c r="BI179" s="190"/>
      <c r="BJ179" s="190"/>
    </row>
    <row r="180" spans="1:62" s="191" customFormat="1" ht="11.25" hidden="1" customHeight="1">
      <c r="A180" s="239" t="s">
        <v>138</v>
      </c>
      <c r="B180" s="230"/>
      <c r="C180" s="185"/>
      <c r="D180" s="181"/>
      <c r="E180" s="183"/>
      <c r="F180" s="182"/>
      <c r="G180" s="181"/>
      <c r="H180" s="183"/>
      <c r="I180" s="180"/>
      <c r="J180" s="181"/>
      <c r="K180" s="184"/>
      <c r="L180" s="185"/>
      <c r="M180" s="185"/>
      <c r="N180" s="185"/>
      <c r="O180" s="187">
        <f t="shared" si="47"/>
        <v>0</v>
      </c>
      <c r="P180" s="187"/>
      <c r="Q180" s="187">
        <f t="shared" si="44"/>
        <v>0</v>
      </c>
      <c r="R180" s="187"/>
      <c r="S180" s="187">
        <f t="shared" si="48"/>
        <v>0</v>
      </c>
      <c r="T180" s="187"/>
      <c r="U180" s="187">
        <f t="shared" si="45"/>
        <v>0</v>
      </c>
      <c r="V180" s="187"/>
      <c r="W180" s="187"/>
      <c r="X180" s="187"/>
      <c r="Y180" s="187"/>
      <c r="Z180" s="187"/>
      <c r="AA180" s="208"/>
      <c r="AB180" s="187"/>
      <c r="AC180" s="187"/>
      <c r="AD180" s="187"/>
      <c r="AE180" s="187"/>
      <c r="AF180" s="187"/>
      <c r="AG180" s="187"/>
      <c r="AH180" s="187"/>
      <c r="AI180" s="187"/>
      <c r="AJ180" s="187"/>
      <c r="AK180" s="187"/>
      <c r="AL180" s="187"/>
      <c r="AM180" s="208"/>
      <c r="AN180" s="189">
        <f t="shared" si="46"/>
        <v>0</v>
      </c>
      <c r="AO180" s="190"/>
      <c r="AP180" s="190"/>
      <c r="AQ180" s="190"/>
      <c r="AR180" s="190"/>
      <c r="AS180" s="190"/>
      <c r="AT180" s="190"/>
      <c r="AU180" s="190"/>
      <c r="AV180" s="190"/>
      <c r="AW180" s="190"/>
      <c r="AX180" s="190"/>
      <c r="AY180" s="190"/>
      <c r="AZ180" s="190"/>
      <c r="BA180" s="190"/>
      <c r="BB180" s="190"/>
      <c r="BC180" s="190"/>
      <c r="BD180" s="190"/>
      <c r="BE180" s="190"/>
      <c r="BF180" s="190"/>
      <c r="BG180" s="190"/>
      <c r="BH180" s="190"/>
      <c r="BI180" s="190"/>
      <c r="BJ180" s="190"/>
    </row>
    <row r="181" spans="1:62" s="191" customFormat="1" ht="11.25" hidden="1" customHeight="1">
      <c r="A181" s="239" t="s">
        <v>139</v>
      </c>
      <c r="B181" s="230"/>
      <c r="C181" s="185"/>
      <c r="D181" s="181"/>
      <c r="E181" s="183"/>
      <c r="F181" s="182"/>
      <c r="G181" s="181"/>
      <c r="H181" s="183"/>
      <c r="I181" s="180"/>
      <c r="J181" s="181"/>
      <c r="K181" s="184"/>
      <c r="L181" s="185"/>
      <c r="M181" s="185"/>
      <c r="N181" s="185"/>
      <c r="O181" s="187">
        <f t="shared" si="47"/>
        <v>0</v>
      </c>
      <c r="P181" s="187"/>
      <c r="Q181" s="187">
        <f t="shared" si="44"/>
        <v>0</v>
      </c>
      <c r="R181" s="187"/>
      <c r="S181" s="187">
        <f t="shared" si="48"/>
        <v>0</v>
      </c>
      <c r="T181" s="187"/>
      <c r="U181" s="187">
        <f t="shared" si="45"/>
        <v>0</v>
      </c>
      <c r="V181" s="187"/>
      <c r="W181" s="187"/>
      <c r="X181" s="187"/>
      <c r="Y181" s="187"/>
      <c r="Z181" s="187"/>
      <c r="AA181" s="208"/>
      <c r="AB181" s="187"/>
      <c r="AC181" s="187"/>
      <c r="AD181" s="187"/>
      <c r="AE181" s="187"/>
      <c r="AF181" s="187"/>
      <c r="AG181" s="187"/>
      <c r="AH181" s="187"/>
      <c r="AI181" s="187"/>
      <c r="AJ181" s="187"/>
      <c r="AK181" s="187"/>
      <c r="AL181" s="187"/>
      <c r="AM181" s="208"/>
      <c r="AN181" s="189">
        <f t="shared" si="46"/>
        <v>0</v>
      </c>
      <c r="AO181" s="190"/>
      <c r="AP181" s="190"/>
      <c r="AQ181" s="190"/>
      <c r="AR181" s="190"/>
      <c r="AS181" s="190"/>
      <c r="AT181" s="190"/>
      <c r="AU181" s="190"/>
      <c r="AV181" s="190"/>
      <c r="AW181" s="190"/>
      <c r="AX181" s="190"/>
      <c r="AY181" s="190"/>
      <c r="AZ181" s="190"/>
      <c r="BA181" s="190"/>
      <c r="BB181" s="190"/>
      <c r="BC181" s="190"/>
      <c r="BD181" s="190"/>
      <c r="BE181" s="190"/>
      <c r="BF181" s="190"/>
      <c r="BG181" s="190"/>
      <c r="BH181" s="190"/>
      <c r="BI181" s="190"/>
      <c r="BJ181" s="190"/>
    </row>
    <row r="182" spans="1:62" s="191" customFormat="1" ht="11.25" hidden="1" customHeight="1">
      <c r="A182" s="239" t="s">
        <v>140</v>
      </c>
      <c r="B182" s="230"/>
      <c r="C182" s="185"/>
      <c r="D182" s="181"/>
      <c r="E182" s="183"/>
      <c r="F182" s="182"/>
      <c r="G182" s="181"/>
      <c r="H182" s="183"/>
      <c r="I182" s="180"/>
      <c r="J182" s="181"/>
      <c r="K182" s="184"/>
      <c r="L182" s="185"/>
      <c r="M182" s="185"/>
      <c r="N182" s="185"/>
      <c r="O182" s="187">
        <f t="shared" si="47"/>
        <v>0</v>
      </c>
      <c r="P182" s="187"/>
      <c r="Q182" s="187">
        <f t="shared" si="44"/>
        <v>0</v>
      </c>
      <c r="R182" s="187"/>
      <c r="S182" s="187">
        <f t="shared" si="48"/>
        <v>0</v>
      </c>
      <c r="T182" s="187"/>
      <c r="U182" s="187">
        <f t="shared" si="45"/>
        <v>0</v>
      </c>
      <c r="V182" s="187"/>
      <c r="W182" s="187"/>
      <c r="X182" s="187"/>
      <c r="Y182" s="187"/>
      <c r="Z182" s="187"/>
      <c r="AA182" s="208"/>
      <c r="AB182" s="187"/>
      <c r="AC182" s="187"/>
      <c r="AD182" s="187"/>
      <c r="AE182" s="187"/>
      <c r="AF182" s="187"/>
      <c r="AG182" s="187"/>
      <c r="AH182" s="187"/>
      <c r="AI182" s="187"/>
      <c r="AJ182" s="187"/>
      <c r="AK182" s="187"/>
      <c r="AL182" s="187"/>
      <c r="AM182" s="208"/>
      <c r="AN182" s="189">
        <f t="shared" si="46"/>
        <v>0</v>
      </c>
      <c r="AO182" s="190"/>
      <c r="AP182" s="190"/>
      <c r="AQ182" s="190"/>
      <c r="AR182" s="190"/>
      <c r="AS182" s="190"/>
      <c r="AT182" s="190"/>
      <c r="AU182" s="190"/>
      <c r="AV182" s="190"/>
      <c r="AW182" s="190"/>
      <c r="AX182" s="190"/>
      <c r="AY182" s="190"/>
      <c r="AZ182" s="190"/>
      <c r="BA182" s="190"/>
      <c r="BB182" s="190"/>
      <c r="BC182" s="190"/>
      <c r="BD182" s="190"/>
      <c r="BE182" s="190"/>
      <c r="BF182" s="190"/>
      <c r="BG182" s="190"/>
      <c r="BH182" s="190"/>
      <c r="BI182" s="190"/>
      <c r="BJ182" s="190"/>
    </row>
    <row r="183" spans="1:62" s="191" customFormat="1" ht="11.25" hidden="1" customHeight="1">
      <c r="A183" s="239" t="s">
        <v>141</v>
      </c>
      <c r="B183" s="230"/>
      <c r="C183" s="185"/>
      <c r="D183" s="181"/>
      <c r="E183" s="183"/>
      <c r="F183" s="182"/>
      <c r="G183" s="181"/>
      <c r="H183" s="183"/>
      <c r="I183" s="180"/>
      <c r="J183" s="181"/>
      <c r="K183" s="184"/>
      <c r="L183" s="185"/>
      <c r="M183" s="185"/>
      <c r="N183" s="185"/>
      <c r="O183" s="187">
        <f t="shared" si="47"/>
        <v>0</v>
      </c>
      <c r="P183" s="187"/>
      <c r="Q183" s="187">
        <f t="shared" si="44"/>
        <v>0</v>
      </c>
      <c r="R183" s="187"/>
      <c r="S183" s="187">
        <f t="shared" si="48"/>
        <v>0</v>
      </c>
      <c r="T183" s="187"/>
      <c r="U183" s="187">
        <f t="shared" si="45"/>
        <v>0</v>
      </c>
      <c r="V183" s="187"/>
      <c r="W183" s="187"/>
      <c r="X183" s="187"/>
      <c r="Y183" s="187"/>
      <c r="Z183" s="187"/>
      <c r="AA183" s="208"/>
      <c r="AB183" s="187"/>
      <c r="AC183" s="187"/>
      <c r="AD183" s="187"/>
      <c r="AE183" s="187"/>
      <c r="AF183" s="187"/>
      <c r="AG183" s="187"/>
      <c r="AH183" s="187"/>
      <c r="AI183" s="187"/>
      <c r="AJ183" s="187"/>
      <c r="AK183" s="187"/>
      <c r="AL183" s="187"/>
      <c r="AM183" s="208"/>
      <c r="AN183" s="189">
        <f t="shared" si="46"/>
        <v>0</v>
      </c>
      <c r="AO183" s="190"/>
      <c r="AP183" s="190"/>
      <c r="AQ183" s="190"/>
      <c r="AR183" s="190"/>
      <c r="AS183" s="190"/>
      <c r="AT183" s="190"/>
      <c r="AU183" s="190"/>
      <c r="AV183" s="190"/>
      <c r="AW183" s="190"/>
      <c r="AX183" s="190"/>
      <c r="AY183" s="190"/>
      <c r="AZ183" s="190"/>
      <c r="BA183" s="190"/>
      <c r="BB183" s="190"/>
      <c r="BC183" s="190"/>
      <c r="BD183" s="190"/>
      <c r="BE183" s="190"/>
      <c r="BF183" s="190"/>
      <c r="BG183" s="190"/>
      <c r="BH183" s="190"/>
      <c r="BI183" s="190"/>
      <c r="BJ183" s="190"/>
    </row>
    <row r="184" spans="1:62" s="191" customFormat="1" ht="11.25" hidden="1" customHeight="1">
      <c r="A184" s="239" t="s">
        <v>142</v>
      </c>
      <c r="B184" s="230"/>
      <c r="C184" s="185"/>
      <c r="D184" s="181"/>
      <c r="E184" s="183"/>
      <c r="F184" s="182"/>
      <c r="G184" s="181"/>
      <c r="H184" s="183"/>
      <c r="I184" s="180"/>
      <c r="J184" s="181"/>
      <c r="K184" s="184"/>
      <c r="L184" s="185"/>
      <c r="M184" s="185"/>
      <c r="N184" s="185"/>
      <c r="O184" s="187">
        <f t="shared" si="47"/>
        <v>0</v>
      </c>
      <c r="P184" s="187"/>
      <c r="Q184" s="187">
        <f t="shared" si="44"/>
        <v>0</v>
      </c>
      <c r="R184" s="187"/>
      <c r="S184" s="187">
        <f t="shared" si="48"/>
        <v>0</v>
      </c>
      <c r="T184" s="187"/>
      <c r="U184" s="187">
        <f t="shared" si="45"/>
        <v>0</v>
      </c>
      <c r="V184" s="187"/>
      <c r="W184" s="187"/>
      <c r="X184" s="187"/>
      <c r="Y184" s="187"/>
      <c r="Z184" s="187"/>
      <c r="AA184" s="208"/>
      <c r="AB184" s="187"/>
      <c r="AC184" s="187"/>
      <c r="AD184" s="187"/>
      <c r="AE184" s="187"/>
      <c r="AF184" s="187"/>
      <c r="AG184" s="187"/>
      <c r="AH184" s="187"/>
      <c r="AI184" s="187"/>
      <c r="AJ184" s="187"/>
      <c r="AK184" s="187"/>
      <c r="AL184" s="187"/>
      <c r="AM184" s="208"/>
      <c r="AN184" s="189">
        <f t="shared" si="46"/>
        <v>0</v>
      </c>
      <c r="AO184" s="190"/>
      <c r="AP184" s="190"/>
      <c r="AQ184" s="190"/>
      <c r="AR184" s="190"/>
      <c r="AS184" s="190"/>
      <c r="AT184" s="190"/>
      <c r="AU184" s="190"/>
      <c r="AV184" s="190"/>
      <c r="AW184" s="190"/>
      <c r="AX184" s="190"/>
      <c r="AY184" s="190"/>
      <c r="AZ184" s="190"/>
      <c r="BA184" s="190"/>
      <c r="BB184" s="190"/>
      <c r="BC184" s="190"/>
      <c r="BD184" s="190"/>
      <c r="BE184" s="190"/>
      <c r="BF184" s="190"/>
      <c r="BG184" s="190"/>
      <c r="BH184" s="190"/>
      <c r="BI184" s="190"/>
      <c r="BJ184" s="190"/>
    </row>
    <row r="185" spans="1:62" s="191" customFormat="1" ht="11.25" hidden="1" customHeight="1">
      <c r="A185" s="239" t="s">
        <v>143</v>
      </c>
      <c r="B185" s="230"/>
      <c r="C185" s="185"/>
      <c r="D185" s="181"/>
      <c r="E185" s="183"/>
      <c r="F185" s="182"/>
      <c r="G185" s="181"/>
      <c r="H185" s="183"/>
      <c r="I185" s="180"/>
      <c r="J185" s="181"/>
      <c r="K185" s="184"/>
      <c r="L185" s="185"/>
      <c r="M185" s="185"/>
      <c r="N185" s="185"/>
      <c r="O185" s="187">
        <f t="shared" si="47"/>
        <v>0</v>
      </c>
      <c r="P185" s="187"/>
      <c r="Q185" s="187">
        <f t="shared" si="44"/>
        <v>0</v>
      </c>
      <c r="R185" s="187"/>
      <c r="S185" s="187">
        <f t="shared" si="48"/>
        <v>0</v>
      </c>
      <c r="T185" s="187"/>
      <c r="U185" s="187">
        <f t="shared" si="45"/>
        <v>0</v>
      </c>
      <c r="V185" s="187"/>
      <c r="W185" s="187"/>
      <c r="X185" s="187"/>
      <c r="Y185" s="187"/>
      <c r="Z185" s="187"/>
      <c r="AA185" s="208"/>
      <c r="AB185" s="187"/>
      <c r="AC185" s="187"/>
      <c r="AD185" s="187"/>
      <c r="AE185" s="187"/>
      <c r="AF185" s="187"/>
      <c r="AG185" s="187"/>
      <c r="AH185" s="187"/>
      <c r="AI185" s="187"/>
      <c r="AJ185" s="187"/>
      <c r="AK185" s="187"/>
      <c r="AL185" s="187"/>
      <c r="AM185" s="208"/>
      <c r="AN185" s="189">
        <f t="shared" si="46"/>
        <v>0</v>
      </c>
      <c r="AO185" s="190"/>
      <c r="AP185" s="190"/>
      <c r="AQ185" s="190"/>
      <c r="AR185" s="190"/>
      <c r="AS185" s="190"/>
      <c r="AT185" s="190"/>
      <c r="AU185" s="190"/>
      <c r="AV185" s="190"/>
      <c r="AW185" s="190"/>
      <c r="AX185" s="190"/>
      <c r="AY185" s="190"/>
      <c r="AZ185" s="190"/>
      <c r="BA185" s="190"/>
      <c r="BB185" s="190"/>
      <c r="BC185" s="190"/>
      <c r="BD185" s="190"/>
      <c r="BE185" s="190"/>
      <c r="BF185" s="190"/>
      <c r="BG185" s="190"/>
      <c r="BH185" s="190"/>
      <c r="BI185" s="190"/>
      <c r="BJ185" s="190"/>
    </row>
    <row r="186" spans="1:62" s="191" customFormat="1" ht="11.25" hidden="1" customHeight="1">
      <c r="A186" s="239" t="s">
        <v>144</v>
      </c>
      <c r="B186" s="230"/>
      <c r="C186" s="185"/>
      <c r="D186" s="181"/>
      <c r="E186" s="183"/>
      <c r="F186" s="182"/>
      <c r="G186" s="181"/>
      <c r="H186" s="183"/>
      <c r="I186" s="180"/>
      <c r="J186" s="181"/>
      <c r="K186" s="184"/>
      <c r="L186" s="185"/>
      <c r="M186" s="185"/>
      <c r="N186" s="185"/>
      <c r="O186" s="187">
        <f t="shared" si="47"/>
        <v>0</v>
      </c>
      <c r="P186" s="187"/>
      <c r="Q186" s="187">
        <f t="shared" si="44"/>
        <v>0</v>
      </c>
      <c r="R186" s="187"/>
      <c r="S186" s="187">
        <f t="shared" si="48"/>
        <v>0</v>
      </c>
      <c r="T186" s="187"/>
      <c r="U186" s="187">
        <f t="shared" si="45"/>
        <v>0</v>
      </c>
      <c r="V186" s="187"/>
      <c r="W186" s="187"/>
      <c r="X186" s="187"/>
      <c r="Y186" s="187"/>
      <c r="Z186" s="187"/>
      <c r="AA186" s="208"/>
      <c r="AB186" s="187"/>
      <c r="AC186" s="187"/>
      <c r="AD186" s="187"/>
      <c r="AE186" s="187"/>
      <c r="AF186" s="187"/>
      <c r="AG186" s="187"/>
      <c r="AH186" s="187"/>
      <c r="AI186" s="187"/>
      <c r="AJ186" s="187"/>
      <c r="AK186" s="187"/>
      <c r="AL186" s="187"/>
      <c r="AM186" s="208"/>
      <c r="AN186" s="189">
        <f t="shared" si="46"/>
        <v>0</v>
      </c>
      <c r="AO186" s="190"/>
      <c r="AP186" s="190"/>
      <c r="AQ186" s="190"/>
      <c r="AR186" s="190"/>
      <c r="AS186" s="190"/>
      <c r="AT186" s="190"/>
      <c r="AU186" s="190"/>
      <c r="AV186" s="190"/>
      <c r="AW186" s="190"/>
      <c r="AX186" s="190"/>
      <c r="AY186" s="190"/>
      <c r="AZ186" s="190"/>
      <c r="BA186" s="190"/>
      <c r="BB186" s="190"/>
      <c r="BC186" s="190"/>
      <c r="BD186" s="190"/>
      <c r="BE186" s="190"/>
      <c r="BF186" s="190"/>
      <c r="BG186" s="190"/>
      <c r="BH186" s="190"/>
      <c r="BI186" s="190"/>
      <c r="BJ186" s="190"/>
    </row>
    <row r="187" spans="1:62" s="191" customFormat="1" ht="11.25" hidden="1" customHeight="1">
      <c r="A187" s="239" t="s">
        <v>145</v>
      </c>
      <c r="B187" s="230"/>
      <c r="C187" s="185"/>
      <c r="D187" s="181"/>
      <c r="E187" s="183"/>
      <c r="F187" s="182"/>
      <c r="G187" s="181"/>
      <c r="H187" s="183"/>
      <c r="I187" s="180"/>
      <c r="J187" s="181"/>
      <c r="K187" s="184"/>
      <c r="L187" s="185"/>
      <c r="M187" s="185"/>
      <c r="N187" s="185"/>
      <c r="O187" s="187">
        <f t="shared" si="47"/>
        <v>0</v>
      </c>
      <c r="P187" s="187"/>
      <c r="Q187" s="187">
        <f t="shared" si="44"/>
        <v>0</v>
      </c>
      <c r="R187" s="187"/>
      <c r="S187" s="187">
        <f t="shared" si="48"/>
        <v>0</v>
      </c>
      <c r="T187" s="187"/>
      <c r="U187" s="187">
        <f t="shared" si="45"/>
        <v>0</v>
      </c>
      <c r="V187" s="187"/>
      <c r="W187" s="187"/>
      <c r="X187" s="187"/>
      <c r="Y187" s="187"/>
      <c r="Z187" s="187"/>
      <c r="AA187" s="208"/>
      <c r="AB187" s="187"/>
      <c r="AC187" s="187"/>
      <c r="AD187" s="187"/>
      <c r="AE187" s="187"/>
      <c r="AF187" s="187"/>
      <c r="AG187" s="187"/>
      <c r="AH187" s="187"/>
      <c r="AI187" s="187"/>
      <c r="AJ187" s="187"/>
      <c r="AK187" s="187"/>
      <c r="AL187" s="187"/>
      <c r="AM187" s="208"/>
      <c r="AN187" s="189">
        <f t="shared" si="46"/>
        <v>0</v>
      </c>
      <c r="AO187" s="190"/>
      <c r="AP187" s="190"/>
      <c r="AQ187" s="190"/>
      <c r="AR187" s="190"/>
      <c r="AS187" s="190"/>
      <c r="AT187" s="190"/>
      <c r="AU187" s="190"/>
      <c r="AV187" s="190"/>
      <c r="AW187" s="190"/>
      <c r="AX187" s="190"/>
      <c r="AY187" s="190"/>
      <c r="AZ187" s="190"/>
      <c r="BA187" s="190"/>
      <c r="BB187" s="190"/>
      <c r="BC187" s="190"/>
      <c r="BD187" s="190"/>
      <c r="BE187" s="190"/>
      <c r="BF187" s="190"/>
      <c r="BG187" s="190"/>
      <c r="BH187" s="190"/>
      <c r="BI187" s="190"/>
      <c r="BJ187" s="190"/>
    </row>
    <row r="188" spans="1:62" s="191" customFormat="1" ht="11.25" hidden="1" customHeight="1">
      <c r="A188" s="239" t="s">
        <v>146</v>
      </c>
      <c r="B188" s="230"/>
      <c r="C188" s="185"/>
      <c r="D188" s="181"/>
      <c r="E188" s="183"/>
      <c r="F188" s="182"/>
      <c r="G188" s="181"/>
      <c r="H188" s="183"/>
      <c r="I188" s="180"/>
      <c r="J188" s="181"/>
      <c r="K188" s="184"/>
      <c r="L188" s="185"/>
      <c r="M188" s="185"/>
      <c r="N188" s="185"/>
      <c r="O188" s="187">
        <f t="shared" si="47"/>
        <v>0</v>
      </c>
      <c r="P188" s="187"/>
      <c r="Q188" s="187">
        <f t="shared" si="44"/>
        <v>0</v>
      </c>
      <c r="R188" s="187"/>
      <c r="S188" s="187">
        <f t="shared" si="48"/>
        <v>0</v>
      </c>
      <c r="T188" s="187"/>
      <c r="U188" s="187">
        <f t="shared" si="45"/>
        <v>0</v>
      </c>
      <c r="V188" s="187"/>
      <c r="W188" s="187"/>
      <c r="X188" s="187"/>
      <c r="Y188" s="187"/>
      <c r="Z188" s="187"/>
      <c r="AA188" s="208"/>
      <c r="AB188" s="187"/>
      <c r="AC188" s="187"/>
      <c r="AD188" s="187"/>
      <c r="AE188" s="187"/>
      <c r="AF188" s="187"/>
      <c r="AG188" s="187"/>
      <c r="AH188" s="187"/>
      <c r="AI188" s="187"/>
      <c r="AJ188" s="187"/>
      <c r="AK188" s="187"/>
      <c r="AL188" s="187"/>
      <c r="AM188" s="208"/>
      <c r="AN188" s="189">
        <f t="shared" si="46"/>
        <v>0</v>
      </c>
      <c r="AO188" s="190"/>
      <c r="AP188" s="190"/>
      <c r="AQ188" s="190"/>
      <c r="AR188" s="190"/>
      <c r="AS188" s="190"/>
      <c r="AT188" s="190"/>
      <c r="AU188" s="190"/>
      <c r="AV188" s="190"/>
      <c r="AW188" s="190"/>
      <c r="AX188" s="190"/>
      <c r="AY188" s="190"/>
      <c r="AZ188" s="190"/>
      <c r="BA188" s="190"/>
      <c r="BB188" s="190"/>
      <c r="BC188" s="190"/>
      <c r="BD188" s="190"/>
      <c r="BE188" s="190"/>
      <c r="BF188" s="190"/>
      <c r="BG188" s="190"/>
      <c r="BH188" s="190"/>
      <c r="BI188" s="190"/>
      <c r="BJ188" s="190"/>
    </row>
    <row r="189" spans="1:62" s="191" customFormat="1" ht="11.25" hidden="1" customHeight="1">
      <c r="A189" s="239" t="s">
        <v>147</v>
      </c>
      <c r="B189" s="230"/>
      <c r="C189" s="185"/>
      <c r="D189" s="181"/>
      <c r="E189" s="183"/>
      <c r="F189" s="182"/>
      <c r="G189" s="181"/>
      <c r="H189" s="183"/>
      <c r="I189" s="180"/>
      <c r="J189" s="181"/>
      <c r="K189" s="184"/>
      <c r="L189" s="185"/>
      <c r="M189" s="185"/>
      <c r="N189" s="185"/>
      <c r="O189" s="187">
        <f t="shared" si="47"/>
        <v>0</v>
      </c>
      <c r="P189" s="187"/>
      <c r="Q189" s="187">
        <f t="shared" si="44"/>
        <v>0</v>
      </c>
      <c r="R189" s="187"/>
      <c r="S189" s="187">
        <f t="shared" si="48"/>
        <v>0</v>
      </c>
      <c r="T189" s="187"/>
      <c r="U189" s="187">
        <f t="shared" si="45"/>
        <v>0</v>
      </c>
      <c r="V189" s="187"/>
      <c r="W189" s="187"/>
      <c r="X189" s="187"/>
      <c r="Y189" s="187"/>
      <c r="Z189" s="187"/>
      <c r="AA189" s="208"/>
      <c r="AB189" s="187"/>
      <c r="AC189" s="187"/>
      <c r="AD189" s="187"/>
      <c r="AE189" s="187"/>
      <c r="AF189" s="187"/>
      <c r="AG189" s="187"/>
      <c r="AH189" s="187"/>
      <c r="AI189" s="187"/>
      <c r="AJ189" s="187"/>
      <c r="AK189" s="187"/>
      <c r="AL189" s="187"/>
      <c r="AM189" s="208"/>
      <c r="AN189" s="189">
        <f t="shared" si="46"/>
        <v>0</v>
      </c>
      <c r="AO189" s="190"/>
      <c r="AP189" s="190"/>
      <c r="AQ189" s="190"/>
      <c r="AR189" s="190"/>
      <c r="AS189" s="190"/>
      <c r="AT189" s="190"/>
      <c r="AU189" s="190"/>
      <c r="AV189" s="190"/>
      <c r="AW189" s="190"/>
      <c r="AX189" s="190"/>
      <c r="AY189" s="190"/>
      <c r="AZ189" s="190"/>
      <c r="BA189" s="190"/>
      <c r="BB189" s="190"/>
      <c r="BC189" s="190"/>
      <c r="BD189" s="190"/>
      <c r="BE189" s="190"/>
      <c r="BF189" s="190"/>
      <c r="BG189" s="190"/>
      <c r="BH189" s="190"/>
      <c r="BI189" s="190"/>
      <c r="BJ189" s="190"/>
    </row>
    <row r="190" spans="1:62" s="191" customFormat="1" ht="11.25" hidden="1" customHeight="1">
      <c r="A190" s="239" t="s">
        <v>148</v>
      </c>
      <c r="B190" s="230"/>
      <c r="C190" s="185"/>
      <c r="D190" s="181"/>
      <c r="E190" s="183"/>
      <c r="F190" s="182"/>
      <c r="G190" s="181"/>
      <c r="H190" s="183"/>
      <c r="I190" s="180"/>
      <c r="J190" s="181"/>
      <c r="K190" s="184"/>
      <c r="L190" s="185"/>
      <c r="M190" s="185"/>
      <c r="N190" s="185"/>
      <c r="O190" s="187">
        <f t="shared" si="47"/>
        <v>0</v>
      </c>
      <c r="P190" s="187"/>
      <c r="Q190" s="187">
        <f t="shared" si="44"/>
        <v>0</v>
      </c>
      <c r="R190" s="187"/>
      <c r="S190" s="187">
        <f t="shared" si="48"/>
        <v>0</v>
      </c>
      <c r="T190" s="187"/>
      <c r="U190" s="187">
        <f t="shared" si="45"/>
        <v>0</v>
      </c>
      <c r="V190" s="187"/>
      <c r="W190" s="187"/>
      <c r="X190" s="187"/>
      <c r="Y190" s="187"/>
      <c r="Z190" s="187"/>
      <c r="AA190" s="208"/>
      <c r="AB190" s="187"/>
      <c r="AC190" s="187"/>
      <c r="AD190" s="187"/>
      <c r="AE190" s="187"/>
      <c r="AF190" s="187"/>
      <c r="AG190" s="187"/>
      <c r="AH190" s="187"/>
      <c r="AI190" s="187"/>
      <c r="AJ190" s="187"/>
      <c r="AK190" s="187"/>
      <c r="AL190" s="187"/>
      <c r="AM190" s="208"/>
      <c r="AN190" s="189">
        <f t="shared" si="46"/>
        <v>0</v>
      </c>
      <c r="AO190" s="190"/>
      <c r="AP190" s="190"/>
      <c r="AQ190" s="190"/>
      <c r="AR190" s="190"/>
      <c r="AS190" s="190"/>
      <c r="AT190" s="190"/>
      <c r="AU190" s="190"/>
      <c r="AV190" s="190"/>
      <c r="AW190" s="190"/>
      <c r="AX190" s="190"/>
      <c r="AY190" s="190"/>
      <c r="AZ190" s="190"/>
      <c r="BA190" s="190"/>
      <c r="BB190" s="190"/>
      <c r="BC190" s="190"/>
      <c r="BD190" s="190"/>
      <c r="BE190" s="190"/>
      <c r="BF190" s="190"/>
      <c r="BG190" s="190"/>
      <c r="BH190" s="190"/>
      <c r="BI190" s="190"/>
      <c r="BJ190" s="190"/>
    </row>
    <row r="191" spans="1:62" s="191" customFormat="1" ht="11.25" hidden="1" customHeight="1">
      <c r="A191" s="239" t="s">
        <v>149</v>
      </c>
      <c r="B191" s="230"/>
      <c r="C191" s="185"/>
      <c r="D191" s="181"/>
      <c r="E191" s="183"/>
      <c r="F191" s="182"/>
      <c r="G191" s="181"/>
      <c r="H191" s="183"/>
      <c r="I191" s="180"/>
      <c r="J191" s="181"/>
      <c r="K191" s="184"/>
      <c r="L191" s="185"/>
      <c r="M191" s="185"/>
      <c r="N191" s="185"/>
      <c r="O191" s="187">
        <f t="shared" si="47"/>
        <v>0</v>
      </c>
      <c r="P191" s="187"/>
      <c r="Q191" s="187">
        <f t="shared" si="44"/>
        <v>0</v>
      </c>
      <c r="R191" s="187"/>
      <c r="S191" s="187">
        <f t="shared" si="48"/>
        <v>0</v>
      </c>
      <c r="T191" s="187"/>
      <c r="U191" s="187">
        <f t="shared" si="45"/>
        <v>0</v>
      </c>
      <c r="V191" s="187"/>
      <c r="W191" s="187"/>
      <c r="X191" s="187"/>
      <c r="Y191" s="187"/>
      <c r="Z191" s="187"/>
      <c r="AA191" s="208"/>
      <c r="AB191" s="187"/>
      <c r="AC191" s="187"/>
      <c r="AD191" s="187"/>
      <c r="AE191" s="187"/>
      <c r="AF191" s="187"/>
      <c r="AG191" s="187"/>
      <c r="AH191" s="187"/>
      <c r="AI191" s="187"/>
      <c r="AJ191" s="187"/>
      <c r="AK191" s="187"/>
      <c r="AL191" s="187"/>
      <c r="AM191" s="208"/>
      <c r="AN191" s="189">
        <f t="shared" si="46"/>
        <v>0</v>
      </c>
      <c r="AO191" s="190"/>
      <c r="AP191" s="190"/>
      <c r="AQ191" s="190"/>
      <c r="AR191" s="190"/>
      <c r="AS191" s="190"/>
      <c r="AT191" s="190"/>
      <c r="AU191" s="190"/>
      <c r="AV191" s="190"/>
      <c r="AW191" s="190"/>
      <c r="AX191" s="190"/>
      <c r="AY191" s="190"/>
      <c r="AZ191" s="190"/>
      <c r="BA191" s="190"/>
      <c r="BB191" s="190"/>
      <c r="BC191" s="190"/>
      <c r="BD191" s="190"/>
      <c r="BE191" s="190"/>
      <c r="BF191" s="190"/>
      <c r="BG191" s="190"/>
      <c r="BH191" s="190"/>
      <c r="BI191" s="190"/>
      <c r="BJ191" s="190"/>
    </row>
    <row r="192" spans="1:62" s="259" customFormat="1" ht="12" customHeight="1">
      <c r="A192" s="281" t="s">
        <v>30</v>
      </c>
      <c r="B192" s="247" t="s">
        <v>378</v>
      </c>
      <c r="C192" s="262"/>
      <c r="D192" s="262">
        <v>3</v>
      </c>
      <c r="E192" s="263"/>
      <c r="F192" s="250"/>
      <c r="G192" s="249"/>
      <c r="H192" s="251"/>
      <c r="I192" s="250"/>
      <c r="J192" s="249"/>
      <c r="K192" s="251"/>
      <c r="L192" s="249"/>
      <c r="M192" s="249"/>
      <c r="N192" s="249"/>
      <c r="O192" s="255">
        <f t="shared" si="47"/>
        <v>34</v>
      </c>
      <c r="P192" s="255"/>
      <c r="Q192" s="255"/>
      <c r="R192" s="255"/>
      <c r="S192" s="255">
        <f>SUM(AB192:AL192)</f>
        <v>34</v>
      </c>
      <c r="T192" s="255"/>
      <c r="U192" s="255">
        <f t="shared" si="45"/>
        <v>34</v>
      </c>
      <c r="V192" s="255"/>
      <c r="W192" s="255"/>
      <c r="X192" s="255"/>
      <c r="Y192" s="255"/>
      <c r="Z192" s="255"/>
      <c r="AA192" s="255">
        <f>S192</f>
        <v>34</v>
      </c>
      <c r="AB192" s="255"/>
      <c r="AC192" s="255"/>
      <c r="AD192" s="255">
        <v>34</v>
      </c>
      <c r="AE192" s="255"/>
      <c r="AF192" s="255"/>
      <c r="AG192" s="255"/>
      <c r="AH192" s="255"/>
      <c r="AI192" s="255"/>
      <c r="AJ192" s="255"/>
      <c r="AK192" s="255"/>
      <c r="AL192" s="255"/>
      <c r="AM192" s="286"/>
      <c r="AN192" s="257"/>
      <c r="AO192" s="258"/>
      <c r="AP192" s="258"/>
      <c r="AQ192" s="258"/>
      <c r="AR192" s="258"/>
      <c r="AS192" s="258"/>
      <c r="AT192" s="258"/>
      <c r="AU192" s="258"/>
      <c r="AV192" s="258"/>
      <c r="AW192" s="258"/>
      <c r="AX192" s="258"/>
      <c r="AY192" s="258"/>
      <c r="AZ192" s="258"/>
      <c r="BA192" s="258"/>
      <c r="BB192" s="258"/>
      <c r="BC192" s="258"/>
      <c r="BD192" s="258"/>
      <c r="BE192" s="258"/>
      <c r="BF192" s="258"/>
      <c r="BG192" s="258"/>
      <c r="BH192" s="258"/>
      <c r="BI192" s="258"/>
      <c r="BJ192" s="258"/>
    </row>
    <row r="193" spans="1:62" s="259" customFormat="1" ht="12" customHeight="1">
      <c r="A193" s="281" t="s">
        <v>31</v>
      </c>
      <c r="B193" s="247" t="s">
        <v>379</v>
      </c>
      <c r="C193" s="262"/>
      <c r="D193" s="262"/>
      <c r="E193" s="263"/>
      <c r="F193" s="264"/>
      <c r="G193" s="262" t="s">
        <v>440</v>
      </c>
      <c r="H193" s="263"/>
      <c r="I193" s="264"/>
      <c r="J193" s="262"/>
      <c r="K193" s="263"/>
      <c r="L193" s="262"/>
      <c r="M193" s="262"/>
      <c r="N193" s="262"/>
      <c r="O193" s="255">
        <f t="shared" si="47"/>
        <v>96</v>
      </c>
      <c r="P193" s="255"/>
      <c r="Q193" s="255"/>
      <c r="R193" s="255"/>
      <c r="S193" s="255">
        <f t="shared" si="48"/>
        <v>96</v>
      </c>
      <c r="T193" s="255"/>
      <c r="U193" s="255">
        <f t="shared" si="45"/>
        <v>96</v>
      </c>
      <c r="V193" s="255"/>
      <c r="W193" s="255"/>
      <c r="X193" s="255"/>
      <c r="Y193" s="255"/>
      <c r="Z193" s="255"/>
      <c r="AA193" s="255">
        <f>S193</f>
        <v>96</v>
      </c>
      <c r="AB193" s="255"/>
      <c r="AC193" s="255"/>
      <c r="AD193" s="255"/>
      <c r="AE193" s="255">
        <v>48</v>
      </c>
      <c r="AF193" s="255">
        <v>48</v>
      </c>
      <c r="AG193" s="255"/>
      <c r="AH193" s="255"/>
      <c r="AI193" s="255"/>
      <c r="AJ193" s="255"/>
      <c r="AK193" s="255"/>
      <c r="AL193" s="278"/>
      <c r="AM193" s="286"/>
      <c r="AN193" s="257"/>
      <c r="AO193" s="258"/>
      <c r="AP193" s="258"/>
      <c r="AQ193" s="258"/>
      <c r="AR193" s="258"/>
      <c r="AS193" s="258"/>
      <c r="AT193" s="258"/>
      <c r="AU193" s="258"/>
      <c r="AV193" s="258"/>
      <c r="AW193" s="258"/>
      <c r="AX193" s="258"/>
      <c r="AY193" s="258"/>
      <c r="AZ193" s="258"/>
      <c r="BA193" s="258"/>
      <c r="BB193" s="258"/>
      <c r="BC193" s="258"/>
      <c r="BD193" s="258"/>
      <c r="BE193" s="258"/>
      <c r="BF193" s="258"/>
      <c r="BG193" s="258"/>
      <c r="BH193" s="258"/>
      <c r="BI193" s="258"/>
      <c r="BJ193" s="258"/>
    </row>
    <row r="194" spans="1:62" s="259" customFormat="1" ht="12.75" customHeight="1">
      <c r="A194" s="281"/>
      <c r="B194" s="247" t="s">
        <v>384</v>
      </c>
      <c r="C194" s="249"/>
      <c r="D194" s="249"/>
      <c r="E194" s="251"/>
      <c r="F194" s="250"/>
      <c r="G194" s="249"/>
      <c r="H194" s="251"/>
      <c r="I194" s="250"/>
      <c r="J194" s="249">
        <v>5</v>
      </c>
      <c r="K194" s="263"/>
      <c r="L194" s="249"/>
      <c r="M194" s="249"/>
      <c r="N194" s="249"/>
      <c r="O194" s="255"/>
      <c r="P194" s="255"/>
      <c r="Q194" s="255"/>
      <c r="R194" s="255"/>
      <c r="S194" s="255"/>
      <c r="T194" s="255"/>
      <c r="U194" s="255"/>
      <c r="V194" s="255"/>
      <c r="W194" s="255"/>
      <c r="X194" s="255"/>
      <c r="Y194" s="255"/>
      <c r="Z194" s="255"/>
      <c r="AA194" s="255"/>
      <c r="AB194" s="255"/>
      <c r="AC194" s="255"/>
      <c r="AD194" s="255"/>
      <c r="AE194" s="255"/>
      <c r="AF194" s="255"/>
      <c r="AG194" s="255"/>
      <c r="AH194" s="255"/>
      <c r="AI194" s="255"/>
      <c r="AJ194" s="255"/>
      <c r="AK194" s="255"/>
      <c r="AL194" s="255"/>
      <c r="AM194" s="286"/>
      <c r="AN194" s="257"/>
      <c r="AO194" s="258"/>
      <c r="AP194" s="258"/>
      <c r="AQ194" s="258"/>
      <c r="AR194" s="258"/>
      <c r="AS194" s="258"/>
      <c r="AT194" s="258"/>
      <c r="AU194" s="258"/>
      <c r="AV194" s="258"/>
      <c r="AW194" s="258"/>
      <c r="AX194" s="258"/>
      <c r="AY194" s="258"/>
      <c r="AZ194" s="258"/>
      <c r="BA194" s="258"/>
      <c r="BB194" s="258"/>
      <c r="BC194" s="258"/>
      <c r="BD194" s="258"/>
      <c r="BE194" s="258"/>
      <c r="BF194" s="258"/>
      <c r="BG194" s="258"/>
      <c r="BH194" s="258"/>
      <c r="BI194" s="258"/>
      <c r="BJ194" s="258"/>
    </row>
    <row r="195" spans="1:62" s="259" customFormat="1" ht="60.75" customHeight="1">
      <c r="A195" s="297" t="s">
        <v>32</v>
      </c>
      <c r="B195" s="272" t="s">
        <v>441</v>
      </c>
      <c r="C195" s="447">
        <f>COUNTIF(C196:E222,1)+COUNTIF(C196:E222,2)+COUNTIF(C196:E222,3)+COUNTIF(C196:E222,4)+COUNTIF(C196:E222,5)+COUNTIF(C196:E222,6)+COUNTIF(C196:E222,7)+COUNTIF(C196:E222,8)</f>
        <v>2</v>
      </c>
      <c r="D195" s="447"/>
      <c r="E195" s="448"/>
      <c r="F195" s="462">
        <f>COUNTIF(F196:H222,1)+COUNTIF(F196:H222,2)+COUNTIF(F196:H222,3)+COUNTIF(F196:H222,4)+COUNTIF(F196:H222,5)+COUNTIF(F196:H222,6)+COUNTIF(F196:H222,7)+COUNTIF(F196:H222,8)</f>
        <v>2</v>
      </c>
      <c r="G195" s="447"/>
      <c r="H195" s="448"/>
      <c r="I195" s="462">
        <f>COUNTIF(I196:K222,1)+COUNTIF(I196:K222,2)+COUNTIF(I196:K222,3)+COUNTIF(I196:K222,4)+COUNTIF(I196:K222,5)+COUNTIF(I196:K222,6)+COUNTIF(I196:K222,7)+COUNTIF(I196:K222,8)</f>
        <v>0</v>
      </c>
      <c r="J195" s="447"/>
      <c r="K195" s="447"/>
      <c r="L195" s="462">
        <f>COUNTIF(L196:N222,1)+COUNTIF(L196:N222,2)+COUNTIF(L196:N222,3)+COUNTIF(L196:N222,4)+COUNTIF(L196:N222,5)+COUNTIF(L196:N222,6)+COUNTIF(L196:N222,7)+COUNTIF(L196:N222,8)</f>
        <v>0</v>
      </c>
      <c r="M195" s="447"/>
      <c r="N195" s="447"/>
      <c r="O195" s="274">
        <f>SUM(O196:O220)</f>
        <v>210</v>
      </c>
      <c r="P195" s="274"/>
      <c r="Q195" s="273">
        <f t="shared" ref="Q195:AC195" si="49">SUM(Q196:Q220)</f>
        <v>70</v>
      </c>
      <c r="R195" s="273">
        <f t="shared" si="49"/>
        <v>0</v>
      </c>
      <c r="S195" s="273">
        <f t="shared" si="49"/>
        <v>140</v>
      </c>
      <c r="T195" s="273"/>
      <c r="U195" s="273">
        <f t="shared" si="49"/>
        <v>68</v>
      </c>
      <c r="V195" s="273"/>
      <c r="W195" s="273">
        <f t="shared" si="49"/>
        <v>72</v>
      </c>
      <c r="X195" s="273"/>
      <c r="Y195" s="273"/>
      <c r="Z195" s="273"/>
      <c r="AA195" s="274">
        <f>SUM(AA221,AA222)</f>
        <v>278</v>
      </c>
      <c r="AB195" s="273">
        <f t="shared" si="49"/>
        <v>0</v>
      </c>
      <c r="AC195" s="273">
        <f t="shared" si="49"/>
        <v>0</v>
      </c>
      <c r="AD195" s="273">
        <f>SUM(AD196:AD220)</f>
        <v>0</v>
      </c>
      <c r="AE195" s="273">
        <f>SUM(AE196:AE220)</f>
        <v>0</v>
      </c>
      <c r="AF195" s="273">
        <f>SUM(AF196:AF220)</f>
        <v>32</v>
      </c>
      <c r="AG195" s="273">
        <f>SUM(AG196:AG222)</f>
        <v>0</v>
      </c>
      <c r="AH195" s="273">
        <f>SUM(AH196:AH220)</f>
        <v>76</v>
      </c>
      <c r="AI195" s="273">
        <f>SUM(AI196:AI222)</f>
        <v>144</v>
      </c>
      <c r="AJ195" s="273">
        <f>SUM(AJ196:AJ220)</f>
        <v>32</v>
      </c>
      <c r="AK195" s="273">
        <f>SUM(AK196:AK222)</f>
        <v>0</v>
      </c>
      <c r="AL195" s="273">
        <f>SUM(AL196:AL220)</f>
        <v>0</v>
      </c>
      <c r="AM195" s="273">
        <f>SUM(AM196)</f>
        <v>0</v>
      </c>
      <c r="AN195" s="275">
        <f>SUM(AN196:AN220)</f>
        <v>0</v>
      </c>
      <c r="AO195" s="258"/>
      <c r="AP195" s="258"/>
      <c r="AQ195" s="258"/>
      <c r="AR195" s="258"/>
      <c r="AS195" s="258"/>
      <c r="AT195" s="258"/>
      <c r="AU195" s="258"/>
      <c r="AV195" s="258"/>
      <c r="AW195" s="258"/>
      <c r="AX195" s="258"/>
      <c r="AY195" s="258"/>
      <c r="AZ195" s="258"/>
      <c r="BA195" s="258"/>
      <c r="BB195" s="258"/>
      <c r="BC195" s="258"/>
      <c r="BD195" s="258"/>
      <c r="BE195" s="258"/>
      <c r="BF195" s="258"/>
      <c r="BG195" s="258"/>
      <c r="BH195" s="258"/>
      <c r="BI195" s="258"/>
      <c r="BJ195" s="258"/>
    </row>
    <row r="196" spans="1:62" s="259" customFormat="1" ht="47.25" customHeight="1">
      <c r="A196" s="292" t="s">
        <v>410</v>
      </c>
      <c r="B196" s="293" t="s">
        <v>442</v>
      </c>
      <c r="C196" s="261"/>
      <c r="D196" s="262"/>
      <c r="E196" s="263"/>
      <c r="F196" s="264"/>
      <c r="G196" s="312">
        <v>7</v>
      </c>
      <c r="H196" s="263"/>
      <c r="I196" s="264"/>
      <c r="J196" s="262"/>
      <c r="K196" s="265"/>
      <c r="L196" s="248"/>
      <c r="M196" s="253"/>
      <c r="N196" s="265"/>
      <c r="O196" s="266">
        <f t="shared" ref="O196:O222" si="50">Q196+S196</f>
        <v>210</v>
      </c>
      <c r="P196" s="266"/>
      <c r="Q196" s="254">
        <v>70</v>
      </c>
      <c r="R196" s="254"/>
      <c r="S196" s="254">
        <f t="shared" ref="S196:S222" si="51">SUM(AB196:AL196)</f>
        <v>140</v>
      </c>
      <c r="T196" s="254"/>
      <c r="U196" s="254">
        <f>S196-W196</f>
        <v>68</v>
      </c>
      <c r="V196" s="254"/>
      <c r="W196" s="255">
        <v>72</v>
      </c>
      <c r="X196" s="255"/>
      <c r="Y196" s="255"/>
      <c r="Z196" s="255"/>
      <c r="AA196" s="278"/>
      <c r="AB196" s="255"/>
      <c r="AC196" s="255"/>
      <c r="AD196" s="255"/>
      <c r="AE196" s="255"/>
      <c r="AF196" s="255">
        <v>32</v>
      </c>
      <c r="AG196" s="255"/>
      <c r="AH196" s="255">
        <v>76</v>
      </c>
      <c r="AI196" s="255"/>
      <c r="AJ196" s="255">
        <v>32</v>
      </c>
      <c r="AK196" s="255"/>
      <c r="AL196" s="255"/>
      <c r="AM196" s="286"/>
      <c r="AN196" s="257"/>
      <c r="AO196" s="258"/>
      <c r="AP196" s="258"/>
      <c r="AQ196" s="258"/>
      <c r="AR196" s="258"/>
      <c r="AS196" s="258"/>
      <c r="AT196" s="258"/>
      <c r="AU196" s="258"/>
      <c r="AV196" s="258"/>
      <c r="AW196" s="258"/>
      <c r="AX196" s="258"/>
      <c r="AY196" s="258"/>
      <c r="AZ196" s="258"/>
      <c r="BA196" s="258"/>
      <c r="BB196" s="258"/>
      <c r="BC196" s="258"/>
      <c r="BD196" s="258"/>
      <c r="BE196" s="258"/>
      <c r="BF196" s="258"/>
      <c r="BG196" s="258"/>
      <c r="BH196" s="258"/>
      <c r="BI196" s="258"/>
      <c r="BJ196" s="258"/>
    </row>
    <row r="197" spans="1:62" s="191" customFormat="1" ht="11.25" hidden="1" customHeight="1">
      <c r="A197" s="239" t="s">
        <v>150</v>
      </c>
      <c r="B197" s="230"/>
      <c r="C197" s="231"/>
      <c r="D197" s="224"/>
      <c r="E197" s="232"/>
      <c r="F197" s="233"/>
      <c r="G197" s="224"/>
      <c r="H197" s="232"/>
      <c r="I197" s="234"/>
      <c r="J197" s="224"/>
      <c r="K197" s="231"/>
      <c r="L197" s="231"/>
      <c r="M197" s="231"/>
      <c r="N197" s="231"/>
      <c r="O197" s="186">
        <f t="shared" si="50"/>
        <v>0</v>
      </c>
      <c r="P197" s="186"/>
      <c r="Q197" s="186">
        <f t="shared" ref="Q197:Q220" si="52">S197/2</f>
        <v>0</v>
      </c>
      <c r="R197" s="186"/>
      <c r="S197" s="186">
        <f t="shared" si="51"/>
        <v>0</v>
      </c>
      <c r="T197" s="186"/>
      <c r="U197" s="186">
        <f t="shared" ref="U197:U222" si="53">S197-W197</f>
        <v>0</v>
      </c>
      <c r="V197" s="186"/>
      <c r="W197" s="187"/>
      <c r="X197" s="187"/>
      <c r="Y197" s="187"/>
      <c r="Z197" s="187"/>
      <c r="AA197" s="208"/>
      <c r="AB197" s="187"/>
      <c r="AC197" s="187"/>
      <c r="AD197" s="187"/>
      <c r="AE197" s="187"/>
      <c r="AF197" s="187"/>
      <c r="AG197" s="187"/>
      <c r="AH197" s="187"/>
      <c r="AI197" s="187"/>
      <c r="AJ197" s="187"/>
      <c r="AK197" s="187"/>
      <c r="AL197" s="187"/>
      <c r="AM197" s="208"/>
      <c r="AN197" s="189">
        <f t="shared" ref="AN197:AN220" si="54">S197-AM197</f>
        <v>0</v>
      </c>
      <c r="AO197" s="190"/>
      <c r="AP197" s="190"/>
      <c r="AQ197" s="190"/>
      <c r="AR197" s="190"/>
      <c r="AS197" s="190"/>
      <c r="AT197" s="190"/>
      <c r="AU197" s="190"/>
      <c r="AV197" s="190"/>
      <c r="AW197" s="190"/>
      <c r="AX197" s="190"/>
      <c r="AY197" s="190"/>
      <c r="AZ197" s="190"/>
      <c r="BA197" s="190"/>
      <c r="BB197" s="190"/>
      <c r="BC197" s="190"/>
      <c r="BD197" s="190"/>
      <c r="BE197" s="190"/>
      <c r="BF197" s="190"/>
      <c r="BG197" s="190"/>
      <c r="BH197" s="190"/>
      <c r="BI197" s="190"/>
      <c r="BJ197" s="190"/>
    </row>
    <row r="198" spans="1:62" s="191" customFormat="1" ht="11.25" hidden="1" customHeight="1">
      <c r="A198" s="239" t="s">
        <v>151</v>
      </c>
      <c r="B198" s="230"/>
      <c r="C198" s="185"/>
      <c r="D198" s="181"/>
      <c r="E198" s="183"/>
      <c r="F198" s="182"/>
      <c r="G198" s="181"/>
      <c r="H198" s="183"/>
      <c r="I198" s="180"/>
      <c r="J198" s="181"/>
      <c r="K198" s="185"/>
      <c r="L198" s="185"/>
      <c r="M198" s="185"/>
      <c r="N198" s="185"/>
      <c r="O198" s="186">
        <f t="shared" si="50"/>
        <v>0</v>
      </c>
      <c r="P198" s="186"/>
      <c r="Q198" s="186">
        <f t="shared" si="52"/>
        <v>0</v>
      </c>
      <c r="R198" s="186"/>
      <c r="S198" s="186">
        <f t="shared" si="51"/>
        <v>0</v>
      </c>
      <c r="T198" s="186"/>
      <c r="U198" s="186">
        <f t="shared" si="53"/>
        <v>0</v>
      </c>
      <c r="V198" s="186"/>
      <c r="W198" s="187"/>
      <c r="X198" s="187"/>
      <c r="Y198" s="187"/>
      <c r="Z198" s="187"/>
      <c r="AA198" s="208"/>
      <c r="AB198" s="187"/>
      <c r="AC198" s="187"/>
      <c r="AD198" s="187"/>
      <c r="AE198" s="187"/>
      <c r="AF198" s="187"/>
      <c r="AG198" s="187"/>
      <c r="AH198" s="187"/>
      <c r="AI198" s="187"/>
      <c r="AJ198" s="187"/>
      <c r="AK198" s="187"/>
      <c r="AL198" s="187"/>
      <c r="AM198" s="208"/>
      <c r="AN198" s="189">
        <f t="shared" si="54"/>
        <v>0</v>
      </c>
      <c r="AO198" s="190"/>
      <c r="AP198" s="190"/>
      <c r="AQ198" s="190"/>
      <c r="AR198" s="190"/>
      <c r="AS198" s="190"/>
      <c r="AT198" s="190"/>
      <c r="AU198" s="190"/>
      <c r="AV198" s="190"/>
      <c r="AW198" s="190"/>
      <c r="AX198" s="190"/>
      <c r="AY198" s="190"/>
      <c r="AZ198" s="190"/>
      <c r="BA198" s="190"/>
      <c r="BB198" s="190"/>
      <c r="BC198" s="190"/>
      <c r="BD198" s="190"/>
      <c r="BE198" s="190"/>
      <c r="BF198" s="190"/>
      <c r="BG198" s="190"/>
      <c r="BH198" s="190"/>
      <c r="BI198" s="190"/>
      <c r="BJ198" s="190"/>
    </row>
    <row r="199" spans="1:62" s="191" customFormat="1" ht="11.25" hidden="1" customHeight="1">
      <c r="A199" s="239" t="s">
        <v>152</v>
      </c>
      <c r="B199" s="230"/>
      <c r="C199" s="185"/>
      <c r="D199" s="181"/>
      <c r="E199" s="183"/>
      <c r="F199" s="182"/>
      <c r="G199" s="181"/>
      <c r="H199" s="183"/>
      <c r="I199" s="180"/>
      <c r="J199" s="181"/>
      <c r="K199" s="185"/>
      <c r="L199" s="185"/>
      <c r="M199" s="185"/>
      <c r="N199" s="185"/>
      <c r="O199" s="186">
        <f t="shared" si="50"/>
        <v>0</v>
      </c>
      <c r="P199" s="186"/>
      <c r="Q199" s="186">
        <f t="shared" si="52"/>
        <v>0</v>
      </c>
      <c r="R199" s="186"/>
      <c r="S199" s="186">
        <f t="shared" si="51"/>
        <v>0</v>
      </c>
      <c r="T199" s="186"/>
      <c r="U199" s="186">
        <f t="shared" si="53"/>
        <v>0</v>
      </c>
      <c r="V199" s="186"/>
      <c r="W199" s="187"/>
      <c r="X199" s="187"/>
      <c r="Y199" s="187"/>
      <c r="Z199" s="187"/>
      <c r="AA199" s="208"/>
      <c r="AB199" s="187"/>
      <c r="AC199" s="187"/>
      <c r="AD199" s="187"/>
      <c r="AE199" s="187"/>
      <c r="AF199" s="187"/>
      <c r="AG199" s="187"/>
      <c r="AH199" s="187"/>
      <c r="AI199" s="187"/>
      <c r="AJ199" s="187"/>
      <c r="AK199" s="187"/>
      <c r="AL199" s="187"/>
      <c r="AM199" s="208"/>
      <c r="AN199" s="189">
        <f t="shared" si="54"/>
        <v>0</v>
      </c>
      <c r="AO199" s="190"/>
      <c r="AP199" s="190"/>
      <c r="AQ199" s="190"/>
      <c r="AR199" s="190"/>
      <c r="AS199" s="190"/>
      <c r="AT199" s="190"/>
      <c r="AU199" s="190"/>
      <c r="AV199" s="190"/>
      <c r="AW199" s="190"/>
      <c r="AX199" s="190"/>
      <c r="AY199" s="190"/>
      <c r="AZ199" s="190"/>
      <c r="BA199" s="190"/>
      <c r="BB199" s="190"/>
      <c r="BC199" s="190"/>
      <c r="BD199" s="190"/>
      <c r="BE199" s="190"/>
      <c r="BF199" s="190"/>
      <c r="BG199" s="190"/>
      <c r="BH199" s="190"/>
      <c r="BI199" s="190"/>
      <c r="BJ199" s="190"/>
    </row>
    <row r="200" spans="1:62" s="191" customFormat="1" ht="11.25" hidden="1" customHeight="1">
      <c r="A200" s="239" t="s">
        <v>153</v>
      </c>
      <c r="B200" s="230"/>
      <c r="C200" s="185"/>
      <c r="D200" s="181"/>
      <c r="E200" s="183"/>
      <c r="F200" s="182"/>
      <c r="G200" s="181"/>
      <c r="H200" s="183"/>
      <c r="I200" s="180"/>
      <c r="J200" s="181"/>
      <c r="K200" s="185"/>
      <c r="L200" s="185"/>
      <c r="M200" s="185"/>
      <c r="N200" s="185"/>
      <c r="O200" s="186">
        <f t="shared" si="50"/>
        <v>0</v>
      </c>
      <c r="P200" s="186"/>
      <c r="Q200" s="186">
        <f t="shared" si="52"/>
        <v>0</v>
      </c>
      <c r="R200" s="186"/>
      <c r="S200" s="186">
        <f t="shared" si="51"/>
        <v>0</v>
      </c>
      <c r="T200" s="186"/>
      <c r="U200" s="186">
        <f t="shared" si="53"/>
        <v>0</v>
      </c>
      <c r="V200" s="186"/>
      <c r="W200" s="187"/>
      <c r="X200" s="187"/>
      <c r="Y200" s="187"/>
      <c r="Z200" s="187"/>
      <c r="AA200" s="208"/>
      <c r="AB200" s="187"/>
      <c r="AC200" s="187"/>
      <c r="AD200" s="187"/>
      <c r="AE200" s="187"/>
      <c r="AF200" s="187"/>
      <c r="AG200" s="187"/>
      <c r="AH200" s="187"/>
      <c r="AI200" s="187"/>
      <c r="AJ200" s="187"/>
      <c r="AK200" s="187"/>
      <c r="AL200" s="187"/>
      <c r="AM200" s="208"/>
      <c r="AN200" s="189">
        <f t="shared" si="54"/>
        <v>0</v>
      </c>
      <c r="AO200" s="190"/>
      <c r="AP200" s="190"/>
      <c r="AQ200" s="190"/>
      <c r="AR200" s="190"/>
      <c r="AS200" s="190"/>
      <c r="AT200" s="190"/>
      <c r="AU200" s="190"/>
      <c r="AV200" s="190"/>
      <c r="AW200" s="190"/>
      <c r="AX200" s="190"/>
      <c r="AY200" s="190"/>
      <c r="AZ200" s="190"/>
      <c r="BA200" s="190"/>
      <c r="BB200" s="190"/>
      <c r="BC200" s="190"/>
      <c r="BD200" s="190"/>
      <c r="BE200" s="190"/>
      <c r="BF200" s="190"/>
      <c r="BG200" s="190"/>
      <c r="BH200" s="190"/>
      <c r="BI200" s="190"/>
      <c r="BJ200" s="190"/>
    </row>
    <row r="201" spans="1:62" s="191" customFormat="1" ht="11.25" hidden="1" customHeight="1">
      <c r="A201" s="239" t="s">
        <v>154</v>
      </c>
      <c r="B201" s="230"/>
      <c r="C201" s="185"/>
      <c r="D201" s="181"/>
      <c r="E201" s="183"/>
      <c r="F201" s="182"/>
      <c r="G201" s="181"/>
      <c r="H201" s="183"/>
      <c r="I201" s="180"/>
      <c r="J201" s="181"/>
      <c r="K201" s="185"/>
      <c r="L201" s="185"/>
      <c r="M201" s="185"/>
      <c r="N201" s="185"/>
      <c r="O201" s="186">
        <f t="shared" si="50"/>
        <v>0</v>
      </c>
      <c r="P201" s="186"/>
      <c r="Q201" s="186">
        <f t="shared" si="52"/>
        <v>0</v>
      </c>
      <c r="R201" s="186"/>
      <c r="S201" s="186">
        <f t="shared" si="51"/>
        <v>0</v>
      </c>
      <c r="T201" s="186"/>
      <c r="U201" s="186">
        <f t="shared" si="53"/>
        <v>0</v>
      </c>
      <c r="V201" s="186"/>
      <c r="W201" s="187"/>
      <c r="X201" s="187"/>
      <c r="Y201" s="187"/>
      <c r="Z201" s="187"/>
      <c r="AA201" s="208"/>
      <c r="AB201" s="187"/>
      <c r="AC201" s="187"/>
      <c r="AD201" s="187"/>
      <c r="AE201" s="187"/>
      <c r="AF201" s="187"/>
      <c r="AG201" s="187"/>
      <c r="AH201" s="187"/>
      <c r="AI201" s="187"/>
      <c r="AJ201" s="187"/>
      <c r="AK201" s="187"/>
      <c r="AL201" s="187"/>
      <c r="AM201" s="208"/>
      <c r="AN201" s="189">
        <f t="shared" si="54"/>
        <v>0</v>
      </c>
      <c r="AO201" s="190"/>
      <c r="AP201" s="190"/>
      <c r="AQ201" s="190"/>
      <c r="AR201" s="190"/>
      <c r="AS201" s="190"/>
      <c r="AT201" s="190"/>
      <c r="AU201" s="190"/>
      <c r="AV201" s="190"/>
      <c r="AW201" s="190"/>
      <c r="AX201" s="190"/>
      <c r="AY201" s="190"/>
      <c r="AZ201" s="190"/>
      <c r="BA201" s="190"/>
      <c r="BB201" s="190"/>
      <c r="BC201" s="190"/>
      <c r="BD201" s="190"/>
      <c r="BE201" s="190"/>
      <c r="BF201" s="190"/>
      <c r="BG201" s="190"/>
      <c r="BH201" s="190"/>
      <c r="BI201" s="190"/>
      <c r="BJ201" s="190"/>
    </row>
    <row r="202" spans="1:62" s="191" customFormat="1" ht="11.25" hidden="1" customHeight="1">
      <c r="A202" s="239" t="s">
        <v>155</v>
      </c>
      <c r="B202" s="230"/>
      <c r="C202" s="185"/>
      <c r="D202" s="181"/>
      <c r="E202" s="183"/>
      <c r="F202" s="182"/>
      <c r="G202" s="181"/>
      <c r="H202" s="183"/>
      <c r="I202" s="180"/>
      <c r="J202" s="181"/>
      <c r="K202" s="185"/>
      <c r="L202" s="185"/>
      <c r="M202" s="185"/>
      <c r="N202" s="185"/>
      <c r="O202" s="186">
        <f t="shared" si="50"/>
        <v>0</v>
      </c>
      <c r="P202" s="186"/>
      <c r="Q202" s="186">
        <f t="shared" si="52"/>
        <v>0</v>
      </c>
      <c r="R202" s="186"/>
      <c r="S202" s="186">
        <f t="shared" si="51"/>
        <v>0</v>
      </c>
      <c r="T202" s="186"/>
      <c r="U202" s="186">
        <f t="shared" si="53"/>
        <v>0</v>
      </c>
      <c r="V202" s="186"/>
      <c r="W202" s="187"/>
      <c r="X202" s="187"/>
      <c r="Y202" s="187"/>
      <c r="Z202" s="187"/>
      <c r="AA202" s="208"/>
      <c r="AB202" s="187"/>
      <c r="AC202" s="187"/>
      <c r="AD202" s="187"/>
      <c r="AE202" s="187"/>
      <c r="AF202" s="187"/>
      <c r="AG202" s="187"/>
      <c r="AH202" s="187"/>
      <c r="AI202" s="187"/>
      <c r="AJ202" s="187"/>
      <c r="AK202" s="187"/>
      <c r="AL202" s="187"/>
      <c r="AM202" s="208"/>
      <c r="AN202" s="189">
        <f t="shared" si="54"/>
        <v>0</v>
      </c>
      <c r="AO202" s="190"/>
      <c r="AP202" s="190"/>
      <c r="AQ202" s="190"/>
      <c r="AR202" s="190"/>
      <c r="AS202" s="190"/>
      <c r="AT202" s="190"/>
      <c r="AU202" s="190"/>
      <c r="AV202" s="190"/>
      <c r="AW202" s="190"/>
      <c r="AX202" s="190"/>
      <c r="AY202" s="190"/>
      <c r="AZ202" s="190"/>
      <c r="BA202" s="190"/>
      <c r="BB202" s="190"/>
      <c r="BC202" s="190"/>
      <c r="BD202" s="190"/>
      <c r="BE202" s="190"/>
      <c r="BF202" s="190"/>
      <c r="BG202" s="190"/>
      <c r="BH202" s="190"/>
      <c r="BI202" s="190"/>
      <c r="BJ202" s="190"/>
    </row>
    <row r="203" spans="1:62" s="191" customFormat="1" ht="11.25" hidden="1" customHeight="1">
      <c r="A203" s="239" t="s">
        <v>156</v>
      </c>
      <c r="B203" s="230"/>
      <c r="C203" s="185"/>
      <c r="D203" s="181"/>
      <c r="E203" s="183"/>
      <c r="F203" s="182"/>
      <c r="G203" s="181"/>
      <c r="H203" s="183"/>
      <c r="I203" s="180"/>
      <c r="J203" s="181"/>
      <c r="K203" s="185"/>
      <c r="L203" s="185"/>
      <c r="M203" s="185"/>
      <c r="N203" s="185"/>
      <c r="O203" s="186">
        <f t="shared" si="50"/>
        <v>0</v>
      </c>
      <c r="P203" s="186"/>
      <c r="Q203" s="186">
        <f t="shared" si="52"/>
        <v>0</v>
      </c>
      <c r="R203" s="186"/>
      <c r="S203" s="186">
        <f t="shared" si="51"/>
        <v>0</v>
      </c>
      <c r="T203" s="186"/>
      <c r="U203" s="186">
        <f t="shared" si="53"/>
        <v>0</v>
      </c>
      <c r="V203" s="186"/>
      <c r="W203" s="187"/>
      <c r="X203" s="187"/>
      <c r="Y203" s="187"/>
      <c r="Z203" s="187"/>
      <c r="AA203" s="208"/>
      <c r="AB203" s="187"/>
      <c r="AC203" s="187"/>
      <c r="AD203" s="187"/>
      <c r="AE203" s="187"/>
      <c r="AF203" s="187"/>
      <c r="AG203" s="187"/>
      <c r="AH203" s="187"/>
      <c r="AI203" s="187"/>
      <c r="AJ203" s="187"/>
      <c r="AK203" s="187"/>
      <c r="AL203" s="187"/>
      <c r="AM203" s="208"/>
      <c r="AN203" s="189">
        <f t="shared" si="54"/>
        <v>0</v>
      </c>
      <c r="AO203" s="190"/>
      <c r="AP203" s="190"/>
      <c r="AQ203" s="190"/>
      <c r="AR203" s="190"/>
      <c r="AS203" s="190"/>
      <c r="AT203" s="190"/>
      <c r="AU203" s="190"/>
      <c r="AV203" s="190"/>
      <c r="AW203" s="190"/>
      <c r="AX203" s="190"/>
      <c r="AY203" s="190"/>
      <c r="AZ203" s="190"/>
      <c r="BA203" s="190"/>
      <c r="BB203" s="190"/>
      <c r="BC203" s="190"/>
      <c r="BD203" s="190"/>
      <c r="BE203" s="190"/>
      <c r="BF203" s="190"/>
      <c r="BG203" s="190"/>
      <c r="BH203" s="190"/>
      <c r="BI203" s="190"/>
      <c r="BJ203" s="190"/>
    </row>
    <row r="204" spans="1:62" s="191" customFormat="1" ht="11.25" hidden="1" customHeight="1">
      <c r="A204" s="239" t="s">
        <v>157</v>
      </c>
      <c r="B204" s="230"/>
      <c r="C204" s="185"/>
      <c r="D204" s="181"/>
      <c r="E204" s="183"/>
      <c r="F204" s="182"/>
      <c r="G204" s="181"/>
      <c r="H204" s="183"/>
      <c r="I204" s="180"/>
      <c r="J204" s="181"/>
      <c r="K204" s="185"/>
      <c r="L204" s="185"/>
      <c r="M204" s="185"/>
      <c r="N204" s="185"/>
      <c r="O204" s="186">
        <f t="shared" si="50"/>
        <v>0</v>
      </c>
      <c r="P204" s="186"/>
      <c r="Q204" s="186">
        <f t="shared" si="52"/>
        <v>0</v>
      </c>
      <c r="R204" s="186"/>
      <c r="S204" s="186">
        <f t="shared" si="51"/>
        <v>0</v>
      </c>
      <c r="T204" s="186"/>
      <c r="U204" s="186">
        <f t="shared" si="53"/>
        <v>0</v>
      </c>
      <c r="V204" s="186"/>
      <c r="W204" s="187"/>
      <c r="X204" s="187"/>
      <c r="Y204" s="187"/>
      <c r="Z204" s="187"/>
      <c r="AA204" s="208"/>
      <c r="AB204" s="187"/>
      <c r="AC204" s="187"/>
      <c r="AD204" s="187"/>
      <c r="AE204" s="187"/>
      <c r="AF204" s="187"/>
      <c r="AG204" s="187"/>
      <c r="AH204" s="187"/>
      <c r="AI204" s="187"/>
      <c r="AJ204" s="187"/>
      <c r="AK204" s="187"/>
      <c r="AL204" s="187"/>
      <c r="AM204" s="208"/>
      <c r="AN204" s="189">
        <f t="shared" si="54"/>
        <v>0</v>
      </c>
      <c r="AO204" s="190"/>
      <c r="AP204" s="190"/>
      <c r="AQ204" s="190"/>
      <c r="AR204" s="190"/>
      <c r="AS204" s="190"/>
      <c r="AT204" s="190"/>
      <c r="AU204" s="190"/>
      <c r="AV204" s="190"/>
      <c r="AW204" s="190"/>
      <c r="AX204" s="190"/>
      <c r="AY204" s="190"/>
      <c r="AZ204" s="190"/>
      <c r="BA204" s="190"/>
      <c r="BB204" s="190"/>
      <c r="BC204" s="190"/>
      <c r="BD204" s="190"/>
      <c r="BE204" s="190"/>
      <c r="BF204" s="190"/>
      <c r="BG204" s="190"/>
      <c r="BH204" s="190"/>
      <c r="BI204" s="190"/>
      <c r="BJ204" s="190"/>
    </row>
    <row r="205" spans="1:62" s="191" customFormat="1" ht="11.25" hidden="1" customHeight="1">
      <c r="A205" s="239" t="s">
        <v>158</v>
      </c>
      <c r="B205" s="230"/>
      <c r="C205" s="185"/>
      <c r="D205" s="181"/>
      <c r="E205" s="183"/>
      <c r="F205" s="182"/>
      <c r="G205" s="181"/>
      <c r="H205" s="183"/>
      <c r="I205" s="180"/>
      <c r="J205" s="181"/>
      <c r="K205" s="185"/>
      <c r="L205" s="185"/>
      <c r="M205" s="185"/>
      <c r="N205" s="185"/>
      <c r="O205" s="186">
        <f t="shared" si="50"/>
        <v>0</v>
      </c>
      <c r="P205" s="186"/>
      <c r="Q205" s="186">
        <f t="shared" si="52"/>
        <v>0</v>
      </c>
      <c r="R205" s="186"/>
      <c r="S205" s="186">
        <f t="shared" si="51"/>
        <v>0</v>
      </c>
      <c r="T205" s="186"/>
      <c r="U205" s="186">
        <f t="shared" si="53"/>
        <v>0</v>
      </c>
      <c r="V205" s="186"/>
      <c r="W205" s="187"/>
      <c r="X205" s="187"/>
      <c r="Y205" s="187"/>
      <c r="Z205" s="187"/>
      <c r="AA205" s="208"/>
      <c r="AB205" s="187"/>
      <c r="AC205" s="187"/>
      <c r="AD205" s="187"/>
      <c r="AE205" s="187"/>
      <c r="AF205" s="187"/>
      <c r="AG205" s="187"/>
      <c r="AH205" s="187"/>
      <c r="AI205" s="187"/>
      <c r="AJ205" s="187"/>
      <c r="AK205" s="187"/>
      <c r="AL205" s="187"/>
      <c r="AM205" s="208"/>
      <c r="AN205" s="189">
        <f t="shared" si="54"/>
        <v>0</v>
      </c>
      <c r="AO205" s="190"/>
      <c r="AP205" s="190"/>
      <c r="AQ205" s="190"/>
      <c r="AR205" s="190"/>
      <c r="AS205" s="190"/>
      <c r="AT205" s="190"/>
      <c r="AU205" s="190"/>
      <c r="AV205" s="190"/>
      <c r="AW205" s="190"/>
      <c r="AX205" s="190"/>
      <c r="AY205" s="190"/>
      <c r="AZ205" s="190"/>
      <c r="BA205" s="190"/>
      <c r="BB205" s="190"/>
      <c r="BC205" s="190"/>
      <c r="BD205" s="190"/>
      <c r="BE205" s="190"/>
      <c r="BF205" s="190"/>
      <c r="BG205" s="190"/>
      <c r="BH205" s="190"/>
      <c r="BI205" s="190"/>
      <c r="BJ205" s="190"/>
    </row>
    <row r="206" spans="1:62" s="191" customFormat="1" ht="11.25" hidden="1" customHeight="1">
      <c r="A206" s="239" t="s">
        <v>159</v>
      </c>
      <c r="B206" s="230"/>
      <c r="C206" s="185"/>
      <c r="D206" s="181"/>
      <c r="E206" s="183"/>
      <c r="F206" s="182"/>
      <c r="G206" s="181"/>
      <c r="H206" s="183"/>
      <c r="I206" s="180"/>
      <c r="J206" s="181"/>
      <c r="K206" s="185"/>
      <c r="L206" s="185"/>
      <c r="M206" s="185"/>
      <c r="N206" s="185"/>
      <c r="O206" s="186">
        <f t="shared" si="50"/>
        <v>0</v>
      </c>
      <c r="P206" s="186"/>
      <c r="Q206" s="186">
        <f t="shared" si="52"/>
        <v>0</v>
      </c>
      <c r="R206" s="186"/>
      <c r="S206" s="186">
        <f t="shared" si="51"/>
        <v>0</v>
      </c>
      <c r="T206" s="186"/>
      <c r="U206" s="186">
        <f t="shared" si="53"/>
        <v>0</v>
      </c>
      <c r="V206" s="186"/>
      <c r="W206" s="187"/>
      <c r="X206" s="187"/>
      <c r="Y206" s="187"/>
      <c r="Z206" s="187"/>
      <c r="AA206" s="208"/>
      <c r="AB206" s="187"/>
      <c r="AC206" s="187"/>
      <c r="AD206" s="187"/>
      <c r="AE206" s="187"/>
      <c r="AF206" s="187"/>
      <c r="AG206" s="187"/>
      <c r="AH206" s="187"/>
      <c r="AI206" s="187"/>
      <c r="AJ206" s="187"/>
      <c r="AK206" s="187"/>
      <c r="AL206" s="187"/>
      <c r="AM206" s="208"/>
      <c r="AN206" s="189">
        <f t="shared" si="54"/>
        <v>0</v>
      </c>
      <c r="AO206" s="190"/>
      <c r="AP206" s="190"/>
      <c r="AQ206" s="190"/>
      <c r="AR206" s="190"/>
      <c r="AS206" s="190"/>
      <c r="AT206" s="190"/>
      <c r="AU206" s="190"/>
      <c r="AV206" s="190"/>
      <c r="AW206" s="190"/>
      <c r="AX206" s="190"/>
      <c r="AY206" s="190"/>
      <c r="AZ206" s="190"/>
      <c r="BA206" s="190"/>
      <c r="BB206" s="190"/>
      <c r="BC206" s="190"/>
      <c r="BD206" s="190"/>
      <c r="BE206" s="190"/>
      <c r="BF206" s="190"/>
      <c r="BG206" s="190"/>
      <c r="BH206" s="190"/>
      <c r="BI206" s="190"/>
      <c r="BJ206" s="190"/>
    </row>
    <row r="207" spans="1:62" s="191" customFormat="1" ht="11.25" hidden="1" customHeight="1">
      <c r="A207" s="239" t="s">
        <v>160</v>
      </c>
      <c r="B207" s="230"/>
      <c r="C207" s="185"/>
      <c r="D207" s="181"/>
      <c r="E207" s="183"/>
      <c r="F207" s="182"/>
      <c r="G207" s="181"/>
      <c r="H207" s="183"/>
      <c r="I207" s="180"/>
      <c r="J207" s="181"/>
      <c r="K207" s="185"/>
      <c r="L207" s="185"/>
      <c r="M207" s="185"/>
      <c r="N207" s="185"/>
      <c r="O207" s="186">
        <f t="shared" si="50"/>
        <v>0</v>
      </c>
      <c r="P207" s="186"/>
      <c r="Q207" s="186">
        <f t="shared" si="52"/>
        <v>0</v>
      </c>
      <c r="R207" s="186"/>
      <c r="S207" s="186">
        <f t="shared" si="51"/>
        <v>0</v>
      </c>
      <c r="T207" s="186"/>
      <c r="U207" s="186">
        <f t="shared" si="53"/>
        <v>0</v>
      </c>
      <c r="V207" s="186"/>
      <c r="W207" s="187"/>
      <c r="X207" s="187"/>
      <c r="Y207" s="187"/>
      <c r="Z207" s="187"/>
      <c r="AA207" s="208"/>
      <c r="AB207" s="187"/>
      <c r="AC207" s="187"/>
      <c r="AD207" s="187"/>
      <c r="AE207" s="187"/>
      <c r="AF207" s="187"/>
      <c r="AG207" s="187"/>
      <c r="AH207" s="187"/>
      <c r="AI207" s="187"/>
      <c r="AJ207" s="187"/>
      <c r="AK207" s="187"/>
      <c r="AL207" s="187"/>
      <c r="AM207" s="208"/>
      <c r="AN207" s="189">
        <f t="shared" si="54"/>
        <v>0</v>
      </c>
      <c r="AO207" s="190"/>
      <c r="AP207" s="190"/>
      <c r="AQ207" s="190"/>
      <c r="AR207" s="190"/>
      <c r="AS207" s="190"/>
      <c r="AT207" s="190"/>
      <c r="AU207" s="190"/>
      <c r="AV207" s="190"/>
      <c r="AW207" s="190"/>
      <c r="AX207" s="190"/>
      <c r="AY207" s="190"/>
      <c r="AZ207" s="190"/>
      <c r="BA207" s="190"/>
      <c r="BB207" s="190"/>
      <c r="BC207" s="190"/>
      <c r="BD207" s="190"/>
      <c r="BE207" s="190"/>
      <c r="BF207" s="190"/>
      <c r="BG207" s="190"/>
      <c r="BH207" s="190"/>
      <c r="BI207" s="190"/>
      <c r="BJ207" s="190"/>
    </row>
    <row r="208" spans="1:62" s="191" customFormat="1" ht="11.25" hidden="1" customHeight="1">
      <c r="A208" s="239" t="s">
        <v>161</v>
      </c>
      <c r="B208" s="230"/>
      <c r="C208" s="185"/>
      <c r="D208" s="181"/>
      <c r="E208" s="183"/>
      <c r="F208" s="182"/>
      <c r="G208" s="181"/>
      <c r="H208" s="183"/>
      <c r="I208" s="180"/>
      <c r="J208" s="181"/>
      <c r="K208" s="185"/>
      <c r="L208" s="185"/>
      <c r="M208" s="185"/>
      <c r="N208" s="185"/>
      <c r="O208" s="186">
        <f t="shared" si="50"/>
        <v>0</v>
      </c>
      <c r="P208" s="186"/>
      <c r="Q208" s="186">
        <f t="shared" si="52"/>
        <v>0</v>
      </c>
      <c r="R208" s="186"/>
      <c r="S208" s="186">
        <f t="shared" si="51"/>
        <v>0</v>
      </c>
      <c r="T208" s="186"/>
      <c r="U208" s="186">
        <f t="shared" si="53"/>
        <v>0</v>
      </c>
      <c r="V208" s="186"/>
      <c r="W208" s="187"/>
      <c r="X208" s="187"/>
      <c r="Y208" s="187"/>
      <c r="Z208" s="187"/>
      <c r="AA208" s="208"/>
      <c r="AB208" s="187"/>
      <c r="AC208" s="187"/>
      <c r="AD208" s="187"/>
      <c r="AE208" s="187"/>
      <c r="AF208" s="187"/>
      <c r="AG208" s="187"/>
      <c r="AH208" s="187"/>
      <c r="AI208" s="187"/>
      <c r="AJ208" s="187"/>
      <c r="AK208" s="187"/>
      <c r="AL208" s="187"/>
      <c r="AM208" s="208"/>
      <c r="AN208" s="189">
        <f t="shared" si="54"/>
        <v>0</v>
      </c>
      <c r="AO208" s="190"/>
      <c r="AP208" s="190"/>
      <c r="AQ208" s="190"/>
      <c r="AR208" s="190"/>
      <c r="AS208" s="190"/>
      <c r="AT208" s="190"/>
      <c r="AU208" s="190"/>
      <c r="AV208" s="190"/>
      <c r="AW208" s="190"/>
      <c r="AX208" s="190"/>
      <c r="AY208" s="190"/>
      <c r="AZ208" s="190"/>
      <c r="BA208" s="190"/>
      <c r="BB208" s="190"/>
      <c r="BC208" s="190"/>
      <c r="BD208" s="190"/>
      <c r="BE208" s="190"/>
      <c r="BF208" s="190"/>
      <c r="BG208" s="190"/>
      <c r="BH208" s="190"/>
      <c r="BI208" s="190"/>
      <c r="BJ208" s="190"/>
    </row>
    <row r="209" spans="1:62" s="191" customFormat="1" ht="11.25" hidden="1" customHeight="1">
      <c r="A209" s="239" t="s">
        <v>162</v>
      </c>
      <c r="B209" s="230"/>
      <c r="C209" s="185"/>
      <c r="D209" s="181"/>
      <c r="E209" s="183"/>
      <c r="F209" s="182"/>
      <c r="G209" s="181"/>
      <c r="H209" s="183"/>
      <c r="I209" s="180"/>
      <c r="J209" s="181"/>
      <c r="K209" s="185"/>
      <c r="L209" s="185"/>
      <c r="M209" s="185"/>
      <c r="N209" s="185"/>
      <c r="O209" s="186">
        <f t="shared" si="50"/>
        <v>0</v>
      </c>
      <c r="P209" s="186"/>
      <c r="Q209" s="186">
        <f t="shared" si="52"/>
        <v>0</v>
      </c>
      <c r="R209" s="186"/>
      <c r="S209" s="186">
        <f t="shared" si="51"/>
        <v>0</v>
      </c>
      <c r="T209" s="186"/>
      <c r="U209" s="186">
        <f t="shared" si="53"/>
        <v>0</v>
      </c>
      <c r="V209" s="186"/>
      <c r="W209" s="187"/>
      <c r="X209" s="187"/>
      <c r="Y209" s="187"/>
      <c r="Z209" s="187"/>
      <c r="AA209" s="208"/>
      <c r="AB209" s="187"/>
      <c r="AC209" s="187"/>
      <c r="AD209" s="187"/>
      <c r="AE209" s="187"/>
      <c r="AF209" s="187"/>
      <c r="AG209" s="187"/>
      <c r="AH209" s="187"/>
      <c r="AI209" s="187"/>
      <c r="AJ209" s="187"/>
      <c r="AK209" s="187"/>
      <c r="AL209" s="187"/>
      <c r="AM209" s="208"/>
      <c r="AN209" s="189">
        <f t="shared" si="54"/>
        <v>0</v>
      </c>
      <c r="AO209" s="190"/>
      <c r="AP209" s="190"/>
      <c r="AQ209" s="190"/>
      <c r="AR209" s="190"/>
      <c r="AS209" s="190"/>
      <c r="AT209" s="190"/>
      <c r="AU209" s="190"/>
      <c r="AV209" s="190"/>
      <c r="AW209" s="190"/>
      <c r="AX209" s="190"/>
      <c r="AY209" s="190"/>
      <c r="AZ209" s="190"/>
      <c r="BA209" s="190"/>
      <c r="BB209" s="190"/>
      <c r="BC209" s="190"/>
      <c r="BD209" s="190"/>
      <c r="BE209" s="190"/>
      <c r="BF209" s="190"/>
      <c r="BG209" s="190"/>
      <c r="BH209" s="190"/>
      <c r="BI209" s="190"/>
      <c r="BJ209" s="190"/>
    </row>
    <row r="210" spans="1:62" s="191" customFormat="1" ht="11.25" hidden="1" customHeight="1">
      <c r="A210" s="239" t="s">
        <v>163</v>
      </c>
      <c r="B210" s="230"/>
      <c r="C210" s="185"/>
      <c r="D210" s="181"/>
      <c r="E210" s="183"/>
      <c r="F210" s="182"/>
      <c r="G210" s="181"/>
      <c r="H210" s="183"/>
      <c r="I210" s="180"/>
      <c r="J210" s="181"/>
      <c r="K210" s="185"/>
      <c r="L210" s="185"/>
      <c r="M210" s="185"/>
      <c r="N210" s="185"/>
      <c r="O210" s="186">
        <f t="shared" si="50"/>
        <v>0</v>
      </c>
      <c r="P210" s="186"/>
      <c r="Q210" s="186">
        <f t="shared" si="52"/>
        <v>0</v>
      </c>
      <c r="R210" s="186"/>
      <c r="S210" s="186">
        <f t="shared" si="51"/>
        <v>0</v>
      </c>
      <c r="T210" s="186"/>
      <c r="U210" s="186">
        <f t="shared" si="53"/>
        <v>0</v>
      </c>
      <c r="V210" s="186"/>
      <c r="W210" s="187"/>
      <c r="X210" s="187"/>
      <c r="Y210" s="187"/>
      <c r="Z210" s="187"/>
      <c r="AA210" s="208"/>
      <c r="AB210" s="187"/>
      <c r="AC210" s="187"/>
      <c r="AD210" s="187"/>
      <c r="AE210" s="187"/>
      <c r="AF210" s="187"/>
      <c r="AG210" s="187"/>
      <c r="AH210" s="187"/>
      <c r="AI210" s="187"/>
      <c r="AJ210" s="187"/>
      <c r="AK210" s="187"/>
      <c r="AL210" s="187"/>
      <c r="AM210" s="208"/>
      <c r="AN210" s="189">
        <f t="shared" si="54"/>
        <v>0</v>
      </c>
      <c r="AO210" s="190"/>
      <c r="AP210" s="190"/>
      <c r="AQ210" s="190"/>
      <c r="AR210" s="190"/>
      <c r="AS210" s="190"/>
      <c r="AT210" s="190"/>
      <c r="AU210" s="190"/>
      <c r="AV210" s="190"/>
      <c r="AW210" s="190"/>
      <c r="AX210" s="190"/>
      <c r="AY210" s="190"/>
      <c r="AZ210" s="190"/>
      <c r="BA210" s="190"/>
      <c r="BB210" s="190"/>
      <c r="BC210" s="190"/>
      <c r="BD210" s="190"/>
      <c r="BE210" s="190"/>
      <c r="BF210" s="190"/>
      <c r="BG210" s="190"/>
      <c r="BH210" s="190"/>
      <c r="BI210" s="190"/>
      <c r="BJ210" s="190"/>
    </row>
    <row r="211" spans="1:62" s="191" customFormat="1" ht="11.25" hidden="1" customHeight="1">
      <c r="A211" s="239" t="s">
        <v>164</v>
      </c>
      <c r="B211" s="230"/>
      <c r="C211" s="185"/>
      <c r="D211" s="181"/>
      <c r="E211" s="183"/>
      <c r="F211" s="182"/>
      <c r="G211" s="181"/>
      <c r="H211" s="183"/>
      <c r="I211" s="180"/>
      <c r="J211" s="181"/>
      <c r="K211" s="185"/>
      <c r="L211" s="185"/>
      <c r="M211" s="185"/>
      <c r="N211" s="185"/>
      <c r="O211" s="186">
        <f t="shared" si="50"/>
        <v>0</v>
      </c>
      <c r="P211" s="186"/>
      <c r="Q211" s="186">
        <f t="shared" si="52"/>
        <v>0</v>
      </c>
      <c r="R211" s="186"/>
      <c r="S211" s="186">
        <f t="shared" si="51"/>
        <v>0</v>
      </c>
      <c r="T211" s="186"/>
      <c r="U211" s="186">
        <f t="shared" si="53"/>
        <v>0</v>
      </c>
      <c r="V211" s="186"/>
      <c r="W211" s="187"/>
      <c r="X211" s="187"/>
      <c r="Y211" s="187"/>
      <c r="Z211" s="187"/>
      <c r="AA211" s="208"/>
      <c r="AB211" s="187"/>
      <c r="AC211" s="187"/>
      <c r="AD211" s="187"/>
      <c r="AE211" s="187"/>
      <c r="AF211" s="187"/>
      <c r="AG211" s="187"/>
      <c r="AH211" s="187"/>
      <c r="AI211" s="187"/>
      <c r="AJ211" s="187"/>
      <c r="AK211" s="187"/>
      <c r="AL211" s="187"/>
      <c r="AM211" s="208"/>
      <c r="AN211" s="189">
        <f t="shared" si="54"/>
        <v>0</v>
      </c>
      <c r="AO211" s="190"/>
      <c r="AP211" s="190"/>
      <c r="AQ211" s="190"/>
      <c r="AR211" s="190"/>
      <c r="AS211" s="190"/>
      <c r="AT211" s="190"/>
      <c r="AU211" s="190"/>
      <c r="AV211" s="190"/>
      <c r="AW211" s="190"/>
      <c r="AX211" s="190"/>
      <c r="AY211" s="190"/>
      <c r="AZ211" s="190"/>
      <c r="BA211" s="190"/>
      <c r="BB211" s="190"/>
      <c r="BC211" s="190"/>
      <c r="BD211" s="190"/>
      <c r="BE211" s="190"/>
      <c r="BF211" s="190"/>
      <c r="BG211" s="190"/>
      <c r="BH211" s="190"/>
      <c r="BI211" s="190"/>
      <c r="BJ211" s="190"/>
    </row>
    <row r="212" spans="1:62" s="191" customFormat="1" ht="11.25" hidden="1" customHeight="1">
      <c r="A212" s="239" t="s">
        <v>165</v>
      </c>
      <c r="B212" s="230"/>
      <c r="C212" s="185"/>
      <c r="D212" s="181"/>
      <c r="E212" s="183"/>
      <c r="F212" s="182"/>
      <c r="G212" s="181"/>
      <c r="H212" s="183"/>
      <c r="I212" s="180"/>
      <c r="J212" s="181"/>
      <c r="K212" s="185"/>
      <c r="L212" s="185"/>
      <c r="M212" s="185"/>
      <c r="N212" s="185"/>
      <c r="O212" s="186">
        <f t="shared" si="50"/>
        <v>0</v>
      </c>
      <c r="P212" s="186"/>
      <c r="Q212" s="186">
        <f t="shared" si="52"/>
        <v>0</v>
      </c>
      <c r="R212" s="186"/>
      <c r="S212" s="186">
        <f t="shared" si="51"/>
        <v>0</v>
      </c>
      <c r="T212" s="186"/>
      <c r="U212" s="186">
        <f t="shared" si="53"/>
        <v>0</v>
      </c>
      <c r="V212" s="186"/>
      <c r="W212" s="187"/>
      <c r="X212" s="187"/>
      <c r="Y212" s="187"/>
      <c r="Z212" s="187"/>
      <c r="AA212" s="208"/>
      <c r="AB212" s="187"/>
      <c r="AC212" s="187"/>
      <c r="AD212" s="187"/>
      <c r="AE212" s="187"/>
      <c r="AF212" s="187"/>
      <c r="AG212" s="187"/>
      <c r="AH212" s="187"/>
      <c r="AI212" s="187"/>
      <c r="AJ212" s="187"/>
      <c r="AK212" s="187"/>
      <c r="AL212" s="187"/>
      <c r="AM212" s="208"/>
      <c r="AN212" s="189">
        <f t="shared" si="54"/>
        <v>0</v>
      </c>
      <c r="AO212" s="190"/>
      <c r="AP212" s="190"/>
      <c r="AQ212" s="190"/>
      <c r="AR212" s="190"/>
      <c r="AS212" s="190"/>
      <c r="AT212" s="190"/>
      <c r="AU212" s="190"/>
      <c r="AV212" s="190"/>
      <c r="AW212" s="190"/>
      <c r="AX212" s="190"/>
      <c r="AY212" s="190"/>
      <c r="AZ212" s="190"/>
      <c r="BA212" s="190"/>
      <c r="BB212" s="190"/>
      <c r="BC212" s="190"/>
      <c r="BD212" s="190"/>
      <c r="BE212" s="190"/>
      <c r="BF212" s="190"/>
      <c r="BG212" s="190"/>
      <c r="BH212" s="190"/>
      <c r="BI212" s="190"/>
      <c r="BJ212" s="190"/>
    </row>
    <row r="213" spans="1:62" s="191" customFormat="1" ht="11.25" hidden="1" customHeight="1">
      <c r="A213" s="239" t="s">
        <v>166</v>
      </c>
      <c r="B213" s="230"/>
      <c r="C213" s="185"/>
      <c r="D213" s="181"/>
      <c r="E213" s="183"/>
      <c r="F213" s="182"/>
      <c r="G213" s="181"/>
      <c r="H213" s="183"/>
      <c r="I213" s="180"/>
      <c r="J213" s="181"/>
      <c r="K213" s="185"/>
      <c r="L213" s="185"/>
      <c r="M213" s="185"/>
      <c r="N213" s="185"/>
      <c r="O213" s="186">
        <f t="shared" si="50"/>
        <v>0</v>
      </c>
      <c r="P213" s="186"/>
      <c r="Q213" s="186">
        <f t="shared" si="52"/>
        <v>0</v>
      </c>
      <c r="R213" s="186"/>
      <c r="S213" s="186">
        <f t="shared" si="51"/>
        <v>0</v>
      </c>
      <c r="T213" s="186"/>
      <c r="U213" s="186">
        <f t="shared" si="53"/>
        <v>0</v>
      </c>
      <c r="V213" s="186"/>
      <c r="W213" s="187"/>
      <c r="X213" s="187"/>
      <c r="Y213" s="187"/>
      <c r="Z213" s="187"/>
      <c r="AA213" s="208"/>
      <c r="AB213" s="187"/>
      <c r="AC213" s="187"/>
      <c r="AD213" s="187"/>
      <c r="AE213" s="187"/>
      <c r="AF213" s="187"/>
      <c r="AG213" s="187"/>
      <c r="AH213" s="187"/>
      <c r="AI213" s="187"/>
      <c r="AJ213" s="187"/>
      <c r="AK213" s="187"/>
      <c r="AL213" s="187"/>
      <c r="AM213" s="208"/>
      <c r="AN213" s="189">
        <f t="shared" si="54"/>
        <v>0</v>
      </c>
      <c r="AO213" s="190"/>
      <c r="AP213" s="190"/>
      <c r="AQ213" s="190"/>
      <c r="AR213" s="190"/>
      <c r="AS213" s="190"/>
      <c r="AT213" s="190"/>
      <c r="AU213" s="190"/>
      <c r="AV213" s="190"/>
      <c r="AW213" s="190"/>
      <c r="AX213" s="190"/>
      <c r="AY213" s="190"/>
      <c r="AZ213" s="190"/>
      <c r="BA213" s="190"/>
      <c r="BB213" s="190"/>
      <c r="BC213" s="190"/>
      <c r="BD213" s="190"/>
      <c r="BE213" s="190"/>
      <c r="BF213" s="190"/>
      <c r="BG213" s="190"/>
      <c r="BH213" s="190"/>
      <c r="BI213" s="190"/>
      <c r="BJ213" s="190"/>
    </row>
    <row r="214" spans="1:62" s="191" customFormat="1" ht="11.25" hidden="1" customHeight="1">
      <c r="A214" s="239" t="s">
        <v>167</v>
      </c>
      <c r="B214" s="230"/>
      <c r="C214" s="185"/>
      <c r="D214" s="181"/>
      <c r="E214" s="183"/>
      <c r="F214" s="182"/>
      <c r="G214" s="181"/>
      <c r="H214" s="183"/>
      <c r="I214" s="180"/>
      <c r="J214" s="181"/>
      <c r="K214" s="185"/>
      <c r="L214" s="185"/>
      <c r="M214" s="185"/>
      <c r="N214" s="185"/>
      <c r="O214" s="186">
        <f t="shared" si="50"/>
        <v>0</v>
      </c>
      <c r="P214" s="186"/>
      <c r="Q214" s="186">
        <f t="shared" si="52"/>
        <v>0</v>
      </c>
      <c r="R214" s="186"/>
      <c r="S214" s="186">
        <f t="shared" si="51"/>
        <v>0</v>
      </c>
      <c r="T214" s="186"/>
      <c r="U214" s="186">
        <f t="shared" si="53"/>
        <v>0</v>
      </c>
      <c r="V214" s="186"/>
      <c r="W214" s="187"/>
      <c r="X214" s="187"/>
      <c r="Y214" s="187"/>
      <c r="Z214" s="187"/>
      <c r="AA214" s="208"/>
      <c r="AB214" s="187"/>
      <c r="AC214" s="187"/>
      <c r="AD214" s="187"/>
      <c r="AE214" s="187"/>
      <c r="AF214" s="187"/>
      <c r="AG214" s="187"/>
      <c r="AH214" s="187"/>
      <c r="AI214" s="187"/>
      <c r="AJ214" s="187"/>
      <c r="AK214" s="187"/>
      <c r="AL214" s="187"/>
      <c r="AM214" s="208"/>
      <c r="AN214" s="189">
        <f t="shared" si="54"/>
        <v>0</v>
      </c>
      <c r="AO214" s="190"/>
      <c r="AP214" s="190"/>
      <c r="AQ214" s="190"/>
      <c r="AR214" s="190"/>
      <c r="AS214" s="190"/>
      <c r="AT214" s="190"/>
      <c r="AU214" s="190"/>
      <c r="AV214" s="190"/>
      <c r="AW214" s="190"/>
      <c r="AX214" s="190"/>
      <c r="AY214" s="190"/>
      <c r="AZ214" s="190"/>
      <c r="BA214" s="190"/>
      <c r="BB214" s="190"/>
      <c r="BC214" s="190"/>
      <c r="BD214" s="190"/>
      <c r="BE214" s="190"/>
      <c r="BF214" s="190"/>
      <c r="BG214" s="190"/>
      <c r="BH214" s="190"/>
      <c r="BI214" s="190"/>
      <c r="BJ214" s="190"/>
    </row>
    <row r="215" spans="1:62" s="191" customFormat="1" ht="11.25" hidden="1" customHeight="1">
      <c r="A215" s="239" t="s">
        <v>168</v>
      </c>
      <c r="B215" s="230"/>
      <c r="C215" s="185"/>
      <c r="D215" s="181"/>
      <c r="E215" s="183"/>
      <c r="F215" s="182"/>
      <c r="G215" s="181"/>
      <c r="H215" s="183"/>
      <c r="I215" s="180"/>
      <c r="J215" s="181"/>
      <c r="K215" s="185"/>
      <c r="L215" s="185"/>
      <c r="M215" s="185"/>
      <c r="N215" s="185"/>
      <c r="O215" s="186">
        <f t="shared" si="50"/>
        <v>0</v>
      </c>
      <c r="P215" s="186"/>
      <c r="Q215" s="186">
        <f t="shared" si="52"/>
        <v>0</v>
      </c>
      <c r="R215" s="186"/>
      <c r="S215" s="186">
        <f t="shared" si="51"/>
        <v>0</v>
      </c>
      <c r="T215" s="186"/>
      <c r="U215" s="186">
        <f t="shared" si="53"/>
        <v>0</v>
      </c>
      <c r="V215" s="186"/>
      <c r="W215" s="187"/>
      <c r="X215" s="187"/>
      <c r="Y215" s="187"/>
      <c r="Z215" s="187"/>
      <c r="AA215" s="208"/>
      <c r="AB215" s="187"/>
      <c r="AC215" s="187"/>
      <c r="AD215" s="187"/>
      <c r="AE215" s="187"/>
      <c r="AF215" s="187"/>
      <c r="AG215" s="187"/>
      <c r="AH215" s="187"/>
      <c r="AI215" s="187"/>
      <c r="AJ215" s="187"/>
      <c r="AK215" s="187"/>
      <c r="AL215" s="187"/>
      <c r="AM215" s="208"/>
      <c r="AN215" s="189">
        <f t="shared" si="54"/>
        <v>0</v>
      </c>
      <c r="AO215" s="190"/>
      <c r="AP215" s="190"/>
      <c r="AQ215" s="190"/>
      <c r="AR215" s="190"/>
      <c r="AS215" s="190"/>
      <c r="AT215" s="190"/>
      <c r="AU215" s="190"/>
      <c r="AV215" s="190"/>
      <c r="AW215" s="190"/>
      <c r="AX215" s="190"/>
      <c r="AY215" s="190"/>
      <c r="AZ215" s="190"/>
      <c r="BA215" s="190"/>
      <c r="BB215" s="190"/>
      <c r="BC215" s="190"/>
      <c r="BD215" s="190"/>
      <c r="BE215" s="190"/>
      <c r="BF215" s="190"/>
      <c r="BG215" s="190"/>
      <c r="BH215" s="190"/>
      <c r="BI215" s="190"/>
      <c r="BJ215" s="190"/>
    </row>
    <row r="216" spans="1:62" s="191" customFormat="1" ht="11.25" hidden="1" customHeight="1">
      <c r="A216" s="239" t="s">
        <v>169</v>
      </c>
      <c r="B216" s="230"/>
      <c r="C216" s="185"/>
      <c r="D216" s="181"/>
      <c r="E216" s="183"/>
      <c r="F216" s="182"/>
      <c r="G216" s="181"/>
      <c r="H216" s="183"/>
      <c r="I216" s="180"/>
      <c r="J216" s="181"/>
      <c r="K216" s="185"/>
      <c r="L216" s="185"/>
      <c r="M216" s="185"/>
      <c r="N216" s="185"/>
      <c r="O216" s="186">
        <f t="shared" si="50"/>
        <v>0</v>
      </c>
      <c r="P216" s="186"/>
      <c r="Q216" s="186">
        <f t="shared" si="52"/>
        <v>0</v>
      </c>
      <c r="R216" s="186"/>
      <c r="S216" s="186">
        <f t="shared" si="51"/>
        <v>0</v>
      </c>
      <c r="T216" s="186"/>
      <c r="U216" s="186">
        <f t="shared" si="53"/>
        <v>0</v>
      </c>
      <c r="V216" s="186"/>
      <c r="W216" s="187"/>
      <c r="X216" s="187"/>
      <c r="Y216" s="187"/>
      <c r="Z216" s="187"/>
      <c r="AA216" s="208"/>
      <c r="AB216" s="187"/>
      <c r="AC216" s="187"/>
      <c r="AD216" s="187"/>
      <c r="AE216" s="187"/>
      <c r="AF216" s="187"/>
      <c r="AG216" s="187"/>
      <c r="AH216" s="187"/>
      <c r="AI216" s="187"/>
      <c r="AJ216" s="187"/>
      <c r="AK216" s="187"/>
      <c r="AL216" s="187"/>
      <c r="AM216" s="208"/>
      <c r="AN216" s="189">
        <f t="shared" si="54"/>
        <v>0</v>
      </c>
      <c r="AO216" s="190"/>
      <c r="AP216" s="190"/>
      <c r="AQ216" s="190"/>
      <c r="AR216" s="190"/>
      <c r="AS216" s="190"/>
      <c r="AT216" s="190"/>
      <c r="AU216" s="190"/>
      <c r="AV216" s="190"/>
      <c r="AW216" s="190"/>
      <c r="AX216" s="190"/>
      <c r="AY216" s="190"/>
      <c r="AZ216" s="190"/>
      <c r="BA216" s="190"/>
      <c r="BB216" s="190"/>
      <c r="BC216" s="190"/>
      <c r="BD216" s="190"/>
      <c r="BE216" s="190"/>
      <c r="BF216" s="190"/>
      <c r="BG216" s="190"/>
      <c r="BH216" s="190"/>
      <c r="BI216" s="190"/>
      <c r="BJ216" s="190"/>
    </row>
    <row r="217" spans="1:62" s="191" customFormat="1" ht="11.25" hidden="1" customHeight="1">
      <c r="A217" s="239" t="s">
        <v>170</v>
      </c>
      <c r="B217" s="230"/>
      <c r="C217" s="185"/>
      <c r="D217" s="181"/>
      <c r="E217" s="183"/>
      <c r="F217" s="182"/>
      <c r="G217" s="181"/>
      <c r="H217" s="183"/>
      <c r="I217" s="180"/>
      <c r="J217" s="181"/>
      <c r="K217" s="185"/>
      <c r="L217" s="185"/>
      <c r="M217" s="185"/>
      <c r="N217" s="185"/>
      <c r="O217" s="186">
        <f t="shared" si="50"/>
        <v>0</v>
      </c>
      <c r="P217" s="186"/>
      <c r="Q217" s="186">
        <f t="shared" si="52"/>
        <v>0</v>
      </c>
      <c r="R217" s="186"/>
      <c r="S217" s="186">
        <f t="shared" si="51"/>
        <v>0</v>
      </c>
      <c r="T217" s="186"/>
      <c r="U217" s="186">
        <f t="shared" si="53"/>
        <v>0</v>
      </c>
      <c r="V217" s="186"/>
      <c r="W217" s="187"/>
      <c r="X217" s="187"/>
      <c r="Y217" s="187"/>
      <c r="Z217" s="187"/>
      <c r="AA217" s="208"/>
      <c r="AB217" s="187"/>
      <c r="AC217" s="187"/>
      <c r="AD217" s="187"/>
      <c r="AE217" s="187"/>
      <c r="AF217" s="187"/>
      <c r="AG217" s="187"/>
      <c r="AH217" s="187"/>
      <c r="AI217" s="187"/>
      <c r="AJ217" s="187"/>
      <c r="AK217" s="187"/>
      <c r="AL217" s="187"/>
      <c r="AM217" s="208"/>
      <c r="AN217" s="189">
        <f t="shared" si="54"/>
        <v>0</v>
      </c>
      <c r="AO217" s="190"/>
      <c r="AP217" s="190"/>
      <c r="AQ217" s="190"/>
      <c r="AR217" s="190"/>
      <c r="AS217" s="190"/>
      <c r="AT217" s="190"/>
      <c r="AU217" s="190"/>
      <c r="AV217" s="190"/>
      <c r="AW217" s="190"/>
      <c r="AX217" s="190"/>
      <c r="AY217" s="190"/>
      <c r="AZ217" s="190"/>
      <c r="BA217" s="190"/>
      <c r="BB217" s="190"/>
      <c r="BC217" s="190"/>
      <c r="BD217" s="190"/>
      <c r="BE217" s="190"/>
      <c r="BF217" s="190"/>
      <c r="BG217" s="190"/>
      <c r="BH217" s="190"/>
      <c r="BI217" s="190"/>
      <c r="BJ217" s="190"/>
    </row>
    <row r="218" spans="1:62" s="191" customFormat="1" ht="11.25" hidden="1" customHeight="1">
      <c r="A218" s="239" t="s">
        <v>171</v>
      </c>
      <c r="B218" s="230"/>
      <c r="C218" s="185"/>
      <c r="D218" s="181"/>
      <c r="E218" s="183"/>
      <c r="F218" s="182"/>
      <c r="G218" s="181"/>
      <c r="H218" s="183"/>
      <c r="I218" s="180"/>
      <c r="J218" s="181"/>
      <c r="K218" s="185"/>
      <c r="L218" s="185"/>
      <c r="M218" s="185"/>
      <c r="N218" s="185"/>
      <c r="O218" s="186">
        <f t="shared" si="50"/>
        <v>0</v>
      </c>
      <c r="P218" s="186"/>
      <c r="Q218" s="186">
        <f t="shared" si="52"/>
        <v>0</v>
      </c>
      <c r="R218" s="186"/>
      <c r="S218" s="186">
        <f t="shared" si="51"/>
        <v>0</v>
      </c>
      <c r="T218" s="186"/>
      <c r="U218" s="186">
        <f t="shared" si="53"/>
        <v>0</v>
      </c>
      <c r="V218" s="186"/>
      <c r="W218" s="187"/>
      <c r="X218" s="187"/>
      <c r="Y218" s="187"/>
      <c r="Z218" s="187"/>
      <c r="AA218" s="208"/>
      <c r="AB218" s="187"/>
      <c r="AC218" s="187"/>
      <c r="AD218" s="187"/>
      <c r="AE218" s="187"/>
      <c r="AF218" s="187"/>
      <c r="AG218" s="187"/>
      <c r="AH218" s="187"/>
      <c r="AI218" s="187"/>
      <c r="AJ218" s="187"/>
      <c r="AK218" s="187"/>
      <c r="AL218" s="187"/>
      <c r="AM218" s="208"/>
      <c r="AN218" s="189">
        <f t="shared" si="54"/>
        <v>0</v>
      </c>
      <c r="AO218" s="190"/>
      <c r="AP218" s="190"/>
      <c r="AQ218" s="190"/>
      <c r="AR218" s="190"/>
      <c r="AS218" s="190"/>
      <c r="AT218" s="190"/>
      <c r="AU218" s="190"/>
      <c r="AV218" s="190"/>
      <c r="AW218" s="190"/>
      <c r="AX218" s="190"/>
      <c r="AY218" s="190"/>
      <c r="AZ218" s="190"/>
      <c r="BA218" s="190"/>
      <c r="BB218" s="190"/>
      <c r="BC218" s="190"/>
      <c r="BD218" s="190"/>
      <c r="BE218" s="190"/>
      <c r="BF218" s="190"/>
      <c r="BG218" s="190"/>
      <c r="BH218" s="190"/>
      <c r="BI218" s="190"/>
      <c r="BJ218" s="190"/>
    </row>
    <row r="219" spans="1:62" s="191" customFormat="1" ht="11.25" hidden="1" customHeight="1">
      <c r="A219" s="239" t="s">
        <v>172</v>
      </c>
      <c r="B219" s="230"/>
      <c r="C219" s="185"/>
      <c r="D219" s="181"/>
      <c r="E219" s="183"/>
      <c r="F219" s="182"/>
      <c r="G219" s="181"/>
      <c r="H219" s="183"/>
      <c r="I219" s="180"/>
      <c r="J219" s="181"/>
      <c r="K219" s="185"/>
      <c r="L219" s="185"/>
      <c r="M219" s="185"/>
      <c r="N219" s="185"/>
      <c r="O219" s="186">
        <f t="shared" si="50"/>
        <v>0</v>
      </c>
      <c r="P219" s="186"/>
      <c r="Q219" s="186">
        <f t="shared" si="52"/>
        <v>0</v>
      </c>
      <c r="R219" s="186"/>
      <c r="S219" s="186">
        <f t="shared" si="51"/>
        <v>0</v>
      </c>
      <c r="T219" s="186"/>
      <c r="U219" s="186">
        <f t="shared" si="53"/>
        <v>0</v>
      </c>
      <c r="V219" s="186"/>
      <c r="W219" s="187"/>
      <c r="X219" s="187"/>
      <c r="Y219" s="187"/>
      <c r="Z219" s="187"/>
      <c r="AA219" s="208"/>
      <c r="AB219" s="187"/>
      <c r="AC219" s="187"/>
      <c r="AD219" s="187"/>
      <c r="AE219" s="187"/>
      <c r="AF219" s="187"/>
      <c r="AG219" s="187"/>
      <c r="AH219" s="187"/>
      <c r="AI219" s="187"/>
      <c r="AJ219" s="187"/>
      <c r="AK219" s="187"/>
      <c r="AL219" s="187"/>
      <c r="AM219" s="208"/>
      <c r="AN219" s="189">
        <f t="shared" si="54"/>
        <v>0</v>
      </c>
      <c r="AO219" s="190"/>
      <c r="AP219" s="190"/>
      <c r="AQ219" s="190"/>
      <c r="AR219" s="190"/>
      <c r="AS219" s="190"/>
      <c r="AT219" s="190"/>
      <c r="AU219" s="190"/>
      <c r="AV219" s="190"/>
      <c r="AW219" s="190"/>
      <c r="AX219" s="190"/>
      <c r="AY219" s="190"/>
      <c r="AZ219" s="190"/>
      <c r="BA219" s="190"/>
      <c r="BB219" s="190"/>
      <c r="BC219" s="190"/>
      <c r="BD219" s="190"/>
      <c r="BE219" s="190"/>
      <c r="BF219" s="190"/>
      <c r="BG219" s="190"/>
      <c r="BH219" s="190"/>
      <c r="BI219" s="190"/>
      <c r="BJ219" s="190"/>
    </row>
    <row r="220" spans="1:62" s="191" customFormat="1" ht="11.25" hidden="1" customHeight="1">
      <c r="A220" s="239" t="s">
        <v>173</v>
      </c>
      <c r="B220" s="230"/>
      <c r="C220" s="185"/>
      <c r="D220" s="181"/>
      <c r="E220" s="183"/>
      <c r="F220" s="182"/>
      <c r="G220" s="181"/>
      <c r="H220" s="183"/>
      <c r="I220" s="180"/>
      <c r="J220" s="181"/>
      <c r="K220" s="185"/>
      <c r="L220" s="185"/>
      <c r="M220" s="185"/>
      <c r="N220" s="185"/>
      <c r="O220" s="186">
        <f t="shared" si="50"/>
        <v>0</v>
      </c>
      <c r="P220" s="186"/>
      <c r="Q220" s="186">
        <f t="shared" si="52"/>
        <v>0</v>
      </c>
      <c r="R220" s="186"/>
      <c r="S220" s="186">
        <f t="shared" si="51"/>
        <v>0</v>
      </c>
      <c r="T220" s="186"/>
      <c r="U220" s="186">
        <f t="shared" si="53"/>
        <v>0</v>
      </c>
      <c r="V220" s="186"/>
      <c r="W220" s="187"/>
      <c r="X220" s="187"/>
      <c r="Y220" s="187"/>
      <c r="Z220" s="187"/>
      <c r="AA220" s="208"/>
      <c r="AB220" s="187"/>
      <c r="AC220" s="187"/>
      <c r="AD220" s="187"/>
      <c r="AE220" s="187"/>
      <c r="AF220" s="187"/>
      <c r="AG220" s="187"/>
      <c r="AH220" s="187"/>
      <c r="AI220" s="187"/>
      <c r="AJ220" s="187"/>
      <c r="AK220" s="187"/>
      <c r="AL220" s="187"/>
      <c r="AM220" s="208"/>
      <c r="AN220" s="189">
        <f t="shared" si="54"/>
        <v>0</v>
      </c>
      <c r="AO220" s="190"/>
      <c r="AP220" s="190"/>
      <c r="AQ220" s="190"/>
      <c r="AR220" s="190"/>
      <c r="AS220" s="190"/>
      <c r="AT220" s="190"/>
      <c r="AU220" s="190"/>
      <c r="AV220" s="190"/>
      <c r="AW220" s="190"/>
      <c r="AX220" s="190"/>
      <c r="AY220" s="190"/>
      <c r="AZ220" s="190"/>
      <c r="BA220" s="190"/>
      <c r="BB220" s="190"/>
      <c r="BC220" s="190"/>
      <c r="BD220" s="190"/>
      <c r="BE220" s="190"/>
      <c r="BF220" s="190"/>
      <c r="BG220" s="190"/>
      <c r="BH220" s="190"/>
      <c r="BI220" s="190"/>
      <c r="BJ220" s="190"/>
    </row>
    <row r="221" spans="1:62" s="259" customFormat="1" ht="15" customHeight="1">
      <c r="A221" s="281" t="s">
        <v>33</v>
      </c>
      <c r="B221" s="247" t="s">
        <v>378</v>
      </c>
      <c r="C221" s="262"/>
      <c r="D221" s="262">
        <v>5</v>
      </c>
      <c r="E221" s="263">
        <v>6</v>
      </c>
      <c r="F221" s="250"/>
      <c r="G221" s="249"/>
      <c r="H221" s="251"/>
      <c r="I221" s="250"/>
      <c r="J221" s="249"/>
      <c r="K221" s="251"/>
      <c r="L221" s="264"/>
      <c r="M221" s="262"/>
      <c r="N221" s="249"/>
      <c r="O221" s="254">
        <f t="shared" si="50"/>
        <v>68</v>
      </c>
      <c r="P221" s="254"/>
      <c r="Q221" s="254"/>
      <c r="R221" s="254"/>
      <c r="S221" s="254">
        <f t="shared" si="51"/>
        <v>68</v>
      </c>
      <c r="T221" s="254"/>
      <c r="U221" s="254">
        <f t="shared" si="53"/>
        <v>68</v>
      </c>
      <c r="V221" s="254"/>
      <c r="W221" s="255"/>
      <c r="X221" s="255"/>
      <c r="Y221" s="255"/>
      <c r="Z221" s="255"/>
      <c r="AA221" s="254">
        <f>S221</f>
        <v>68</v>
      </c>
      <c r="AB221" s="255"/>
      <c r="AC221" s="255"/>
      <c r="AD221" s="255"/>
      <c r="AE221" s="255"/>
      <c r="AF221" s="255">
        <v>32</v>
      </c>
      <c r="AG221" s="255"/>
      <c r="AH221" s="255"/>
      <c r="AI221" s="255">
        <v>36</v>
      </c>
      <c r="AJ221" s="300"/>
      <c r="AK221" s="255"/>
      <c r="AL221" s="255"/>
      <c r="AM221" s="286"/>
      <c r="AN221" s="257"/>
      <c r="AO221" s="258"/>
      <c r="AP221" s="258"/>
      <c r="AQ221" s="258"/>
      <c r="AR221" s="258"/>
      <c r="AS221" s="258"/>
      <c r="AT221" s="258"/>
      <c r="AU221" s="258"/>
      <c r="AV221" s="258"/>
      <c r="AW221" s="258"/>
      <c r="AX221" s="258"/>
      <c r="AY221" s="258"/>
      <c r="AZ221" s="258"/>
      <c r="BA221" s="258"/>
      <c r="BB221" s="258"/>
      <c r="BC221" s="258"/>
      <c r="BD221" s="258"/>
      <c r="BE221" s="258"/>
      <c r="BF221" s="258"/>
      <c r="BG221" s="258"/>
      <c r="BH221" s="258"/>
      <c r="BI221" s="258"/>
      <c r="BJ221" s="258"/>
    </row>
    <row r="222" spans="1:62" s="259" customFormat="1" ht="13.5" customHeight="1">
      <c r="A222" s="281" t="s">
        <v>34</v>
      </c>
      <c r="B222" s="247" t="s">
        <v>379</v>
      </c>
      <c r="C222" s="262"/>
      <c r="D222" s="262"/>
      <c r="E222" s="263"/>
      <c r="F222" s="264">
        <v>6</v>
      </c>
      <c r="G222" s="312" t="s">
        <v>376</v>
      </c>
      <c r="H222" s="263"/>
      <c r="I222" s="264"/>
      <c r="J222" s="262"/>
      <c r="K222" s="263"/>
      <c r="L222" s="262"/>
      <c r="M222" s="262"/>
      <c r="N222" s="262"/>
      <c r="O222" s="254">
        <f t="shared" si="50"/>
        <v>210</v>
      </c>
      <c r="P222" s="254"/>
      <c r="Q222" s="254"/>
      <c r="R222" s="254"/>
      <c r="S222" s="254">
        <f t="shared" si="51"/>
        <v>210</v>
      </c>
      <c r="T222" s="254"/>
      <c r="U222" s="254">
        <f t="shared" si="53"/>
        <v>210</v>
      </c>
      <c r="V222" s="254"/>
      <c r="W222" s="255"/>
      <c r="X222" s="255"/>
      <c r="Y222" s="255"/>
      <c r="Z222" s="255"/>
      <c r="AA222" s="254">
        <f>S222</f>
        <v>210</v>
      </c>
      <c r="AB222" s="255"/>
      <c r="AC222" s="255"/>
      <c r="AD222" s="255"/>
      <c r="AE222" s="255"/>
      <c r="AF222" s="255"/>
      <c r="AG222" s="255"/>
      <c r="AH222" s="255">
        <v>38</v>
      </c>
      <c r="AI222" s="255">
        <v>108</v>
      </c>
      <c r="AJ222" s="255">
        <v>64</v>
      </c>
      <c r="AK222" s="255"/>
      <c r="AL222" s="255"/>
      <c r="AM222" s="286"/>
      <c r="AN222" s="257"/>
      <c r="AO222" s="258"/>
      <c r="AP222" s="258"/>
      <c r="AQ222" s="258"/>
      <c r="AR222" s="258"/>
      <c r="AS222" s="258"/>
      <c r="AT222" s="258"/>
      <c r="AU222" s="258"/>
      <c r="AV222" s="258"/>
      <c r="AW222" s="258"/>
      <c r="AX222" s="258"/>
      <c r="AY222" s="258"/>
      <c r="AZ222" s="258"/>
      <c r="BA222" s="258"/>
      <c r="BB222" s="258"/>
      <c r="BC222" s="258"/>
      <c r="BD222" s="258"/>
      <c r="BE222" s="258"/>
      <c r="BF222" s="258"/>
      <c r="BG222" s="258"/>
      <c r="BH222" s="258"/>
      <c r="BI222" s="258"/>
      <c r="BJ222" s="258"/>
    </row>
    <row r="223" spans="1:62" s="259" customFormat="1" ht="12" customHeight="1">
      <c r="A223" s="281"/>
      <c r="B223" s="247" t="s">
        <v>384</v>
      </c>
      <c r="C223" s="262"/>
      <c r="D223" s="262"/>
      <c r="E223" s="263"/>
      <c r="F223" s="264"/>
      <c r="G223" s="262"/>
      <c r="H223" s="263"/>
      <c r="I223" s="264"/>
      <c r="J223" s="262">
        <v>7</v>
      </c>
      <c r="K223" s="263"/>
      <c r="L223" s="262"/>
      <c r="M223" s="262"/>
      <c r="N223" s="262"/>
      <c r="O223" s="254"/>
      <c r="P223" s="254"/>
      <c r="Q223" s="254"/>
      <c r="R223" s="254"/>
      <c r="S223" s="254"/>
      <c r="T223" s="254"/>
      <c r="U223" s="255"/>
      <c r="V223" s="255"/>
      <c r="W223" s="255"/>
      <c r="X223" s="255"/>
      <c r="Y223" s="255"/>
      <c r="Z223" s="255"/>
      <c r="AA223" s="255"/>
      <c r="AB223" s="255"/>
      <c r="AC223" s="255"/>
      <c r="AD223" s="255"/>
      <c r="AE223" s="255"/>
      <c r="AF223" s="255"/>
      <c r="AG223" s="255"/>
      <c r="AH223" s="255"/>
      <c r="AI223" s="255"/>
      <c r="AJ223" s="255"/>
      <c r="AK223" s="255"/>
      <c r="AL223" s="255"/>
      <c r="AM223" s="286"/>
      <c r="AN223" s="257"/>
      <c r="AO223" s="258"/>
      <c r="AP223" s="258"/>
      <c r="AQ223" s="258"/>
      <c r="AR223" s="258"/>
      <c r="AS223" s="258"/>
      <c r="AT223" s="258"/>
      <c r="AU223" s="258"/>
      <c r="AV223" s="258"/>
      <c r="AW223" s="258"/>
      <c r="AX223" s="258"/>
      <c r="AY223" s="258"/>
      <c r="AZ223" s="258"/>
      <c r="BA223" s="258"/>
      <c r="BB223" s="258"/>
      <c r="BC223" s="258"/>
      <c r="BD223" s="258"/>
      <c r="BE223" s="258"/>
      <c r="BF223" s="258"/>
      <c r="BG223" s="258"/>
      <c r="BH223" s="258"/>
      <c r="BI223" s="258"/>
      <c r="BJ223" s="258"/>
    </row>
    <row r="224" spans="1:62" s="259" customFormat="1" ht="24.75" customHeight="1">
      <c r="A224" s="297" t="s">
        <v>37</v>
      </c>
      <c r="B224" s="272" t="s">
        <v>443</v>
      </c>
      <c r="C224" s="445">
        <f>COUNTIF(C225:E261,1)+COUNTIF(C225:E261,2)+COUNTIF(C225:E261,3)+COUNTIF(C225:E261,4)+COUNTIF(C225:E261,5)+COUNTIF(C225:E261,6)+COUNTIF(C225:E261,7)+COUNTIF(C225:E261,8)</f>
        <v>3</v>
      </c>
      <c r="D224" s="445"/>
      <c r="E224" s="446"/>
      <c r="F224" s="463">
        <f>COUNTIF(F225:H261,1)+COUNTIF(F225:H261,2)+COUNTIF(F225:H261,3)+COUNTIF(F225:H261,4)+COUNTIF(F225:H261,5)+COUNTIF(F225:H261,6)+COUNTIF(F225:H261,7)+COUNTIF(F225:H261,8)</f>
        <v>6</v>
      </c>
      <c r="G224" s="445"/>
      <c r="H224" s="446"/>
      <c r="I224" s="463">
        <f>COUNTIF(I225:K261,1)+COUNTIF(I225:K261,2)+COUNTIF(I225:K261,3)+COUNTIF(I225:K261,4)+COUNTIF(I225:K261,5)+COUNTIF(I225:K261,6)+COUNTIF(I225:K261,7)+COUNTIF(I225:K261,8)</f>
        <v>4</v>
      </c>
      <c r="J224" s="445"/>
      <c r="K224" s="445"/>
      <c r="L224" s="463">
        <f>COUNTIF(L225:N261,1)+COUNTIF(L225:N261,2)+COUNTIF(L225:N261,3)+COUNTIF(L225:N261,4)+COUNTIF(L225:N261,5)+COUNTIF(L225:N261,6)+COUNTIF(L225:N261,7)+COUNTIF(L225:N261,8)</f>
        <v>0</v>
      </c>
      <c r="M224" s="445"/>
      <c r="N224" s="445"/>
      <c r="O224" s="274">
        <f>SUM(O225:O253)</f>
        <v>1513</v>
      </c>
      <c r="P224" s="274"/>
      <c r="Q224" s="273">
        <f t="shared" ref="Q224:AD224" si="55">SUM(Q225:Q253)</f>
        <v>508</v>
      </c>
      <c r="R224" s="273">
        <f t="shared" si="55"/>
        <v>0</v>
      </c>
      <c r="S224" s="273">
        <f t="shared" si="55"/>
        <v>1005</v>
      </c>
      <c r="T224" s="273"/>
      <c r="U224" s="273">
        <f t="shared" si="55"/>
        <v>9</v>
      </c>
      <c r="V224" s="273"/>
      <c r="W224" s="273">
        <f t="shared" si="55"/>
        <v>996</v>
      </c>
      <c r="X224" s="273">
        <f t="shared" si="55"/>
        <v>0</v>
      </c>
      <c r="Y224" s="273">
        <f t="shared" si="55"/>
        <v>0</v>
      </c>
      <c r="Z224" s="273"/>
      <c r="AA224" s="274">
        <f>SUM(AA254+AA255)</f>
        <v>70</v>
      </c>
      <c r="AB224" s="273">
        <f t="shared" si="55"/>
        <v>0</v>
      </c>
      <c r="AC224" s="273">
        <f t="shared" si="55"/>
        <v>0</v>
      </c>
      <c r="AD224" s="273">
        <f t="shared" si="55"/>
        <v>136</v>
      </c>
      <c r="AE224" s="273">
        <f t="shared" ref="AE224:AL224" si="56">SUM(AE225:AE253)</f>
        <v>240</v>
      </c>
      <c r="AF224" s="273">
        <f t="shared" si="56"/>
        <v>141</v>
      </c>
      <c r="AG224" s="273">
        <f t="shared" si="56"/>
        <v>0</v>
      </c>
      <c r="AH224" s="273">
        <f t="shared" si="56"/>
        <v>190</v>
      </c>
      <c r="AI224" s="273">
        <f t="shared" si="56"/>
        <v>0</v>
      </c>
      <c r="AJ224" s="273">
        <f t="shared" si="56"/>
        <v>144</v>
      </c>
      <c r="AK224" s="273">
        <f t="shared" si="56"/>
        <v>0</v>
      </c>
      <c r="AL224" s="273">
        <f t="shared" si="56"/>
        <v>154</v>
      </c>
      <c r="AM224" s="273">
        <f>SUM(AM225,AM253)</f>
        <v>0</v>
      </c>
      <c r="AN224" s="275">
        <f>SUM(AN225:AN253)</f>
        <v>39</v>
      </c>
      <c r="AO224" s="258"/>
      <c r="AP224" s="258"/>
      <c r="AQ224" s="258"/>
      <c r="AR224" s="258"/>
      <c r="AS224" s="258"/>
      <c r="AT224" s="258"/>
      <c r="AU224" s="258"/>
      <c r="AV224" s="258"/>
      <c r="AW224" s="258"/>
      <c r="AX224" s="258"/>
      <c r="AY224" s="258"/>
      <c r="AZ224" s="258"/>
      <c r="BA224" s="258"/>
      <c r="BB224" s="258"/>
      <c r="BC224" s="258"/>
      <c r="BD224" s="258"/>
      <c r="BE224" s="258"/>
      <c r="BF224" s="258"/>
      <c r="BG224" s="258"/>
      <c r="BH224" s="258"/>
      <c r="BI224" s="258"/>
      <c r="BJ224" s="258"/>
    </row>
    <row r="225" spans="1:62" s="259" customFormat="1" ht="13.5" customHeight="1">
      <c r="A225" s="292" t="s">
        <v>411</v>
      </c>
      <c r="B225" s="283" t="s">
        <v>447</v>
      </c>
      <c r="C225" s="261"/>
      <c r="D225" s="262"/>
      <c r="E225" s="263"/>
      <c r="F225" s="264"/>
      <c r="G225" s="262">
        <v>4</v>
      </c>
      <c r="H225" s="263"/>
      <c r="I225" s="261"/>
      <c r="J225" s="262">
        <v>6</v>
      </c>
      <c r="K225" s="265">
        <v>8</v>
      </c>
      <c r="L225" s="277"/>
      <c r="M225" s="277"/>
      <c r="N225" s="265"/>
      <c r="O225" s="254">
        <f t="shared" ref="O225:O255" si="57">Q225+S225</f>
        <v>186</v>
      </c>
      <c r="P225" s="254"/>
      <c r="Q225" s="254">
        <v>62</v>
      </c>
      <c r="R225" s="254"/>
      <c r="S225" s="254">
        <f t="shared" ref="S225:S253" si="58">SUM(AB225:AL225)</f>
        <v>124</v>
      </c>
      <c r="T225" s="254"/>
      <c r="U225" s="254">
        <f>S225-W225</f>
        <v>0</v>
      </c>
      <c r="V225" s="254"/>
      <c r="W225" s="255">
        <v>124</v>
      </c>
      <c r="X225" s="255"/>
      <c r="Y225" s="255"/>
      <c r="Z225" s="255"/>
      <c r="AA225" s="278"/>
      <c r="AB225" s="255"/>
      <c r="AC225" s="255"/>
      <c r="AD225" s="255">
        <v>17</v>
      </c>
      <c r="AE225" s="255">
        <v>24</v>
      </c>
      <c r="AF225" s="255">
        <v>16</v>
      </c>
      <c r="AG225" s="255"/>
      <c r="AH225" s="255">
        <v>38</v>
      </c>
      <c r="AI225" s="255"/>
      <c r="AJ225" s="255">
        <v>16</v>
      </c>
      <c r="AK225" s="255"/>
      <c r="AL225" s="255">
        <v>13</v>
      </c>
      <c r="AM225" s="286"/>
      <c r="AN225" s="257"/>
      <c r="AO225" s="258"/>
      <c r="AP225" s="258"/>
      <c r="AQ225" s="258"/>
      <c r="AR225" s="258"/>
      <c r="AS225" s="258"/>
      <c r="AT225" s="258"/>
      <c r="AU225" s="258"/>
      <c r="AV225" s="258"/>
      <c r="AW225" s="258"/>
      <c r="AX225" s="258"/>
      <c r="AY225" s="258"/>
      <c r="AZ225" s="258"/>
      <c r="BA225" s="258"/>
      <c r="BB225" s="258"/>
      <c r="BC225" s="258"/>
      <c r="BD225" s="258"/>
      <c r="BE225" s="258"/>
      <c r="BF225" s="258"/>
      <c r="BG225" s="258"/>
      <c r="BH225" s="258"/>
      <c r="BI225" s="258"/>
      <c r="BJ225" s="258"/>
    </row>
    <row r="226" spans="1:62" s="259" customFormat="1" ht="15" customHeight="1">
      <c r="A226" s="292" t="s">
        <v>444</v>
      </c>
      <c r="B226" s="283" t="s">
        <v>448</v>
      </c>
      <c r="C226" s="261"/>
      <c r="D226" s="262"/>
      <c r="E226" s="263"/>
      <c r="F226" s="264"/>
      <c r="G226" s="312">
        <v>8</v>
      </c>
      <c r="H226" s="263"/>
      <c r="I226" s="261"/>
      <c r="J226" s="262"/>
      <c r="K226" s="265"/>
      <c r="L226" s="277"/>
      <c r="M226" s="277"/>
      <c r="N226" s="265"/>
      <c r="O226" s="254">
        <f t="shared" si="57"/>
        <v>571</v>
      </c>
      <c r="P226" s="254"/>
      <c r="Q226" s="254">
        <v>194</v>
      </c>
      <c r="R226" s="254"/>
      <c r="S226" s="254">
        <f t="shared" si="58"/>
        <v>377</v>
      </c>
      <c r="T226" s="254"/>
      <c r="U226" s="254">
        <f t="shared" ref="U226:U255" si="59">S226-W226</f>
        <v>0</v>
      </c>
      <c r="V226" s="254"/>
      <c r="W226" s="255">
        <v>377</v>
      </c>
      <c r="X226" s="255"/>
      <c r="Y226" s="255"/>
      <c r="Z226" s="255"/>
      <c r="AA226" s="278"/>
      <c r="AB226" s="255"/>
      <c r="AC226" s="255"/>
      <c r="AD226" s="255">
        <v>51</v>
      </c>
      <c r="AE226" s="255">
        <v>72</v>
      </c>
      <c r="AF226" s="255">
        <v>64</v>
      </c>
      <c r="AG226" s="255"/>
      <c r="AH226" s="255">
        <v>76</v>
      </c>
      <c r="AI226" s="255"/>
      <c r="AJ226" s="255">
        <v>64</v>
      </c>
      <c r="AK226" s="255"/>
      <c r="AL226" s="255">
        <v>50</v>
      </c>
      <c r="AM226" s="286"/>
      <c r="AN226" s="257"/>
      <c r="AO226" s="258"/>
      <c r="AP226" s="258"/>
      <c r="AQ226" s="258"/>
      <c r="AR226" s="258"/>
      <c r="AS226" s="258"/>
      <c r="AT226" s="258"/>
      <c r="AU226" s="258"/>
      <c r="AV226" s="258"/>
      <c r="AW226" s="258"/>
      <c r="AX226" s="258"/>
      <c r="AY226" s="258"/>
      <c r="AZ226" s="258"/>
      <c r="BA226" s="258"/>
      <c r="BB226" s="258"/>
      <c r="BC226" s="258"/>
      <c r="BD226" s="258"/>
      <c r="BE226" s="258"/>
      <c r="BF226" s="258"/>
      <c r="BG226" s="258"/>
      <c r="BH226" s="258"/>
      <c r="BI226" s="258"/>
      <c r="BJ226" s="258"/>
    </row>
    <row r="227" spans="1:62" s="259" customFormat="1" ht="25.5" customHeight="1">
      <c r="A227" s="292" t="s">
        <v>445</v>
      </c>
      <c r="B227" s="283" t="s">
        <v>449</v>
      </c>
      <c r="C227" s="261"/>
      <c r="D227" s="262"/>
      <c r="E227" s="263"/>
      <c r="F227" s="264"/>
      <c r="G227" s="262">
        <v>8</v>
      </c>
      <c r="H227" s="263"/>
      <c r="I227" s="261"/>
      <c r="J227" s="262">
        <v>4</v>
      </c>
      <c r="K227" s="265"/>
      <c r="L227" s="277"/>
      <c r="M227" s="277"/>
      <c r="N227" s="265"/>
      <c r="O227" s="254">
        <f t="shared" si="57"/>
        <v>493</v>
      </c>
      <c r="P227" s="254"/>
      <c r="Q227" s="254">
        <v>162</v>
      </c>
      <c r="R227" s="254"/>
      <c r="S227" s="254">
        <f t="shared" si="58"/>
        <v>331</v>
      </c>
      <c r="T227" s="254"/>
      <c r="U227" s="254">
        <f t="shared" si="59"/>
        <v>0</v>
      </c>
      <c r="V227" s="254"/>
      <c r="W227" s="255">
        <v>331</v>
      </c>
      <c r="X227" s="255"/>
      <c r="Y227" s="255"/>
      <c r="Z227" s="255"/>
      <c r="AA227" s="278"/>
      <c r="AB227" s="255"/>
      <c r="AC227" s="255"/>
      <c r="AD227" s="255">
        <v>51</v>
      </c>
      <c r="AE227" s="255">
        <v>120</v>
      </c>
      <c r="AF227" s="255">
        <v>45</v>
      </c>
      <c r="AG227" s="255"/>
      <c r="AH227" s="255">
        <v>57</v>
      </c>
      <c r="AI227" s="255"/>
      <c r="AJ227" s="255">
        <v>32</v>
      </c>
      <c r="AK227" s="255"/>
      <c r="AL227" s="255">
        <v>26</v>
      </c>
      <c r="AM227" s="286"/>
      <c r="AN227" s="257"/>
      <c r="AO227" s="258"/>
      <c r="AP227" s="258"/>
      <c r="AQ227" s="258"/>
      <c r="AR227" s="258"/>
      <c r="AS227" s="258"/>
      <c r="AT227" s="258"/>
      <c r="AU227" s="258"/>
      <c r="AV227" s="258"/>
      <c r="AW227" s="258"/>
      <c r="AX227" s="258"/>
      <c r="AY227" s="258"/>
      <c r="AZ227" s="258"/>
      <c r="BA227" s="258"/>
      <c r="BB227" s="258"/>
      <c r="BC227" s="258"/>
      <c r="BD227" s="258"/>
      <c r="BE227" s="258"/>
      <c r="BF227" s="258"/>
      <c r="BG227" s="258"/>
      <c r="BH227" s="258"/>
      <c r="BI227" s="258"/>
      <c r="BJ227" s="258"/>
    </row>
    <row r="228" spans="1:62" s="259" customFormat="1" ht="13.5" customHeight="1">
      <c r="A228" s="332" t="s">
        <v>446</v>
      </c>
      <c r="B228" s="333" t="s">
        <v>450</v>
      </c>
      <c r="C228" s="334"/>
      <c r="D228" s="335"/>
      <c r="E228" s="336"/>
      <c r="F228" s="337"/>
      <c r="G228" s="335" t="s">
        <v>377</v>
      </c>
      <c r="H228" s="336"/>
      <c r="I228" s="334"/>
      <c r="J228" s="335"/>
      <c r="K228" s="330"/>
      <c r="L228" s="331"/>
      <c r="M228" s="331"/>
      <c r="N228" s="330"/>
      <c r="O228" s="322">
        <f t="shared" si="57"/>
        <v>205</v>
      </c>
      <c r="P228" s="322"/>
      <c r="Q228" s="322">
        <v>71</v>
      </c>
      <c r="R228" s="322"/>
      <c r="S228" s="322">
        <f t="shared" si="58"/>
        <v>134</v>
      </c>
      <c r="T228" s="322"/>
      <c r="U228" s="322">
        <f t="shared" si="59"/>
        <v>0</v>
      </c>
      <c r="V228" s="322"/>
      <c r="W228" s="323">
        <v>134</v>
      </c>
      <c r="X228" s="323"/>
      <c r="Y228" s="323"/>
      <c r="Z228" s="323"/>
      <c r="AA228" s="324"/>
      <c r="AB228" s="323"/>
      <c r="AC228" s="323"/>
      <c r="AD228" s="323">
        <v>17</v>
      </c>
      <c r="AE228" s="323">
        <v>24</v>
      </c>
      <c r="AF228" s="323">
        <v>16</v>
      </c>
      <c r="AG228" s="323"/>
      <c r="AH228" s="323">
        <v>19</v>
      </c>
      <c r="AI228" s="323"/>
      <c r="AJ228" s="323">
        <v>32</v>
      </c>
      <c r="AK228" s="323"/>
      <c r="AL228" s="323">
        <v>26</v>
      </c>
      <c r="AM228" s="286"/>
      <c r="AN228" s="257"/>
      <c r="AO228" s="258"/>
      <c r="AP228" s="258"/>
      <c r="AQ228" s="258"/>
      <c r="AR228" s="258"/>
      <c r="AS228" s="258"/>
      <c r="AT228" s="258"/>
      <c r="AU228" s="258"/>
      <c r="AV228" s="258"/>
      <c r="AW228" s="258"/>
      <c r="AX228" s="258"/>
      <c r="AY228" s="258"/>
      <c r="AZ228" s="258"/>
      <c r="BA228" s="258"/>
      <c r="BB228" s="258"/>
      <c r="BC228" s="258"/>
      <c r="BD228" s="258"/>
      <c r="BE228" s="258"/>
      <c r="BF228" s="258"/>
      <c r="BG228" s="258"/>
      <c r="BH228" s="258"/>
      <c r="BI228" s="258"/>
      <c r="BJ228" s="258"/>
    </row>
    <row r="229" spans="1:62" s="259" customFormat="1" ht="13.5" customHeight="1">
      <c r="A229" s="332" t="s">
        <v>176</v>
      </c>
      <c r="B229" s="333" t="s">
        <v>451</v>
      </c>
      <c r="C229" s="338"/>
      <c r="D229" s="339"/>
      <c r="E229" s="340"/>
      <c r="F229" s="341"/>
      <c r="G229" s="339" t="s">
        <v>377</v>
      </c>
      <c r="H229" s="340"/>
      <c r="I229" s="342"/>
      <c r="J229" s="339"/>
      <c r="K229" s="343"/>
      <c r="L229" s="338"/>
      <c r="M229" s="338"/>
      <c r="N229" s="338"/>
      <c r="O229" s="322">
        <f t="shared" si="57"/>
        <v>58</v>
      </c>
      <c r="P229" s="322"/>
      <c r="Q229" s="323">
        <v>19</v>
      </c>
      <c r="R229" s="323"/>
      <c r="S229" s="322">
        <f t="shared" si="58"/>
        <v>39</v>
      </c>
      <c r="T229" s="322"/>
      <c r="U229" s="322">
        <f t="shared" si="59"/>
        <v>9</v>
      </c>
      <c r="V229" s="322"/>
      <c r="W229" s="322">
        <v>30</v>
      </c>
      <c r="X229" s="322"/>
      <c r="Y229" s="322"/>
      <c r="Z229" s="322"/>
      <c r="AA229" s="324"/>
      <c r="AB229" s="323"/>
      <c r="AC229" s="323"/>
      <c r="AD229" s="323"/>
      <c r="AE229" s="323"/>
      <c r="AF229" s="323"/>
      <c r="AG229" s="323"/>
      <c r="AH229" s="323"/>
      <c r="AI229" s="323"/>
      <c r="AJ229" s="323"/>
      <c r="AK229" s="323"/>
      <c r="AL229" s="323">
        <v>39</v>
      </c>
      <c r="AM229" s="278"/>
      <c r="AN229" s="257">
        <f>S229-AM229</f>
        <v>39</v>
      </c>
      <c r="AO229" s="258"/>
      <c r="AP229" s="258"/>
      <c r="AQ229" s="258"/>
      <c r="AR229" s="258"/>
      <c r="AS229" s="258"/>
      <c r="AT229" s="258"/>
      <c r="AU229" s="258"/>
      <c r="AV229" s="258"/>
      <c r="AW229" s="258"/>
      <c r="AX229" s="258"/>
      <c r="AY229" s="258"/>
      <c r="AZ229" s="258"/>
      <c r="BA229" s="258"/>
      <c r="BB229" s="258"/>
      <c r="BC229" s="258"/>
      <c r="BD229" s="258"/>
      <c r="BE229" s="258"/>
      <c r="BF229" s="258"/>
      <c r="BG229" s="258"/>
      <c r="BH229" s="258"/>
      <c r="BI229" s="258"/>
      <c r="BJ229" s="258"/>
    </row>
    <row r="230" spans="1:62" s="191" customFormat="1" ht="11.25" hidden="1" customHeight="1">
      <c r="A230" s="239" t="s">
        <v>174</v>
      </c>
      <c r="B230" s="230"/>
      <c r="C230" s="185"/>
      <c r="D230" s="181"/>
      <c r="E230" s="183"/>
      <c r="F230" s="182"/>
      <c r="G230" s="181"/>
      <c r="H230" s="183"/>
      <c r="I230" s="180"/>
      <c r="J230" s="181"/>
      <c r="K230" s="184"/>
      <c r="L230" s="185"/>
      <c r="M230" s="185"/>
      <c r="N230" s="185"/>
      <c r="O230" s="186">
        <f t="shared" si="57"/>
        <v>0</v>
      </c>
      <c r="P230" s="186"/>
      <c r="Q230" s="186">
        <f t="shared" ref="Q230:Q253" si="60">S230/2</f>
        <v>0</v>
      </c>
      <c r="R230" s="186"/>
      <c r="S230" s="186">
        <f t="shared" si="58"/>
        <v>0</v>
      </c>
      <c r="T230" s="186"/>
      <c r="U230" s="186">
        <f t="shared" si="59"/>
        <v>0</v>
      </c>
      <c r="V230" s="186"/>
      <c r="W230" s="187"/>
      <c r="X230" s="187"/>
      <c r="Y230" s="187"/>
      <c r="Z230" s="187"/>
      <c r="AA230" s="208"/>
      <c r="AB230" s="187"/>
      <c r="AC230" s="187"/>
      <c r="AD230" s="187"/>
      <c r="AE230" s="187"/>
      <c r="AF230" s="187"/>
      <c r="AG230" s="187"/>
      <c r="AH230" s="187"/>
      <c r="AI230" s="187"/>
      <c r="AJ230" s="187"/>
      <c r="AK230" s="187"/>
      <c r="AL230" s="187"/>
      <c r="AM230" s="208"/>
      <c r="AN230" s="189">
        <f t="shared" ref="AN230:AN252" si="61">S230-AM230</f>
        <v>0</v>
      </c>
      <c r="AO230" s="190"/>
      <c r="AP230" s="190"/>
      <c r="AQ230" s="190"/>
      <c r="AR230" s="190"/>
      <c r="AS230" s="190"/>
      <c r="AT230" s="190"/>
      <c r="AU230" s="190"/>
      <c r="AV230" s="190"/>
      <c r="AW230" s="190"/>
      <c r="AX230" s="190"/>
      <c r="AY230" s="190"/>
      <c r="AZ230" s="190"/>
      <c r="BA230" s="190"/>
      <c r="BB230" s="190"/>
      <c r="BC230" s="190"/>
      <c r="BD230" s="190"/>
      <c r="BE230" s="190"/>
      <c r="BF230" s="190"/>
      <c r="BG230" s="190"/>
      <c r="BH230" s="190"/>
      <c r="BI230" s="190"/>
      <c r="BJ230" s="190"/>
    </row>
    <row r="231" spans="1:62" s="191" customFormat="1" ht="11.25" hidden="1" customHeight="1">
      <c r="A231" s="239" t="s">
        <v>175</v>
      </c>
      <c r="B231" s="230"/>
      <c r="C231" s="185"/>
      <c r="D231" s="181"/>
      <c r="E231" s="183"/>
      <c r="F231" s="182"/>
      <c r="G231" s="181"/>
      <c r="H231" s="183"/>
      <c r="I231" s="180"/>
      <c r="J231" s="181"/>
      <c r="K231" s="184"/>
      <c r="L231" s="185"/>
      <c r="M231" s="185"/>
      <c r="N231" s="185"/>
      <c r="O231" s="186">
        <f t="shared" si="57"/>
        <v>0</v>
      </c>
      <c r="P231" s="186"/>
      <c r="Q231" s="186">
        <f t="shared" si="60"/>
        <v>0</v>
      </c>
      <c r="R231" s="186"/>
      <c r="S231" s="186">
        <f t="shared" si="58"/>
        <v>0</v>
      </c>
      <c r="T231" s="186"/>
      <c r="U231" s="186">
        <f t="shared" si="59"/>
        <v>0</v>
      </c>
      <c r="V231" s="186"/>
      <c r="W231" s="187"/>
      <c r="X231" s="187"/>
      <c r="Y231" s="187"/>
      <c r="Z231" s="187"/>
      <c r="AA231" s="208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208"/>
      <c r="AN231" s="189">
        <f t="shared" si="61"/>
        <v>0</v>
      </c>
      <c r="AO231" s="190"/>
      <c r="AP231" s="190"/>
      <c r="AQ231" s="190"/>
      <c r="AR231" s="190"/>
      <c r="AS231" s="190"/>
      <c r="AT231" s="190"/>
      <c r="AU231" s="190"/>
      <c r="AV231" s="190"/>
      <c r="AW231" s="190"/>
      <c r="AX231" s="190"/>
      <c r="AY231" s="190"/>
      <c r="AZ231" s="190"/>
      <c r="BA231" s="190"/>
      <c r="BB231" s="190"/>
      <c r="BC231" s="190"/>
      <c r="BD231" s="190"/>
      <c r="BE231" s="190"/>
      <c r="BF231" s="190"/>
      <c r="BG231" s="190"/>
      <c r="BH231" s="190"/>
      <c r="BI231" s="190"/>
      <c r="BJ231" s="190"/>
    </row>
    <row r="232" spans="1:62" s="191" customFormat="1" ht="11.25" hidden="1" customHeight="1">
      <c r="A232" s="239" t="s">
        <v>176</v>
      </c>
      <c r="B232" s="230"/>
      <c r="C232" s="185"/>
      <c r="D232" s="181"/>
      <c r="E232" s="183"/>
      <c r="F232" s="182"/>
      <c r="G232" s="181"/>
      <c r="H232" s="183"/>
      <c r="I232" s="180"/>
      <c r="J232" s="181"/>
      <c r="K232" s="184"/>
      <c r="L232" s="185"/>
      <c r="M232" s="185"/>
      <c r="N232" s="185"/>
      <c r="O232" s="186">
        <f t="shared" si="57"/>
        <v>0</v>
      </c>
      <c r="P232" s="186"/>
      <c r="Q232" s="186">
        <f t="shared" si="60"/>
        <v>0</v>
      </c>
      <c r="R232" s="186"/>
      <c r="S232" s="186">
        <f t="shared" si="58"/>
        <v>0</v>
      </c>
      <c r="T232" s="186"/>
      <c r="U232" s="186">
        <f t="shared" si="59"/>
        <v>0</v>
      </c>
      <c r="V232" s="186"/>
      <c r="W232" s="187"/>
      <c r="X232" s="187"/>
      <c r="Y232" s="187"/>
      <c r="Z232" s="187"/>
      <c r="AA232" s="208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208"/>
      <c r="AN232" s="189">
        <f t="shared" si="61"/>
        <v>0</v>
      </c>
      <c r="AO232" s="190"/>
      <c r="AP232" s="190"/>
      <c r="AQ232" s="190"/>
      <c r="AR232" s="190"/>
      <c r="AS232" s="190"/>
      <c r="AT232" s="190"/>
      <c r="AU232" s="190"/>
      <c r="AV232" s="190"/>
      <c r="AW232" s="190"/>
      <c r="AX232" s="190"/>
      <c r="AY232" s="190"/>
      <c r="AZ232" s="190"/>
      <c r="BA232" s="190"/>
      <c r="BB232" s="190"/>
      <c r="BC232" s="190"/>
      <c r="BD232" s="190"/>
      <c r="BE232" s="190"/>
      <c r="BF232" s="190"/>
      <c r="BG232" s="190"/>
      <c r="BH232" s="190"/>
      <c r="BI232" s="190"/>
      <c r="BJ232" s="190"/>
    </row>
    <row r="233" spans="1:62" s="191" customFormat="1" ht="11.25" hidden="1" customHeight="1">
      <c r="A233" s="239" t="s">
        <v>177</v>
      </c>
      <c r="B233" s="230"/>
      <c r="C233" s="185"/>
      <c r="D233" s="181"/>
      <c r="E233" s="183"/>
      <c r="F233" s="182"/>
      <c r="G233" s="181"/>
      <c r="H233" s="183"/>
      <c r="I233" s="180"/>
      <c r="J233" s="181"/>
      <c r="K233" s="184"/>
      <c r="L233" s="185"/>
      <c r="M233" s="185"/>
      <c r="N233" s="185"/>
      <c r="O233" s="186">
        <f t="shared" si="57"/>
        <v>0</v>
      </c>
      <c r="P233" s="186"/>
      <c r="Q233" s="186">
        <f t="shared" si="60"/>
        <v>0</v>
      </c>
      <c r="R233" s="186"/>
      <c r="S233" s="186">
        <f t="shared" si="58"/>
        <v>0</v>
      </c>
      <c r="T233" s="186"/>
      <c r="U233" s="186">
        <f t="shared" si="59"/>
        <v>0</v>
      </c>
      <c r="V233" s="186"/>
      <c r="W233" s="187"/>
      <c r="X233" s="187"/>
      <c r="Y233" s="187"/>
      <c r="Z233" s="187"/>
      <c r="AA233" s="208"/>
      <c r="AB233" s="187"/>
      <c r="AC233" s="187"/>
      <c r="AD233" s="187"/>
      <c r="AE233" s="187"/>
      <c r="AF233" s="187"/>
      <c r="AG233" s="187"/>
      <c r="AH233" s="187"/>
      <c r="AI233" s="187"/>
      <c r="AJ233" s="187"/>
      <c r="AK233" s="187"/>
      <c r="AL233" s="187"/>
      <c r="AM233" s="208"/>
      <c r="AN233" s="189">
        <f t="shared" si="61"/>
        <v>0</v>
      </c>
      <c r="AO233" s="190"/>
      <c r="AP233" s="190"/>
      <c r="AQ233" s="190"/>
      <c r="AR233" s="190"/>
      <c r="AS233" s="190"/>
      <c r="AT233" s="190"/>
      <c r="AU233" s="190"/>
      <c r="AV233" s="190"/>
      <c r="AW233" s="190"/>
      <c r="AX233" s="190"/>
      <c r="AY233" s="190"/>
      <c r="AZ233" s="190"/>
      <c r="BA233" s="190"/>
      <c r="BB233" s="190"/>
      <c r="BC233" s="190"/>
      <c r="BD233" s="190"/>
      <c r="BE233" s="190"/>
      <c r="BF233" s="190"/>
      <c r="BG233" s="190"/>
      <c r="BH233" s="190"/>
      <c r="BI233" s="190"/>
      <c r="BJ233" s="190"/>
    </row>
    <row r="234" spans="1:62" s="191" customFormat="1" ht="11.25" hidden="1" customHeight="1">
      <c r="A234" s="239" t="s">
        <v>178</v>
      </c>
      <c r="B234" s="230"/>
      <c r="C234" s="185"/>
      <c r="D234" s="181"/>
      <c r="E234" s="183"/>
      <c r="F234" s="182"/>
      <c r="G234" s="181"/>
      <c r="H234" s="183"/>
      <c r="I234" s="180"/>
      <c r="J234" s="181"/>
      <c r="K234" s="184"/>
      <c r="L234" s="185"/>
      <c r="M234" s="185"/>
      <c r="N234" s="185"/>
      <c r="O234" s="186">
        <f t="shared" si="57"/>
        <v>0</v>
      </c>
      <c r="P234" s="186"/>
      <c r="Q234" s="186">
        <f t="shared" si="60"/>
        <v>0</v>
      </c>
      <c r="R234" s="186"/>
      <c r="S234" s="186">
        <f t="shared" si="58"/>
        <v>0</v>
      </c>
      <c r="T234" s="186"/>
      <c r="U234" s="186">
        <f t="shared" si="59"/>
        <v>0</v>
      </c>
      <c r="V234" s="186"/>
      <c r="W234" s="187"/>
      <c r="X234" s="187"/>
      <c r="Y234" s="187"/>
      <c r="Z234" s="187"/>
      <c r="AA234" s="208"/>
      <c r="AB234" s="187"/>
      <c r="AC234" s="187"/>
      <c r="AD234" s="187"/>
      <c r="AE234" s="187"/>
      <c r="AF234" s="187"/>
      <c r="AG234" s="187"/>
      <c r="AH234" s="187"/>
      <c r="AI234" s="187"/>
      <c r="AJ234" s="187"/>
      <c r="AK234" s="187"/>
      <c r="AL234" s="187"/>
      <c r="AM234" s="208"/>
      <c r="AN234" s="189">
        <f t="shared" si="61"/>
        <v>0</v>
      </c>
      <c r="AO234" s="190"/>
      <c r="AP234" s="190"/>
      <c r="AQ234" s="190"/>
      <c r="AR234" s="190"/>
      <c r="AS234" s="190"/>
      <c r="AT234" s="190"/>
      <c r="AU234" s="190"/>
      <c r="AV234" s="190"/>
      <c r="AW234" s="190"/>
      <c r="AX234" s="190"/>
      <c r="AY234" s="190"/>
      <c r="AZ234" s="190"/>
      <c r="BA234" s="190"/>
      <c r="BB234" s="190"/>
      <c r="BC234" s="190"/>
      <c r="BD234" s="190"/>
      <c r="BE234" s="190"/>
      <c r="BF234" s="190"/>
      <c r="BG234" s="190"/>
      <c r="BH234" s="190"/>
      <c r="BI234" s="190"/>
      <c r="BJ234" s="190"/>
    </row>
    <row r="235" spans="1:62" s="191" customFormat="1" ht="11.25" hidden="1" customHeight="1">
      <c r="A235" s="239" t="s">
        <v>179</v>
      </c>
      <c r="B235" s="230"/>
      <c r="C235" s="185"/>
      <c r="D235" s="181"/>
      <c r="E235" s="183"/>
      <c r="F235" s="182"/>
      <c r="G235" s="181"/>
      <c r="H235" s="183"/>
      <c r="I235" s="180"/>
      <c r="J235" s="181"/>
      <c r="K235" s="184"/>
      <c r="L235" s="185"/>
      <c r="M235" s="185"/>
      <c r="N235" s="185"/>
      <c r="O235" s="186">
        <f t="shared" si="57"/>
        <v>0</v>
      </c>
      <c r="P235" s="186"/>
      <c r="Q235" s="186">
        <f t="shared" si="60"/>
        <v>0</v>
      </c>
      <c r="R235" s="186"/>
      <c r="S235" s="186">
        <f t="shared" si="58"/>
        <v>0</v>
      </c>
      <c r="T235" s="186"/>
      <c r="U235" s="186">
        <f t="shared" si="59"/>
        <v>0</v>
      </c>
      <c r="V235" s="186"/>
      <c r="W235" s="187"/>
      <c r="X235" s="187"/>
      <c r="Y235" s="187"/>
      <c r="Z235" s="187"/>
      <c r="AA235" s="208"/>
      <c r="AB235" s="187"/>
      <c r="AC235" s="187"/>
      <c r="AD235" s="187"/>
      <c r="AE235" s="187"/>
      <c r="AF235" s="187"/>
      <c r="AG235" s="187"/>
      <c r="AH235" s="187"/>
      <c r="AI235" s="187"/>
      <c r="AJ235" s="187"/>
      <c r="AK235" s="187"/>
      <c r="AL235" s="187"/>
      <c r="AM235" s="208"/>
      <c r="AN235" s="189">
        <f t="shared" si="61"/>
        <v>0</v>
      </c>
      <c r="AO235" s="190"/>
      <c r="AP235" s="190"/>
      <c r="AQ235" s="190"/>
      <c r="AR235" s="190"/>
      <c r="AS235" s="190"/>
      <c r="AT235" s="190"/>
      <c r="AU235" s="190"/>
      <c r="AV235" s="190"/>
      <c r="AW235" s="190"/>
      <c r="AX235" s="190"/>
      <c r="AY235" s="190"/>
      <c r="AZ235" s="190"/>
      <c r="BA235" s="190"/>
      <c r="BB235" s="190"/>
      <c r="BC235" s="190"/>
      <c r="BD235" s="190"/>
      <c r="BE235" s="190"/>
      <c r="BF235" s="190"/>
      <c r="BG235" s="190"/>
      <c r="BH235" s="190"/>
      <c r="BI235" s="190"/>
      <c r="BJ235" s="190"/>
    </row>
    <row r="236" spans="1:62" s="191" customFormat="1" ht="11.25" hidden="1" customHeight="1">
      <c r="A236" s="239" t="s">
        <v>180</v>
      </c>
      <c r="B236" s="230"/>
      <c r="C236" s="185"/>
      <c r="D236" s="181"/>
      <c r="E236" s="183"/>
      <c r="F236" s="182"/>
      <c r="G236" s="181"/>
      <c r="H236" s="183"/>
      <c r="I236" s="180"/>
      <c r="J236" s="181"/>
      <c r="K236" s="184"/>
      <c r="L236" s="185"/>
      <c r="M236" s="185"/>
      <c r="N236" s="185"/>
      <c r="O236" s="186">
        <f t="shared" si="57"/>
        <v>0</v>
      </c>
      <c r="P236" s="186"/>
      <c r="Q236" s="186">
        <f t="shared" si="60"/>
        <v>0</v>
      </c>
      <c r="R236" s="186"/>
      <c r="S236" s="186">
        <f t="shared" si="58"/>
        <v>0</v>
      </c>
      <c r="T236" s="186"/>
      <c r="U236" s="186">
        <f t="shared" si="59"/>
        <v>0</v>
      </c>
      <c r="V236" s="186"/>
      <c r="W236" s="187"/>
      <c r="X236" s="187"/>
      <c r="Y236" s="187"/>
      <c r="Z236" s="187"/>
      <c r="AA236" s="208"/>
      <c r="AB236" s="187"/>
      <c r="AC236" s="187"/>
      <c r="AD236" s="187"/>
      <c r="AE236" s="187"/>
      <c r="AF236" s="187"/>
      <c r="AG236" s="187"/>
      <c r="AH236" s="187"/>
      <c r="AI236" s="187"/>
      <c r="AJ236" s="187"/>
      <c r="AK236" s="187"/>
      <c r="AL236" s="187"/>
      <c r="AM236" s="208"/>
      <c r="AN236" s="189">
        <f t="shared" si="61"/>
        <v>0</v>
      </c>
      <c r="AO236" s="190"/>
      <c r="AP236" s="190"/>
      <c r="AQ236" s="190"/>
      <c r="AR236" s="190"/>
      <c r="AS236" s="190"/>
      <c r="AT236" s="190"/>
      <c r="AU236" s="190"/>
      <c r="AV236" s="190"/>
      <c r="AW236" s="190"/>
      <c r="AX236" s="190"/>
      <c r="AY236" s="190"/>
      <c r="AZ236" s="190"/>
      <c r="BA236" s="190"/>
      <c r="BB236" s="190"/>
      <c r="BC236" s="190"/>
      <c r="BD236" s="190"/>
      <c r="BE236" s="190"/>
      <c r="BF236" s="190"/>
      <c r="BG236" s="190"/>
      <c r="BH236" s="190"/>
      <c r="BI236" s="190"/>
      <c r="BJ236" s="190"/>
    </row>
    <row r="237" spans="1:62" s="191" customFormat="1" ht="11.25" hidden="1" customHeight="1">
      <c r="A237" s="239" t="s">
        <v>181</v>
      </c>
      <c r="B237" s="230"/>
      <c r="C237" s="185"/>
      <c r="D237" s="181"/>
      <c r="E237" s="183"/>
      <c r="F237" s="182"/>
      <c r="G237" s="181"/>
      <c r="H237" s="183"/>
      <c r="I237" s="180"/>
      <c r="J237" s="181"/>
      <c r="K237" s="184"/>
      <c r="L237" s="185"/>
      <c r="M237" s="185"/>
      <c r="N237" s="185"/>
      <c r="O237" s="186">
        <f t="shared" si="57"/>
        <v>0</v>
      </c>
      <c r="P237" s="186"/>
      <c r="Q237" s="186">
        <f t="shared" si="60"/>
        <v>0</v>
      </c>
      <c r="R237" s="186"/>
      <c r="S237" s="186">
        <f t="shared" si="58"/>
        <v>0</v>
      </c>
      <c r="T237" s="186"/>
      <c r="U237" s="186">
        <f t="shared" si="59"/>
        <v>0</v>
      </c>
      <c r="V237" s="186"/>
      <c r="W237" s="187"/>
      <c r="X237" s="187"/>
      <c r="Y237" s="187"/>
      <c r="Z237" s="187"/>
      <c r="AA237" s="208"/>
      <c r="AB237" s="187"/>
      <c r="AC237" s="187"/>
      <c r="AD237" s="187"/>
      <c r="AE237" s="187"/>
      <c r="AF237" s="187"/>
      <c r="AG237" s="187"/>
      <c r="AH237" s="187"/>
      <c r="AI237" s="187"/>
      <c r="AJ237" s="187"/>
      <c r="AK237" s="187"/>
      <c r="AL237" s="187"/>
      <c r="AM237" s="208"/>
      <c r="AN237" s="189">
        <f t="shared" si="61"/>
        <v>0</v>
      </c>
      <c r="AO237" s="190"/>
      <c r="AP237" s="190"/>
      <c r="AQ237" s="190"/>
      <c r="AR237" s="190"/>
      <c r="AS237" s="190"/>
      <c r="AT237" s="190"/>
      <c r="AU237" s="190"/>
      <c r="AV237" s="190"/>
      <c r="AW237" s="190"/>
      <c r="AX237" s="190"/>
      <c r="AY237" s="190"/>
      <c r="AZ237" s="190"/>
      <c r="BA237" s="190"/>
      <c r="BB237" s="190"/>
      <c r="BC237" s="190"/>
      <c r="BD237" s="190"/>
      <c r="BE237" s="190"/>
      <c r="BF237" s="190"/>
      <c r="BG237" s="190"/>
      <c r="BH237" s="190"/>
      <c r="BI237" s="190"/>
      <c r="BJ237" s="190"/>
    </row>
    <row r="238" spans="1:62" s="191" customFormat="1" ht="11.25" hidden="1" customHeight="1">
      <c r="A238" s="239" t="s">
        <v>182</v>
      </c>
      <c r="B238" s="230"/>
      <c r="C238" s="185"/>
      <c r="D238" s="181"/>
      <c r="E238" s="183"/>
      <c r="F238" s="182"/>
      <c r="G238" s="181"/>
      <c r="H238" s="183"/>
      <c r="I238" s="180"/>
      <c r="J238" s="181"/>
      <c r="K238" s="184"/>
      <c r="L238" s="185"/>
      <c r="M238" s="185"/>
      <c r="N238" s="185"/>
      <c r="O238" s="186">
        <f t="shared" si="57"/>
        <v>0</v>
      </c>
      <c r="P238" s="186"/>
      <c r="Q238" s="186">
        <f t="shared" si="60"/>
        <v>0</v>
      </c>
      <c r="R238" s="186"/>
      <c r="S238" s="186">
        <f t="shared" si="58"/>
        <v>0</v>
      </c>
      <c r="T238" s="186"/>
      <c r="U238" s="186">
        <f t="shared" si="59"/>
        <v>0</v>
      </c>
      <c r="V238" s="186"/>
      <c r="W238" s="187"/>
      <c r="X238" s="187"/>
      <c r="Y238" s="187"/>
      <c r="Z238" s="187"/>
      <c r="AA238" s="208"/>
      <c r="AB238" s="187"/>
      <c r="AC238" s="187"/>
      <c r="AD238" s="187"/>
      <c r="AE238" s="187"/>
      <c r="AF238" s="187"/>
      <c r="AG238" s="187"/>
      <c r="AH238" s="187"/>
      <c r="AI238" s="187"/>
      <c r="AJ238" s="187"/>
      <c r="AK238" s="187"/>
      <c r="AL238" s="187"/>
      <c r="AM238" s="208"/>
      <c r="AN238" s="189">
        <f t="shared" si="61"/>
        <v>0</v>
      </c>
      <c r="AO238" s="190"/>
      <c r="AP238" s="190"/>
      <c r="AQ238" s="190"/>
      <c r="AR238" s="190"/>
      <c r="AS238" s="190"/>
      <c r="AT238" s="190"/>
      <c r="AU238" s="190"/>
      <c r="AV238" s="190"/>
      <c r="AW238" s="190"/>
      <c r="AX238" s="190"/>
      <c r="AY238" s="190"/>
      <c r="AZ238" s="190"/>
      <c r="BA238" s="190"/>
      <c r="BB238" s="190"/>
      <c r="BC238" s="190"/>
      <c r="BD238" s="190"/>
      <c r="BE238" s="190"/>
      <c r="BF238" s="190"/>
      <c r="BG238" s="190"/>
      <c r="BH238" s="190"/>
      <c r="BI238" s="190"/>
      <c r="BJ238" s="190"/>
    </row>
    <row r="239" spans="1:62" s="191" customFormat="1" ht="11.25" hidden="1" customHeight="1">
      <c r="A239" s="239" t="s">
        <v>183</v>
      </c>
      <c r="B239" s="230"/>
      <c r="C239" s="185"/>
      <c r="D239" s="181"/>
      <c r="E239" s="183"/>
      <c r="F239" s="182"/>
      <c r="G239" s="181"/>
      <c r="H239" s="183"/>
      <c r="I239" s="180"/>
      <c r="J239" s="181"/>
      <c r="K239" s="184"/>
      <c r="L239" s="185"/>
      <c r="M239" s="185"/>
      <c r="N239" s="185"/>
      <c r="O239" s="186">
        <f t="shared" si="57"/>
        <v>0</v>
      </c>
      <c r="P239" s="186"/>
      <c r="Q239" s="186">
        <f t="shared" si="60"/>
        <v>0</v>
      </c>
      <c r="R239" s="186"/>
      <c r="S239" s="186">
        <f t="shared" si="58"/>
        <v>0</v>
      </c>
      <c r="T239" s="186"/>
      <c r="U239" s="186">
        <f t="shared" si="59"/>
        <v>0</v>
      </c>
      <c r="V239" s="186"/>
      <c r="W239" s="187"/>
      <c r="X239" s="187"/>
      <c r="Y239" s="187"/>
      <c r="Z239" s="187"/>
      <c r="AA239" s="208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208"/>
      <c r="AN239" s="189">
        <f t="shared" si="61"/>
        <v>0</v>
      </c>
      <c r="AO239" s="190"/>
      <c r="AP239" s="190"/>
      <c r="AQ239" s="190"/>
      <c r="AR239" s="190"/>
      <c r="AS239" s="190"/>
      <c r="AT239" s="190"/>
      <c r="AU239" s="190"/>
      <c r="AV239" s="190"/>
      <c r="AW239" s="190"/>
      <c r="AX239" s="190"/>
      <c r="AY239" s="190"/>
      <c r="AZ239" s="190"/>
      <c r="BA239" s="190"/>
      <c r="BB239" s="190"/>
      <c r="BC239" s="190"/>
      <c r="BD239" s="190"/>
      <c r="BE239" s="190"/>
      <c r="BF239" s="190"/>
      <c r="BG239" s="190"/>
      <c r="BH239" s="190"/>
      <c r="BI239" s="190"/>
      <c r="BJ239" s="190"/>
    </row>
    <row r="240" spans="1:62" s="191" customFormat="1" ht="11.25" hidden="1" customHeight="1">
      <c r="A240" s="239" t="s">
        <v>184</v>
      </c>
      <c r="B240" s="230"/>
      <c r="C240" s="185"/>
      <c r="D240" s="181"/>
      <c r="E240" s="183"/>
      <c r="F240" s="182"/>
      <c r="G240" s="181"/>
      <c r="H240" s="183"/>
      <c r="I240" s="180"/>
      <c r="J240" s="181"/>
      <c r="K240" s="184"/>
      <c r="L240" s="185"/>
      <c r="M240" s="185"/>
      <c r="N240" s="185"/>
      <c r="O240" s="186">
        <f t="shared" si="57"/>
        <v>0</v>
      </c>
      <c r="P240" s="186"/>
      <c r="Q240" s="186">
        <f t="shared" si="60"/>
        <v>0</v>
      </c>
      <c r="R240" s="186"/>
      <c r="S240" s="186">
        <f t="shared" si="58"/>
        <v>0</v>
      </c>
      <c r="T240" s="186"/>
      <c r="U240" s="186">
        <f t="shared" si="59"/>
        <v>0</v>
      </c>
      <c r="V240" s="186"/>
      <c r="W240" s="187"/>
      <c r="X240" s="187"/>
      <c r="Y240" s="187"/>
      <c r="Z240" s="187"/>
      <c r="AA240" s="208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208"/>
      <c r="AN240" s="189">
        <f t="shared" si="61"/>
        <v>0</v>
      </c>
      <c r="AO240" s="190"/>
      <c r="AP240" s="190"/>
      <c r="AQ240" s="190"/>
      <c r="AR240" s="190"/>
      <c r="AS240" s="190"/>
      <c r="AT240" s="190"/>
      <c r="AU240" s="190"/>
      <c r="AV240" s="190"/>
      <c r="AW240" s="190"/>
      <c r="AX240" s="190"/>
      <c r="AY240" s="190"/>
      <c r="AZ240" s="190"/>
      <c r="BA240" s="190"/>
      <c r="BB240" s="190"/>
      <c r="BC240" s="190"/>
      <c r="BD240" s="190"/>
      <c r="BE240" s="190"/>
      <c r="BF240" s="190"/>
      <c r="BG240" s="190"/>
      <c r="BH240" s="190"/>
      <c r="BI240" s="190"/>
      <c r="BJ240" s="190"/>
    </row>
    <row r="241" spans="1:62" s="191" customFormat="1" ht="11.25" hidden="1" customHeight="1">
      <c r="A241" s="239" t="s">
        <v>185</v>
      </c>
      <c r="B241" s="230"/>
      <c r="C241" s="185"/>
      <c r="D241" s="181"/>
      <c r="E241" s="183"/>
      <c r="F241" s="182"/>
      <c r="G241" s="181"/>
      <c r="H241" s="183"/>
      <c r="I241" s="180"/>
      <c r="J241" s="181"/>
      <c r="K241" s="184"/>
      <c r="L241" s="185"/>
      <c r="M241" s="185"/>
      <c r="N241" s="185"/>
      <c r="O241" s="186">
        <f t="shared" si="57"/>
        <v>0</v>
      </c>
      <c r="P241" s="186"/>
      <c r="Q241" s="186">
        <f t="shared" si="60"/>
        <v>0</v>
      </c>
      <c r="R241" s="186"/>
      <c r="S241" s="186">
        <f t="shared" si="58"/>
        <v>0</v>
      </c>
      <c r="T241" s="186"/>
      <c r="U241" s="186">
        <f t="shared" si="59"/>
        <v>0</v>
      </c>
      <c r="V241" s="186"/>
      <c r="W241" s="187"/>
      <c r="X241" s="187"/>
      <c r="Y241" s="187"/>
      <c r="Z241" s="187"/>
      <c r="AA241" s="208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208"/>
      <c r="AN241" s="189">
        <f t="shared" si="61"/>
        <v>0</v>
      </c>
      <c r="AO241" s="190"/>
      <c r="AP241" s="190"/>
      <c r="AQ241" s="190"/>
      <c r="AR241" s="190"/>
      <c r="AS241" s="190"/>
      <c r="AT241" s="190"/>
      <c r="AU241" s="190"/>
      <c r="AV241" s="190"/>
      <c r="AW241" s="190"/>
      <c r="AX241" s="190"/>
      <c r="AY241" s="190"/>
      <c r="AZ241" s="190"/>
      <c r="BA241" s="190"/>
      <c r="BB241" s="190"/>
      <c r="BC241" s="190"/>
      <c r="BD241" s="190"/>
      <c r="BE241" s="190"/>
      <c r="BF241" s="190"/>
      <c r="BG241" s="190"/>
      <c r="BH241" s="190"/>
      <c r="BI241" s="190"/>
      <c r="BJ241" s="190"/>
    </row>
    <row r="242" spans="1:62" s="191" customFormat="1" ht="11.25" hidden="1" customHeight="1">
      <c r="A242" s="239" t="s">
        <v>186</v>
      </c>
      <c r="B242" s="230"/>
      <c r="C242" s="185"/>
      <c r="D242" s="181"/>
      <c r="E242" s="183"/>
      <c r="F242" s="182"/>
      <c r="G242" s="181"/>
      <c r="H242" s="183"/>
      <c r="I242" s="180"/>
      <c r="J242" s="181"/>
      <c r="K242" s="184"/>
      <c r="L242" s="185"/>
      <c r="M242" s="185"/>
      <c r="N242" s="185"/>
      <c r="O242" s="186">
        <f t="shared" si="57"/>
        <v>0</v>
      </c>
      <c r="P242" s="186"/>
      <c r="Q242" s="186">
        <f t="shared" si="60"/>
        <v>0</v>
      </c>
      <c r="R242" s="186"/>
      <c r="S242" s="186">
        <f t="shared" si="58"/>
        <v>0</v>
      </c>
      <c r="T242" s="186"/>
      <c r="U242" s="186">
        <f t="shared" si="59"/>
        <v>0</v>
      </c>
      <c r="V242" s="186"/>
      <c r="W242" s="187"/>
      <c r="X242" s="187"/>
      <c r="Y242" s="187"/>
      <c r="Z242" s="187"/>
      <c r="AA242" s="208"/>
      <c r="AB242" s="187"/>
      <c r="AC242" s="187"/>
      <c r="AD242" s="187"/>
      <c r="AE242" s="187"/>
      <c r="AF242" s="187"/>
      <c r="AG242" s="187"/>
      <c r="AH242" s="187"/>
      <c r="AI242" s="187"/>
      <c r="AJ242" s="187"/>
      <c r="AK242" s="187"/>
      <c r="AL242" s="187"/>
      <c r="AM242" s="208"/>
      <c r="AN242" s="189">
        <f t="shared" si="61"/>
        <v>0</v>
      </c>
      <c r="AO242" s="190"/>
      <c r="AP242" s="190"/>
      <c r="AQ242" s="190"/>
      <c r="AR242" s="190"/>
      <c r="AS242" s="190"/>
      <c r="AT242" s="190"/>
      <c r="AU242" s="190"/>
      <c r="AV242" s="190"/>
      <c r="AW242" s="190"/>
      <c r="AX242" s="190"/>
      <c r="AY242" s="190"/>
      <c r="AZ242" s="190"/>
      <c r="BA242" s="190"/>
      <c r="BB242" s="190"/>
      <c r="BC242" s="190"/>
      <c r="BD242" s="190"/>
      <c r="BE242" s="190"/>
      <c r="BF242" s="190"/>
      <c r="BG242" s="190"/>
      <c r="BH242" s="190"/>
      <c r="BI242" s="190"/>
      <c r="BJ242" s="190"/>
    </row>
    <row r="243" spans="1:62" s="191" customFormat="1" ht="11.25" hidden="1" customHeight="1">
      <c r="A243" s="239" t="s">
        <v>187</v>
      </c>
      <c r="B243" s="230"/>
      <c r="C243" s="185"/>
      <c r="D243" s="181"/>
      <c r="E243" s="183"/>
      <c r="F243" s="182"/>
      <c r="G243" s="181"/>
      <c r="H243" s="183"/>
      <c r="I243" s="180"/>
      <c r="J243" s="181"/>
      <c r="K243" s="184"/>
      <c r="L243" s="185"/>
      <c r="M243" s="185"/>
      <c r="N243" s="185"/>
      <c r="O243" s="186">
        <f t="shared" si="57"/>
        <v>0</v>
      </c>
      <c r="P243" s="186"/>
      <c r="Q243" s="186">
        <f t="shared" si="60"/>
        <v>0</v>
      </c>
      <c r="R243" s="186"/>
      <c r="S243" s="186">
        <f t="shared" si="58"/>
        <v>0</v>
      </c>
      <c r="T243" s="186"/>
      <c r="U243" s="186">
        <f t="shared" si="59"/>
        <v>0</v>
      </c>
      <c r="V243" s="186"/>
      <c r="W243" s="187"/>
      <c r="X243" s="187"/>
      <c r="Y243" s="187"/>
      <c r="Z243" s="187"/>
      <c r="AA243" s="208"/>
      <c r="AB243" s="187"/>
      <c r="AC243" s="187"/>
      <c r="AD243" s="187"/>
      <c r="AE243" s="187"/>
      <c r="AF243" s="187"/>
      <c r="AG243" s="187"/>
      <c r="AH243" s="187"/>
      <c r="AI243" s="187"/>
      <c r="AJ243" s="187"/>
      <c r="AK243" s="187"/>
      <c r="AL243" s="187"/>
      <c r="AM243" s="208"/>
      <c r="AN243" s="189">
        <f t="shared" si="61"/>
        <v>0</v>
      </c>
      <c r="AO243" s="190"/>
      <c r="AP243" s="190"/>
      <c r="AQ243" s="190"/>
      <c r="AR243" s="190"/>
      <c r="AS243" s="190"/>
      <c r="AT243" s="190"/>
      <c r="AU243" s="190"/>
      <c r="AV243" s="190"/>
      <c r="AW243" s="190"/>
      <c r="AX243" s="190"/>
      <c r="AY243" s="190"/>
      <c r="AZ243" s="190"/>
      <c r="BA243" s="190"/>
      <c r="BB243" s="190"/>
      <c r="BC243" s="190"/>
      <c r="BD243" s="190"/>
      <c r="BE243" s="190"/>
      <c r="BF243" s="190"/>
      <c r="BG243" s="190"/>
      <c r="BH243" s="190"/>
      <c r="BI243" s="190"/>
      <c r="BJ243" s="190"/>
    </row>
    <row r="244" spans="1:62" s="191" customFormat="1" ht="11.25" hidden="1" customHeight="1">
      <c r="A244" s="239" t="s">
        <v>188</v>
      </c>
      <c r="B244" s="230"/>
      <c r="C244" s="185"/>
      <c r="D244" s="181"/>
      <c r="E244" s="183"/>
      <c r="F244" s="182"/>
      <c r="G244" s="181"/>
      <c r="H244" s="183"/>
      <c r="I244" s="180"/>
      <c r="J244" s="181"/>
      <c r="K244" s="184"/>
      <c r="L244" s="185"/>
      <c r="M244" s="185"/>
      <c r="N244" s="185"/>
      <c r="O244" s="186">
        <f t="shared" si="57"/>
        <v>0</v>
      </c>
      <c r="P244" s="186"/>
      <c r="Q244" s="186">
        <f t="shared" si="60"/>
        <v>0</v>
      </c>
      <c r="R244" s="186"/>
      <c r="S244" s="186">
        <f t="shared" si="58"/>
        <v>0</v>
      </c>
      <c r="T244" s="186"/>
      <c r="U244" s="186">
        <f t="shared" si="59"/>
        <v>0</v>
      </c>
      <c r="V244" s="186"/>
      <c r="W244" s="187"/>
      <c r="X244" s="187"/>
      <c r="Y244" s="187"/>
      <c r="Z244" s="187"/>
      <c r="AA244" s="208"/>
      <c r="AB244" s="187"/>
      <c r="AC244" s="187"/>
      <c r="AD244" s="187"/>
      <c r="AE244" s="187"/>
      <c r="AF244" s="187"/>
      <c r="AG244" s="187"/>
      <c r="AH244" s="187"/>
      <c r="AI244" s="187"/>
      <c r="AJ244" s="187"/>
      <c r="AK244" s="187"/>
      <c r="AL244" s="187"/>
      <c r="AM244" s="208"/>
      <c r="AN244" s="189">
        <f t="shared" si="61"/>
        <v>0</v>
      </c>
      <c r="AO244" s="190"/>
      <c r="AP244" s="190"/>
      <c r="AQ244" s="190"/>
      <c r="AR244" s="190"/>
      <c r="AS244" s="190"/>
      <c r="AT244" s="190"/>
      <c r="AU244" s="190"/>
      <c r="AV244" s="190"/>
      <c r="AW244" s="190"/>
      <c r="AX244" s="190"/>
      <c r="AY244" s="190"/>
      <c r="AZ244" s="190"/>
      <c r="BA244" s="190"/>
      <c r="BB244" s="190"/>
      <c r="BC244" s="190"/>
      <c r="BD244" s="190"/>
      <c r="BE244" s="190"/>
      <c r="BF244" s="190"/>
      <c r="BG244" s="190"/>
      <c r="BH244" s="190"/>
      <c r="BI244" s="190"/>
      <c r="BJ244" s="190"/>
    </row>
    <row r="245" spans="1:62" s="191" customFormat="1" ht="11.25" hidden="1" customHeight="1">
      <c r="A245" s="239" t="s">
        <v>189</v>
      </c>
      <c r="B245" s="230"/>
      <c r="C245" s="185"/>
      <c r="D245" s="181"/>
      <c r="E245" s="183"/>
      <c r="F245" s="182"/>
      <c r="G245" s="181"/>
      <c r="H245" s="183"/>
      <c r="I245" s="180"/>
      <c r="J245" s="181"/>
      <c r="K245" s="184"/>
      <c r="L245" s="185"/>
      <c r="M245" s="185"/>
      <c r="N245" s="185"/>
      <c r="O245" s="186">
        <f t="shared" si="57"/>
        <v>0</v>
      </c>
      <c r="P245" s="186"/>
      <c r="Q245" s="186">
        <f t="shared" si="60"/>
        <v>0</v>
      </c>
      <c r="R245" s="186"/>
      <c r="S245" s="186">
        <f t="shared" si="58"/>
        <v>0</v>
      </c>
      <c r="T245" s="186"/>
      <c r="U245" s="186">
        <f t="shared" si="59"/>
        <v>0</v>
      </c>
      <c r="V245" s="186"/>
      <c r="W245" s="187"/>
      <c r="X245" s="187"/>
      <c r="Y245" s="187"/>
      <c r="Z245" s="187"/>
      <c r="AA245" s="208"/>
      <c r="AB245" s="187"/>
      <c r="AC245" s="187"/>
      <c r="AD245" s="187"/>
      <c r="AE245" s="187"/>
      <c r="AF245" s="187"/>
      <c r="AG245" s="187"/>
      <c r="AH245" s="187"/>
      <c r="AI245" s="187"/>
      <c r="AJ245" s="187"/>
      <c r="AK245" s="187"/>
      <c r="AL245" s="187"/>
      <c r="AM245" s="208"/>
      <c r="AN245" s="189">
        <f t="shared" si="61"/>
        <v>0</v>
      </c>
      <c r="AO245" s="190"/>
      <c r="AP245" s="190"/>
      <c r="AQ245" s="190"/>
      <c r="AR245" s="190"/>
      <c r="AS245" s="190"/>
      <c r="AT245" s="190"/>
      <c r="AU245" s="190"/>
      <c r="AV245" s="190"/>
      <c r="AW245" s="190"/>
      <c r="AX245" s="190"/>
      <c r="AY245" s="190"/>
      <c r="AZ245" s="190"/>
      <c r="BA245" s="190"/>
      <c r="BB245" s="190"/>
      <c r="BC245" s="190"/>
      <c r="BD245" s="190"/>
      <c r="BE245" s="190"/>
      <c r="BF245" s="190"/>
      <c r="BG245" s="190"/>
      <c r="BH245" s="190"/>
      <c r="BI245" s="190"/>
      <c r="BJ245" s="190"/>
    </row>
    <row r="246" spans="1:62" s="191" customFormat="1" ht="11.25" hidden="1" customHeight="1">
      <c r="A246" s="239" t="s">
        <v>190</v>
      </c>
      <c r="B246" s="230"/>
      <c r="C246" s="185"/>
      <c r="D246" s="181"/>
      <c r="E246" s="183"/>
      <c r="F246" s="182"/>
      <c r="G246" s="181"/>
      <c r="H246" s="183"/>
      <c r="I246" s="180"/>
      <c r="J246" s="181"/>
      <c r="K246" s="184"/>
      <c r="L246" s="185"/>
      <c r="M246" s="185"/>
      <c r="N246" s="185"/>
      <c r="O246" s="186">
        <f t="shared" si="57"/>
        <v>0</v>
      </c>
      <c r="P246" s="186"/>
      <c r="Q246" s="186">
        <f t="shared" si="60"/>
        <v>0</v>
      </c>
      <c r="R246" s="186"/>
      <c r="S246" s="186">
        <f t="shared" si="58"/>
        <v>0</v>
      </c>
      <c r="T246" s="186"/>
      <c r="U246" s="186">
        <f t="shared" si="59"/>
        <v>0</v>
      </c>
      <c r="V246" s="186"/>
      <c r="W246" s="187"/>
      <c r="X246" s="187"/>
      <c r="Y246" s="187"/>
      <c r="Z246" s="187"/>
      <c r="AA246" s="208"/>
      <c r="AB246" s="187"/>
      <c r="AC246" s="187"/>
      <c r="AD246" s="187"/>
      <c r="AE246" s="187"/>
      <c r="AF246" s="187"/>
      <c r="AG246" s="187"/>
      <c r="AH246" s="187"/>
      <c r="AI246" s="187"/>
      <c r="AJ246" s="187"/>
      <c r="AK246" s="187"/>
      <c r="AL246" s="187"/>
      <c r="AM246" s="208"/>
      <c r="AN246" s="189">
        <f t="shared" si="61"/>
        <v>0</v>
      </c>
      <c r="AO246" s="190"/>
      <c r="AP246" s="190"/>
      <c r="AQ246" s="190"/>
      <c r="AR246" s="190"/>
      <c r="AS246" s="190"/>
      <c r="AT246" s="190"/>
      <c r="AU246" s="190"/>
      <c r="AV246" s="190"/>
      <c r="AW246" s="190"/>
      <c r="AX246" s="190"/>
      <c r="AY246" s="190"/>
      <c r="AZ246" s="190"/>
      <c r="BA246" s="190"/>
      <c r="BB246" s="190"/>
      <c r="BC246" s="190"/>
      <c r="BD246" s="190"/>
      <c r="BE246" s="190"/>
      <c r="BF246" s="190"/>
      <c r="BG246" s="190"/>
      <c r="BH246" s="190"/>
      <c r="BI246" s="190"/>
      <c r="BJ246" s="190"/>
    </row>
    <row r="247" spans="1:62" s="191" customFormat="1" ht="11.25" hidden="1" customHeight="1">
      <c r="A247" s="239" t="s">
        <v>191</v>
      </c>
      <c r="B247" s="230"/>
      <c r="C247" s="185"/>
      <c r="D247" s="181"/>
      <c r="E247" s="183"/>
      <c r="F247" s="182"/>
      <c r="G247" s="181"/>
      <c r="H247" s="183"/>
      <c r="I247" s="180"/>
      <c r="J247" s="181"/>
      <c r="K247" s="184"/>
      <c r="L247" s="185"/>
      <c r="M247" s="185"/>
      <c r="N247" s="185"/>
      <c r="O247" s="186">
        <f t="shared" si="57"/>
        <v>0</v>
      </c>
      <c r="P247" s="186"/>
      <c r="Q247" s="186">
        <f t="shared" si="60"/>
        <v>0</v>
      </c>
      <c r="R247" s="186"/>
      <c r="S247" s="186">
        <f t="shared" si="58"/>
        <v>0</v>
      </c>
      <c r="T247" s="186"/>
      <c r="U247" s="186">
        <f t="shared" si="59"/>
        <v>0</v>
      </c>
      <c r="V247" s="186"/>
      <c r="W247" s="187"/>
      <c r="X247" s="187"/>
      <c r="Y247" s="187"/>
      <c r="Z247" s="187"/>
      <c r="AA247" s="208"/>
      <c r="AB247" s="187"/>
      <c r="AC247" s="187"/>
      <c r="AD247" s="187"/>
      <c r="AE247" s="187"/>
      <c r="AF247" s="187"/>
      <c r="AG247" s="187"/>
      <c r="AH247" s="187"/>
      <c r="AI247" s="187"/>
      <c r="AJ247" s="187"/>
      <c r="AK247" s="187"/>
      <c r="AL247" s="187"/>
      <c r="AM247" s="208"/>
      <c r="AN247" s="189">
        <f t="shared" si="61"/>
        <v>0</v>
      </c>
      <c r="AO247" s="190"/>
      <c r="AP247" s="190"/>
      <c r="AQ247" s="190"/>
      <c r="AR247" s="190"/>
      <c r="AS247" s="190"/>
      <c r="AT247" s="190"/>
      <c r="AU247" s="190"/>
      <c r="AV247" s="190"/>
      <c r="AW247" s="190"/>
      <c r="AX247" s="190"/>
      <c r="AY247" s="190"/>
      <c r="AZ247" s="190"/>
      <c r="BA247" s="190"/>
      <c r="BB247" s="190"/>
      <c r="BC247" s="190"/>
      <c r="BD247" s="190"/>
      <c r="BE247" s="190"/>
      <c r="BF247" s="190"/>
      <c r="BG247" s="190"/>
      <c r="BH247" s="190"/>
      <c r="BI247" s="190"/>
      <c r="BJ247" s="190"/>
    </row>
    <row r="248" spans="1:62" s="191" customFormat="1" ht="11.25" hidden="1" customHeight="1">
      <c r="A248" s="239" t="s">
        <v>192</v>
      </c>
      <c r="B248" s="230"/>
      <c r="C248" s="185"/>
      <c r="D248" s="181"/>
      <c r="E248" s="183"/>
      <c r="F248" s="182"/>
      <c r="G248" s="181"/>
      <c r="H248" s="183"/>
      <c r="I248" s="180"/>
      <c r="J248" s="181"/>
      <c r="K248" s="184"/>
      <c r="L248" s="185"/>
      <c r="M248" s="185"/>
      <c r="N248" s="185"/>
      <c r="O248" s="186">
        <f t="shared" si="57"/>
        <v>0</v>
      </c>
      <c r="P248" s="186"/>
      <c r="Q248" s="186">
        <f t="shared" si="60"/>
        <v>0</v>
      </c>
      <c r="R248" s="186"/>
      <c r="S248" s="186">
        <f t="shared" si="58"/>
        <v>0</v>
      </c>
      <c r="T248" s="186"/>
      <c r="U248" s="186">
        <f t="shared" si="59"/>
        <v>0</v>
      </c>
      <c r="V248" s="186"/>
      <c r="W248" s="187"/>
      <c r="X248" s="187"/>
      <c r="Y248" s="187"/>
      <c r="Z248" s="187"/>
      <c r="AA248" s="208"/>
      <c r="AB248" s="187"/>
      <c r="AC248" s="187"/>
      <c r="AD248" s="187"/>
      <c r="AE248" s="187"/>
      <c r="AF248" s="187"/>
      <c r="AG248" s="187"/>
      <c r="AH248" s="187"/>
      <c r="AI248" s="187"/>
      <c r="AJ248" s="187"/>
      <c r="AK248" s="187"/>
      <c r="AL248" s="187"/>
      <c r="AM248" s="208"/>
      <c r="AN248" s="189">
        <f t="shared" si="61"/>
        <v>0</v>
      </c>
      <c r="AO248" s="190"/>
      <c r="AP248" s="190"/>
      <c r="AQ248" s="190"/>
      <c r="AR248" s="190"/>
      <c r="AS248" s="190"/>
      <c r="AT248" s="190"/>
      <c r="AU248" s="190"/>
      <c r="AV248" s="190"/>
      <c r="AW248" s="190"/>
      <c r="AX248" s="190"/>
      <c r="AY248" s="190"/>
      <c r="AZ248" s="190"/>
      <c r="BA248" s="190"/>
      <c r="BB248" s="190"/>
      <c r="BC248" s="190"/>
      <c r="BD248" s="190"/>
      <c r="BE248" s="190"/>
      <c r="BF248" s="190"/>
      <c r="BG248" s="190"/>
      <c r="BH248" s="190"/>
      <c r="BI248" s="190"/>
      <c r="BJ248" s="190"/>
    </row>
    <row r="249" spans="1:62" s="191" customFormat="1" ht="11.25" hidden="1" customHeight="1">
      <c r="A249" s="239" t="s">
        <v>193</v>
      </c>
      <c r="B249" s="230"/>
      <c r="C249" s="185"/>
      <c r="D249" s="181"/>
      <c r="E249" s="183"/>
      <c r="F249" s="182"/>
      <c r="G249" s="181"/>
      <c r="H249" s="183"/>
      <c r="I249" s="180"/>
      <c r="J249" s="181"/>
      <c r="K249" s="184"/>
      <c r="L249" s="185"/>
      <c r="M249" s="185"/>
      <c r="N249" s="185"/>
      <c r="O249" s="186">
        <f t="shared" si="57"/>
        <v>0</v>
      </c>
      <c r="P249" s="186"/>
      <c r="Q249" s="186">
        <f t="shared" si="60"/>
        <v>0</v>
      </c>
      <c r="R249" s="186"/>
      <c r="S249" s="186">
        <f t="shared" si="58"/>
        <v>0</v>
      </c>
      <c r="T249" s="186"/>
      <c r="U249" s="186">
        <f t="shared" si="59"/>
        <v>0</v>
      </c>
      <c r="V249" s="186"/>
      <c r="W249" s="187"/>
      <c r="X249" s="187"/>
      <c r="Y249" s="187"/>
      <c r="Z249" s="187"/>
      <c r="AA249" s="208"/>
      <c r="AB249" s="187"/>
      <c r="AC249" s="187"/>
      <c r="AD249" s="187"/>
      <c r="AE249" s="187"/>
      <c r="AF249" s="187"/>
      <c r="AG249" s="187"/>
      <c r="AH249" s="187"/>
      <c r="AI249" s="187"/>
      <c r="AJ249" s="187"/>
      <c r="AK249" s="187"/>
      <c r="AL249" s="187"/>
      <c r="AM249" s="208"/>
      <c r="AN249" s="189">
        <f t="shared" si="61"/>
        <v>0</v>
      </c>
      <c r="AO249" s="190"/>
      <c r="AP249" s="190"/>
      <c r="AQ249" s="190"/>
      <c r="AR249" s="190"/>
      <c r="AS249" s="190"/>
      <c r="AT249" s="190"/>
      <c r="AU249" s="190"/>
      <c r="AV249" s="190"/>
      <c r="AW249" s="190"/>
      <c r="AX249" s="190"/>
      <c r="AY249" s="190"/>
      <c r="AZ249" s="190"/>
      <c r="BA249" s="190"/>
      <c r="BB249" s="190"/>
      <c r="BC249" s="190"/>
      <c r="BD249" s="190"/>
      <c r="BE249" s="190"/>
      <c r="BF249" s="190"/>
      <c r="BG249" s="190"/>
      <c r="BH249" s="190"/>
      <c r="BI249" s="190"/>
      <c r="BJ249" s="190"/>
    </row>
    <row r="250" spans="1:62" s="191" customFormat="1" ht="11.25" hidden="1" customHeight="1">
      <c r="A250" s="239" t="s">
        <v>194</v>
      </c>
      <c r="B250" s="230"/>
      <c r="C250" s="185"/>
      <c r="D250" s="181"/>
      <c r="E250" s="183"/>
      <c r="F250" s="182"/>
      <c r="G250" s="181"/>
      <c r="H250" s="183"/>
      <c r="I250" s="180"/>
      <c r="J250" s="181"/>
      <c r="K250" s="184"/>
      <c r="L250" s="185"/>
      <c r="M250" s="185"/>
      <c r="N250" s="185"/>
      <c r="O250" s="186">
        <f t="shared" si="57"/>
        <v>0</v>
      </c>
      <c r="P250" s="186"/>
      <c r="Q250" s="186">
        <f t="shared" si="60"/>
        <v>0</v>
      </c>
      <c r="R250" s="186"/>
      <c r="S250" s="186">
        <f t="shared" si="58"/>
        <v>0</v>
      </c>
      <c r="T250" s="186"/>
      <c r="U250" s="186">
        <f t="shared" si="59"/>
        <v>0</v>
      </c>
      <c r="V250" s="186"/>
      <c r="W250" s="187"/>
      <c r="X250" s="187"/>
      <c r="Y250" s="187"/>
      <c r="Z250" s="187"/>
      <c r="AA250" s="208"/>
      <c r="AB250" s="187"/>
      <c r="AC250" s="187"/>
      <c r="AD250" s="187"/>
      <c r="AE250" s="187"/>
      <c r="AF250" s="187"/>
      <c r="AG250" s="187"/>
      <c r="AH250" s="187"/>
      <c r="AI250" s="187"/>
      <c r="AJ250" s="187"/>
      <c r="AK250" s="187"/>
      <c r="AL250" s="187"/>
      <c r="AM250" s="208"/>
      <c r="AN250" s="189">
        <f t="shared" si="61"/>
        <v>0</v>
      </c>
      <c r="AO250" s="190"/>
      <c r="AP250" s="190"/>
      <c r="AQ250" s="190"/>
      <c r="AR250" s="190"/>
      <c r="AS250" s="190"/>
      <c r="AT250" s="190"/>
      <c r="AU250" s="190"/>
      <c r="AV250" s="190"/>
      <c r="AW250" s="190"/>
      <c r="AX250" s="190"/>
      <c r="AY250" s="190"/>
      <c r="AZ250" s="190"/>
      <c r="BA250" s="190"/>
      <c r="BB250" s="190"/>
      <c r="BC250" s="190"/>
      <c r="BD250" s="190"/>
      <c r="BE250" s="190"/>
      <c r="BF250" s="190"/>
      <c r="BG250" s="190"/>
      <c r="BH250" s="190"/>
      <c r="BI250" s="190"/>
      <c r="BJ250" s="190"/>
    </row>
    <row r="251" spans="1:62" s="191" customFormat="1" ht="11.25" hidden="1" customHeight="1">
      <c r="A251" s="239" t="s">
        <v>195</v>
      </c>
      <c r="B251" s="230"/>
      <c r="C251" s="185"/>
      <c r="D251" s="181"/>
      <c r="E251" s="183"/>
      <c r="F251" s="182"/>
      <c r="G251" s="181"/>
      <c r="H251" s="183"/>
      <c r="I251" s="180"/>
      <c r="J251" s="181"/>
      <c r="K251" s="184"/>
      <c r="L251" s="185"/>
      <c r="M251" s="185"/>
      <c r="N251" s="185"/>
      <c r="O251" s="186">
        <f t="shared" si="57"/>
        <v>0</v>
      </c>
      <c r="P251" s="186"/>
      <c r="Q251" s="186">
        <f t="shared" si="60"/>
        <v>0</v>
      </c>
      <c r="R251" s="186"/>
      <c r="S251" s="186">
        <f t="shared" si="58"/>
        <v>0</v>
      </c>
      <c r="T251" s="186"/>
      <c r="U251" s="186">
        <f t="shared" si="59"/>
        <v>0</v>
      </c>
      <c r="V251" s="186"/>
      <c r="W251" s="187"/>
      <c r="X251" s="187"/>
      <c r="Y251" s="187"/>
      <c r="Z251" s="187"/>
      <c r="AA251" s="208"/>
      <c r="AB251" s="187"/>
      <c r="AC251" s="187"/>
      <c r="AD251" s="187"/>
      <c r="AE251" s="187"/>
      <c r="AF251" s="187"/>
      <c r="AG251" s="187"/>
      <c r="AH251" s="187"/>
      <c r="AI251" s="187"/>
      <c r="AJ251" s="187"/>
      <c r="AK251" s="187"/>
      <c r="AL251" s="187"/>
      <c r="AM251" s="208"/>
      <c r="AN251" s="189">
        <f t="shared" si="61"/>
        <v>0</v>
      </c>
      <c r="AO251" s="190"/>
      <c r="AP251" s="190"/>
      <c r="AQ251" s="190"/>
      <c r="AR251" s="190"/>
      <c r="AS251" s="190"/>
      <c r="AT251" s="190"/>
      <c r="AU251" s="190"/>
      <c r="AV251" s="190"/>
      <c r="AW251" s="190"/>
      <c r="AX251" s="190"/>
      <c r="AY251" s="190"/>
      <c r="AZ251" s="190"/>
      <c r="BA251" s="190"/>
      <c r="BB251" s="190"/>
      <c r="BC251" s="190"/>
      <c r="BD251" s="190"/>
      <c r="BE251" s="190"/>
      <c r="BF251" s="190"/>
      <c r="BG251" s="190"/>
      <c r="BH251" s="190"/>
      <c r="BI251" s="190"/>
      <c r="BJ251" s="190"/>
    </row>
    <row r="252" spans="1:62" s="191" customFormat="1" ht="15" hidden="1" customHeight="1">
      <c r="A252" s="239" t="s">
        <v>196</v>
      </c>
      <c r="B252" s="230"/>
      <c r="C252" s="185"/>
      <c r="D252" s="181"/>
      <c r="E252" s="183"/>
      <c r="F252" s="182"/>
      <c r="G252" s="181"/>
      <c r="H252" s="183"/>
      <c r="I252" s="180"/>
      <c r="J252" s="181"/>
      <c r="K252" s="184"/>
      <c r="L252" s="185"/>
      <c r="M252" s="185"/>
      <c r="N252" s="185"/>
      <c r="O252" s="186">
        <f t="shared" si="57"/>
        <v>0</v>
      </c>
      <c r="P252" s="186"/>
      <c r="Q252" s="186">
        <f t="shared" si="60"/>
        <v>0</v>
      </c>
      <c r="R252" s="186"/>
      <c r="S252" s="186">
        <f t="shared" si="58"/>
        <v>0</v>
      </c>
      <c r="T252" s="186"/>
      <c r="U252" s="186">
        <f t="shared" si="59"/>
        <v>0</v>
      </c>
      <c r="V252" s="186"/>
      <c r="W252" s="187"/>
      <c r="X252" s="187"/>
      <c r="Y252" s="187"/>
      <c r="Z252" s="187"/>
      <c r="AA252" s="208"/>
      <c r="AB252" s="187"/>
      <c r="AC252" s="187"/>
      <c r="AD252" s="187"/>
      <c r="AE252" s="187"/>
      <c r="AF252" s="187"/>
      <c r="AG252" s="187"/>
      <c r="AH252" s="187"/>
      <c r="AI252" s="187"/>
      <c r="AJ252" s="187"/>
      <c r="AK252" s="187"/>
      <c r="AL252" s="187"/>
      <c r="AM252" s="208"/>
      <c r="AN252" s="189">
        <f t="shared" si="61"/>
        <v>0</v>
      </c>
      <c r="AO252" s="190"/>
      <c r="AP252" s="190"/>
      <c r="AQ252" s="190"/>
      <c r="AR252" s="190"/>
      <c r="AS252" s="190"/>
      <c r="AT252" s="190"/>
      <c r="AU252" s="190"/>
      <c r="AV252" s="190"/>
      <c r="AW252" s="190"/>
      <c r="AX252" s="190"/>
      <c r="AY252" s="190"/>
      <c r="AZ252" s="190"/>
      <c r="BA252" s="190"/>
      <c r="BB252" s="190"/>
      <c r="BC252" s="190"/>
      <c r="BD252" s="190"/>
      <c r="BE252" s="190"/>
      <c r="BF252" s="190"/>
      <c r="BG252" s="190"/>
      <c r="BH252" s="190"/>
      <c r="BI252" s="190"/>
      <c r="BJ252" s="190"/>
    </row>
    <row r="253" spans="1:62" s="191" customFormat="1" ht="56.25" hidden="1" customHeight="1">
      <c r="A253" s="239"/>
      <c r="B253" s="230"/>
      <c r="C253" s="185"/>
      <c r="D253" s="181"/>
      <c r="E253" s="183"/>
      <c r="F253" s="182"/>
      <c r="G253" s="181"/>
      <c r="H253" s="183"/>
      <c r="I253" s="180"/>
      <c r="J253" s="181"/>
      <c r="K253" s="184"/>
      <c r="L253" s="185"/>
      <c r="M253" s="185"/>
      <c r="N253" s="185"/>
      <c r="O253" s="186">
        <f t="shared" si="57"/>
        <v>0</v>
      </c>
      <c r="P253" s="186"/>
      <c r="Q253" s="186">
        <f t="shared" si="60"/>
        <v>0</v>
      </c>
      <c r="R253" s="186"/>
      <c r="S253" s="186">
        <f t="shared" si="58"/>
        <v>0</v>
      </c>
      <c r="T253" s="186"/>
      <c r="U253" s="186">
        <f t="shared" si="59"/>
        <v>0</v>
      </c>
      <c r="V253" s="186"/>
      <c r="W253" s="187"/>
      <c r="X253" s="187"/>
      <c r="Y253" s="187"/>
      <c r="Z253" s="187"/>
      <c r="AA253" s="208"/>
      <c r="AB253" s="187"/>
      <c r="AC253" s="187"/>
      <c r="AD253" s="187"/>
      <c r="AE253" s="187"/>
      <c r="AF253" s="187"/>
      <c r="AG253" s="187"/>
      <c r="AH253" s="187"/>
      <c r="AI253" s="187"/>
      <c r="AJ253" s="187"/>
      <c r="AK253" s="187"/>
      <c r="AL253" s="187"/>
      <c r="AM253" s="208">
        <v>0</v>
      </c>
      <c r="AN253" s="189"/>
      <c r="AO253" s="190"/>
      <c r="AP253" s="190"/>
      <c r="AQ253" s="190"/>
      <c r="AR253" s="190"/>
      <c r="AS253" s="190"/>
      <c r="AT253" s="190"/>
      <c r="AU253" s="190"/>
      <c r="AV253" s="190"/>
      <c r="AW253" s="190"/>
      <c r="AX253" s="190"/>
      <c r="AY253" s="190"/>
      <c r="AZ253" s="190"/>
      <c r="BA253" s="190"/>
      <c r="BB253" s="190"/>
      <c r="BC253" s="190"/>
      <c r="BD253" s="190"/>
      <c r="BE253" s="190"/>
      <c r="BF253" s="190"/>
      <c r="BG253" s="190"/>
      <c r="BH253" s="190"/>
      <c r="BI253" s="190"/>
      <c r="BJ253" s="190"/>
    </row>
    <row r="254" spans="1:62" s="259" customFormat="1" ht="12.75" customHeight="1">
      <c r="A254" s="281" t="s">
        <v>47</v>
      </c>
      <c r="B254" s="247" t="s">
        <v>378</v>
      </c>
      <c r="C254" s="262"/>
      <c r="D254" s="262">
        <v>6</v>
      </c>
      <c r="E254" s="263"/>
      <c r="F254" s="250"/>
      <c r="G254" s="249"/>
      <c r="H254" s="251"/>
      <c r="I254" s="250"/>
      <c r="J254" s="249"/>
      <c r="K254" s="251"/>
      <c r="L254" s="249"/>
      <c r="M254" s="249"/>
      <c r="N254" s="249"/>
      <c r="O254" s="254">
        <f t="shared" si="57"/>
        <v>38</v>
      </c>
      <c r="P254" s="254"/>
      <c r="Q254" s="254"/>
      <c r="R254" s="254"/>
      <c r="S254" s="254">
        <f>SUM(AB254:AK254)</f>
        <v>38</v>
      </c>
      <c r="T254" s="254"/>
      <c r="U254" s="254">
        <f t="shared" si="59"/>
        <v>38</v>
      </c>
      <c r="V254" s="254"/>
      <c r="W254" s="255"/>
      <c r="X254" s="255"/>
      <c r="Y254" s="255"/>
      <c r="Z254" s="255"/>
      <c r="AA254" s="254">
        <f>S254</f>
        <v>38</v>
      </c>
      <c r="AB254" s="255"/>
      <c r="AC254" s="255"/>
      <c r="AD254" s="255"/>
      <c r="AE254" s="286"/>
      <c r="AF254" s="255"/>
      <c r="AG254" s="255"/>
      <c r="AH254" s="255">
        <v>38</v>
      </c>
      <c r="AI254" s="255"/>
      <c r="AJ254" s="255"/>
      <c r="AK254" s="278"/>
      <c r="AL254" s="289"/>
      <c r="AM254" s="286"/>
      <c r="AN254" s="257"/>
      <c r="AO254" s="258"/>
      <c r="AP254" s="258"/>
      <c r="AQ254" s="258"/>
      <c r="AR254" s="258"/>
      <c r="AS254" s="258"/>
      <c r="AT254" s="258"/>
      <c r="AU254" s="258"/>
      <c r="AV254" s="258"/>
      <c r="AW254" s="258"/>
      <c r="AX254" s="258"/>
      <c r="AY254" s="258"/>
      <c r="AZ254" s="258"/>
      <c r="BA254" s="258"/>
      <c r="BB254" s="258"/>
      <c r="BC254" s="258"/>
      <c r="BD254" s="258"/>
      <c r="BE254" s="258"/>
      <c r="BF254" s="258"/>
      <c r="BG254" s="258"/>
      <c r="BH254" s="258"/>
      <c r="BI254" s="258"/>
      <c r="BJ254" s="258"/>
    </row>
    <row r="255" spans="1:62" s="259" customFormat="1" ht="12.75" customHeight="1">
      <c r="A255" s="281" t="s">
        <v>197</v>
      </c>
      <c r="B255" s="247" t="s">
        <v>379</v>
      </c>
      <c r="C255" s="262"/>
      <c r="D255" s="262"/>
      <c r="E255" s="263"/>
      <c r="F255" s="264"/>
      <c r="G255" s="312" t="s">
        <v>377</v>
      </c>
      <c r="H255" s="263"/>
      <c r="I255" s="264"/>
      <c r="J255" s="262"/>
      <c r="K255" s="263"/>
      <c r="L255" s="262"/>
      <c r="M255" s="262"/>
      <c r="N255" s="262"/>
      <c r="O255" s="254">
        <f t="shared" si="57"/>
        <v>32</v>
      </c>
      <c r="P255" s="254"/>
      <c r="Q255" s="254"/>
      <c r="R255" s="254"/>
      <c r="S255" s="254">
        <f>SUM(AB255:AK255)</f>
        <v>32</v>
      </c>
      <c r="T255" s="254"/>
      <c r="U255" s="254">
        <f t="shared" si="59"/>
        <v>32</v>
      </c>
      <c r="V255" s="254"/>
      <c r="W255" s="255"/>
      <c r="X255" s="255"/>
      <c r="Y255" s="255"/>
      <c r="Z255" s="255"/>
      <c r="AA255" s="254">
        <f>S255</f>
        <v>32</v>
      </c>
      <c r="AB255" s="255"/>
      <c r="AC255" s="255"/>
      <c r="AD255" s="255"/>
      <c r="AE255" s="255"/>
      <c r="AF255" s="255"/>
      <c r="AG255" s="255"/>
      <c r="AH255" s="255"/>
      <c r="AI255" s="255"/>
      <c r="AJ255" s="255">
        <v>32</v>
      </c>
      <c r="AK255" s="255"/>
      <c r="AL255" s="286">
        <v>28</v>
      </c>
      <c r="AM255" s="286"/>
      <c r="AN255" s="257"/>
      <c r="AO255" s="258"/>
      <c r="AP255" s="258"/>
      <c r="AQ255" s="258"/>
      <c r="AR255" s="258"/>
      <c r="AS255" s="258"/>
      <c r="AT255" s="258"/>
      <c r="AU255" s="258"/>
      <c r="AV255" s="258"/>
      <c r="AW255" s="258"/>
      <c r="AX255" s="258"/>
      <c r="AY255" s="258"/>
      <c r="AZ255" s="258"/>
      <c r="BA255" s="258"/>
      <c r="BB255" s="258"/>
      <c r="BC255" s="258"/>
      <c r="BD255" s="258"/>
      <c r="BE255" s="258"/>
      <c r="BF255" s="258"/>
      <c r="BG255" s="258"/>
      <c r="BH255" s="258"/>
      <c r="BI255" s="258"/>
      <c r="BJ255" s="258"/>
    </row>
    <row r="256" spans="1:62" s="259" customFormat="1" ht="12.75" customHeight="1">
      <c r="A256" s="281"/>
      <c r="B256" s="247" t="s">
        <v>384</v>
      </c>
      <c r="C256" s="262"/>
      <c r="D256" s="262"/>
      <c r="E256" s="263"/>
      <c r="F256" s="264"/>
      <c r="G256" s="262"/>
      <c r="H256" s="263"/>
      <c r="I256" s="264"/>
      <c r="J256" s="262">
        <v>8</v>
      </c>
      <c r="K256" s="263"/>
      <c r="L256" s="262"/>
      <c r="M256" s="262"/>
      <c r="N256" s="262"/>
      <c r="O256" s="254"/>
      <c r="P256" s="254"/>
      <c r="Q256" s="254"/>
      <c r="R256" s="254"/>
      <c r="S256" s="254"/>
      <c r="T256" s="254"/>
      <c r="U256" s="254"/>
      <c r="V256" s="254"/>
      <c r="W256" s="255"/>
      <c r="X256" s="255"/>
      <c r="Y256" s="255"/>
      <c r="Z256" s="255"/>
      <c r="AA256" s="254"/>
      <c r="AB256" s="255"/>
      <c r="AC256" s="255"/>
      <c r="AD256" s="255"/>
      <c r="AE256" s="255"/>
      <c r="AF256" s="255"/>
      <c r="AG256" s="255"/>
      <c r="AH256" s="255"/>
      <c r="AI256" s="255"/>
      <c r="AJ256" s="255"/>
      <c r="AK256" s="255"/>
      <c r="AL256" s="286"/>
      <c r="AM256" s="286"/>
      <c r="AN256" s="257"/>
      <c r="AO256" s="258"/>
      <c r="AP256" s="258"/>
      <c r="AQ256" s="258"/>
      <c r="AR256" s="258"/>
      <c r="AS256" s="258"/>
      <c r="AT256" s="258"/>
      <c r="AU256" s="258"/>
      <c r="AV256" s="258"/>
      <c r="AW256" s="258"/>
      <c r="AX256" s="258"/>
      <c r="AY256" s="258"/>
      <c r="AZ256" s="258"/>
      <c r="BA256" s="258"/>
      <c r="BB256" s="258"/>
      <c r="BC256" s="258"/>
      <c r="BD256" s="258"/>
      <c r="BE256" s="258"/>
      <c r="BF256" s="258"/>
      <c r="BG256" s="258"/>
      <c r="BH256" s="258"/>
      <c r="BI256" s="258"/>
      <c r="BJ256" s="258"/>
    </row>
    <row r="257" spans="1:62" s="259" customFormat="1" ht="39.75" customHeight="1">
      <c r="A257" s="297" t="s">
        <v>452</v>
      </c>
      <c r="B257" s="272" t="s">
        <v>453</v>
      </c>
      <c r="C257" s="445">
        <f>COUNTIF(C258:E290,1)+COUNTIF(C258:E290,2)+COUNTIF(C258:E290,3)+COUNTIF(C258:E290,4)+COUNTIF(C258:E290,5)+COUNTIF(C258:E290,6)+COUNTIF(C258:E290,7)+COUNTIF(C258:E290,8)</f>
        <v>1</v>
      </c>
      <c r="D257" s="445"/>
      <c r="E257" s="446"/>
      <c r="F257" s="463">
        <f>COUNTIF(F258:H290,1)+COUNTIF(F258:H290,2)+COUNTIF(F258:H290,3)+COUNTIF(F258:H290,4)+COUNTIF(F258:H290,5)+COUNTIF(F258:H290,6)+COUNTIF(F258:H290,7)+COUNTIF(F258:H290,8)</f>
        <v>2</v>
      </c>
      <c r="G257" s="445"/>
      <c r="H257" s="446"/>
      <c r="I257" s="463">
        <f>COUNTIF(I258:K290,1)+COUNTIF(I258:K290,2)+COUNTIF(I258:K290,3)+COUNTIF(I258:K290,4)+COUNTIF(I258:K290,5)+COUNTIF(I258:K290,6)+COUNTIF(I258:K290,7)+COUNTIF(I258:K290,8)</f>
        <v>0</v>
      </c>
      <c r="J257" s="445"/>
      <c r="K257" s="445"/>
      <c r="L257" s="463">
        <f>COUNTIF(L258:N290,1)+COUNTIF(L258:N290,2)+COUNTIF(L258:N290,3)+COUNTIF(L258:N290,4)+COUNTIF(L258:N290,5)+COUNTIF(L258:N290,6)+COUNTIF(L258:N290,7)+COUNTIF(L258:N290,8)</f>
        <v>0</v>
      </c>
      <c r="M257" s="445"/>
      <c r="N257" s="445"/>
      <c r="O257" s="274">
        <f>SUM(O258:O259)</f>
        <v>153</v>
      </c>
      <c r="P257" s="274"/>
      <c r="Q257" s="274">
        <f>SUM(Q258:Q259)</f>
        <v>51</v>
      </c>
      <c r="R257" s="273">
        <f t="shared" ref="R257:AC257" si="62">SUM(R258:R281)</f>
        <v>0</v>
      </c>
      <c r="S257" s="274">
        <f>SUM(S258:S259)</f>
        <v>102</v>
      </c>
      <c r="T257" s="274"/>
      <c r="U257" s="274">
        <f>SUM(U258:U259)</f>
        <v>50</v>
      </c>
      <c r="V257" s="274"/>
      <c r="W257" s="273">
        <f>SUM(W258:W259)</f>
        <v>52</v>
      </c>
      <c r="X257" s="273"/>
      <c r="Y257" s="273"/>
      <c r="Z257" s="273"/>
      <c r="AA257" s="273">
        <f t="shared" si="62"/>
        <v>70</v>
      </c>
      <c r="AB257" s="273">
        <f t="shared" si="62"/>
        <v>0</v>
      </c>
      <c r="AC257" s="273">
        <f t="shared" si="62"/>
        <v>0</v>
      </c>
      <c r="AD257" s="273">
        <f>SUM(AD258:AD259)</f>
        <v>0</v>
      </c>
      <c r="AE257" s="273">
        <f t="shared" ref="AE257:AL257" si="63">SUM(AE258:AE259)</f>
        <v>0</v>
      </c>
      <c r="AF257" s="273">
        <f t="shared" si="63"/>
        <v>16</v>
      </c>
      <c r="AG257" s="273">
        <f t="shared" si="63"/>
        <v>0</v>
      </c>
      <c r="AH257" s="273">
        <f t="shared" si="63"/>
        <v>36</v>
      </c>
      <c r="AI257" s="273">
        <f t="shared" si="63"/>
        <v>0</v>
      </c>
      <c r="AJ257" s="273">
        <f t="shared" si="63"/>
        <v>50</v>
      </c>
      <c r="AK257" s="273">
        <f t="shared" si="63"/>
        <v>0</v>
      </c>
      <c r="AL257" s="273">
        <f t="shared" si="63"/>
        <v>0</v>
      </c>
      <c r="AM257" s="273">
        <f>SUM(AM258,AM281)</f>
        <v>0</v>
      </c>
      <c r="AN257" s="275">
        <f>SUM(AN258:AN281)</f>
        <v>0</v>
      </c>
      <c r="AO257" s="258"/>
      <c r="AP257" s="258"/>
      <c r="AQ257" s="258"/>
      <c r="AR257" s="258"/>
      <c r="AS257" s="258"/>
      <c r="AT257" s="258"/>
      <c r="AU257" s="258"/>
      <c r="AV257" s="258"/>
      <c r="AW257" s="258"/>
      <c r="AX257" s="258"/>
      <c r="AY257" s="258"/>
      <c r="AZ257" s="258"/>
      <c r="BA257" s="258"/>
      <c r="BB257" s="258"/>
      <c r="BC257" s="258"/>
      <c r="BD257" s="258"/>
      <c r="BE257" s="258"/>
      <c r="BF257" s="258"/>
      <c r="BG257" s="258"/>
      <c r="BH257" s="258"/>
      <c r="BI257" s="258"/>
      <c r="BJ257" s="258"/>
    </row>
    <row r="258" spans="1:62" s="259" customFormat="1" ht="35.25" customHeight="1">
      <c r="A258" s="281" t="s">
        <v>454</v>
      </c>
      <c r="B258" s="247" t="s">
        <v>457</v>
      </c>
      <c r="C258" s="262"/>
      <c r="D258" s="262"/>
      <c r="E258" s="263"/>
      <c r="F258" s="264"/>
      <c r="G258" s="312">
        <v>7</v>
      </c>
      <c r="H258" s="263"/>
      <c r="I258" s="264"/>
      <c r="J258" s="262"/>
      <c r="K258" s="263"/>
      <c r="L258" s="262"/>
      <c r="M258" s="262"/>
      <c r="N258" s="262"/>
      <c r="O258" s="254">
        <f>Q258+S258</f>
        <v>76</v>
      </c>
      <c r="P258" s="254"/>
      <c r="Q258" s="254">
        <v>25</v>
      </c>
      <c r="R258" s="254"/>
      <c r="S258" s="254">
        <f>SUM(AB258:AK258)</f>
        <v>51</v>
      </c>
      <c r="T258" s="254"/>
      <c r="U258" s="254">
        <f>S258-W258</f>
        <v>25</v>
      </c>
      <c r="V258" s="254"/>
      <c r="W258" s="255">
        <v>26</v>
      </c>
      <c r="X258" s="255"/>
      <c r="Y258" s="255"/>
      <c r="Z258" s="255"/>
      <c r="AA258" s="254"/>
      <c r="AB258" s="255"/>
      <c r="AC258" s="255"/>
      <c r="AD258" s="255"/>
      <c r="AE258" s="255"/>
      <c r="AF258" s="255">
        <v>16</v>
      </c>
      <c r="AG258" s="255"/>
      <c r="AH258" s="255">
        <v>17</v>
      </c>
      <c r="AI258" s="255"/>
      <c r="AJ258" s="255">
        <v>18</v>
      </c>
      <c r="AK258" s="255"/>
      <c r="AL258" s="286"/>
      <c r="AM258" s="286"/>
      <c r="AN258" s="257"/>
      <c r="AO258" s="258"/>
      <c r="AP258" s="258"/>
      <c r="AQ258" s="258"/>
      <c r="AR258" s="258"/>
      <c r="AS258" s="258"/>
      <c r="AT258" s="258"/>
      <c r="AU258" s="258"/>
      <c r="AV258" s="258"/>
      <c r="AW258" s="258"/>
      <c r="AX258" s="258"/>
      <c r="AY258" s="258"/>
      <c r="AZ258" s="258"/>
      <c r="BA258" s="258"/>
      <c r="BB258" s="258"/>
      <c r="BC258" s="258"/>
      <c r="BD258" s="258"/>
      <c r="BE258" s="258"/>
      <c r="BF258" s="258"/>
      <c r="BG258" s="258"/>
      <c r="BH258" s="258"/>
      <c r="BI258" s="258"/>
      <c r="BJ258" s="258"/>
    </row>
    <row r="259" spans="1:62" s="259" customFormat="1" ht="25.5" customHeight="1">
      <c r="A259" s="314" t="s">
        <v>198</v>
      </c>
      <c r="B259" s="344" t="s">
        <v>458</v>
      </c>
      <c r="C259" s="317"/>
      <c r="D259" s="317"/>
      <c r="E259" s="318"/>
      <c r="F259" s="319"/>
      <c r="G259" s="317" t="s">
        <v>376</v>
      </c>
      <c r="H259" s="318"/>
      <c r="I259" s="319"/>
      <c r="J259" s="317"/>
      <c r="K259" s="318"/>
      <c r="L259" s="317"/>
      <c r="M259" s="317"/>
      <c r="N259" s="317"/>
      <c r="O259" s="322">
        <f>Q259+S259</f>
        <v>77</v>
      </c>
      <c r="P259" s="322"/>
      <c r="Q259" s="322">
        <v>26</v>
      </c>
      <c r="R259" s="322"/>
      <c r="S259" s="322">
        <f t="shared" ref="S259:S261" si="64">SUM(AB259:AK259)</f>
        <v>51</v>
      </c>
      <c r="T259" s="322"/>
      <c r="U259" s="322">
        <f t="shared" ref="U259:U322" si="65">S259-W259</f>
        <v>25</v>
      </c>
      <c r="V259" s="322"/>
      <c r="W259" s="323">
        <v>26</v>
      </c>
      <c r="X259" s="323"/>
      <c r="Y259" s="323"/>
      <c r="Z259" s="323"/>
      <c r="AA259" s="322"/>
      <c r="AB259" s="323"/>
      <c r="AC259" s="323"/>
      <c r="AD259" s="323"/>
      <c r="AE259" s="323"/>
      <c r="AF259" s="323"/>
      <c r="AG259" s="323"/>
      <c r="AH259" s="323">
        <v>19</v>
      </c>
      <c r="AI259" s="323"/>
      <c r="AJ259" s="323">
        <v>32</v>
      </c>
      <c r="AK259" s="323"/>
      <c r="AL259" s="345"/>
      <c r="AM259" s="286"/>
      <c r="AN259" s="257"/>
      <c r="AO259" s="258"/>
      <c r="AP259" s="258"/>
      <c r="AQ259" s="258"/>
      <c r="AR259" s="258"/>
      <c r="AS259" s="258"/>
      <c r="AT259" s="258"/>
      <c r="AU259" s="258"/>
      <c r="AV259" s="258"/>
      <c r="AW259" s="258"/>
      <c r="AX259" s="258"/>
      <c r="AY259" s="258"/>
      <c r="AZ259" s="258"/>
      <c r="BA259" s="258"/>
      <c r="BB259" s="258"/>
      <c r="BC259" s="258"/>
      <c r="BD259" s="258"/>
      <c r="BE259" s="258"/>
      <c r="BF259" s="258"/>
      <c r="BG259" s="258"/>
      <c r="BH259" s="258"/>
      <c r="BI259" s="258"/>
      <c r="BJ259" s="258"/>
    </row>
    <row r="260" spans="1:62" s="259" customFormat="1" ht="12.75" customHeight="1">
      <c r="A260" s="281" t="s">
        <v>455</v>
      </c>
      <c r="B260" s="247" t="s">
        <v>378</v>
      </c>
      <c r="C260" s="262"/>
      <c r="D260" s="262">
        <v>6</v>
      </c>
      <c r="E260" s="263"/>
      <c r="F260" s="264"/>
      <c r="G260" s="262"/>
      <c r="H260" s="263"/>
      <c r="I260" s="264"/>
      <c r="J260" s="262"/>
      <c r="K260" s="263"/>
      <c r="L260" s="262"/>
      <c r="M260" s="262"/>
      <c r="N260" s="262"/>
      <c r="O260" s="254">
        <f>Q260+S260</f>
        <v>40</v>
      </c>
      <c r="P260" s="254"/>
      <c r="Q260" s="254"/>
      <c r="R260" s="254"/>
      <c r="S260" s="254">
        <f t="shared" si="64"/>
        <v>40</v>
      </c>
      <c r="T260" s="254"/>
      <c r="U260" s="254">
        <f t="shared" si="65"/>
        <v>40</v>
      </c>
      <c r="V260" s="254"/>
      <c r="W260" s="255"/>
      <c r="X260" s="255"/>
      <c r="Y260" s="255"/>
      <c r="Z260" s="255"/>
      <c r="AA260" s="254">
        <f>S260</f>
        <v>40</v>
      </c>
      <c r="AB260" s="255"/>
      <c r="AC260" s="255"/>
      <c r="AD260" s="255"/>
      <c r="AE260" s="255"/>
      <c r="AF260" s="255"/>
      <c r="AG260" s="255"/>
      <c r="AH260" s="255">
        <v>40</v>
      </c>
      <c r="AI260" s="255"/>
      <c r="AJ260" s="255"/>
      <c r="AK260" s="255"/>
      <c r="AL260" s="286"/>
      <c r="AM260" s="286"/>
      <c r="AN260" s="257"/>
      <c r="AO260" s="258"/>
      <c r="AP260" s="258"/>
      <c r="AQ260" s="258"/>
      <c r="AR260" s="258"/>
      <c r="AS260" s="258"/>
      <c r="AT260" s="258"/>
      <c r="AU260" s="258"/>
      <c r="AV260" s="258"/>
      <c r="AW260" s="258"/>
      <c r="AX260" s="258"/>
      <c r="AY260" s="258"/>
      <c r="AZ260" s="258"/>
      <c r="BA260" s="258"/>
      <c r="BB260" s="258"/>
      <c r="BC260" s="258"/>
      <c r="BD260" s="258"/>
      <c r="BE260" s="258"/>
      <c r="BF260" s="258"/>
      <c r="BG260" s="258"/>
      <c r="BH260" s="258"/>
      <c r="BI260" s="258"/>
      <c r="BJ260" s="258"/>
    </row>
    <row r="261" spans="1:62" s="259" customFormat="1" ht="12.75" customHeight="1">
      <c r="A261" s="281" t="s">
        <v>456</v>
      </c>
      <c r="B261" s="247" t="s">
        <v>379</v>
      </c>
      <c r="C261" s="262"/>
      <c r="D261" s="262"/>
      <c r="E261" s="263"/>
      <c r="F261" s="264"/>
      <c r="G261" s="262">
        <v>7</v>
      </c>
      <c r="H261" s="263"/>
      <c r="I261" s="264"/>
      <c r="J261" s="262"/>
      <c r="K261" s="263"/>
      <c r="L261" s="262"/>
      <c r="M261" s="262"/>
      <c r="N261" s="262"/>
      <c r="O261" s="254">
        <f>Q261+S261</f>
        <v>30</v>
      </c>
      <c r="P261" s="254"/>
      <c r="Q261" s="254"/>
      <c r="R261" s="254"/>
      <c r="S261" s="254">
        <f t="shared" si="64"/>
        <v>30</v>
      </c>
      <c r="T261" s="254"/>
      <c r="U261" s="254">
        <f t="shared" si="65"/>
        <v>30</v>
      </c>
      <c r="V261" s="254"/>
      <c r="W261" s="255"/>
      <c r="X261" s="255"/>
      <c r="Y261" s="255"/>
      <c r="Z261" s="255"/>
      <c r="AA261" s="254">
        <f>S261</f>
        <v>30</v>
      </c>
      <c r="AB261" s="255"/>
      <c r="AC261" s="255"/>
      <c r="AD261" s="255"/>
      <c r="AE261" s="255"/>
      <c r="AF261" s="255"/>
      <c r="AG261" s="255"/>
      <c r="AH261" s="255"/>
      <c r="AI261" s="255"/>
      <c r="AJ261" s="255">
        <v>30</v>
      </c>
      <c r="AK261" s="255"/>
      <c r="AL261" s="286"/>
      <c r="AM261" s="286"/>
      <c r="AN261" s="257"/>
      <c r="AO261" s="258"/>
      <c r="AP261" s="258"/>
      <c r="AQ261" s="258"/>
      <c r="AR261" s="258"/>
      <c r="AS261" s="258"/>
      <c r="AT261" s="258"/>
      <c r="AU261" s="258"/>
      <c r="AV261" s="258"/>
      <c r="AW261" s="258"/>
      <c r="AX261" s="258"/>
      <c r="AY261" s="258"/>
      <c r="AZ261" s="258"/>
      <c r="BA261" s="258"/>
      <c r="BB261" s="258"/>
      <c r="BC261" s="258"/>
      <c r="BD261" s="258"/>
      <c r="BE261" s="258"/>
      <c r="BF261" s="258"/>
      <c r="BG261" s="258"/>
      <c r="BH261" s="258"/>
      <c r="BI261" s="258"/>
      <c r="BJ261" s="258"/>
    </row>
    <row r="262" spans="1:62" ht="23.25" hidden="1" customHeight="1">
      <c r="A262" s="54"/>
      <c r="B262" s="129"/>
      <c r="C262" s="430"/>
      <c r="D262" s="430"/>
      <c r="E262" s="438"/>
      <c r="F262" s="439"/>
      <c r="G262" s="430"/>
      <c r="H262" s="438"/>
      <c r="I262" s="439"/>
      <c r="J262" s="430"/>
      <c r="K262" s="430"/>
      <c r="L262" s="121"/>
      <c r="M262" s="121"/>
      <c r="N262" s="121"/>
      <c r="O262" s="28"/>
      <c r="P262" s="28"/>
      <c r="Q262" s="28"/>
      <c r="R262" s="28"/>
      <c r="S262" s="28"/>
      <c r="T262" s="28"/>
      <c r="U262" s="254">
        <f t="shared" si="65"/>
        <v>0</v>
      </c>
      <c r="V262" s="254"/>
      <c r="W262" s="49"/>
      <c r="X262" s="49"/>
      <c r="Y262" s="49"/>
      <c r="Z262" s="49"/>
      <c r="AA262" s="49"/>
      <c r="AB262" s="49"/>
      <c r="AC262" s="49"/>
      <c r="AD262" s="49"/>
      <c r="AE262" s="49"/>
      <c r="AF262" s="49">
        <f t="shared" ref="AF262:AK262" si="66">SUM(AF263:AF289)</f>
        <v>0</v>
      </c>
      <c r="AG262" s="49">
        <f t="shared" si="66"/>
        <v>0</v>
      </c>
      <c r="AH262" s="49"/>
      <c r="AI262" s="49">
        <f t="shared" si="66"/>
        <v>0</v>
      </c>
      <c r="AJ262" s="49"/>
      <c r="AK262" s="49">
        <f t="shared" si="66"/>
        <v>0</v>
      </c>
      <c r="AL262" s="49"/>
      <c r="AM262" s="49"/>
      <c r="AN262" s="30"/>
    </row>
    <row r="263" spans="1:62" ht="30.75" hidden="1" customHeight="1">
      <c r="A263" s="63"/>
      <c r="B263" s="128"/>
      <c r="C263" s="1"/>
      <c r="D263" s="56"/>
      <c r="E263" s="57"/>
      <c r="F263" s="58"/>
      <c r="G263" s="56"/>
      <c r="H263" s="57"/>
      <c r="I263" s="59"/>
      <c r="J263" s="56"/>
      <c r="K263" s="1"/>
      <c r="L263" s="1"/>
      <c r="M263" s="1"/>
      <c r="N263" s="1"/>
      <c r="O263" s="38"/>
      <c r="P263" s="38"/>
      <c r="Q263" s="38"/>
      <c r="R263" s="38"/>
      <c r="S263" s="38"/>
      <c r="T263" s="38"/>
      <c r="U263" s="254">
        <f t="shared" si="65"/>
        <v>0</v>
      </c>
      <c r="V263" s="254"/>
      <c r="W263" s="39"/>
      <c r="X263" s="353"/>
      <c r="Y263" s="353"/>
      <c r="Z263" s="365"/>
      <c r="AA263" s="52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  <c r="AN263" s="40">
        <f t="shared" ref="AN263:AN287" si="67">S263-AM263</f>
        <v>0</v>
      </c>
    </row>
    <row r="264" spans="1:62" ht="11.25" hidden="1" customHeight="1">
      <c r="A264" s="63" t="s">
        <v>198</v>
      </c>
      <c r="B264" s="128"/>
      <c r="C264" s="53"/>
      <c r="D264" s="7"/>
      <c r="E264" s="8"/>
      <c r="F264" s="6"/>
      <c r="G264" s="7"/>
      <c r="H264" s="8"/>
      <c r="I264" s="12"/>
      <c r="J264" s="7"/>
      <c r="K264" s="53"/>
      <c r="L264" s="53"/>
      <c r="M264" s="53"/>
      <c r="N264" s="53"/>
      <c r="O264" s="38">
        <f t="shared" ref="O264:O287" si="68">Q264+S264</f>
        <v>0</v>
      </c>
      <c r="P264" s="38"/>
      <c r="Q264" s="38">
        <f t="shared" ref="Q264:Q287" si="69">S264/2</f>
        <v>0</v>
      </c>
      <c r="R264" s="38"/>
      <c r="S264" s="38">
        <f t="shared" ref="S264:S287" si="70">SUM(AB264:AL264)</f>
        <v>0</v>
      </c>
      <c r="T264" s="38"/>
      <c r="U264" s="254">
        <f t="shared" si="65"/>
        <v>0</v>
      </c>
      <c r="V264" s="254"/>
      <c r="W264" s="39"/>
      <c r="X264" s="353"/>
      <c r="Y264" s="353"/>
      <c r="Z264" s="365"/>
      <c r="AA264" s="52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52"/>
      <c r="AN264" s="40">
        <f t="shared" si="67"/>
        <v>0</v>
      </c>
    </row>
    <row r="265" spans="1:62" ht="11.25" hidden="1" customHeight="1">
      <c r="A265" s="63" t="s">
        <v>199</v>
      </c>
      <c r="B265" s="128"/>
      <c r="C265" s="53"/>
      <c r="D265" s="7"/>
      <c r="E265" s="8"/>
      <c r="F265" s="6"/>
      <c r="G265" s="7"/>
      <c r="H265" s="8"/>
      <c r="I265" s="12"/>
      <c r="J265" s="7"/>
      <c r="K265" s="53"/>
      <c r="L265" s="53"/>
      <c r="M265" s="53"/>
      <c r="N265" s="53"/>
      <c r="O265" s="38">
        <f t="shared" si="68"/>
        <v>0</v>
      </c>
      <c r="P265" s="38"/>
      <c r="Q265" s="38">
        <f t="shared" si="69"/>
        <v>0</v>
      </c>
      <c r="R265" s="38"/>
      <c r="S265" s="38">
        <f t="shared" si="70"/>
        <v>0</v>
      </c>
      <c r="T265" s="38"/>
      <c r="U265" s="254">
        <f t="shared" si="65"/>
        <v>0</v>
      </c>
      <c r="V265" s="254"/>
      <c r="W265" s="39"/>
      <c r="X265" s="353"/>
      <c r="Y265" s="353"/>
      <c r="Z265" s="365"/>
      <c r="AA265" s="52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52"/>
      <c r="AN265" s="40">
        <f t="shared" si="67"/>
        <v>0</v>
      </c>
    </row>
    <row r="266" spans="1:62" ht="11.25" hidden="1" customHeight="1">
      <c r="A266" s="63" t="s">
        <v>200</v>
      </c>
      <c r="B266" s="128"/>
      <c r="C266" s="53"/>
      <c r="D266" s="7"/>
      <c r="E266" s="8"/>
      <c r="F266" s="6"/>
      <c r="G266" s="7"/>
      <c r="H266" s="8"/>
      <c r="I266" s="12"/>
      <c r="J266" s="7"/>
      <c r="K266" s="53"/>
      <c r="L266" s="53"/>
      <c r="M266" s="53"/>
      <c r="N266" s="53"/>
      <c r="O266" s="38">
        <f t="shared" si="68"/>
        <v>0</v>
      </c>
      <c r="P266" s="38"/>
      <c r="Q266" s="38">
        <f t="shared" si="69"/>
        <v>0</v>
      </c>
      <c r="R266" s="38"/>
      <c r="S266" s="38">
        <f t="shared" si="70"/>
        <v>0</v>
      </c>
      <c r="T266" s="38"/>
      <c r="U266" s="254">
        <f t="shared" si="65"/>
        <v>0</v>
      </c>
      <c r="V266" s="254"/>
      <c r="W266" s="39"/>
      <c r="X266" s="353"/>
      <c r="Y266" s="353"/>
      <c r="Z266" s="365"/>
      <c r="AA266" s="52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52"/>
      <c r="AN266" s="40">
        <f t="shared" si="67"/>
        <v>0</v>
      </c>
    </row>
    <row r="267" spans="1:62" ht="11.25" hidden="1" customHeight="1">
      <c r="A267" s="63" t="s">
        <v>201</v>
      </c>
      <c r="B267" s="128"/>
      <c r="C267" s="53"/>
      <c r="D267" s="7"/>
      <c r="E267" s="8"/>
      <c r="F267" s="6"/>
      <c r="G267" s="7"/>
      <c r="H267" s="8"/>
      <c r="I267" s="12"/>
      <c r="J267" s="7"/>
      <c r="K267" s="53"/>
      <c r="L267" s="53"/>
      <c r="M267" s="53"/>
      <c r="N267" s="53"/>
      <c r="O267" s="38">
        <f t="shared" si="68"/>
        <v>0</v>
      </c>
      <c r="P267" s="38"/>
      <c r="Q267" s="38">
        <f t="shared" si="69"/>
        <v>0</v>
      </c>
      <c r="R267" s="38"/>
      <c r="S267" s="38">
        <f t="shared" si="70"/>
        <v>0</v>
      </c>
      <c r="T267" s="38"/>
      <c r="U267" s="254">
        <f t="shared" si="65"/>
        <v>0</v>
      </c>
      <c r="V267" s="254"/>
      <c r="W267" s="39"/>
      <c r="X267" s="353"/>
      <c r="Y267" s="353"/>
      <c r="Z267" s="365"/>
      <c r="AA267" s="52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52"/>
      <c r="AN267" s="40">
        <f t="shared" si="67"/>
        <v>0</v>
      </c>
    </row>
    <row r="268" spans="1:62" ht="11.25" hidden="1" customHeight="1">
      <c r="A268" s="63" t="s">
        <v>202</v>
      </c>
      <c r="B268" s="128"/>
      <c r="C268" s="53"/>
      <c r="D268" s="7"/>
      <c r="E268" s="8"/>
      <c r="F268" s="6"/>
      <c r="G268" s="7"/>
      <c r="H268" s="8"/>
      <c r="I268" s="12"/>
      <c r="J268" s="7"/>
      <c r="K268" s="53"/>
      <c r="L268" s="53"/>
      <c r="M268" s="53"/>
      <c r="N268" s="53"/>
      <c r="O268" s="38">
        <f t="shared" si="68"/>
        <v>0</v>
      </c>
      <c r="P268" s="38"/>
      <c r="Q268" s="38">
        <f t="shared" si="69"/>
        <v>0</v>
      </c>
      <c r="R268" s="38"/>
      <c r="S268" s="38">
        <f t="shared" si="70"/>
        <v>0</v>
      </c>
      <c r="T268" s="38"/>
      <c r="U268" s="254">
        <f t="shared" si="65"/>
        <v>0</v>
      </c>
      <c r="V268" s="254"/>
      <c r="W268" s="39"/>
      <c r="X268" s="353"/>
      <c r="Y268" s="353"/>
      <c r="Z268" s="365"/>
      <c r="AA268" s="52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52"/>
      <c r="AN268" s="40">
        <f t="shared" si="67"/>
        <v>0</v>
      </c>
    </row>
    <row r="269" spans="1:62" ht="11.25" hidden="1" customHeight="1">
      <c r="A269" s="63" t="s">
        <v>203</v>
      </c>
      <c r="B269" s="128"/>
      <c r="C269" s="53"/>
      <c r="D269" s="7"/>
      <c r="E269" s="8"/>
      <c r="F269" s="6"/>
      <c r="G269" s="7"/>
      <c r="H269" s="8"/>
      <c r="I269" s="12"/>
      <c r="J269" s="7"/>
      <c r="K269" s="53"/>
      <c r="L269" s="53"/>
      <c r="M269" s="53"/>
      <c r="N269" s="53"/>
      <c r="O269" s="38">
        <f t="shared" si="68"/>
        <v>0</v>
      </c>
      <c r="P269" s="38"/>
      <c r="Q269" s="38">
        <f t="shared" si="69"/>
        <v>0</v>
      </c>
      <c r="R269" s="38"/>
      <c r="S269" s="38">
        <f t="shared" si="70"/>
        <v>0</v>
      </c>
      <c r="T269" s="38"/>
      <c r="U269" s="254">
        <f t="shared" si="65"/>
        <v>0</v>
      </c>
      <c r="V269" s="254"/>
      <c r="W269" s="39"/>
      <c r="X269" s="353"/>
      <c r="Y269" s="353"/>
      <c r="Z269" s="365"/>
      <c r="AA269" s="52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52"/>
      <c r="AN269" s="40">
        <f t="shared" si="67"/>
        <v>0</v>
      </c>
    </row>
    <row r="270" spans="1:62" ht="11.25" hidden="1" customHeight="1">
      <c r="A270" s="63" t="s">
        <v>204</v>
      </c>
      <c r="B270" s="128"/>
      <c r="C270" s="53"/>
      <c r="D270" s="7"/>
      <c r="E270" s="8"/>
      <c r="F270" s="6"/>
      <c r="G270" s="7"/>
      <c r="H270" s="8"/>
      <c r="I270" s="12"/>
      <c r="J270" s="7"/>
      <c r="K270" s="53"/>
      <c r="L270" s="53"/>
      <c r="M270" s="53"/>
      <c r="N270" s="53"/>
      <c r="O270" s="38">
        <f t="shared" si="68"/>
        <v>0</v>
      </c>
      <c r="P270" s="38"/>
      <c r="Q270" s="38">
        <f t="shared" si="69"/>
        <v>0</v>
      </c>
      <c r="R270" s="38"/>
      <c r="S270" s="38">
        <f t="shared" si="70"/>
        <v>0</v>
      </c>
      <c r="T270" s="38"/>
      <c r="U270" s="254">
        <f t="shared" si="65"/>
        <v>0</v>
      </c>
      <c r="V270" s="254"/>
      <c r="W270" s="39"/>
      <c r="X270" s="353"/>
      <c r="Y270" s="353"/>
      <c r="Z270" s="365"/>
      <c r="AA270" s="52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52"/>
      <c r="AN270" s="40">
        <f t="shared" si="67"/>
        <v>0</v>
      </c>
    </row>
    <row r="271" spans="1:62" ht="11.25" hidden="1" customHeight="1">
      <c r="A271" s="63" t="s">
        <v>205</v>
      </c>
      <c r="B271" s="128"/>
      <c r="C271" s="53"/>
      <c r="D271" s="7"/>
      <c r="E271" s="8"/>
      <c r="F271" s="6"/>
      <c r="G271" s="7"/>
      <c r="H271" s="8"/>
      <c r="I271" s="12"/>
      <c r="J271" s="7"/>
      <c r="K271" s="53"/>
      <c r="L271" s="53"/>
      <c r="M271" s="53"/>
      <c r="N271" s="53"/>
      <c r="O271" s="38">
        <f t="shared" si="68"/>
        <v>0</v>
      </c>
      <c r="P271" s="38"/>
      <c r="Q271" s="38">
        <f t="shared" si="69"/>
        <v>0</v>
      </c>
      <c r="R271" s="38"/>
      <c r="S271" s="38">
        <f t="shared" si="70"/>
        <v>0</v>
      </c>
      <c r="T271" s="38"/>
      <c r="U271" s="254">
        <f t="shared" si="65"/>
        <v>0</v>
      </c>
      <c r="V271" s="254"/>
      <c r="W271" s="39"/>
      <c r="X271" s="353"/>
      <c r="Y271" s="353"/>
      <c r="Z271" s="365"/>
      <c r="AA271" s="52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52"/>
      <c r="AN271" s="40">
        <f t="shared" si="67"/>
        <v>0</v>
      </c>
    </row>
    <row r="272" spans="1:62" ht="11.25" hidden="1" customHeight="1">
      <c r="A272" s="63" t="s">
        <v>206</v>
      </c>
      <c r="B272" s="128"/>
      <c r="C272" s="53"/>
      <c r="D272" s="7"/>
      <c r="E272" s="8"/>
      <c r="F272" s="6"/>
      <c r="G272" s="7"/>
      <c r="H272" s="8"/>
      <c r="I272" s="12"/>
      <c r="J272" s="7"/>
      <c r="K272" s="53"/>
      <c r="L272" s="53"/>
      <c r="M272" s="53"/>
      <c r="N272" s="53"/>
      <c r="O272" s="38">
        <f t="shared" si="68"/>
        <v>0</v>
      </c>
      <c r="P272" s="38"/>
      <c r="Q272" s="38">
        <f t="shared" si="69"/>
        <v>0</v>
      </c>
      <c r="R272" s="38"/>
      <c r="S272" s="38">
        <f t="shared" si="70"/>
        <v>0</v>
      </c>
      <c r="T272" s="38"/>
      <c r="U272" s="254">
        <f t="shared" si="65"/>
        <v>0</v>
      </c>
      <c r="V272" s="254"/>
      <c r="W272" s="39"/>
      <c r="X272" s="353"/>
      <c r="Y272" s="353"/>
      <c r="Z272" s="365"/>
      <c r="AA272" s="52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52"/>
      <c r="AN272" s="40">
        <f t="shared" si="67"/>
        <v>0</v>
      </c>
    </row>
    <row r="273" spans="1:40" ht="11.25" hidden="1" customHeight="1">
      <c r="A273" s="63" t="s">
        <v>207</v>
      </c>
      <c r="B273" s="128"/>
      <c r="C273" s="53"/>
      <c r="D273" s="7"/>
      <c r="E273" s="8"/>
      <c r="F273" s="6"/>
      <c r="G273" s="7"/>
      <c r="H273" s="8"/>
      <c r="I273" s="12"/>
      <c r="J273" s="7"/>
      <c r="K273" s="53"/>
      <c r="L273" s="53"/>
      <c r="M273" s="53"/>
      <c r="N273" s="53"/>
      <c r="O273" s="38">
        <f t="shared" si="68"/>
        <v>0</v>
      </c>
      <c r="P273" s="38"/>
      <c r="Q273" s="38">
        <f t="shared" si="69"/>
        <v>0</v>
      </c>
      <c r="R273" s="38"/>
      <c r="S273" s="38">
        <f t="shared" si="70"/>
        <v>0</v>
      </c>
      <c r="T273" s="38"/>
      <c r="U273" s="254">
        <f t="shared" si="65"/>
        <v>0</v>
      </c>
      <c r="V273" s="254"/>
      <c r="W273" s="39"/>
      <c r="X273" s="353"/>
      <c r="Y273" s="353"/>
      <c r="Z273" s="365"/>
      <c r="AA273" s="52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  <c r="AL273" s="39"/>
      <c r="AM273" s="52"/>
      <c r="AN273" s="40">
        <f t="shared" si="67"/>
        <v>0</v>
      </c>
    </row>
    <row r="274" spans="1:40" ht="11.25" hidden="1" customHeight="1">
      <c r="A274" s="63" t="s">
        <v>208</v>
      </c>
      <c r="B274" s="128"/>
      <c r="C274" s="53"/>
      <c r="D274" s="7"/>
      <c r="E274" s="8"/>
      <c r="F274" s="6"/>
      <c r="G274" s="7"/>
      <c r="H274" s="8"/>
      <c r="I274" s="12"/>
      <c r="J274" s="7"/>
      <c r="K274" s="53"/>
      <c r="L274" s="53"/>
      <c r="M274" s="53"/>
      <c r="N274" s="53"/>
      <c r="O274" s="38">
        <f t="shared" si="68"/>
        <v>0</v>
      </c>
      <c r="P274" s="38"/>
      <c r="Q274" s="38">
        <f t="shared" si="69"/>
        <v>0</v>
      </c>
      <c r="R274" s="38"/>
      <c r="S274" s="38">
        <f t="shared" si="70"/>
        <v>0</v>
      </c>
      <c r="T274" s="38"/>
      <c r="U274" s="254">
        <f t="shared" si="65"/>
        <v>0</v>
      </c>
      <c r="V274" s="254"/>
      <c r="W274" s="39"/>
      <c r="X274" s="353"/>
      <c r="Y274" s="353"/>
      <c r="Z274" s="365"/>
      <c r="AA274" s="52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  <c r="AL274" s="39"/>
      <c r="AM274" s="52"/>
      <c r="AN274" s="40">
        <f t="shared" si="67"/>
        <v>0</v>
      </c>
    </row>
    <row r="275" spans="1:40" ht="11.25" hidden="1" customHeight="1">
      <c r="A275" s="63" t="s">
        <v>209</v>
      </c>
      <c r="B275" s="128"/>
      <c r="C275" s="53"/>
      <c r="D275" s="7"/>
      <c r="E275" s="8"/>
      <c r="F275" s="6"/>
      <c r="G275" s="7"/>
      <c r="H275" s="8"/>
      <c r="I275" s="12"/>
      <c r="J275" s="7"/>
      <c r="K275" s="53"/>
      <c r="L275" s="53"/>
      <c r="M275" s="53"/>
      <c r="N275" s="53"/>
      <c r="O275" s="38">
        <f t="shared" si="68"/>
        <v>0</v>
      </c>
      <c r="P275" s="38"/>
      <c r="Q275" s="38">
        <f t="shared" si="69"/>
        <v>0</v>
      </c>
      <c r="R275" s="38"/>
      <c r="S275" s="38">
        <f t="shared" si="70"/>
        <v>0</v>
      </c>
      <c r="T275" s="38"/>
      <c r="U275" s="254">
        <f t="shared" si="65"/>
        <v>0</v>
      </c>
      <c r="V275" s="254"/>
      <c r="W275" s="39"/>
      <c r="X275" s="353"/>
      <c r="Y275" s="353"/>
      <c r="Z275" s="365"/>
      <c r="AA275" s="52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  <c r="AL275" s="39"/>
      <c r="AM275" s="52"/>
      <c r="AN275" s="40">
        <f t="shared" si="67"/>
        <v>0</v>
      </c>
    </row>
    <row r="276" spans="1:40" ht="11.25" hidden="1" customHeight="1">
      <c r="A276" s="63" t="s">
        <v>210</v>
      </c>
      <c r="B276" s="128"/>
      <c r="C276" s="53"/>
      <c r="D276" s="7"/>
      <c r="E276" s="8"/>
      <c r="F276" s="6"/>
      <c r="G276" s="7"/>
      <c r="H276" s="8"/>
      <c r="I276" s="12"/>
      <c r="J276" s="7"/>
      <c r="K276" s="53"/>
      <c r="L276" s="53"/>
      <c r="M276" s="53"/>
      <c r="N276" s="53"/>
      <c r="O276" s="38">
        <f t="shared" si="68"/>
        <v>0</v>
      </c>
      <c r="P276" s="38"/>
      <c r="Q276" s="38">
        <f t="shared" si="69"/>
        <v>0</v>
      </c>
      <c r="R276" s="38"/>
      <c r="S276" s="38">
        <f t="shared" si="70"/>
        <v>0</v>
      </c>
      <c r="T276" s="38"/>
      <c r="U276" s="254">
        <f t="shared" si="65"/>
        <v>0</v>
      </c>
      <c r="V276" s="254"/>
      <c r="W276" s="39"/>
      <c r="X276" s="353"/>
      <c r="Y276" s="353"/>
      <c r="Z276" s="365"/>
      <c r="AA276" s="52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52"/>
      <c r="AN276" s="40">
        <f t="shared" si="67"/>
        <v>0</v>
      </c>
    </row>
    <row r="277" spans="1:40" ht="11.25" hidden="1" customHeight="1">
      <c r="A277" s="63" t="s">
        <v>211</v>
      </c>
      <c r="B277" s="128"/>
      <c r="C277" s="53"/>
      <c r="D277" s="7"/>
      <c r="E277" s="8"/>
      <c r="F277" s="6"/>
      <c r="G277" s="7"/>
      <c r="H277" s="8"/>
      <c r="I277" s="12"/>
      <c r="J277" s="7"/>
      <c r="K277" s="53"/>
      <c r="L277" s="53"/>
      <c r="M277" s="53"/>
      <c r="N277" s="53"/>
      <c r="O277" s="38">
        <f t="shared" si="68"/>
        <v>0</v>
      </c>
      <c r="P277" s="38"/>
      <c r="Q277" s="38">
        <f t="shared" si="69"/>
        <v>0</v>
      </c>
      <c r="R277" s="38"/>
      <c r="S277" s="38">
        <f t="shared" si="70"/>
        <v>0</v>
      </c>
      <c r="T277" s="38"/>
      <c r="U277" s="254">
        <f t="shared" si="65"/>
        <v>0</v>
      </c>
      <c r="V277" s="254"/>
      <c r="W277" s="39"/>
      <c r="X277" s="353"/>
      <c r="Y277" s="353"/>
      <c r="Z277" s="365"/>
      <c r="AA277" s="52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  <c r="AL277" s="39"/>
      <c r="AM277" s="52"/>
      <c r="AN277" s="40">
        <f t="shared" si="67"/>
        <v>0</v>
      </c>
    </row>
    <row r="278" spans="1:40" ht="11.25" hidden="1" customHeight="1">
      <c r="A278" s="63" t="s">
        <v>212</v>
      </c>
      <c r="B278" s="128"/>
      <c r="C278" s="53"/>
      <c r="D278" s="7"/>
      <c r="E278" s="8"/>
      <c r="F278" s="6"/>
      <c r="G278" s="7"/>
      <c r="H278" s="8"/>
      <c r="I278" s="12"/>
      <c r="J278" s="7"/>
      <c r="K278" s="53"/>
      <c r="L278" s="53"/>
      <c r="M278" s="53"/>
      <c r="N278" s="53"/>
      <c r="O278" s="38">
        <f t="shared" si="68"/>
        <v>0</v>
      </c>
      <c r="P278" s="38"/>
      <c r="Q278" s="38">
        <f t="shared" si="69"/>
        <v>0</v>
      </c>
      <c r="R278" s="38"/>
      <c r="S278" s="38">
        <f t="shared" si="70"/>
        <v>0</v>
      </c>
      <c r="T278" s="38"/>
      <c r="U278" s="254">
        <f t="shared" si="65"/>
        <v>0</v>
      </c>
      <c r="V278" s="254"/>
      <c r="W278" s="39"/>
      <c r="X278" s="353"/>
      <c r="Y278" s="353"/>
      <c r="Z278" s="365"/>
      <c r="AA278" s="52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  <c r="AM278" s="52"/>
      <c r="AN278" s="40">
        <f t="shared" si="67"/>
        <v>0</v>
      </c>
    </row>
    <row r="279" spans="1:40" ht="11.25" hidden="1" customHeight="1">
      <c r="A279" s="63" t="s">
        <v>213</v>
      </c>
      <c r="B279" s="128"/>
      <c r="C279" s="53"/>
      <c r="D279" s="7"/>
      <c r="E279" s="8"/>
      <c r="F279" s="6"/>
      <c r="G279" s="7"/>
      <c r="H279" s="8"/>
      <c r="I279" s="12"/>
      <c r="J279" s="7"/>
      <c r="K279" s="53"/>
      <c r="L279" s="53"/>
      <c r="M279" s="53"/>
      <c r="N279" s="53"/>
      <c r="O279" s="38">
        <f t="shared" si="68"/>
        <v>0</v>
      </c>
      <c r="P279" s="38"/>
      <c r="Q279" s="38">
        <f t="shared" si="69"/>
        <v>0</v>
      </c>
      <c r="R279" s="38"/>
      <c r="S279" s="38">
        <f t="shared" si="70"/>
        <v>0</v>
      </c>
      <c r="T279" s="38"/>
      <c r="U279" s="254">
        <f t="shared" si="65"/>
        <v>0</v>
      </c>
      <c r="V279" s="254"/>
      <c r="W279" s="39"/>
      <c r="X279" s="353"/>
      <c r="Y279" s="353"/>
      <c r="Z279" s="365"/>
      <c r="AA279" s="52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  <c r="AM279" s="52"/>
      <c r="AN279" s="40">
        <f t="shared" si="67"/>
        <v>0</v>
      </c>
    </row>
    <row r="280" spans="1:40" ht="11.25" hidden="1" customHeight="1">
      <c r="A280" s="63" t="s">
        <v>214</v>
      </c>
      <c r="B280" s="128"/>
      <c r="C280" s="53"/>
      <c r="D280" s="7"/>
      <c r="E280" s="8"/>
      <c r="F280" s="6"/>
      <c r="G280" s="7"/>
      <c r="H280" s="8"/>
      <c r="I280" s="12"/>
      <c r="J280" s="7"/>
      <c r="K280" s="53"/>
      <c r="L280" s="53"/>
      <c r="M280" s="53"/>
      <c r="N280" s="53"/>
      <c r="O280" s="38">
        <f t="shared" si="68"/>
        <v>0</v>
      </c>
      <c r="P280" s="38"/>
      <c r="Q280" s="38">
        <f t="shared" si="69"/>
        <v>0</v>
      </c>
      <c r="R280" s="38"/>
      <c r="S280" s="38">
        <f t="shared" si="70"/>
        <v>0</v>
      </c>
      <c r="T280" s="38"/>
      <c r="U280" s="254">
        <f t="shared" si="65"/>
        <v>0</v>
      </c>
      <c r="V280" s="254"/>
      <c r="W280" s="39"/>
      <c r="X280" s="353"/>
      <c r="Y280" s="353"/>
      <c r="Z280" s="365"/>
      <c r="AA280" s="52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  <c r="AL280" s="39"/>
      <c r="AM280" s="52"/>
      <c r="AN280" s="40">
        <f t="shared" si="67"/>
        <v>0</v>
      </c>
    </row>
    <row r="281" spans="1:40" ht="11.25" hidden="1" customHeight="1">
      <c r="A281" s="63" t="s">
        <v>215</v>
      </c>
      <c r="B281" s="128"/>
      <c r="C281" s="53"/>
      <c r="D281" s="7"/>
      <c r="E281" s="8"/>
      <c r="F281" s="6"/>
      <c r="G281" s="7"/>
      <c r="H281" s="8"/>
      <c r="I281" s="12"/>
      <c r="J281" s="7"/>
      <c r="K281" s="53"/>
      <c r="L281" s="53"/>
      <c r="M281" s="53"/>
      <c r="N281" s="53"/>
      <c r="O281" s="38">
        <f t="shared" si="68"/>
        <v>0</v>
      </c>
      <c r="P281" s="38"/>
      <c r="Q281" s="38">
        <f t="shared" si="69"/>
        <v>0</v>
      </c>
      <c r="R281" s="38"/>
      <c r="S281" s="38">
        <f t="shared" si="70"/>
        <v>0</v>
      </c>
      <c r="T281" s="38"/>
      <c r="U281" s="254">
        <f t="shared" si="65"/>
        <v>0</v>
      </c>
      <c r="V281" s="254"/>
      <c r="W281" s="39"/>
      <c r="X281" s="353"/>
      <c r="Y281" s="353"/>
      <c r="Z281" s="365"/>
      <c r="AA281" s="52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39"/>
      <c r="AM281" s="52"/>
      <c r="AN281" s="40">
        <f t="shared" si="67"/>
        <v>0</v>
      </c>
    </row>
    <row r="282" spans="1:40" ht="11.25" hidden="1" customHeight="1">
      <c r="A282" s="63" t="s">
        <v>216</v>
      </c>
      <c r="B282" s="128"/>
      <c r="C282" s="53"/>
      <c r="D282" s="7"/>
      <c r="E282" s="8"/>
      <c r="F282" s="6"/>
      <c r="G282" s="7"/>
      <c r="H282" s="8"/>
      <c r="I282" s="12"/>
      <c r="J282" s="7"/>
      <c r="K282" s="53"/>
      <c r="L282" s="53"/>
      <c r="M282" s="53"/>
      <c r="N282" s="53"/>
      <c r="O282" s="38">
        <f t="shared" si="68"/>
        <v>0</v>
      </c>
      <c r="P282" s="38"/>
      <c r="Q282" s="38">
        <f t="shared" si="69"/>
        <v>0</v>
      </c>
      <c r="R282" s="38"/>
      <c r="S282" s="38">
        <f t="shared" si="70"/>
        <v>0</v>
      </c>
      <c r="T282" s="38"/>
      <c r="U282" s="254">
        <f t="shared" si="65"/>
        <v>0</v>
      </c>
      <c r="V282" s="254"/>
      <c r="W282" s="39"/>
      <c r="X282" s="353"/>
      <c r="Y282" s="353"/>
      <c r="Z282" s="365"/>
      <c r="AA282" s="52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  <c r="AL282" s="39"/>
      <c r="AM282" s="52"/>
      <c r="AN282" s="40">
        <f t="shared" si="67"/>
        <v>0</v>
      </c>
    </row>
    <row r="283" spans="1:40" ht="11.25" hidden="1" customHeight="1">
      <c r="A283" s="63" t="s">
        <v>217</v>
      </c>
      <c r="B283" s="128"/>
      <c r="C283" s="53"/>
      <c r="D283" s="7"/>
      <c r="E283" s="8"/>
      <c r="F283" s="6"/>
      <c r="G283" s="7"/>
      <c r="H283" s="8"/>
      <c r="I283" s="12"/>
      <c r="J283" s="7"/>
      <c r="K283" s="53"/>
      <c r="L283" s="53"/>
      <c r="M283" s="53"/>
      <c r="N283" s="53"/>
      <c r="O283" s="38">
        <f t="shared" si="68"/>
        <v>0</v>
      </c>
      <c r="P283" s="38"/>
      <c r="Q283" s="38">
        <f t="shared" si="69"/>
        <v>0</v>
      </c>
      <c r="R283" s="38"/>
      <c r="S283" s="38">
        <f t="shared" si="70"/>
        <v>0</v>
      </c>
      <c r="T283" s="38"/>
      <c r="U283" s="254">
        <f t="shared" si="65"/>
        <v>0</v>
      </c>
      <c r="V283" s="254"/>
      <c r="W283" s="39"/>
      <c r="X283" s="353"/>
      <c r="Y283" s="353"/>
      <c r="Z283" s="365"/>
      <c r="AA283" s="52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52"/>
      <c r="AN283" s="40">
        <f t="shared" si="67"/>
        <v>0</v>
      </c>
    </row>
    <row r="284" spans="1:40" ht="11.25" hidden="1" customHeight="1">
      <c r="A284" s="63" t="s">
        <v>218</v>
      </c>
      <c r="B284" s="128"/>
      <c r="C284" s="53"/>
      <c r="D284" s="7"/>
      <c r="E284" s="8"/>
      <c r="F284" s="6"/>
      <c r="G284" s="7"/>
      <c r="H284" s="8"/>
      <c r="I284" s="12"/>
      <c r="J284" s="7"/>
      <c r="K284" s="53"/>
      <c r="L284" s="53"/>
      <c r="M284" s="53"/>
      <c r="N284" s="53"/>
      <c r="O284" s="38">
        <f t="shared" si="68"/>
        <v>0</v>
      </c>
      <c r="P284" s="38"/>
      <c r="Q284" s="38">
        <f t="shared" si="69"/>
        <v>0</v>
      </c>
      <c r="R284" s="38"/>
      <c r="S284" s="38">
        <f t="shared" si="70"/>
        <v>0</v>
      </c>
      <c r="T284" s="38"/>
      <c r="U284" s="254">
        <f t="shared" si="65"/>
        <v>0</v>
      </c>
      <c r="V284" s="254"/>
      <c r="W284" s="39"/>
      <c r="X284" s="353"/>
      <c r="Y284" s="353"/>
      <c r="Z284" s="365"/>
      <c r="AA284" s="52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52"/>
      <c r="AN284" s="40">
        <f t="shared" si="67"/>
        <v>0</v>
      </c>
    </row>
    <row r="285" spans="1:40" ht="11.25" hidden="1" customHeight="1">
      <c r="A285" s="63" t="s">
        <v>219</v>
      </c>
      <c r="B285" s="128"/>
      <c r="C285" s="53"/>
      <c r="D285" s="7"/>
      <c r="E285" s="8"/>
      <c r="F285" s="6"/>
      <c r="G285" s="7"/>
      <c r="H285" s="8"/>
      <c r="I285" s="12"/>
      <c r="J285" s="7"/>
      <c r="K285" s="53"/>
      <c r="L285" s="53"/>
      <c r="M285" s="53"/>
      <c r="N285" s="53"/>
      <c r="O285" s="38">
        <f t="shared" si="68"/>
        <v>0</v>
      </c>
      <c r="P285" s="38"/>
      <c r="Q285" s="38">
        <f t="shared" si="69"/>
        <v>0</v>
      </c>
      <c r="R285" s="38"/>
      <c r="S285" s="38">
        <f t="shared" si="70"/>
        <v>0</v>
      </c>
      <c r="T285" s="38"/>
      <c r="U285" s="254">
        <f t="shared" si="65"/>
        <v>0</v>
      </c>
      <c r="V285" s="254"/>
      <c r="W285" s="39"/>
      <c r="X285" s="353"/>
      <c r="Y285" s="353"/>
      <c r="Z285" s="365"/>
      <c r="AA285" s="52"/>
      <c r="AB285" s="39"/>
      <c r="AC285" s="39"/>
      <c r="AD285" s="39"/>
      <c r="AE285" s="39"/>
      <c r="AF285" s="39"/>
      <c r="AG285" s="39"/>
      <c r="AH285" s="39"/>
      <c r="AI285" s="39"/>
      <c r="AJ285" s="39"/>
      <c r="AK285" s="39"/>
      <c r="AL285" s="39"/>
      <c r="AM285" s="52"/>
      <c r="AN285" s="40">
        <f t="shared" si="67"/>
        <v>0</v>
      </c>
    </row>
    <row r="286" spans="1:40" ht="11.25" hidden="1" customHeight="1">
      <c r="A286" s="63" t="s">
        <v>220</v>
      </c>
      <c r="B286" s="128"/>
      <c r="C286" s="53"/>
      <c r="D286" s="7"/>
      <c r="E286" s="8"/>
      <c r="F286" s="6"/>
      <c r="G286" s="7"/>
      <c r="H286" s="8"/>
      <c r="I286" s="12"/>
      <c r="J286" s="7"/>
      <c r="K286" s="53"/>
      <c r="L286" s="53"/>
      <c r="M286" s="53"/>
      <c r="N286" s="53"/>
      <c r="O286" s="38">
        <f t="shared" si="68"/>
        <v>0</v>
      </c>
      <c r="P286" s="38"/>
      <c r="Q286" s="38">
        <f t="shared" si="69"/>
        <v>0</v>
      </c>
      <c r="R286" s="38"/>
      <c r="S286" s="38">
        <f t="shared" si="70"/>
        <v>0</v>
      </c>
      <c r="T286" s="38"/>
      <c r="U286" s="254">
        <f t="shared" si="65"/>
        <v>0</v>
      </c>
      <c r="V286" s="254"/>
      <c r="W286" s="39"/>
      <c r="X286" s="353"/>
      <c r="Y286" s="353"/>
      <c r="Z286" s="365"/>
      <c r="AA286" s="52"/>
      <c r="AB286" s="39"/>
      <c r="AC286" s="39"/>
      <c r="AD286" s="39"/>
      <c r="AE286" s="39"/>
      <c r="AF286" s="39"/>
      <c r="AG286" s="39"/>
      <c r="AH286" s="39"/>
      <c r="AI286" s="39"/>
      <c r="AJ286" s="39"/>
      <c r="AK286" s="39"/>
      <c r="AL286" s="39"/>
      <c r="AM286" s="52"/>
      <c r="AN286" s="40">
        <f t="shared" si="67"/>
        <v>0</v>
      </c>
    </row>
    <row r="287" spans="1:40" ht="11.25" hidden="1" customHeight="1">
      <c r="A287" s="63" t="s">
        <v>221</v>
      </c>
      <c r="B287" s="128"/>
      <c r="C287" s="53"/>
      <c r="D287" s="7"/>
      <c r="E287" s="8"/>
      <c r="F287" s="6"/>
      <c r="G287" s="7"/>
      <c r="H287" s="8"/>
      <c r="I287" s="12"/>
      <c r="J287" s="7"/>
      <c r="K287" s="53"/>
      <c r="L287" s="53"/>
      <c r="M287" s="53"/>
      <c r="N287" s="53"/>
      <c r="O287" s="38">
        <f t="shared" si="68"/>
        <v>0</v>
      </c>
      <c r="P287" s="38"/>
      <c r="Q287" s="38">
        <f t="shared" si="69"/>
        <v>0</v>
      </c>
      <c r="R287" s="38"/>
      <c r="S287" s="38">
        <f t="shared" si="70"/>
        <v>0</v>
      </c>
      <c r="T287" s="38"/>
      <c r="U287" s="254">
        <f t="shared" si="65"/>
        <v>0</v>
      </c>
      <c r="V287" s="254"/>
      <c r="W287" s="39"/>
      <c r="X287" s="353"/>
      <c r="Y287" s="353"/>
      <c r="Z287" s="365"/>
      <c r="AA287" s="52"/>
      <c r="AB287" s="39"/>
      <c r="AC287" s="39"/>
      <c r="AD287" s="39"/>
      <c r="AE287" s="39"/>
      <c r="AF287" s="39"/>
      <c r="AG287" s="39"/>
      <c r="AH287" s="39"/>
      <c r="AI287" s="39"/>
      <c r="AJ287" s="39"/>
      <c r="AK287" s="39"/>
      <c r="AL287" s="39"/>
      <c r="AM287" s="52"/>
      <c r="AN287" s="40">
        <f t="shared" si="67"/>
        <v>0</v>
      </c>
    </row>
    <row r="288" spans="1:40" ht="11.25" hidden="1" customHeight="1">
      <c r="A288" s="64"/>
      <c r="B288" s="123"/>
      <c r="C288" s="4"/>
      <c r="D288" s="4"/>
      <c r="E288" s="5"/>
      <c r="F288" s="6"/>
      <c r="G288" s="7"/>
      <c r="H288" s="8"/>
      <c r="I288" s="6"/>
      <c r="J288" s="7"/>
      <c r="K288" s="7"/>
      <c r="L288" s="7"/>
      <c r="M288" s="7"/>
      <c r="N288" s="7"/>
      <c r="O288" s="38"/>
      <c r="P288" s="38"/>
      <c r="Q288" s="38"/>
      <c r="R288" s="38"/>
      <c r="S288" s="38"/>
      <c r="T288" s="38"/>
      <c r="U288" s="254">
        <f t="shared" si="65"/>
        <v>0</v>
      </c>
      <c r="V288" s="254"/>
      <c r="W288" s="39"/>
      <c r="X288" s="353"/>
      <c r="Y288" s="353"/>
      <c r="Z288" s="365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N288" s="40"/>
    </row>
    <row r="289" spans="1:40" ht="24" hidden="1" customHeight="1">
      <c r="A289" s="64"/>
      <c r="B289" s="123"/>
      <c r="C289" s="4"/>
      <c r="D289" s="4"/>
      <c r="E289" s="5"/>
      <c r="F289" s="9"/>
      <c r="G289" s="4"/>
      <c r="H289" s="5"/>
      <c r="I289" s="9"/>
      <c r="J289" s="4"/>
      <c r="K289" s="4"/>
      <c r="L289" s="4"/>
      <c r="M289" s="4"/>
      <c r="N289" s="4"/>
      <c r="O289" s="38"/>
      <c r="P289" s="38"/>
      <c r="Q289" s="38"/>
      <c r="R289" s="38"/>
      <c r="S289" s="38"/>
      <c r="T289" s="38"/>
      <c r="U289" s="254">
        <f t="shared" si="65"/>
        <v>0</v>
      </c>
      <c r="V289" s="254"/>
      <c r="W289" s="39"/>
      <c r="X289" s="353"/>
      <c r="Y289" s="353"/>
      <c r="Z289" s="365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N289" s="40">
        <f t="shared" ref="AN289:AN320" si="71">S289-AM289</f>
        <v>0</v>
      </c>
    </row>
    <row r="290" spans="1:40" ht="11.25" hidden="1" customHeight="1">
      <c r="A290" s="54" t="s">
        <v>222</v>
      </c>
      <c r="B290" s="129"/>
      <c r="C290" s="430">
        <f>COUNTIF(C291:E317,1)+COUNTIF(C291:E317,2)+COUNTIF(C291:E317,3)+COUNTIF(C291:E317,4)+COUNTIF(C291:E317,5)+COUNTIF(C291:E317,6)+COUNTIF(C291:E317,7)+COUNTIF(C291:E317,8)</f>
        <v>0</v>
      </c>
      <c r="D290" s="430"/>
      <c r="E290" s="438"/>
      <c r="F290" s="439">
        <f>COUNTIF(F291:H317,1)+COUNTIF(F291:H317,2)+COUNTIF(F291:H317,3)+COUNTIF(F291:H317,4)+COUNTIF(F291:H317,5)+COUNTIF(F291:H317,6)+COUNTIF(F291:H317,7)+COUNTIF(F291:H317,8)</f>
        <v>0</v>
      </c>
      <c r="G290" s="430"/>
      <c r="H290" s="438"/>
      <c r="I290" s="439">
        <f>COUNTIF(I291:K317,1)+COUNTIF(I291:K317,2)+COUNTIF(I291:K317,3)+COUNTIF(I291:K317,4)+COUNTIF(I291:K317,5)+COUNTIF(I291:K317,6)+COUNTIF(I291:K317,7)+COUNTIF(I291:K317,8)</f>
        <v>0</v>
      </c>
      <c r="J290" s="430"/>
      <c r="K290" s="430"/>
      <c r="L290" s="121"/>
      <c r="M290" s="121"/>
      <c r="N290" s="121"/>
      <c r="O290" s="49">
        <f t="shared" ref="O290:AM290" si="72">SUM(O291:O317)</f>
        <v>0</v>
      </c>
      <c r="P290" s="49"/>
      <c r="Q290" s="49">
        <f t="shared" si="72"/>
        <v>0</v>
      </c>
      <c r="R290" s="49"/>
      <c r="S290" s="49">
        <f t="shared" si="72"/>
        <v>0</v>
      </c>
      <c r="T290" s="49"/>
      <c r="U290" s="254">
        <f t="shared" si="65"/>
        <v>0</v>
      </c>
      <c r="V290" s="254"/>
      <c r="W290" s="49"/>
      <c r="X290" s="49"/>
      <c r="Y290" s="49"/>
      <c r="Z290" s="49"/>
      <c r="AA290" s="49">
        <f t="shared" si="72"/>
        <v>0</v>
      </c>
      <c r="AB290" s="49">
        <f t="shared" si="72"/>
        <v>0</v>
      </c>
      <c r="AC290" s="49">
        <f t="shared" si="72"/>
        <v>0</v>
      </c>
      <c r="AD290" s="49">
        <f t="shared" si="72"/>
        <v>0</v>
      </c>
      <c r="AE290" s="49">
        <f t="shared" si="72"/>
        <v>0</v>
      </c>
      <c r="AF290" s="49">
        <f t="shared" si="72"/>
        <v>0</v>
      </c>
      <c r="AG290" s="49">
        <f t="shared" si="72"/>
        <v>0</v>
      </c>
      <c r="AH290" s="49">
        <f t="shared" si="72"/>
        <v>0</v>
      </c>
      <c r="AI290" s="49">
        <f t="shared" si="72"/>
        <v>0</v>
      </c>
      <c r="AJ290" s="49">
        <f t="shared" si="72"/>
        <v>0</v>
      </c>
      <c r="AK290" s="49">
        <f t="shared" si="72"/>
        <v>0</v>
      </c>
      <c r="AL290" s="49">
        <f t="shared" si="72"/>
        <v>0</v>
      </c>
      <c r="AM290" s="49">
        <f t="shared" si="72"/>
        <v>0</v>
      </c>
      <c r="AN290" s="30">
        <f t="shared" si="71"/>
        <v>0</v>
      </c>
    </row>
    <row r="291" spans="1:40" ht="11.25" hidden="1" customHeight="1">
      <c r="A291" s="63" t="s">
        <v>223</v>
      </c>
      <c r="B291" s="128"/>
      <c r="C291" s="1"/>
      <c r="D291" s="56"/>
      <c r="E291" s="57"/>
      <c r="F291" s="58"/>
      <c r="G291" s="56"/>
      <c r="H291" s="57"/>
      <c r="I291" s="59"/>
      <c r="J291" s="56"/>
      <c r="K291" s="1"/>
      <c r="L291" s="1"/>
      <c r="M291" s="1"/>
      <c r="N291" s="1"/>
      <c r="O291" s="39">
        <f t="shared" ref="O291:O317" si="73">Q291+S291</f>
        <v>0</v>
      </c>
      <c r="P291" s="353"/>
      <c r="Q291" s="39">
        <f t="shared" ref="Q291:Q315" si="74">S291/2</f>
        <v>0</v>
      </c>
      <c r="R291" s="39"/>
      <c r="S291" s="39">
        <f t="shared" ref="S291:S317" si="75">SUM(AB291:AL291)</f>
        <v>0</v>
      </c>
      <c r="T291" s="353"/>
      <c r="U291" s="254">
        <f t="shared" si="65"/>
        <v>0</v>
      </c>
      <c r="V291" s="254"/>
      <c r="W291" s="39"/>
      <c r="X291" s="353"/>
      <c r="Y291" s="353"/>
      <c r="Z291" s="365"/>
      <c r="AA291" s="52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52"/>
      <c r="AN291" s="40">
        <f t="shared" si="71"/>
        <v>0</v>
      </c>
    </row>
    <row r="292" spans="1:40" ht="11.25" hidden="1" customHeight="1">
      <c r="A292" s="63" t="s">
        <v>224</v>
      </c>
      <c r="B292" s="128"/>
      <c r="C292" s="53"/>
      <c r="D292" s="7"/>
      <c r="E292" s="8"/>
      <c r="F292" s="6"/>
      <c r="G292" s="7"/>
      <c r="H292" s="8"/>
      <c r="I292" s="12"/>
      <c r="J292" s="7"/>
      <c r="K292" s="53"/>
      <c r="L292" s="53"/>
      <c r="M292" s="53"/>
      <c r="N292" s="53"/>
      <c r="O292" s="39">
        <f t="shared" si="73"/>
        <v>0</v>
      </c>
      <c r="P292" s="353"/>
      <c r="Q292" s="39">
        <f t="shared" si="74"/>
        <v>0</v>
      </c>
      <c r="R292" s="39"/>
      <c r="S292" s="39">
        <f t="shared" si="75"/>
        <v>0</v>
      </c>
      <c r="T292" s="353"/>
      <c r="U292" s="254">
        <f t="shared" si="65"/>
        <v>0</v>
      </c>
      <c r="V292" s="254"/>
      <c r="W292" s="39"/>
      <c r="X292" s="353"/>
      <c r="Y292" s="353"/>
      <c r="Z292" s="365"/>
      <c r="AA292" s="52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  <c r="AL292" s="39"/>
      <c r="AM292" s="52"/>
      <c r="AN292" s="40">
        <f t="shared" si="71"/>
        <v>0</v>
      </c>
    </row>
    <row r="293" spans="1:40" ht="11.25" hidden="1" customHeight="1">
      <c r="A293" s="63" t="s">
        <v>225</v>
      </c>
      <c r="B293" s="128"/>
      <c r="C293" s="53"/>
      <c r="D293" s="7"/>
      <c r="E293" s="8"/>
      <c r="F293" s="6"/>
      <c r="G293" s="7"/>
      <c r="H293" s="8"/>
      <c r="I293" s="12"/>
      <c r="J293" s="7"/>
      <c r="K293" s="53"/>
      <c r="L293" s="53"/>
      <c r="M293" s="53"/>
      <c r="N293" s="53"/>
      <c r="O293" s="39">
        <f t="shared" si="73"/>
        <v>0</v>
      </c>
      <c r="P293" s="353"/>
      <c r="Q293" s="39">
        <f t="shared" si="74"/>
        <v>0</v>
      </c>
      <c r="R293" s="39"/>
      <c r="S293" s="39">
        <f t="shared" si="75"/>
        <v>0</v>
      </c>
      <c r="T293" s="353"/>
      <c r="U293" s="254">
        <f t="shared" si="65"/>
        <v>0</v>
      </c>
      <c r="V293" s="254"/>
      <c r="W293" s="39"/>
      <c r="X293" s="353"/>
      <c r="Y293" s="353"/>
      <c r="Z293" s="365"/>
      <c r="AA293" s="52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52"/>
      <c r="AN293" s="40">
        <f t="shared" si="71"/>
        <v>0</v>
      </c>
    </row>
    <row r="294" spans="1:40" ht="11.25" hidden="1" customHeight="1">
      <c r="A294" s="63" t="s">
        <v>226</v>
      </c>
      <c r="B294" s="128"/>
      <c r="C294" s="53"/>
      <c r="D294" s="7"/>
      <c r="E294" s="8"/>
      <c r="F294" s="6"/>
      <c r="G294" s="7"/>
      <c r="H294" s="8"/>
      <c r="I294" s="12"/>
      <c r="J294" s="7"/>
      <c r="K294" s="53"/>
      <c r="L294" s="53"/>
      <c r="M294" s="53"/>
      <c r="N294" s="53"/>
      <c r="O294" s="39">
        <f t="shared" si="73"/>
        <v>0</v>
      </c>
      <c r="P294" s="353"/>
      <c r="Q294" s="39">
        <f t="shared" si="74"/>
        <v>0</v>
      </c>
      <c r="R294" s="39"/>
      <c r="S294" s="39">
        <f t="shared" si="75"/>
        <v>0</v>
      </c>
      <c r="T294" s="353"/>
      <c r="U294" s="254">
        <f t="shared" si="65"/>
        <v>0</v>
      </c>
      <c r="V294" s="254"/>
      <c r="W294" s="39"/>
      <c r="X294" s="353"/>
      <c r="Y294" s="353"/>
      <c r="Z294" s="365"/>
      <c r="AA294" s="52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52"/>
      <c r="AN294" s="40">
        <f t="shared" si="71"/>
        <v>0</v>
      </c>
    </row>
    <row r="295" spans="1:40" ht="11.25" hidden="1" customHeight="1">
      <c r="A295" s="63" t="s">
        <v>227</v>
      </c>
      <c r="B295" s="128"/>
      <c r="C295" s="53"/>
      <c r="D295" s="7"/>
      <c r="E295" s="8"/>
      <c r="F295" s="6"/>
      <c r="G295" s="7"/>
      <c r="H295" s="8"/>
      <c r="I295" s="12"/>
      <c r="J295" s="7"/>
      <c r="K295" s="53"/>
      <c r="L295" s="53"/>
      <c r="M295" s="53"/>
      <c r="N295" s="53"/>
      <c r="O295" s="39">
        <f t="shared" si="73"/>
        <v>0</v>
      </c>
      <c r="P295" s="353"/>
      <c r="Q295" s="39">
        <f t="shared" si="74"/>
        <v>0</v>
      </c>
      <c r="R295" s="39"/>
      <c r="S295" s="39">
        <f t="shared" si="75"/>
        <v>0</v>
      </c>
      <c r="T295" s="353"/>
      <c r="U295" s="254">
        <f t="shared" si="65"/>
        <v>0</v>
      </c>
      <c r="V295" s="254"/>
      <c r="W295" s="39"/>
      <c r="X295" s="353"/>
      <c r="Y295" s="353"/>
      <c r="Z295" s="365"/>
      <c r="AA295" s="52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52"/>
      <c r="AN295" s="40">
        <f t="shared" si="71"/>
        <v>0</v>
      </c>
    </row>
    <row r="296" spans="1:40" ht="11.25" hidden="1" customHeight="1">
      <c r="A296" s="63" t="s">
        <v>228</v>
      </c>
      <c r="B296" s="128"/>
      <c r="C296" s="53"/>
      <c r="D296" s="7"/>
      <c r="E296" s="8"/>
      <c r="F296" s="6"/>
      <c r="G296" s="7"/>
      <c r="H296" s="8"/>
      <c r="I296" s="12"/>
      <c r="J296" s="7"/>
      <c r="K296" s="53"/>
      <c r="L296" s="53"/>
      <c r="M296" s="53"/>
      <c r="N296" s="53"/>
      <c r="O296" s="39">
        <f t="shared" si="73"/>
        <v>0</v>
      </c>
      <c r="P296" s="353"/>
      <c r="Q296" s="39">
        <f t="shared" si="74"/>
        <v>0</v>
      </c>
      <c r="R296" s="39"/>
      <c r="S296" s="39">
        <f t="shared" si="75"/>
        <v>0</v>
      </c>
      <c r="T296" s="353"/>
      <c r="U296" s="254">
        <f t="shared" si="65"/>
        <v>0</v>
      </c>
      <c r="V296" s="254"/>
      <c r="W296" s="39"/>
      <c r="X296" s="353"/>
      <c r="Y296" s="353"/>
      <c r="Z296" s="365"/>
      <c r="AA296" s="52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52"/>
      <c r="AN296" s="40">
        <f t="shared" si="71"/>
        <v>0</v>
      </c>
    </row>
    <row r="297" spans="1:40" ht="11.25" hidden="1" customHeight="1">
      <c r="A297" s="63" t="s">
        <v>229</v>
      </c>
      <c r="B297" s="128"/>
      <c r="C297" s="53"/>
      <c r="D297" s="7"/>
      <c r="E297" s="8"/>
      <c r="F297" s="6"/>
      <c r="G297" s="7"/>
      <c r="H297" s="8"/>
      <c r="I297" s="12"/>
      <c r="J297" s="7"/>
      <c r="K297" s="53"/>
      <c r="L297" s="53"/>
      <c r="M297" s="53"/>
      <c r="N297" s="53"/>
      <c r="O297" s="39">
        <f t="shared" si="73"/>
        <v>0</v>
      </c>
      <c r="P297" s="353"/>
      <c r="Q297" s="39">
        <f t="shared" si="74"/>
        <v>0</v>
      </c>
      <c r="R297" s="39"/>
      <c r="S297" s="39">
        <f t="shared" si="75"/>
        <v>0</v>
      </c>
      <c r="T297" s="353"/>
      <c r="U297" s="254">
        <f t="shared" si="65"/>
        <v>0</v>
      </c>
      <c r="V297" s="254"/>
      <c r="W297" s="39"/>
      <c r="X297" s="353"/>
      <c r="Y297" s="353"/>
      <c r="Z297" s="365"/>
      <c r="AA297" s="52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52"/>
      <c r="AN297" s="40">
        <f t="shared" si="71"/>
        <v>0</v>
      </c>
    </row>
    <row r="298" spans="1:40" ht="11.25" hidden="1" customHeight="1">
      <c r="A298" s="63" t="s">
        <v>230</v>
      </c>
      <c r="B298" s="128"/>
      <c r="C298" s="53"/>
      <c r="D298" s="7"/>
      <c r="E298" s="8"/>
      <c r="F298" s="6"/>
      <c r="G298" s="7"/>
      <c r="H298" s="8"/>
      <c r="I298" s="12"/>
      <c r="J298" s="7"/>
      <c r="K298" s="53"/>
      <c r="L298" s="53"/>
      <c r="M298" s="53"/>
      <c r="N298" s="53"/>
      <c r="O298" s="39">
        <f t="shared" si="73"/>
        <v>0</v>
      </c>
      <c r="P298" s="353"/>
      <c r="Q298" s="39">
        <f t="shared" si="74"/>
        <v>0</v>
      </c>
      <c r="R298" s="39"/>
      <c r="S298" s="39">
        <f t="shared" si="75"/>
        <v>0</v>
      </c>
      <c r="T298" s="353"/>
      <c r="U298" s="254">
        <f t="shared" si="65"/>
        <v>0</v>
      </c>
      <c r="V298" s="254"/>
      <c r="W298" s="39"/>
      <c r="X298" s="353"/>
      <c r="Y298" s="353"/>
      <c r="Z298" s="365"/>
      <c r="AA298" s="52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52"/>
      <c r="AN298" s="40">
        <f t="shared" si="71"/>
        <v>0</v>
      </c>
    </row>
    <row r="299" spans="1:40" ht="11.25" hidden="1" customHeight="1">
      <c r="A299" s="63" t="s">
        <v>231</v>
      </c>
      <c r="B299" s="128"/>
      <c r="C299" s="53"/>
      <c r="D299" s="7"/>
      <c r="E299" s="8"/>
      <c r="F299" s="6"/>
      <c r="G299" s="7"/>
      <c r="H299" s="8"/>
      <c r="I299" s="12"/>
      <c r="J299" s="7"/>
      <c r="K299" s="53"/>
      <c r="L299" s="53"/>
      <c r="M299" s="53"/>
      <c r="N299" s="53"/>
      <c r="O299" s="39">
        <f t="shared" si="73"/>
        <v>0</v>
      </c>
      <c r="P299" s="353"/>
      <c r="Q299" s="39">
        <f t="shared" si="74"/>
        <v>0</v>
      </c>
      <c r="R299" s="39"/>
      <c r="S299" s="39">
        <f t="shared" si="75"/>
        <v>0</v>
      </c>
      <c r="T299" s="353"/>
      <c r="U299" s="254">
        <f t="shared" si="65"/>
        <v>0</v>
      </c>
      <c r="V299" s="254"/>
      <c r="W299" s="39"/>
      <c r="X299" s="353"/>
      <c r="Y299" s="353"/>
      <c r="Z299" s="365"/>
      <c r="AA299" s="52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52"/>
      <c r="AN299" s="40">
        <f t="shared" si="71"/>
        <v>0</v>
      </c>
    </row>
    <row r="300" spans="1:40" ht="11.25" hidden="1" customHeight="1">
      <c r="A300" s="63" t="s">
        <v>232</v>
      </c>
      <c r="B300" s="128"/>
      <c r="C300" s="53"/>
      <c r="D300" s="7"/>
      <c r="E300" s="8"/>
      <c r="F300" s="6"/>
      <c r="G300" s="7"/>
      <c r="H300" s="8"/>
      <c r="I300" s="12"/>
      <c r="J300" s="7"/>
      <c r="K300" s="53"/>
      <c r="L300" s="53"/>
      <c r="M300" s="53"/>
      <c r="N300" s="53"/>
      <c r="O300" s="39">
        <f t="shared" si="73"/>
        <v>0</v>
      </c>
      <c r="P300" s="353"/>
      <c r="Q300" s="39">
        <f t="shared" si="74"/>
        <v>0</v>
      </c>
      <c r="R300" s="39"/>
      <c r="S300" s="39">
        <f t="shared" si="75"/>
        <v>0</v>
      </c>
      <c r="T300" s="353"/>
      <c r="U300" s="254">
        <f t="shared" si="65"/>
        <v>0</v>
      </c>
      <c r="V300" s="254"/>
      <c r="W300" s="39"/>
      <c r="X300" s="353"/>
      <c r="Y300" s="353"/>
      <c r="Z300" s="365"/>
      <c r="AA300" s="52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52"/>
      <c r="AN300" s="40">
        <f t="shared" si="71"/>
        <v>0</v>
      </c>
    </row>
    <row r="301" spans="1:40" ht="11.25" hidden="1" customHeight="1">
      <c r="A301" s="63" t="s">
        <v>233</v>
      </c>
      <c r="B301" s="128"/>
      <c r="C301" s="53"/>
      <c r="D301" s="7"/>
      <c r="E301" s="8"/>
      <c r="F301" s="6"/>
      <c r="G301" s="7"/>
      <c r="H301" s="8"/>
      <c r="I301" s="12"/>
      <c r="J301" s="7"/>
      <c r="K301" s="53"/>
      <c r="L301" s="53"/>
      <c r="M301" s="53"/>
      <c r="N301" s="53"/>
      <c r="O301" s="39">
        <f t="shared" si="73"/>
        <v>0</v>
      </c>
      <c r="P301" s="353"/>
      <c r="Q301" s="39">
        <f t="shared" si="74"/>
        <v>0</v>
      </c>
      <c r="R301" s="39"/>
      <c r="S301" s="39">
        <f t="shared" si="75"/>
        <v>0</v>
      </c>
      <c r="T301" s="353"/>
      <c r="U301" s="254">
        <f t="shared" si="65"/>
        <v>0</v>
      </c>
      <c r="V301" s="254"/>
      <c r="W301" s="39"/>
      <c r="X301" s="353"/>
      <c r="Y301" s="353"/>
      <c r="Z301" s="365"/>
      <c r="AA301" s="52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  <c r="AM301" s="52"/>
      <c r="AN301" s="40">
        <f t="shared" si="71"/>
        <v>0</v>
      </c>
    </row>
    <row r="302" spans="1:40" ht="11.25" hidden="1" customHeight="1">
      <c r="A302" s="63" t="s">
        <v>234</v>
      </c>
      <c r="B302" s="128"/>
      <c r="C302" s="53"/>
      <c r="D302" s="7"/>
      <c r="E302" s="8"/>
      <c r="F302" s="6"/>
      <c r="G302" s="7"/>
      <c r="H302" s="8"/>
      <c r="I302" s="12"/>
      <c r="J302" s="7"/>
      <c r="K302" s="53"/>
      <c r="L302" s="53"/>
      <c r="M302" s="53"/>
      <c r="N302" s="53"/>
      <c r="O302" s="39">
        <f t="shared" si="73"/>
        <v>0</v>
      </c>
      <c r="P302" s="353"/>
      <c r="Q302" s="39">
        <f t="shared" si="74"/>
        <v>0</v>
      </c>
      <c r="R302" s="39"/>
      <c r="S302" s="39">
        <f t="shared" si="75"/>
        <v>0</v>
      </c>
      <c r="T302" s="353"/>
      <c r="U302" s="254">
        <f t="shared" si="65"/>
        <v>0</v>
      </c>
      <c r="V302" s="254"/>
      <c r="W302" s="39"/>
      <c r="X302" s="353"/>
      <c r="Y302" s="353"/>
      <c r="Z302" s="365"/>
      <c r="AA302" s="52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  <c r="AM302" s="52"/>
      <c r="AN302" s="40">
        <f t="shared" si="71"/>
        <v>0</v>
      </c>
    </row>
    <row r="303" spans="1:40" ht="11.25" hidden="1" customHeight="1">
      <c r="A303" s="63" t="s">
        <v>235</v>
      </c>
      <c r="B303" s="128"/>
      <c r="C303" s="53"/>
      <c r="D303" s="7"/>
      <c r="E303" s="8"/>
      <c r="F303" s="6"/>
      <c r="G303" s="7"/>
      <c r="H303" s="8"/>
      <c r="I303" s="12"/>
      <c r="J303" s="7"/>
      <c r="K303" s="53"/>
      <c r="L303" s="53"/>
      <c r="M303" s="53"/>
      <c r="N303" s="53"/>
      <c r="O303" s="39">
        <f t="shared" si="73"/>
        <v>0</v>
      </c>
      <c r="P303" s="353"/>
      <c r="Q303" s="39">
        <f t="shared" si="74"/>
        <v>0</v>
      </c>
      <c r="R303" s="39"/>
      <c r="S303" s="39">
        <f t="shared" si="75"/>
        <v>0</v>
      </c>
      <c r="T303" s="353"/>
      <c r="U303" s="254">
        <f t="shared" si="65"/>
        <v>0</v>
      </c>
      <c r="V303" s="254"/>
      <c r="W303" s="39"/>
      <c r="X303" s="353"/>
      <c r="Y303" s="353"/>
      <c r="Z303" s="365"/>
      <c r="AA303" s="52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52"/>
      <c r="AN303" s="40">
        <f t="shared" si="71"/>
        <v>0</v>
      </c>
    </row>
    <row r="304" spans="1:40" ht="11.25" hidden="1" customHeight="1">
      <c r="A304" s="63" t="s">
        <v>236</v>
      </c>
      <c r="B304" s="128"/>
      <c r="C304" s="53"/>
      <c r="D304" s="7"/>
      <c r="E304" s="8"/>
      <c r="F304" s="6"/>
      <c r="G304" s="7"/>
      <c r="H304" s="8"/>
      <c r="I304" s="12"/>
      <c r="J304" s="7"/>
      <c r="K304" s="53"/>
      <c r="L304" s="53"/>
      <c r="M304" s="53"/>
      <c r="N304" s="53"/>
      <c r="O304" s="39">
        <f t="shared" si="73"/>
        <v>0</v>
      </c>
      <c r="P304" s="353"/>
      <c r="Q304" s="39">
        <f t="shared" si="74"/>
        <v>0</v>
      </c>
      <c r="R304" s="39"/>
      <c r="S304" s="39">
        <f t="shared" si="75"/>
        <v>0</v>
      </c>
      <c r="T304" s="353"/>
      <c r="U304" s="254">
        <f t="shared" si="65"/>
        <v>0</v>
      </c>
      <c r="V304" s="254"/>
      <c r="W304" s="39"/>
      <c r="X304" s="353"/>
      <c r="Y304" s="353"/>
      <c r="Z304" s="365"/>
      <c r="AA304" s="52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52"/>
      <c r="AN304" s="40">
        <f t="shared" si="71"/>
        <v>0</v>
      </c>
    </row>
    <row r="305" spans="1:40" ht="11.25" hidden="1" customHeight="1">
      <c r="A305" s="63" t="s">
        <v>237</v>
      </c>
      <c r="B305" s="128"/>
      <c r="C305" s="53"/>
      <c r="D305" s="7"/>
      <c r="E305" s="8"/>
      <c r="F305" s="6"/>
      <c r="G305" s="7"/>
      <c r="H305" s="8"/>
      <c r="I305" s="12"/>
      <c r="J305" s="7"/>
      <c r="K305" s="53"/>
      <c r="L305" s="53"/>
      <c r="M305" s="53"/>
      <c r="N305" s="53"/>
      <c r="O305" s="39">
        <f t="shared" si="73"/>
        <v>0</v>
      </c>
      <c r="P305" s="353"/>
      <c r="Q305" s="39">
        <f t="shared" si="74"/>
        <v>0</v>
      </c>
      <c r="R305" s="39"/>
      <c r="S305" s="39">
        <f t="shared" si="75"/>
        <v>0</v>
      </c>
      <c r="T305" s="353"/>
      <c r="U305" s="254">
        <f t="shared" si="65"/>
        <v>0</v>
      </c>
      <c r="V305" s="254"/>
      <c r="W305" s="39"/>
      <c r="X305" s="353"/>
      <c r="Y305" s="353"/>
      <c r="Z305" s="365"/>
      <c r="AA305" s="52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  <c r="AM305" s="52"/>
      <c r="AN305" s="40">
        <f t="shared" si="71"/>
        <v>0</v>
      </c>
    </row>
    <row r="306" spans="1:40" ht="11.25" hidden="1" customHeight="1">
      <c r="A306" s="63" t="s">
        <v>238</v>
      </c>
      <c r="B306" s="128"/>
      <c r="C306" s="53"/>
      <c r="D306" s="7"/>
      <c r="E306" s="8"/>
      <c r="F306" s="6"/>
      <c r="G306" s="7"/>
      <c r="H306" s="8"/>
      <c r="I306" s="12"/>
      <c r="J306" s="7"/>
      <c r="K306" s="53"/>
      <c r="L306" s="53"/>
      <c r="M306" s="53"/>
      <c r="N306" s="53"/>
      <c r="O306" s="39">
        <f t="shared" si="73"/>
        <v>0</v>
      </c>
      <c r="P306" s="353"/>
      <c r="Q306" s="39">
        <f t="shared" si="74"/>
        <v>0</v>
      </c>
      <c r="R306" s="39"/>
      <c r="S306" s="39">
        <f t="shared" si="75"/>
        <v>0</v>
      </c>
      <c r="T306" s="353"/>
      <c r="U306" s="254">
        <f t="shared" si="65"/>
        <v>0</v>
      </c>
      <c r="V306" s="254"/>
      <c r="W306" s="39"/>
      <c r="X306" s="353"/>
      <c r="Y306" s="353"/>
      <c r="Z306" s="365"/>
      <c r="AA306" s="52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  <c r="AL306" s="39"/>
      <c r="AM306" s="52"/>
      <c r="AN306" s="40">
        <f t="shared" si="71"/>
        <v>0</v>
      </c>
    </row>
    <row r="307" spans="1:40" ht="11.25" hidden="1" customHeight="1">
      <c r="A307" s="63" t="s">
        <v>239</v>
      </c>
      <c r="B307" s="128"/>
      <c r="C307" s="53"/>
      <c r="D307" s="7"/>
      <c r="E307" s="8"/>
      <c r="F307" s="6"/>
      <c r="G307" s="7"/>
      <c r="H307" s="8"/>
      <c r="I307" s="12"/>
      <c r="J307" s="7"/>
      <c r="K307" s="53"/>
      <c r="L307" s="53"/>
      <c r="M307" s="53"/>
      <c r="N307" s="53"/>
      <c r="O307" s="39">
        <f t="shared" si="73"/>
        <v>0</v>
      </c>
      <c r="P307" s="353"/>
      <c r="Q307" s="39">
        <f t="shared" si="74"/>
        <v>0</v>
      </c>
      <c r="R307" s="39"/>
      <c r="S307" s="39">
        <f t="shared" si="75"/>
        <v>0</v>
      </c>
      <c r="T307" s="353"/>
      <c r="U307" s="254">
        <f t="shared" si="65"/>
        <v>0</v>
      </c>
      <c r="V307" s="254"/>
      <c r="W307" s="39"/>
      <c r="X307" s="353"/>
      <c r="Y307" s="353"/>
      <c r="Z307" s="365"/>
      <c r="AA307" s="52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  <c r="AL307" s="39"/>
      <c r="AM307" s="52"/>
      <c r="AN307" s="40">
        <f t="shared" si="71"/>
        <v>0</v>
      </c>
    </row>
    <row r="308" spans="1:40" ht="11.25" hidden="1" customHeight="1">
      <c r="A308" s="63" t="s">
        <v>240</v>
      </c>
      <c r="B308" s="128"/>
      <c r="C308" s="53"/>
      <c r="D308" s="7"/>
      <c r="E308" s="8"/>
      <c r="F308" s="6"/>
      <c r="G308" s="7"/>
      <c r="H308" s="8"/>
      <c r="I308" s="12"/>
      <c r="J308" s="7"/>
      <c r="K308" s="53"/>
      <c r="L308" s="53"/>
      <c r="M308" s="53"/>
      <c r="N308" s="53"/>
      <c r="O308" s="39">
        <f t="shared" si="73"/>
        <v>0</v>
      </c>
      <c r="P308" s="353"/>
      <c r="Q308" s="39">
        <f t="shared" si="74"/>
        <v>0</v>
      </c>
      <c r="R308" s="39"/>
      <c r="S308" s="39">
        <f t="shared" si="75"/>
        <v>0</v>
      </c>
      <c r="T308" s="353"/>
      <c r="U308" s="254">
        <f t="shared" si="65"/>
        <v>0</v>
      </c>
      <c r="V308" s="254"/>
      <c r="W308" s="39"/>
      <c r="X308" s="353"/>
      <c r="Y308" s="353"/>
      <c r="Z308" s="365"/>
      <c r="AA308" s="52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52"/>
      <c r="AN308" s="40">
        <f t="shared" si="71"/>
        <v>0</v>
      </c>
    </row>
    <row r="309" spans="1:40" ht="11.25" hidden="1" customHeight="1">
      <c r="A309" s="63" t="s">
        <v>241</v>
      </c>
      <c r="B309" s="128"/>
      <c r="C309" s="53"/>
      <c r="D309" s="7"/>
      <c r="E309" s="8"/>
      <c r="F309" s="6"/>
      <c r="G309" s="7"/>
      <c r="H309" s="8"/>
      <c r="I309" s="12"/>
      <c r="J309" s="7"/>
      <c r="K309" s="53"/>
      <c r="L309" s="53"/>
      <c r="M309" s="53"/>
      <c r="N309" s="53"/>
      <c r="O309" s="39">
        <f t="shared" si="73"/>
        <v>0</v>
      </c>
      <c r="P309" s="353"/>
      <c r="Q309" s="39">
        <f t="shared" si="74"/>
        <v>0</v>
      </c>
      <c r="R309" s="39"/>
      <c r="S309" s="39">
        <f t="shared" si="75"/>
        <v>0</v>
      </c>
      <c r="T309" s="353"/>
      <c r="U309" s="254">
        <f t="shared" si="65"/>
        <v>0</v>
      </c>
      <c r="V309" s="254"/>
      <c r="W309" s="39"/>
      <c r="X309" s="353"/>
      <c r="Y309" s="353"/>
      <c r="Z309" s="365"/>
      <c r="AA309" s="52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52"/>
      <c r="AN309" s="40">
        <f t="shared" si="71"/>
        <v>0</v>
      </c>
    </row>
    <row r="310" spans="1:40" ht="11.25" hidden="1" customHeight="1">
      <c r="A310" s="63" t="s">
        <v>242</v>
      </c>
      <c r="B310" s="128"/>
      <c r="C310" s="53"/>
      <c r="D310" s="7"/>
      <c r="E310" s="8"/>
      <c r="F310" s="6"/>
      <c r="G310" s="7"/>
      <c r="H310" s="8"/>
      <c r="I310" s="12"/>
      <c r="J310" s="7"/>
      <c r="K310" s="53"/>
      <c r="L310" s="53"/>
      <c r="M310" s="53"/>
      <c r="N310" s="53"/>
      <c r="O310" s="39">
        <f t="shared" si="73"/>
        <v>0</v>
      </c>
      <c r="P310" s="353"/>
      <c r="Q310" s="39">
        <f t="shared" si="74"/>
        <v>0</v>
      </c>
      <c r="R310" s="39"/>
      <c r="S310" s="39">
        <f t="shared" si="75"/>
        <v>0</v>
      </c>
      <c r="T310" s="353"/>
      <c r="U310" s="254">
        <f t="shared" si="65"/>
        <v>0</v>
      </c>
      <c r="V310" s="254"/>
      <c r="W310" s="39"/>
      <c r="X310" s="353"/>
      <c r="Y310" s="353"/>
      <c r="Z310" s="365"/>
      <c r="AA310" s="52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  <c r="AL310" s="39"/>
      <c r="AM310" s="52"/>
      <c r="AN310" s="40">
        <f t="shared" si="71"/>
        <v>0</v>
      </c>
    </row>
    <row r="311" spans="1:40" ht="11.25" hidden="1" customHeight="1">
      <c r="A311" s="63" t="s">
        <v>243</v>
      </c>
      <c r="B311" s="128"/>
      <c r="C311" s="53"/>
      <c r="D311" s="7"/>
      <c r="E311" s="8"/>
      <c r="F311" s="6"/>
      <c r="G311" s="7"/>
      <c r="H311" s="8"/>
      <c r="I311" s="12"/>
      <c r="J311" s="7"/>
      <c r="K311" s="53"/>
      <c r="L311" s="53"/>
      <c r="M311" s="53"/>
      <c r="N311" s="53"/>
      <c r="O311" s="39">
        <f t="shared" si="73"/>
        <v>0</v>
      </c>
      <c r="P311" s="353"/>
      <c r="Q311" s="39">
        <f t="shared" si="74"/>
        <v>0</v>
      </c>
      <c r="R311" s="39"/>
      <c r="S311" s="39">
        <f t="shared" si="75"/>
        <v>0</v>
      </c>
      <c r="T311" s="353"/>
      <c r="U311" s="254">
        <f t="shared" si="65"/>
        <v>0</v>
      </c>
      <c r="V311" s="254"/>
      <c r="W311" s="39"/>
      <c r="X311" s="353"/>
      <c r="Y311" s="353"/>
      <c r="Z311" s="365"/>
      <c r="AA311" s="52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  <c r="AL311" s="39"/>
      <c r="AM311" s="52"/>
      <c r="AN311" s="40">
        <f t="shared" si="71"/>
        <v>0</v>
      </c>
    </row>
    <row r="312" spans="1:40" ht="11.25" hidden="1" customHeight="1">
      <c r="A312" s="63" t="s">
        <v>244</v>
      </c>
      <c r="B312" s="128"/>
      <c r="C312" s="53"/>
      <c r="D312" s="7"/>
      <c r="E312" s="8"/>
      <c r="F312" s="6"/>
      <c r="G312" s="7"/>
      <c r="H312" s="8"/>
      <c r="I312" s="12"/>
      <c r="J312" s="7"/>
      <c r="K312" s="53"/>
      <c r="L312" s="53"/>
      <c r="M312" s="53"/>
      <c r="N312" s="53"/>
      <c r="O312" s="39">
        <f t="shared" si="73"/>
        <v>0</v>
      </c>
      <c r="P312" s="353"/>
      <c r="Q312" s="39">
        <f t="shared" si="74"/>
        <v>0</v>
      </c>
      <c r="R312" s="39"/>
      <c r="S312" s="39">
        <f t="shared" si="75"/>
        <v>0</v>
      </c>
      <c r="T312" s="353"/>
      <c r="U312" s="254">
        <f t="shared" si="65"/>
        <v>0</v>
      </c>
      <c r="V312" s="254"/>
      <c r="W312" s="39"/>
      <c r="X312" s="353"/>
      <c r="Y312" s="353"/>
      <c r="Z312" s="365"/>
      <c r="AA312" s="52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52"/>
      <c r="AN312" s="40">
        <f t="shared" si="71"/>
        <v>0</v>
      </c>
    </row>
    <row r="313" spans="1:40" ht="11.25" hidden="1" customHeight="1">
      <c r="A313" s="63" t="s">
        <v>245</v>
      </c>
      <c r="B313" s="128"/>
      <c r="C313" s="53"/>
      <c r="D313" s="7"/>
      <c r="E313" s="8"/>
      <c r="F313" s="6"/>
      <c r="G313" s="7"/>
      <c r="H313" s="8"/>
      <c r="I313" s="12"/>
      <c r="J313" s="7"/>
      <c r="K313" s="53"/>
      <c r="L313" s="53"/>
      <c r="M313" s="53"/>
      <c r="N313" s="53"/>
      <c r="O313" s="39">
        <f t="shared" si="73"/>
        <v>0</v>
      </c>
      <c r="P313" s="353"/>
      <c r="Q313" s="39">
        <f t="shared" si="74"/>
        <v>0</v>
      </c>
      <c r="R313" s="39"/>
      <c r="S313" s="39">
        <f t="shared" si="75"/>
        <v>0</v>
      </c>
      <c r="T313" s="353"/>
      <c r="U313" s="254">
        <f t="shared" si="65"/>
        <v>0</v>
      </c>
      <c r="V313" s="254"/>
      <c r="W313" s="39"/>
      <c r="X313" s="353"/>
      <c r="Y313" s="353"/>
      <c r="Z313" s="365"/>
      <c r="AA313" s="52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52"/>
      <c r="AN313" s="40">
        <f t="shared" si="71"/>
        <v>0</v>
      </c>
    </row>
    <row r="314" spans="1:40" ht="11.25" hidden="1" customHeight="1">
      <c r="A314" s="63" t="s">
        <v>246</v>
      </c>
      <c r="B314" s="128"/>
      <c r="C314" s="53"/>
      <c r="D314" s="7"/>
      <c r="E314" s="8"/>
      <c r="F314" s="6"/>
      <c r="G314" s="7"/>
      <c r="H314" s="8"/>
      <c r="I314" s="12"/>
      <c r="J314" s="7"/>
      <c r="K314" s="53"/>
      <c r="L314" s="53"/>
      <c r="M314" s="53"/>
      <c r="N314" s="53"/>
      <c r="O314" s="39">
        <f t="shared" si="73"/>
        <v>0</v>
      </c>
      <c r="P314" s="353"/>
      <c r="Q314" s="39">
        <f t="shared" si="74"/>
        <v>0</v>
      </c>
      <c r="R314" s="39"/>
      <c r="S314" s="39">
        <f t="shared" si="75"/>
        <v>0</v>
      </c>
      <c r="T314" s="353"/>
      <c r="U314" s="254">
        <f t="shared" si="65"/>
        <v>0</v>
      </c>
      <c r="V314" s="254"/>
      <c r="W314" s="39"/>
      <c r="X314" s="353"/>
      <c r="Y314" s="353"/>
      <c r="Z314" s="365"/>
      <c r="AA314" s="52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52"/>
      <c r="AN314" s="40">
        <f t="shared" si="71"/>
        <v>0</v>
      </c>
    </row>
    <row r="315" spans="1:40" ht="11.25" hidden="1" customHeight="1">
      <c r="A315" s="63" t="s">
        <v>247</v>
      </c>
      <c r="B315" s="128"/>
      <c r="C315" s="53"/>
      <c r="D315" s="7"/>
      <c r="E315" s="8"/>
      <c r="F315" s="6"/>
      <c r="G315" s="7"/>
      <c r="H315" s="8"/>
      <c r="I315" s="12"/>
      <c r="J315" s="7"/>
      <c r="K315" s="53"/>
      <c r="L315" s="53"/>
      <c r="M315" s="53"/>
      <c r="N315" s="53"/>
      <c r="O315" s="39">
        <f t="shared" si="73"/>
        <v>0</v>
      </c>
      <c r="P315" s="353"/>
      <c r="Q315" s="39">
        <f t="shared" si="74"/>
        <v>0</v>
      </c>
      <c r="R315" s="39"/>
      <c r="S315" s="39">
        <f t="shared" si="75"/>
        <v>0</v>
      </c>
      <c r="T315" s="353"/>
      <c r="U315" s="254">
        <f t="shared" si="65"/>
        <v>0</v>
      </c>
      <c r="V315" s="254"/>
      <c r="W315" s="39"/>
      <c r="X315" s="353"/>
      <c r="Y315" s="353"/>
      <c r="Z315" s="365"/>
      <c r="AA315" s="52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  <c r="AL315" s="39"/>
      <c r="AM315" s="52"/>
      <c r="AN315" s="40">
        <f t="shared" si="71"/>
        <v>0</v>
      </c>
    </row>
    <row r="316" spans="1:40" ht="11.25" hidden="1" customHeight="1">
      <c r="A316" s="64" t="s">
        <v>248</v>
      </c>
      <c r="B316" s="123"/>
      <c r="C316" s="4"/>
      <c r="D316" s="4"/>
      <c r="E316" s="5"/>
      <c r="F316" s="6"/>
      <c r="G316" s="7"/>
      <c r="H316" s="8"/>
      <c r="I316" s="6"/>
      <c r="J316" s="7"/>
      <c r="K316" s="7"/>
      <c r="L316" s="7"/>
      <c r="M316" s="7"/>
      <c r="N316" s="7"/>
      <c r="O316" s="39">
        <f t="shared" si="73"/>
        <v>0</v>
      </c>
      <c r="P316" s="353"/>
      <c r="Q316" s="39"/>
      <c r="R316" s="39"/>
      <c r="S316" s="39">
        <f t="shared" si="75"/>
        <v>0</v>
      </c>
      <c r="T316" s="353"/>
      <c r="U316" s="254">
        <f t="shared" si="65"/>
        <v>0</v>
      </c>
      <c r="V316" s="254"/>
      <c r="W316" s="39"/>
      <c r="X316" s="353"/>
      <c r="Y316" s="353"/>
      <c r="Z316" s="365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N316" s="40">
        <f t="shared" si="71"/>
        <v>0</v>
      </c>
    </row>
    <row r="317" spans="1:40" ht="11.25" hidden="1" customHeight="1">
      <c r="A317" s="64" t="s">
        <v>249</v>
      </c>
      <c r="B317" s="130"/>
      <c r="C317" s="4"/>
      <c r="D317" s="4"/>
      <c r="E317" s="5"/>
      <c r="F317" s="9"/>
      <c r="G317" s="4"/>
      <c r="H317" s="5"/>
      <c r="I317" s="9"/>
      <c r="J317" s="4"/>
      <c r="K317" s="4"/>
      <c r="L317" s="4"/>
      <c r="M317" s="4"/>
      <c r="N317" s="4"/>
      <c r="O317" s="39">
        <f t="shared" si="73"/>
        <v>0</v>
      </c>
      <c r="P317" s="353"/>
      <c r="Q317" s="39"/>
      <c r="R317" s="39"/>
      <c r="S317" s="39">
        <f t="shared" si="75"/>
        <v>0</v>
      </c>
      <c r="T317" s="353"/>
      <c r="U317" s="254">
        <f t="shared" si="65"/>
        <v>0</v>
      </c>
      <c r="V317" s="254"/>
      <c r="W317" s="39"/>
      <c r="X317" s="353"/>
      <c r="Y317" s="353"/>
      <c r="Z317" s="365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39"/>
      <c r="AL317" s="39"/>
      <c r="AN317" s="40">
        <f t="shared" si="71"/>
        <v>0</v>
      </c>
    </row>
    <row r="318" spans="1:40" ht="11.25" hidden="1" customHeight="1">
      <c r="A318" s="54" t="s">
        <v>250</v>
      </c>
      <c r="B318" s="129"/>
      <c r="C318" s="430">
        <f>COUNTIF(C319:E345,1)+COUNTIF(C319:E345,2)+COUNTIF(C319:E345,3)+COUNTIF(C319:E345,4)+COUNTIF(C319:E345,5)+COUNTIF(C319:E345,6)+COUNTIF(C319:E345,7)+COUNTIF(C319:E345,8)</f>
        <v>0</v>
      </c>
      <c r="D318" s="430"/>
      <c r="E318" s="438"/>
      <c r="F318" s="439">
        <f>COUNTIF(F319:H345,1)+COUNTIF(F319:H345,2)+COUNTIF(F319:H345,3)+COUNTIF(F319:H345,4)+COUNTIF(F319:H345,5)+COUNTIF(F319:H345,6)+COUNTIF(F319:H345,7)+COUNTIF(F319:H345,8)</f>
        <v>0</v>
      </c>
      <c r="G318" s="430"/>
      <c r="H318" s="438"/>
      <c r="I318" s="439">
        <f>COUNTIF(I319:K345,1)+COUNTIF(I319:K345,2)+COUNTIF(I319:K345,3)+COUNTIF(I319:K345,4)+COUNTIF(I319:K345,5)+COUNTIF(I319:K345,6)+COUNTIF(I319:K345,7)+COUNTIF(I319:K345,8)</f>
        <v>0</v>
      </c>
      <c r="J318" s="430"/>
      <c r="K318" s="430"/>
      <c r="L318" s="121"/>
      <c r="M318" s="121"/>
      <c r="N318" s="121"/>
      <c r="O318" s="49">
        <f t="shared" ref="O318:AM318" si="76">SUM(O319:O345)</f>
        <v>0</v>
      </c>
      <c r="P318" s="49"/>
      <c r="Q318" s="49">
        <f t="shared" si="76"/>
        <v>0</v>
      </c>
      <c r="R318" s="49"/>
      <c r="S318" s="49">
        <f t="shared" si="76"/>
        <v>0</v>
      </c>
      <c r="T318" s="49"/>
      <c r="U318" s="254">
        <f t="shared" si="65"/>
        <v>0</v>
      </c>
      <c r="V318" s="254"/>
      <c r="W318" s="49"/>
      <c r="X318" s="49"/>
      <c r="Y318" s="49"/>
      <c r="Z318" s="49"/>
      <c r="AA318" s="49">
        <f t="shared" si="76"/>
        <v>0</v>
      </c>
      <c r="AB318" s="49">
        <f t="shared" si="76"/>
        <v>0</v>
      </c>
      <c r="AC318" s="49">
        <f t="shared" si="76"/>
        <v>0</v>
      </c>
      <c r="AD318" s="49">
        <f t="shared" si="76"/>
        <v>0</v>
      </c>
      <c r="AE318" s="49">
        <f t="shared" si="76"/>
        <v>0</v>
      </c>
      <c r="AF318" s="49">
        <f t="shared" si="76"/>
        <v>0</v>
      </c>
      <c r="AG318" s="49">
        <f t="shared" si="76"/>
        <v>0</v>
      </c>
      <c r="AH318" s="49">
        <f t="shared" si="76"/>
        <v>0</v>
      </c>
      <c r="AI318" s="49">
        <f t="shared" si="76"/>
        <v>0</v>
      </c>
      <c r="AJ318" s="49">
        <f t="shared" si="76"/>
        <v>0</v>
      </c>
      <c r="AK318" s="49">
        <f t="shared" si="76"/>
        <v>0</v>
      </c>
      <c r="AL318" s="49">
        <f t="shared" si="76"/>
        <v>0</v>
      </c>
      <c r="AM318" s="49">
        <f t="shared" si="76"/>
        <v>0</v>
      </c>
      <c r="AN318" s="30">
        <f t="shared" si="71"/>
        <v>0</v>
      </c>
    </row>
    <row r="319" spans="1:40" ht="11.25" hidden="1" customHeight="1">
      <c r="A319" s="63" t="s">
        <v>251</v>
      </c>
      <c r="B319" s="128"/>
      <c r="C319" s="1"/>
      <c r="D319" s="56"/>
      <c r="E319" s="57"/>
      <c r="F319" s="58"/>
      <c r="G319" s="56"/>
      <c r="H319" s="57"/>
      <c r="I319" s="59"/>
      <c r="J319" s="56"/>
      <c r="K319" s="1"/>
      <c r="L319" s="1"/>
      <c r="M319" s="1"/>
      <c r="N319" s="1"/>
      <c r="O319" s="39">
        <f t="shared" ref="O319:O345" si="77">Q319+S319</f>
        <v>0</v>
      </c>
      <c r="P319" s="353"/>
      <c r="Q319" s="39">
        <f t="shared" ref="Q319:Q343" si="78">S319/2</f>
        <v>0</v>
      </c>
      <c r="R319" s="39"/>
      <c r="S319" s="39">
        <f t="shared" ref="S319:S345" si="79">SUM(AB319:AL319)</f>
        <v>0</v>
      </c>
      <c r="T319" s="353"/>
      <c r="U319" s="254">
        <f t="shared" si="65"/>
        <v>0</v>
      </c>
      <c r="V319" s="254"/>
      <c r="W319" s="39"/>
      <c r="X319" s="353"/>
      <c r="Y319" s="353"/>
      <c r="Z319" s="365"/>
      <c r="AA319" s="52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  <c r="AM319" s="52"/>
      <c r="AN319" s="40">
        <f t="shared" si="71"/>
        <v>0</v>
      </c>
    </row>
    <row r="320" spans="1:40" ht="11.25" hidden="1" customHeight="1">
      <c r="A320" s="63" t="s">
        <v>252</v>
      </c>
      <c r="B320" s="128"/>
      <c r="C320" s="53"/>
      <c r="D320" s="7"/>
      <c r="E320" s="8"/>
      <c r="F320" s="6"/>
      <c r="G320" s="7"/>
      <c r="H320" s="8"/>
      <c r="I320" s="12"/>
      <c r="J320" s="7"/>
      <c r="K320" s="53"/>
      <c r="L320" s="53"/>
      <c r="M320" s="53"/>
      <c r="N320" s="53"/>
      <c r="O320" s="39">
        <f t="shared" si="77"/>
        <v>0</v>
      </c>
      <c r="P320" s="353"/>
      <c r="Q320" s="39">
        <f t="shared" si="78"/>
        <v>0</v>
      </c>
      <c r="R320" s="39"/>
      <c r="S320" s="39">
        <f t="shared" si="79"/>
        <v>0</v>
      </c>
      <c r="T320" s="353"/>
      <c r="U320" s="254">
        <f t="shared" si="65"/>
        <v>0</v>
      </c>
      <c r="V320" s="254"/>
      <c r="W320" s="39"/>
      <c r="X320" s="353"/>
      <c r="Y320" s="353"/>
      <c r="Z320" s="365"/>
      <c r="AA320" s="52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52"/>
      <c r="AN320" s="40">
        <f t="shared" si="71"/>
        <v>0</v>
      </c>
    </row>
    <row r="321" spans="1:40" ht="11.25" hidden="1" customHeight="1">
      <c r="A321" s="63" t="s">
        <v>253</v>
      </c>
      <c r="B321" s="128"/>
      <c r="C321" s="53"/>
      <c r="D321" s="7"/>
      <c r="E321" s="8"/>
      <c r="F321" s="6"/>
      <c r="G321" s="7"/>
      <c r="H321" s="8"/>
      <c r="I321" s="12"/>
      <c r="J321" s="7"/>
      <c r="K321" s="53"/>
      <c r="L321" s="53"/>
      <c r="M321" s="53"/>
      <c r="N321" s="53"/>
      <c r="O321" s="39">
        <f t="shared" si="77"/>
        <v>0</v>
      </c>
      <c r="P321" s="353"/>
      <c r="Q321" s="39">
        <f t="shared" si="78"/>
        <v>0</v>
      </c>
      <c r="R321" s="39"/>
      <c r="S321" s="39">
        <f t="shared" si="79"/>
        <v>0</v>
      </c>
      <c r="T321" s="353"/>
      <c r="U321" s="254">
        <f t="shared" si="65"/>
        <v>0</v>
      </c>
      <c r="V321" s="254"/>
      <c r="W321" s="39"/>
      <c r="X321" s="353"/>
      <c r="Y321" s="353"/>
      <c r="Z321" s="365"/>
      <c r="AA321" s="52"/>
      <c r="AB321" s="39"/>
      <c r="AC321" s="39"/>
      <c r="AD321" s="39"/>
      <c r="AE321" s="39"/>
      <c r="AF321" s="39"/>
      <c r="AG321" s="39"/>
      <c r="AH321" s="39"/>
      <c r="AI321" s="39"/>
      <c r="AJ321" s="39"/>
      <c r="AK321" s="39"/>
      <c r="AL321" s="39"/>
      <c r="AM321" s="52"/>
      <c r="AN321" s="40">
        <f t="shared" ref="AN321:AN352" si="80">S321-AM321</f>
        <v>0</v>
      </c>
    </row>
    <row r="322" spans="1:40" ht="11.25" hidden="1" customHeight="1">
      <c r="A322" s="63" t="s">
        <v>254</v>
      </c>
      <c r="B322" s="128"/>
      <c r="C322" s="53"/>
      <c r="D322" s="7"/>
      <c r="E322" s="8"/>
      <c r="F322" s="6"/>
      <c r="G322" s="7"/>
      <c r="H322" s="8"/>
      <c r="I322" s="12"/>
      <c r="J322" s="7"/>
      <c r="K322" s="53"/>
      <c r="L322" s="53"/>
      <c r="M322" s="53"/>
      <c r="N322" s="53"/>
      <c r="O322" s="39">
        <f t="shared" si="77"/>
        <v>0</v>
      </c>
      <c r="P322" s="353"/>
      <c r="Q322" s="39">
        <f t="shared" si="78"/>
        <v>0</v>
      </c>
      <c r="R322" s="39"/>
      <c r="S322" s="39">
        <f t="shared" si="79"/>
        <v>0</v>
      </c>
      <c r="T322" s="353"/>
      <c r="U322" s="254">
        <f t="shared" si="65"/>
        <v>0</v>
      </c>
      <c r="V322" s="254"/>
      <c r="W322" s="39"/>
      <c r="X322" s="353"/>
      <c r="Y322" s="353"/>
      <c r="Z322" s="365"/>
      <c r="AA322" s="52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  <c r="AL322" s="39"/>
      <c r="AM322" s="52"/>
      <c r="AN322" s="40">
        <f t="shared" si="80"/>
        <v>0</v>
      </c>
    </row>
    <row r="323" spans="1:40" ht="11.25" hidden="1" customHeight="1">
      <c r="A323" s="63" t="s">
        <v>255</v>
      </c>
      <c r="B323" s="128"/>
      <c r="C323" s="53"/>
      <c r="D323" s="7"/>
      <c r="E323" s="8"/>
      <c r="F323" s="6"/>
      <c r="G323" s="7"/>
      <c r="H323" s="8"/>
      <c r="I323" s="12"/>
      <c r="J323" s="7"/>
      <c r="K323" s="53"/>
      <c r="L323" s="53"/>
      <c r="M323" s="53"/>
      <c r="N323" s="53"/>
      <c r="O323" s="39">
        <f t="shared" si="77"/>
        <v>0</v>
      </c>
      <c r="P323" s="353"/>
      <c r="Q323" s="39">
        <f t="shared" si="78"/>
        <v>0</v>
      </c>
      <c r="R323" s="39"/>
      <c r="S323" s="39">
        <f t="shared" si="79"/>
        <v>0</v>
      </c>
      <c r="T323" s="353"/>
      <c r="U323" s="254">
        <f t="shared" ref="U323:U373" si="81">S323-W323</f>
        <v>0</v>
      </c>
      <c r="V323" s="254"/>
      <c r="W323" s="39"/>
      <c r="X323" s="353"/>
      <c r="Y323" s="353"/>
      <c r="Z323" s="365"/>
      <c r="AA323" s="52"/>
      <c r="AB323" s="39"/>
      <c r="AC323" s="39"/>
      <c r="AD323" s="39"/>
      <c r="AE323" s="39"/>
      <c r="AF323" s="39"/>
      <c r="AG323" s="39"/>
      <c r="AH323" s="39"/>
      <c r="AI323" s="39"/>
      <c r="AJ323" s="39"/>
      <c r="AK323" s="39"/>
      <c r="AL323" s="39"/>
      <c r="AM323" s="52"/>
      <c r="AN323" s="40">
        <f t="shared" si="80"/>
        <v>0</v>
      </c>
    </row>
    <row r="324" spans="1:40" ht="11.25" hidden="1" customHeight="1">
      <c r="A324" s="63" t="s">
        <v>256</v>
      </c>
      <c r="B324" s="128"/>
      <c r="C324" s="53"/>
      <c r="D324" s="7"/>
      <c r="E324" s="8"/>
      <c r="F324" s="6"/>
      <c r="G324" s="7"/>
      <c r="H324" s="8"/>
      <c r="I324" s="12"/>
      <c r="J324" s="7"/>
      <c r="K324" s="53"/>
      <c r="L324" s="53"/>
      <c r="M324" s="53"/>
      <c r="N324" s="53"/>
      <c r="O324" s="39">
        <f t="shared" si="77"/>
        <v>0</v>
      </c>
      <c r="P324" s="353"/>
      <c r="Q324" s="39">
        <f t="shared" si="78"/>
        <v>0</v>
      </c>
      <c r="R324" s="39"/>
      <c r="S324" s="39">
        <f t="shared" si="79"/>
        <v>0</v>
      </c>
      <c r="T324" s="353"/>
      <c r="U324" s="254">
        <f t="shared" si="81"/>
        <v>0</v>
      </c>
      <c r="V324" s="254"/>
      <c r="W324" s="39"/>
      <c r="X324" s="353"/>
      <c r="Y324" s="353"/>
      <c r="Z324" s="365"/>
      <c r="AA324" s="52"/>
      <c r="AB324" s="39"/>
      <c r="AC324" s="39"/>
      <c r="AD324" s="39"/>
      <c r="AE324" s="39"/>
      <c r="AF324" s="39"/>
      <c r="AG324" s="39"/>
      <c r="AH324" s="39"/>
      <c r="AI324" s="39"/>
      <c r="AJ324" s="39"/>
      <c r="AK324" s="39"/>
      <c r="AL324" s="39"/>
      <c r="AM324" s="52"/>
      <c r="AN324" s="40">
        <f t="shared" si="80"/>
        <v>0</v>
      </c>
    </row>
    <row r="325" spans="1:40" ht="11.25" hidden="1" customHeight="1">
      <c r="A325" s="63" t="s">
        <v>257</v>
      </c>
      <c r="B325" s="128"/>
      <c r="C325" s="53"/>
      <c r="D325" s="7"/>
      <c r="E325" s="8"/>
      <c r="F325" s="6"/>
      <c r="G325" s="7"/>
      <c r="H325" s="8"/>
      <c r="I325" s="12"/>
      <c r="J325" s="7"/>
      <c r="K325" s="53"/>
      <c r="L325" s="53"/>
      <c r="M325" s="53"/>
      <c r="N325" s="53"/>
      <c r="O325" s="39">
        <f t="shared" si="77"/>
        <v>0</v>
      </c>
      <c r="P325" s="353"/>
      <c r="Q325" s="39">
        <f t="shared" si="78"/>
        <v>0</v>
      </c>
      <c r="R325" s="39"/>
      <c r="S325" s="39">
        <f t="shared" si="79"/>
        <v>0</v>
      </c>
      <c r="T325" s="353"/>
      <c r="U325" s="254">
        <f t="shared" si="81"/>
        <v>0</v>
      </c>
      <c r="V325" s="254"/>
      <c r="W325" s="39"/>
      <c r="X325" s="353"/>
      <c r="Y325" s="353"/>
      <c r="Z325" s="365"/>
      <c r="AA325" s="52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  <c r="AM325" s="52"/>
      <c r="AN325" s="40">
        <f t="shared" si="80"/>
        <v>0</v>
      </c>
    </row>
    <row r="326" spans="1:40" ht="11.25" hidden="1" customHeight="1">
      <c r="A326" s="63" t="s">
        <v>258</v>
      </c>
      <c r="B326" s="128"/>
      <c r="C326" s="53"/>
      <c r="D326" s="7"/>
      <c r="E326" s="8"/>
      <c r="F326" s="6"/>
      <c r="G326" s="7"/>
      <c r="H326" s="8"/>
      <c r="I326" s="12"/>
      <c r="J326" s="7"/>
      <c r="K326" s="53"/>
      <c r="L326" s="53"/>
      <c r="M326" s="53"/>
      <c r="N326" s="53"/>
      <c r="O326" s="39">
        <f t="shared" si="77"/>
        <v>0</v>
      </c>
      <c r="P326" s="353"/>
      <c r="Q326" s="39">
        <f t="shared" si="78"/>
        <v>0</v>
      </c>
      <c r="R326" s="39"/>
      <c r="S326" s="39">
        <f t="shared" si="79"/>
        <v>0</v>
      </c>
      <c r="T326" s="353"/>
      <c r="U326" s="254">
        <f t="shared" si="81"/>
        <v>0</v>
      </c>
      <c r="V326" s="254"/>
      <c r="W326" s="39"/>
      <c r="X326" s="353"/>
      <c r="Y326" s="353"/>
      <c r="Z326" s="365"/>
      <c r="AA326" s="52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  <c r="AM326" s="52"/>
      <c r="AN326" s="40">
        <f t="shared" si="80"/>
        <v>0</v>
      </c>
    </row>
    <row r="327" spans="1:40" ht="11.25" hidden="1" customHeight="1">
      <c r="A327" s="63" t="s">
        <v>259</v>
      </c>
      <c r="B327" s="128"/>
      <c r="C327" s="53"/>
      <c r="D327" s="7"/>
      <c r="E327" s="8"/>
      <c r="F327" s="6"/>
      <c r="G327" s="7"/>
      <c r="H327" s="8"/>
      <c r="I327" s="12"/>
      <c r="J327" s="7"/>
      <c r="K327" s="53"/>
      <c r="L327" s="53"/>
      <c r="M327" s="53"/>
      <c r="N327" s="53"/>
      <c r="O327" s="39">
        <f t="shared" si="77"/>
        <v>0</v>
      </c>
      <c r="P327" s="353"/>
      <c r="Q327" s="39">
        <f t="shared" si="78"/>
        <v>0</v>
      </c>
      <c r="R327" s="39"/>
      <c r="S327" s="39">
        <f t="shared" si="79"/>
        <v>0</v>
      </c>
      <c r="T327" s="353"/>
      <c r="U327" s="254">
        <f t="shared" si="81"/>
        <v>0</v>
      </c>
      <c r="V327" s="254"/>
      <c r="W327" s="39"/>
      <c r="X327" s="353"/>
      <c r="Y327" s="353"/>
      <c r="Z327" s="365"/>
      <c r="AA327" s="52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  <c r="AM327" s="52"/>
      <c r="AN327" s="40">
        <f t="shared" si="80"/>
        <v>0</v>
      </c>
    </row>
    <row r="328" spans="1:40" ht="11.25" hidden="1" customHeight="1">
      <c r="A328" s="63" t="s">
        <v>260</v>
      </c>
      <c r="B328" s="128"/>
      <c r="C328" s="53"/>
      <c r="D328" s="7"/>
      <c r="E328" s="8"/>
      <c r="F328" s="6"/>
      <c r="G328" s="7"/>
      <c r="H328" s="8"/>
      <c r="I328" s="12"/>
      <c r="J328" s="7"/>
      <c r="K328" s="53"/>
      <c r="L328" s="53"/>
      <c r="M328" s="53"/>
      <c r="N328" s="53"/>
      <c r="O328" s="39">
        <f t="shared" si="77"/>
        <v>0</v>
      </c>
      <c r="P328" s="353"/>
      <c r="Q328" s="39">
        <f t="shared" si="78"/>
        <v>0</v>
      </c>
      <c r="R328" s="39"/>
      <c r="S328" s="39">
        <f t="shared" si="79"/>
        <v>0</v>
      </c>
      <c r="T328" s="353"/>
      <c r="U328" s="254">
        <f t="shared" si="81"/>
        <v>0</v>
      </c>
      <c r="V328" s="254"/>
      <c r="W328" s="39"/>
      <c r="X328" s="353"/>
      <c r="Y328" s="353"/>
      <c r="Z328" s="365"/>
      <c r="AA328" s="52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52"/>
      <c r="AN328" s="40">
        <f t="shared" si="80"/>
        <v>0</v>
      </c>
    </row>
    <row r="329" spans="1:40" ht="11.25" hidden="1" customHeight="1">
      <c r="A329" s="63" t="s">
        <v>261</v>
      </c>
      <c r="B329" s="128"/>
      <c r="C329" s="53"/>
      <c r="D329" s="7"/>
      <c r="E329" s="8"/>
      <c r="F329" s="6"/>
      <c r="G329" s="7"/>
      <c r="H329" s="8"/>
      <c r="I329" s="12"/>
      <c r="J329" s="7"/>
      <c r="K329" s="53"/>
      <c r="L329" s="53"/>
      <c r="M329" s="53"/>
      <c r="N329" s="53"/>
      <c r="O329" s="39">
        <f t="shared" si="77"/>
        <v>0</v>
      </c>
      <c r="P329" s="353"/>
      <c r="Q329" s="39">
        <f t="shared" si="78"/>
        <v>0</v>
      </c>
      <c r="R329" s="39"/>
      <c r="S329" s="39">
        <f t="shared" si="79"/>
        <v>0</v>
      </c>
      <c r="T329" s="353"/>
      <c r="U329" s="254">
        <f t="shared" si="81"/>
        <v>0</v>
      </c>
      <c r="V329" s="254"/>
      <c r="W329" s="39"/>
      <c r="X329" s="353"/>
      <c r="Y329" s="353"/>
      <c r="Z329" s="365"/>
      <c r="AA329" s="52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  <c r="AM329" s="52"/>
      <c r="AN329" s="40">
        <f t="shared" si="80"/>
        <v>0</v>
      </c>
    </row>
    <row r="330" spans="1:40" ht="11.25" hidden="1" customHeight="1">
      <c r="A330" s="63" t="s">
        <v>262</v>
      </c>
      <c r="B330" s="128"/>
      <c r="C330" s="53"/>
      <c r="D330" s="7"/>
      <c r="E330" s="8"/>
      <c r="F330" s="6"/>
      <c r="G330" s="7"/>
      <c r="H330" s="8"/>
      <c r="I330" s="12"/>
      <c r="J330" s="7"/>
      <c r="K330" s="53"/>
      <c r="L330" s="53"/>
      <c r="M330" s="53"/>
      <c r="N330" s="53"/>
      <c r="O330" s="39">
        <f t="shared" si="77"/>
        <v>0</v>
      </c>
      <c r="P330" s="353"/>
      <c r="Q330" s="39">
        <f t="shared" si="78"/>
        <v>0</v>
      </c>
      <c r="R330" s="39"/>
      <c r="S330" s="39">
        <f t="shared" si="79"/>
        <v>0</v>
      </c>
      <c r="T330" s="353"/>
      <c r="U330" s="254">
        <f t="shared" si="81"/>
        <v>0</v>
      </c>
      <c r="V330" s="254"/>
      <c r="W330" s="39"/>
      <c r="X330" s="353"/>
      <c r="Y330" s="353"/>
      <c r="Z330" s="365"/>
      <c r="AA330" s="52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  <c r="AL330" s="39"/>
      <c r="AM330" s="52"/>
      <c r="AN330" s="40">
        <f t="shared" si="80"/>
        <v>0</v>
      </c>
    </row>
    <row r="331" spans="1:40" ht="11.25" hidden="1" customHeight="1">
      <c r="A331" s="63" t="s">
        <v>263</v>
      </c>
      <c r="B331" s="128"/>
      <c r="C331" s="53"/>
      <c r="D331" s="7"/>
      <c r="E331" s="8"/>
      <c r="F331" s="6"/>
      <c r="G331" s="7"/>
      <c r="H331" s="8"/>
      <c r="I331" s="12"/>
      <c r="J331" s="7"/>
      <c r="K331" s="53"/>
      <c r="L331" s="53"/>
      <c r="M331" s="53"/>
      <c r="N331" s="53"/>
      <c r="O331" s="39">
        <f t="shared" si="77"/>
        <v>0</v>
      </c>
      <c r="P331" s="353"/>
      <c r="Q331" s="39">
        <f t="shared" si="78"/>
        <v>0</v>
      </c>
      <c r="R331" s="39"/>
      <c r="S331" s="39">
        <f t="shared" si="79"/>
        <v>0</v>
      </c>
      <c r="T331" s="353"/>
      <c r="U331" s="254">
        <f t="shared" si="81"/>
        <v>0</v>
      </c>
      <c r="V331" s="254"/>
      <c r="W331" s="39"/>
      <c r="X331" s="353"/>
      <c r="Y331" s="353"/>
      <c r="Z331" s="365"/>
      <c r="AA331" s="52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52"/>
      <c r="AN331" s="40">
        <f t="shared" si="80"/>
        <v>0</v>
      </c>
    </row>
    <row r="332" spans="1:40" ht="11.25" hidden="1" customHeight="1">
      <c r="A332" s="63" t="s">
        <v>264</v>
      </c>
      <c r="B332" s="128"/>
      <c r="C332" s="53"/>
      <c r="D332" s="7"/>
      <c r="E332" s="8"/>
      <c r="F332" s="6"/>
      <c r="G332" s="7"/>
      <c r="H332" s="8"/>
      <c r="I332" s="12"/>
      <c r="J332" s="7"/>
      <c r="K332" s="53"/>
      <c r="L332" s="53"/>
      <c r="M332" s="53"/>
      <c r="N332" s="53"/>
      <c r="O332" s="39">
        <f t="shared" si="77"/>
        <v>0</v>
      </c>
      <c r="P332" s="353"/>
      <c r="Q332" s="39">
        <f t="shared" si="78"/>
        <v>0</v>
      </c>
      <c r="R332" s="39"/>
      <c r="S332" s="39">
        <f t="shared" si="79"/>
        <v>0</v>
      </c>
      <c r="T332" s="353"/>
      <c r="U332" s="254">
        <f t="shared" si="81"/>
        <v>0</v>
      </c>
      <c r="V332" s="254"/>
      <c r="W332" s="39"/>
      <c r="X332" s="353"/>
      <c r="Y332" s="353"/>
      <c r="Z332" s="365"/>
      <c r="AA332" s="52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52"/>
      <c r="AN332" s="40">
        <f t="shared" si="80"/>
        <v>0</v>
      </c>
    </row>
    <row r="333" spans="1:40" ht="11.25" hidden="1" customHeight="1">
      <c r="A333" s="63" t="s">
        <v>265</v>
      </c>
      <c r="B333" s="128"/>
      <c r="C333" s="53"/>
      <c r="D333" s="7"/>
      <c r="E333" s="8"/>
      <c r="F333" s="6"/>
      <c r="G333" s="7"/>
      <c r="H333" s="8"/>
      <c r="I333" s="12"/>
      <c r="J333" s="7"/>
      <c r="K333" s="53"/>
      <c r="L333" s="53"/>
      <c r="M333" s="53"/>
      <c r="N333" s="53"/>
      <c r="O333" s="39">
        <f t="shared" si="77"/>
        <v>0</v>
      </c>
      <c r="P333" s="353"/>
      <c r="Q333" s="39">
        <f t="shared" si="78"/>
        <v>0</v>
      </c>
      <c r="R333" s="39"/>
      <c r="S333" s="39">
        <f t="shared" si="79"/>
        <v>0</v>
      </c>
      <c r="T333" s="353"/>
      <c r="U333" s="254">
        <f t="shared" si="81"/>
        <v>0</v>
      </c>
      <c r="V333" s="254"/>
      <c r="W333" s="39"/>
      <c r="X333" s="353"/>
      <c r="Y333" s="353"/>
      <c r="Z333" s="365"/>
      <c r="AA333" s="52"/>
      <c r="AB333" s="39"/>
      <c r="AC333" s="39"/>
      <c r="AD333" s="39"/>
      <c r="AE333" s="39"/>
      <c r="AF333" s="39"/>
      <c r="AG333" s="39"/>
      <c r="AH333" s="39"/>
      <c r="AI333" s="39"/>
      <c r="AJ333" s="39"/>
      <c r="AK333" s="39"/>
      <c r="AL333" s="39"/>
      <c r="AM333" s="52"/>
      <c r="AN333" s="40">
        <f t="shared" si="80"/>
        <v>0</v>
      </c>
    </row>
    <row r="334" spans="1:40" ht="11.25" hidden="1" customHeight="1">
      <c r="A334" s="63" t="s">
        <v>266</v>
      </c>
      <c r="B334" s="128"/>
      <c r="C334" s="53"/>
      <c r="D334" s="7"/>
      <c r="E334" s="8"/>
      <c r="F334" s="6"/>
      <c r="G334" s="7"/>
      <c r="H334" s="8"/>
      <c r="I334" s="12"/>
      <c r="J334" s="7"/>
      <c r="K334" s="53"/>
      <c r="L334" s="53"/>
      <c r="M334" s="53"/>
      <c r="N334" s="53"/>
      <c r="O334" s="39">
        <f t="shared" si="77"/>
        <v>0</v>
      </c>
      <c r="P334" s="353"/>
      <c r="Q334" s="39">
        <f t="shared" si="78"/>
        <v>0</v>
      </c>
      <c r="R334" s="39"/>
      <c r="S334" s="39">
        <f t="shared" si="79"/>
        <v>0</v>
      </c>
      <c r="T334" s="353"/>
      <c r="U334" s="254">
        <f t="shared" si="81"/>
        <v>0</v>
      </c>
      <c r="V334" s="254"/>
      <c r="W334" s="39"/>
      <c r="X334" s="353"/>
      <c r="Y334" s="353"/>
      <c r="Z334" s="365"/>
      <c r="AA334" s="52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  <c r="AL334" s="39"/>
      <c r="AM334" s="52"/>
      <c r="AN334" s="40">
        <f t="shared" si="80"/>
        <v>0</v>
      </c>
    </row>
    <row r="335" spans="1:40" ht="11.25" hidden="1" customHeight="1">
      <c r="A335" s="63" t="s">
        <v>267</v>
      </c>
      <c r="B335" s="128"/>
      <c r="C335" s="53"/>
      <c r="D335" s="7"/>
      <c r="E335" s="8"/>
      <c r="F335" s="6"/>
      <c r="G335" s="7"/>
      <c r="H335" s="8"/>
      <c r="I335" s="12"/>
      <c r="J335" s="7"/>
      <c r="K335" s="53"/>
      <c r="L335" s="53"/>
      <c r="M335" s="53"/>
      <c r="N335" s="53"/>
      <c r="O335" s="39">
        <f t="shared" si="77"/>
        <v>0</v>
      </c>
      <c r="P335" s="353"/>
      <c r="Q335" s="39">
        <f t="shared" si="78"/>
        <v>0</v>
      </c>
      <c r="R335" s="39"/>
      <c r="S335" s="39">
        <f t="shared" si="79"/>
        <v>0</v>
      </c>
      <c r="T335" s="353"/>
      <c r="U335" s="254">
        <f t="shared" si="81"/>
        <v>0</v>
      </c>
      <c r="V335" s="254"/>
      <c r="W335" s="39"/>
      <c r="X335" s="353"/>
      <c r="Y335" s="353"/>
      <c r="Z335" s="365"/>
      <c r="AA335" s="52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  <c r="AL335" s="39"/>
      <c r="AM335" s="52"/>
      <c r="AN335" s="40">
        <f t="shared" si="80"/>
        <v>0</v>
      </c>
    </row>
    <row r="336" spans="1:40" ht="11.25" hidden="1" customHeight="1">
      <c r="A336" s="63" t="s">
        <v>268</v>
      </c>
      <c r="B336" s="128"/>
      <c r="C336" s="53"/>
      <c r="D336" s="7"/>
      <c r="E336" s="8"/>
      <c r="F336" s="6"/>
      <c r="G336" s="7"/>
      <c r="H336" s="8"/>
      <c r="I336" s="12"/>
      <c r="J336" s="7"/>
      <c r="K336" s="53"/>
      <c r="L336" s="53"/>
      <c r="M336" s="53"/>
      <c r="N336" s="53"/>
      <c r="O336" s="39">
        <f t="shared" si="77"/>
        <v>0</v>
      </c>
      <c r="P336" s="353"/>
      <c r="Q336" s="39">
        <f t="shared" si="78"/>
        <v>0</v>
      </c>
      <c r="R336" s="39"/>
      <c r="S336" s="39">
        <f t="shared" si="79"/>
        <v>0</v>
      </c>
      <c r="T336" s="353"/>
      <c r="U336" s="254">
        <f t="shared" si="81"/>
        <v>0</v>
      </c>
      <c r="V336" s="254"/>
      <c r="W336" s="39"/>
      <c r="X336" s="353"/>
      <c r="Y336" s="353"/>
      <c r="Z336" s="365"/>
      <c r="AA336" s="52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  <c r="AM336" s="52"/>
      <c r="AN336" s="40">
        <f t="shared" si="80"/>
        <v>0</v>
      </c>
    </row>
    <row r="337" spans="1:40" ht="11.25" hidden="1" customHeight="1">
      <c r="A337" s="63" t="s">
        <v>269</v>
      </c>
      <c r="B337" s="128"/>
      <c r="C337" s="53"/>
      <c r="D337" s="7"/>
      <c r="E337" s="8"/>
      <c r="F337" s="6"/>
      <c r="G337" s="7"/>
      <c r="H337" s="8"/>
      <c r="I337" s="12"/>
      <c r="J337" s="7"/>
      <c r="K337" s="53"/>
      <c r="L337" s="53"/>
      <c r="M337" s="53"/>
      <c r="N337" s="53"/>
      <c r="O337" s="39">
        <f t="shared" si="77"/>
        <v>0</v>
      </c>
      <c r="P337" s="353"/>
      <c r="Q337" s="39">
        <f t="shared" si="78"/>
        <v>0</v>
      </c>
      <c r="R337" s="39"/>
      <c r="S337" s="39">
        <f t="shared" si="79"/>
        <v>0</v>
      </c>
      <c r="T337" s="353"/>
      <c r="U337" s="254">
        <f t="shared" si="81"/>
        <v>0</v>
      </c>
      <c r="V337" s="254"/>
      <c r="W337" s="39"/>
      <c r="X337" s="353"/>
      <c r="Y337" s="353"/>
      <c r="Z337" s="365"/>
      <c r="AA337" s="52"/>
      <c r="AB337" s="39"/>
      <c r="AC337" s="39"/>
      <c r="AD337" s="39"/>
      <c r="AE337" s="39"/>
      <c r="AF337" s="39"/>
      <c r="AG337" s="39"/>
      <c r="AH337" s="39"/>
      <c r="AI337" s="39"/>
      <c r="AJ337" s="39"/>
      <c r="AK337" s="39"/>
      <c r="AL337" s="39"/>
      <c r="AM337" s="52"/>
      <c r="AN337" s="40">
        <f t="shared" si="80"/>
        <v>0</v>
      </c>
    </row>
    <row r="338" spans="1:40" ht="11.25" hidden="1" customHeight="1">
      <c r="A338" s="63" t="s">
        <v>270</v>
      </c>
      <c r="B338" s="128"/>
      <c r="C338" s="53"/>
      <c r="D338" s="7"/>
      <c r="E338" s="8"/>
      <c r="F338" s="6"/>
      <c r="G338" s="7"/>
      <c r="H338" s="8"/>
      <c r="I338" s="12"/>
      <c r="J338" s="7"/>
      <c r="K338" s="53"/>
      <c r="L338" s="53"/>
      <c r="M338" s="53"/>
      <c r="N338" s="53"/>
      <c r="O338" s="39">
        <f t="shared" si="77"/>
        <v>0</v>
      </c>
      <c r="P338" s="353"/>
      <c r="Q338" s="39">
        <f t="shared" si="78"/>
        <v>0</v>
      </c>
      <c r="R338" s="39"/>
      <c r="S338" s="39">
        <f t="shared" si="79"/>
        <v>0</v>
      </c>
      <c r="T338" s="353"/>
      <c r="U338" s="254">
        <f t="shared" si="81"/>
        <v>0</v>
      </c>
      <c r="V338" s="254"/>
      <c r="W338" s="39"/>
      <c r="X338" s="353"/>
      <c r="Y338" s="353"/>
      <c r="Z338" s="365"/>
      <c r="AA338" s="52"/>
      <c r="AB338" s="39"/>
      <c r="AC338" s="39"/>
      <c r="AD338" s="39"/>
      <c r="AE338" s="39"/>
      <c r="AF338" s="39"/>
      <c r="AG338" s="39"/>
      <c r="AH338" s="39"/>
      <c r="AI338" s="39"/>
      <c r="AJ338" s="39"/>
      <c r="AK338" s="39"/>
      <c r="AL338" s="39"/>
      <c r="AM338" s="52"/>
      <c r="AN338" s="40">
        <f t="shared" si="80"/>
        <v>0</v>
      </c>
    </row>
    <row r="339" spans="1:40" ht="11.25" hidden="1" customHeight="1">
      <c r="A339" s="63" t="s">
        <v>271</v>
      </c>
      <c r="B339" s="128"/>
      <c r="C339" s="53"/>
      <c r="D339" s="7"/>
      <c r="E339" s="8"/>
      <c r="F339" s="6"/>
      <c r="G339" s="7"/>
      <c r="H339" s="8"/>
      <c r="I339" s="12"/>
      <c r="J339" s="7"/>
      <c r="K339" s="53"/>
      <c r="L339" s="53"/>
      <c r="M339" s="53"/>
      <c r="N339" s="53"/>
      <c r="O339" s="39">
        <f t="shared" si="77"/>
        <v>0</v>
      </c>
      <c r="P339" s="353"/>
      <c r="Q339" s="39">
        <f t="shared" si="78"/>
        <v>0</v>
      </c>
      <c r="R339" s="39"/>
      <c r="S339" s="39">
        <f t="shared" si="79"/>
        <v>0</v>
      </c>
      <c r="T339" s="353"/>
      <c r="U339" s="254">
        <f t="shared" si="81"/>
        <v>0</v>
      </c>
      <c r="V339" s="254"/>
      <c r="W339" s="39"/>
      <c r="X339" s="353"/>
      <c r="Y339" s="353"/>
      <c r="Z339" s="365"/>
      <c r="AA339" s="52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  <c r="AL339" s="39"/>
      <c r="AM339" s="52"/>
      <c r="AN339" s="40">
        <f t="shared" si="80"/>
        <v>0</v>
      </c>
    </row>
    <row r="340" spans="1:40" ht="11.25" hidden="1" customHeight="1">
      <c r="A340" s="63" t="s">
        <v>272</v>
      </c>
      <c r="B340" s="128"/>
      <c r="C340" s="53"/>
      <c r="D340" s="7"/>
      <c r="E340" s="8"/>
      <c r="F340" s="6"/>
      <c r="G340" s="7"/>
      <c r="H340" s="8"/>
      <c r="I340" s="12"/>
      <c r="J340" s="7"/>
      <c r="K340" s="53"/>
      <c r="L340" s="53"/>
      <c r="M340" s="53"/>
      <c r="N340" s="53"/>
      <c r="O340" s="39">
        <f t="shared" si="77"/>
        <v>0</v>
      </c>
      <c r="P340" s="353"/>
      <c r="Q340" s="39">
        <f t="shared" si="78"/>
        <v>0</v>
      </c>
      <c r="R340" s="39"/>
      <c r="S340" s="39">
        <f t="shared" si="79"/>
        <v>0</v>
      </c>
      <c r="T340" s="353"/>
      <c r="U340" s="254">
        <f t="shared" si="81"/>
        <v>0</v>
      </c>
      <c r="V340" s="254"/>
      <c r="W340" s="39"/>
      <c r="X340" s="353"/>
      <c r="Y340" s="353"/>
      <c r="Z340" s="365"/>
      <c r="AA340" s="52"/>
      <c r="AB340" s="39"/>
      <c r="AC340" s="39"/>
      <c r="AD340" s="39"/>
      <c r="AE340" s="39"/>
      <c r="AF340" s="39"/>
      <c r="AG340" s="39"/>
      <c r="AH340" s="39"/>
      <c r="AI340" s="39"/>
      <c r="AJ340" s="39"/>
      <c r="AK340" s="39"/>
      <c r="AL340" s="39"/>
      <c r="AM340" s="52"/>
      <c r="AN340" s="40">
        <f t="shared" si="80"/>
        <v>0</v>
      </c>
    </row>
    <row r="341" spans="1:40" ht="11.25" hidden="1" customHeight="1">
      <c r="A341" s="63" t="s">
        <v>273</v>
      </c>
      <c r="B341" s="128"/>
      <c r="C341" s="53"/>
      <c r="D341" s="7"/>
      <c r="E341" s="8"/>
      <c r="F341" s="6"/>
      <c r="G341" s="7"/>
      <c r="H341" s="8"/>
      <c r="I341" s="12"/>
      <c r="J341" s="7"/>
      <c r="K341" s="53"/>
      <c r="L341" s="53"/>
      <c r="M341" s="53"/>
      <c r="N341" s="53"/>
      <c r="O341" s="39">
        <f t="shared" si="77"/>
        <v>0</v>
      </c>
      <c r="P341" s="353"/>
      <c r="Q341" s="39">
        <f t="shared" si="78"/>
        <v>0</v>
      </c>
      <c r="R341" s="39"/>
      <c r="S341" s="39">
        <f t="shared" si="79"/>
        <v>0</v>
      </c>
      <c r="T341" s="353"/>
      <c r="U341" s="254">
        <f t="shared" si="81"/>
        <v>0</v>
      </c>
      <c r="V341" s="254"/>
      <c r="W341" s="39"/>
      <c r="X341" s="353"/>
      <c r="Y341" s="353"/>
      <c r="Z341" s="365"/>
      <c r="AA341" s="52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52"/>
      <c r="AN341" s="40">
        <f t="shared" si="80"/>
        <v>0</v>
      </c>
    </row>
    <row r="342" spans="1:40" ht="11.25" hidden="1" customHeight="1">
      <c r="A342" s="63" t="s">
        <v>274</v>
      </c>
      <c r="B342" s="128"/>
      <c r="C342" s="53"/>
      <c r="D342" s="7"/>
      <c r="E342" s="8"/>
      <c r="F342" s="6"/>
      <c r="G342" s="7"/>
      <c r="H342" s="8"/>
      <c r="I342" s="12"/>
      <c r="J342" s="7"/>
      <c r="K342" s="53"/>
      <c r="L342" s="53"/>
      <c r="M342" s="53"/>
      <c r="N342" s="53"/>
      <c r="O342" s="39">
        <f t="shared" si="77"/>
        <v>0</v>
      </c>
      <c r="P342" s="353"/>
      <c r="Q342" s="39">
        <f t="shared" si="78"/>
        <v>0</v>
      </c>
      <c r="R342" s="39"/>
      <c r="S342" s="39">
        <f t="shared" si="79"/>
        <v>0</v>
      </c>
      <c r="T342" s="353"/>
      <c r="U342" s="254">
        <f t="shared" si="81"/>
        <v>0</v>
      </c>
      <c r="V342" s="254"/>
      <c r="W342" s="39"/>
      <c r="X342" s="353"/>
      <c r="Y342" s="353"/>
      <c r="Z342" s="365"/>
      <c r="AA342" s="52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52"/>
      <c r="AN342" s="40">
        <f t="shared" si="80"/>
        <v>0</v>
      </c>
    </row>
    <row r="343" spans="1:40" ht="11.25" hidden="1" customHeight="1">
      <c r="A343" s="63" t="s">
        <v>275</v>
      </c>
      <c r="B343" s="128"/>
      <c r="C343" s="53"/>
      <c r="D343" s="7"/>
      <c r="E343" s="8"/>
      <c r="F343" s="6"/>
      <c r="G343" s="7"/>
      <c r="H343" s="8"/>
      <c r="I343" s="12"/>
      <c r="J343" s="7"/>
      <c r="K343" s="53"/>
      <c r="L343" s="53"/>
      <c r="M343" s="53"/>
      <c r="N343" s="53"/>
      <c r="O343" s="39">
        <f t="shared" si="77"/>
        <v>0</v>
      </c>
      <c r="P343" s="353"/>
      <c r="Q343" s="39">
        <f t="shared" si="78"/>
        <v>0</v>
      </c>
      <c r="R343" s="39"/>
      <c r="S343" s="39">
        <f t="shared" si="79"/>
        <v>0</v>
      </c>
      <c r="T343" s="353"/>
      <c r="U343" s="254">
        <f t="shared" si="81"/>
        <v>0</v>
      </c>
      <c r="V343" s="254"/>
      <c r="W343" s="39"/>
      <c r="X343" s="353"/>
      <c r="Y343" s="353"/>
      <c r="Z343" s="365"/>
      <c r="AA343" s="52"/>
      <c r="AB343" s="39"/>
      <c r="AC343" s="39"/>
      <c r="AD343" s="39"/>
      <c r="AE343" s="39"/>
      <c r="AF343" s="39"/>
      <c r="AG343" s="39"/>
      <c r="AH343" s="39"/>
      <c r="AI343" s="39"/>
      <c r="AJ343" s="39"/>
      <c r="AK343" s="39"/>
      <c r="AL343" s="39"/>
      <c r="AM343" s="52"/>
      <c r="AN343" s="40">
        <f t="shared" si="80"/>
        <v>0</v>
      </c>
    </row>
    <row r="344" spans="1:40" ht="11.25" hidden="1" customHeight="1">
      <c r="A344" s="64" t="s">
        <v>42</v>
      </c>
      <c r="B344" s="123"/>
      <c r="C344" s="4"/>
      <c r="D344" s="4"/>
      <c r="E344" s="5"/>
      <c r="F344" s="6"/>
      <c r="G344" s="7"/>
      <c r="H344" s="8"/>
      <c r="I344" s="6"/>
      <c r="J344" s="7"/>
      <c r="K344" s="7"/>
      <c r="L344" s="7"/>
      <c r="M344" s="7"/>
      <c r="N344" s="7"/>
      <c r="O344" s="39">
        <f t="shared" si="77"/>
        <v>0</v>
      </c>
      <c r="P344" s="353"/>
      <c r="Q344" s="39"/>
      <c r="R344" s="39"/>
      <c r="S344" s="39">
        <f t="shared" si="79"/>
        <v>0</v>
      </c>
      <c r="T344" s="353"/>
      <c r="U344" s="254">
        <f t="shared" si="81"/>
        <v>0</v>
      </c>
      <c r="V344" s="254"/>
      <c r="W344" s="39"/>
      <c r="X344" s="353"/>
      <c r="Y344" s="353"/>
      <c r="Z344" s="365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  <c r="AN344" s="40">
        <f t="shared" si="80"/>
        <v>0</v>
      </c>
    </row>
    <row r="345" spans="1:40" ht="11.25" hidden="1" customHeight="1">
      <c r="A345" s="64" t="s">
        <v>43</v>
      </c>
      <c r="B345" s="130"/>
      <c r="C345" s="4"/>
      <c r="D345" s="4"/>
      <c r="E345" s="5"/>
      <c r="F345" s="9"/>
      <c r="G345" s="4"/>
      <c r="H345" s="5"/>
      <c r="I345" s="9"/>
      <c r="J345" s="4"/>
      <c r="K345" s="4"/>
      <c r="L345" s="4"/>
      <c r="M345" s="4"/>
      <c r="N345" s="4"/>
      <c r="O345" s="39">
        <f t="shared" si="77"/>
        <v>0</v>
      </c>
      <c r="P345" s="353"/>
      <c r="Q345" s="39"/>
      <c r="R345" s="39"/>
      <c r="S345" s="39">
        <f t="shared" si="79"/>
        <v>0</v>
      </c>
      <c r="T345" s="353"/>
      <c r="U345" s="254">
        <f t="shared" si="81"/>
        <v>0</v>
      </c>
      <c r="V345" s="254"/>
      <c r="W345" s="39"/>
      <c r="X345" s="353"/>
      <c r="Y345" s="353"/>
      <c r="Z345" s="365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  <c r="AL345" s="39"/>
      <c r="AN345" s="40">
        <f t="shared" si="80"/>
        <v>0</v>
      </c>
    </row>
    <row r="346" spans="1:40" ht="11.25" hidden="1" customHeight="1">
      <c r="A346" s="54" t="s">
        <v>276</v>
      </c>
      <c r="B346" s="129"/>
      <c r="C346" s="430">
        <f>COUNTIF(C347:E373,1)+COUNTIF(C347:E373,2)+COUNTIF(C347:E373,3)+COUNTIF(C347:E373,4)+COUNTIF(C347:E373,5)+COUNTIF(C347:E373,6)+COUNTIF(C347:E373,7)+COUNTIF(C347:E373,8)</f>
        <v>0</v>
      </c>
      <c r="D346" s="430"/>
      <c r="E346" s="438"/>
      <c r="F346" s="439">
        <f>COUNTIF(F347:H373,1)+COUNTIF(F347:H373,2)+COUNTIF(F347:H373,3)+COUNTIF(F347:H373,4)+COUNTIF(F347:H373,5)+COUNTIF(F347:H373,6)+COUNTIF(F347:H373,7)+COUNTIF(F347:H373,8)</f>
        <v>0</v>
      </c>
      <c r="G346" s="430"/>
      <c r="H346" s="438"/>
      <c r="I346" s="439">
        <f>COUNTIF(I347:K373,1)+COUNTIF(I347:K373,2)+COUNTIF(I347:K373,3)+COUNTIF(I347:K373,4)+COUNTIF(I347:K373,5)+COUNTIF(I347:K373,6)+COUNTIF(I347:K373,7)+COUNTIF(I347:K373,8)</f>
        <v>0</v>
      </c>
      <c r="J346" s="430"/>
      <c r="K346" s="430"/>
      <c r="L346" s="121"/>
      <c r="M346" s="121"/>
      <c r="N346" s="121"/>
      <c r="O346" s="49">
        <f t="shared" ref="O346:AM346" si="82">SUM(O347:O373)</f>
        <v>0</v>
      </c>
      <c r="P346" s="49"/>
      <c r="Q346" s="49">
        <f t="shared" si="82"/>
        <v>0</v>
      </c>
      <c r="R346" s="49"/>
      <c r="S346" s="49">
        <f t="shared" si="82"/>
        <v>0</v>
      </c>
      <c r="T346" s="49"/>
      <c r="U346" s="254">
        <f t="shared" si="81"/>
        <v>0</v>
      </c>
      <c r="V346" s="254"/>
      <c r="W346" s="49"/>
      <c r="X346" s="49"/>
      <c r="Y346" s="49"/>
      <c r="Z346" s="49"/>
      <c r="AA346" s="49">
        <f t="shared" si="82"/>
        <v>0</v>
      </c>
      <c r="AB346" s="49">
        <f t="shared" si="82"/>
        <v>0</v>
      </c>
      <c r="AC346" s="49">
        <f t="shared" si="82"/>
        <v>0</v>
      </c>
      <c r="AD346" s="49">
        <f t="shared" si="82"/>
        <v>0</v>
      </c>
      <c r="AE346" s="49">
        <f t="shared" si="82"/>
        <v>0</v>
      </c>
      <c r="AF346" s="49">
        <f t="shared" si="82"/>
        <v>0</v>
      </c>
      <c r="AG346" s="49">
        <f t="shared" si="82"/>
        <v>0</v>
      </c>
      <c r="AH346" s="49">
        <f t="shared" si="82"/>
        <v>0</v>
      </c>
      <c r="AI346" s="49">
        <f t="shared" si="82"/>
        <v>0</v>
      </c>
      <c r="AJ346" s="49">
        <f t="shared" si="82"/>
        <v>0</v>
      </c>
      <c r="AK346" s="49">
        <f t="shared" si="82"/>
        <v>0</v>
      </c>
      <c r="AL346" s="49">
        <f t="shared" si="82"/>
        <v>0</v>
      </c>
      <c r="AM346" s="49">
        <f t="shared" si="82"/>
        <v>0</v>
      </c>
      <c r="AN346" s="30">
        <f t="shared" si="80"/>
        <v>0</v>
      </c>
    </row>
    <row r="347" spans="1:40" ht="11.25" hidden="1" customHeight="1">
      <c r="A347" s="63" t="s">
        <v>277</v>
      </c>
      <c r="B347" s="128"/>
      <c r="C347" s="1"/>
      <c r="D347" s="56"/>
      <c r="E347" s="57"/>
      <c r="F347" s="58"/>
      <c r="G347" s="56"/>
      <c r="H347" s="57"/>
      <c r="I347" s="59"/>
      <c r="J347" s="56"/>
      <c r="K347" s="1"/>
      <c r="L347" s="1"/>
      <c r="M347" s="1"/>
      <c r="N347" s="1"/>
      <c r="O347" s="39">
        <f t="shared" ref="O347:O373" si="83">Q347+S347</f>
        <v>0</v>
      </c>
      <c r="P347" s="353"/>
      <c r="Q347" s="39">
        <f t="shared" ref="Q347:Q371" si="84">S347/2</f>
        <v>0</v>
      </c>
      <c r="R347" s="39"/>
      <c r="S347" s="39">
        <f t="shared" ref="S347:S373" si="85">SUM(AB347:AL347)</f>
        <v>0</v>
      </c>
      <c r="T347" s="353"/>
      <c r="U347" s="254">
        <f t="shared" si="81"/>
        <v>0</v>
      </c>
      <c r="V347" s="254"/>
      <c r="W347" s="39"/>
      <c r="X347" s="353"/>
      <c r="Y347" s="353"/>
      <c r="Z347" s="365"/>
      <c r="AA347" s="52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52"/>
      <c r="AN347" s="40">
        <f t="shared" si="80"/>
        <v>0</v>
      </c>
    </row>
    <row r="348" spans="1:40" ht="11.25" hidden="1" customHeight="1">
      <c r="A348" s="63" t="s">
        <v>278</v>
      </c>
      <c r="B348" s="128"/>
      <c r="C348" s="53"/>
      <c r="D348" s="7"/>
      <c r="E348" s="8"/>
      <c r="F348" s="6"/>
      <c r="G348" s="7"/>
      <c r="H348" s="8"/>
      <c r="I348" s="12"/>
      <c r="J348" s="7"/>
      <c r="K348" s="53"/>
      <c r="L348" s="53"/>
      <c r="M348" s="53"/>
      <c r="N348" s="53"/>
      <c r="O348" s="39">
        <f t="shared" si="83"/>
        <v>0</v>
      </c>
      <c r="P348" s="353"/>
      <c r="Q348" s="39">
        <f t="shared" si="84"/>
        <v>0</v>
      </c>
      <c r="R348" s="39"/>
      <c r="S348" s="39">
        <f t="shared" si="85"/>
        <v>0</v>
      </c>
      <c r="T348" s="353"/>
      <c r="U348" s="254">
        <f t="shared" si="81"/>
        <v>0</v>
      </c>
      <c r="V348" s="254"/>
      <c r="W348" s="39"/>
      <c r="X348" s="353"/>
      <c r="Y348" s="353"/>
      <c r="Z348" s="365"/>
      <c r="AA348" s="52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  <c r="AL348" s="39"/>
      <c r="AM348" s="52"/>
      <c r="AN348" s="40">
        <f t="shared" si="80"/>
        <v>0</v>
      </c>
    </row>
    <row r="349" spans="1:40" ht="11.25" hidden="1" customHeight="1">
      <c r="A349" s="63" t="s">
        <v>279</v>
      </c>
      <c r="B349" s="128"/>
      <c r="C349" s="53"/>
      <c r="D349" s="7"/>
      <c r="E349" s="8"/>
      <c r="F349" s="6"/>
      <c r="G349" s="7"/>
      <c r="H349" s="8"/>
      <c r="I349" s="12"/>
      <c r="J349" s="7"/>
      <c r="K349" s="53"/>
      <c r="L349" s="53"/>
      <c r="M349" s="53"/>
      <c r="N349" s="53"/>
      <c r="O349" s="39">
        <f t="shared" si="83"/>
        <v>0</v>
      </c>
      <c r="P349" s="353"/>
      <c r="Q349" s="39">
        <f t="shared" si="84"/>
        <v>0</v>
      </c>
      <c r="R349" s="39"/>
      <c r="S349" s="39">
        <f t="shared" si="85"/>
        <v>0</v>
      </c>
      <c r="T349" s="353"/>
      <c r="U349" s="254">
        <f t="shared" si="81"/>
        <v>0</v>
      </c>
      <c r="V349" s="254"/>
      <c r="W349" s="39"/>
      <c r="X349" s="353"/>
      <c r="Y349" s="353"/>
      <c r="Z349" s="365"/>
      <c r="AA349" s="52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  <c r="AL349" s="39"/>
      <c r="AM349" s="52"/>
      <c r="AN349" s="40">
        <f t="shared" si="80"/>
        <v>0</v>
      </c>
    </row>
    <row r="350" spans="1:40" ht="11.25" hidden="1" customHeight="1">
      <c r="A350" s="63" t="s">
        <v>280</v>
      </c>
      <c r="B350" s="128"/>
      <c r="C350" s="53"/>
      <c r="D350" s="7"/>
      <c r="E350" s="8"/>
      <c r="F350" s="6"/>
      <c r="G350" s="7"/>
      <c r="H350" s="8"/>
      <c r="I350" s="12"/>
      <c r="J350" s="7"/>
      <c r="K350" s="53"/>
      <c r="L350" s="53"/>
      <c r="M350" s="53"/>
      <c r="N350" s="53"/>
      <c r="O350" s="39">
        <f t="shared" si="83"/>
        <v>0</v>
      </c>
      <c r="P350" s="353"/>
      <c r="Q350" s="39">
        <f t="shared" si="84"/>
        <v>0</v>
      </c>
      <c r="R350" s="39"/>
      <c r="S350" s="39">
        <f t="shared" si="85"/>
        <v>0</v>
      </c>
      <c r="T350" s="353"/>
      <c r="U350" s="254">
        <f t="shared" si="81"/>
        <v>0</v>
      </c>
      <c r="V350" s="254"/>
      <c r="W350" s="39"/>
      <c r="X350" s="353"/>
      <c r="Y350" s="353"/>
      <c r="Z350" s="365"/>
      <c r="AA350" s="52"/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  <c r="AL350" s="39"/>
      <c r="AM350" s="52"/>
      <c r="AN350" s="40">
        <f t="shared" si="80"/>
        <v>0</v>
      </c>
    </row>
    <row r="351" spans="1:40" ht="11.25" hidden="1" customHeight="1">
      <c r="A351" s="63" t="s">
        <v>281</v>
      </c>
      <c r="B351" s="128"/>
      <c r="C351" s="53"/>
      <c r="D351" s="7"/>
      <c r="E351" s="8"/>
      <c r="F351" s="6"/>
      <c r="G351" s="7"/>
      <c r="H351" s="8"/>
      <c r="I351" s="12"/>
      <c r="J351" s="7"/>
      <c r="K351" s="53"/>
      <c r="L351" s="53"/>
      <c r="M351" s="53"/>
      <c r="N351" s="53"/>
      <c r="O351" s="39">
        <f t="shared" si="83"/>
        <v>0</v>
      </c>
      <c r="P351" s="353"/>
      <c r="Q351" s="39">
        <f t="shared" si="84"/>
        <v>0</v>
      </c>
      <c r="R351" s="39"/>
      <c r="S351" s="39">
        <f t="shared" si="85"/>
        <v>0</v>
      </c>
      <c r="T351" s="353"/>
      <c r="U351" s="254">
        <f t="shared" si="81"/>
        <v>0</v>
      </c>
      <c r="V351" s="254"/>
      <c r="W351" s="39"/>
      <c r="X351" s="353"/>
      <c r="Y351" s="353"/>
      <c r="Z351" s="365"/>
      <c r="AA351" s="52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  <c r="AM351" s="52"/>
      <c r="AN351" s="40">
        <f t="shared" si="80"/>
        <v>0</v>
      </c>
    </row>
    <row r="352" spans="1:40" ht="11.25" hidden="1" customHeight="1">
      <c r="A352" s="63" t="s">
        <v>282</v>
      </c>
      <c r="B352" s="128"/>
      <c r="C352" s="53"/>
      <c r="D352" s="7"/>
      <c r="E352" s="8"/>
      <c r="F352" s="6"/>
      <c r="G352" s="7"/>
      <c r="H352" s="8"/>
      <c r="I352" s="12"/>
      <c r="J352" s="7"/>
      <c r="K352" s="53"/>
      <c r="L352" s="53"/>
      <c r="M352" s="53"/>
      <c r="N352" s="53"/>
      <c r="O352" s="39">
        <f t="shared" si="83"/>
        <v>0</v>
      </c>
      <c r="P352" s="353"/>
      <c r="Q352" s="39">
        <f t="shared" si="84"/>
        <v>0</v>
      </c>
      <c r="R352" s="39"/>
      <c r="S352" s="39">
        <f t="shared" si="85"/>
        <v>0</v>
      </c>
      <c r="T352" s="353"/>
      <c r="U352" s="254">
        <f t="shared" si="81"/>
        <v>0</v>
      </c>
      <c r="V352" s="254"/>
      <c r="W352" s="39"/>
      <c r="X352" s="353"/>
      <c r="Y352" s="353"/>
      <c r="Z352" s="365"/>
      <c r="AA352" s="52"/>
      <c r="AB352" s="39"/>
      <c r="AC352" s="39"/>
      <c r="AD352" s="39"/>
      <c r="AE352" s="39"/>
      <c r="AF352" s="39"/>
      <c r="AG352" s="39"/>
      <c r="AH352" s="39"/>
      <c r="AI352" s="39"/>
      <c r="AJ352" s="39"/>
      <c r="AK352" s="39"/>
      <c r="AL352" s="39"/>
      <c r="AM352" s="52"/>
      <c r="AN352" s="40">
        <f t="shared" si="80"/>
        <v>0</v>
      </c>
    </row>
    <row r="353" spans="1:40" ht="11.25" hidden="1" customHeight="1">
      <c r="A353" s="63" t="s">
        <v>283</v>
      </c>
      <c r="B353" s="128"/>
      <c r="C353" s="53"/>
      <c r="D353" s="7"/>
      <c r="E353" s="8"/>
      <c r="F353" s="6"/>
      <c r="G353" s="7"/>
      <c r="H353" s="8"/>
      <c r="I353" s="12"/>
      <c r="J353" s="7"/>
      <c r="K353" s="53"/>
      <c r="L353" s="53"/>
      <c r="M353" s="53"/>
      <c r="N353" s="53"/>
      <c r="O353" s="39">
        <f t="shared" si="83"/>
        <v>0</v>
      </c>
      <c r="P353" s="353"/>
      <c r="Q353" s="39">
        <f t="shared" si="84"/>
        <v>0</v>
      </c>
      <c r="R353" s="39"/>
      <c r="S353" s="39">
        <f t="shared" si="85"/>
        <v>0</v>
      </c>
      <c r="T353" s="353"/>
      <c r="U353" s="254">
        <f t="shared" si="81"/>
        <v>0</v>
      </c>
      <c r="V353" s="254"/>
      <c r="W353" s="39"/>
      <c r="X353" s="353"/>
      <c r="Y353" s="353"/>
      <c r="Z353" s="365"/>
      <c r="AA353" s="52"/>
      <c r="AB353" s="39"/>
      <c r="AC353" s="39"/>
      <c r="AD353" s="39"/>
      <c r="AE353" s="39"/>
      <c r="AF353" s="39"/>
      <c r="AG353" s="39"/>
      <c r="AH353" s="39"/>
      <c r="AI353" s="39"/>
      <c r="AJ353" s="39"/>
      <c r="AK353" s="39"/>
      <c r="AL353" s="39"/>
      <c r="AM353" s="52"/>
      <c r="AN353" s="40">
        <f t="shared" ref="AN353:AN373" si="86">S353-AM353</f>
        <v>0</v>
      </c>
    </row>
    <row r="354" spans="1:40" ht="11.25" hidden="1" customHeight="1">
      <c r="A354" s="63" t="s">
        <v>284</v>
      </c>
      <c r="B354" s="128"/>
      <c r="C354" s="53"/>
      <c r="D354" s="7"/>
      <c r="E354" s="8"/>
      <c r="F354" s="6"/>
      <c r="G354" s="7"/>
      <c r="H354" s="8"/>
      <c r="I354" s="12"/>
      <c r="J354" s="7"/>
      <c r="K354" s="53"/>
      <c r="L354" s="53"/>
      <c r="M354" s="53"/>
      <c r="N354" s="53"/>
      <c r="O354" s="39">
        <f t="shared" si="83"/>
        <v>0</v>
      </c>
      <c r="P354" s="353"/>
      <c r="Q354" s="39">
        <f t="shared" si="84"/>
        <v>0</v>
      </c>
      <c r="R354" s="39"/>
      <c r="S354" s="39">
        <f t="shared" si="85"/>
        <v>0</v>
      </c>
      <c r="T354" s="353"/>
      <c r="U354" s="254">
        <f t="shared" si="81"/>
        <v>0</v>
      </c>
      <c r="V354" s="254"/>
      <c r="W354" s="39"/>
      <c r="X354" s="353"/>
      <c r="Y354" s="353"/>
      <c r="Z354" s="365"/>
      <c r="AA354" s="52"/>
      <c r="AB354" s="39"/>
      <c r="AC354" s="39"/>
      <c r="AD354" s="39"/>
      <c r="AE354" s="39"/>
      <c r="AF354" s="39"/>
      <c r="AG354" s="39"/>
      <c r="AH354" s="39"/>
      <c r="AI354" s="39"/>
      <c r="AJ354" s="39"/>
      <c r="AK354" s="39"/>
      <c r="AL354" s="39"/>
      <c r="AM354" s="52"/>
      <c r="AN354" s="40">
        <f t="shared" si="86"/>
        <v>0</v>
      </c>
    </row>
    <row r="355" spans="1:40" ht="11.25" hidden="1" customHeight="1">
      <c r="A355" s="63" t="s">
        <v>285</v>
      </c>
      <c r="B355" s="128"/>
      <c r="C355" s="53"/>
      <c r="D355" s="7"/>
      <c r="E355" s="8"/>
      <c r="F355" s="6"/>
      <c r="G355" s="7"/>
      <c r="H355" s="8"/>
      <c r="I355" s="12"/>
      <c r="J355" s="7"/>
      <c r="K355" s="53"/>
      <c r="L355" s="53"/>
      <c r="M355" s="53"/>
      <c r="N355" s="53"/>
      <c r="O355" s="39">
        <f t="shared" si="83"/>
        <v>0</v>
      </c>
      <c r="P355" s="353"/>
      <c r="Q355" s="39">
        <f t="shared" si="84"/>
        <v>0</v>
      </c>
      <c r="R355" s="39"/>
      <c r="S355" s="39">
        <f t="shared" si="85"/>
        <v>0</v>
      </c>
      <c r="T355" s="353"/>
      <c r="U355" s="254">
        <f t="shared" si="81"/>
        <v>0</v>
      </c>
      <c r="V355" s="254"/>
      <c r="W355" s="39"/>
      <c r="X355" s="353"/>
      <c r="Y355" s="353"/>
      <c r="Z355" s="365"/>
      <c r="AA355" s="52"/>
      <c r="AB355" s="39"/>
      <c r="AC355" s="39"/>
      <c r="AD355" s="39"/>
      <c r="AE355" s="39"/>
      <c r="AF355" s="39"/>
      <c r="AG355" s="39"/>
      <c r="AH355" s="39"/>
      <c r="AI355" s="39"/>
      <c r="AJ355" s="39"/>
      <c r="AK355" s="39"/>
      <c r="AL355" s="39"/>
      <c r="AM355" s="52"/>
      <c r="AN355" s="40">
        <f t="shared" si="86"/>
        <v>0</v>
      </c>
    </row>
    <row r="356" spans="1:40" ht="11.25" hidden="1" customHeight="1">
      <c r="A356" s="63" t="s">
        <v>286</v>
      </c>
      <c r="B356" s="128"/>
      <c r="C356" s="53"/>
      <c r="D356" s="7"/>
      <c r="E356" s="8"/>
      <c r="F356" s="6"/>
      <c r="G356" s="7"/>
      <c r="H356" s="8"/>
      <c r="I356" s="12"/>
      <c r="J356" s="7"/>
      <c r="K356" s="53"/>
      <c r="L356" s="53"/>
      <c r="M356" s="53"/>
      <c r="N356" s="53"/>
      <c r="O356" s="39">
        <f t="shared" si="83"/>
        <v>0</v>
      </c>
      <c r="P356" s="353"/>
      <c r="Q356" s="39">
        <f t="shared" si="84"/>
        <v>0</v>
      </c>
      <c r="R356" s="39"/>
      <c r="S356" s="39">
        <f t="shared" si="85"/>
        <v>0</v>
      </c>
      <c r="T356" s="353"/>
      <c r="U356" s="254">
        <f t="shared" si="81"/>
        <v>0</v>
      </c>
      <c r="V356" s="254"/>
      <c r="W356" s="39"/>
      <c r="X356" s="353"/>
      <c r="Y356" s="353"/>
      <c r="Z356" s="365"/>
      <c r="AA356" s="52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  <c r="AM356" s="52"/>
      <c r="AN356" s="40">
        <f t="shared" si="86"/>
        <v>0</v>
      </c>
    </row>
    <row r="357" spans="1:40" ht="11.25" hidden="1" customHeight="1">
      <c r="A357" s="63" t="s">
        <v>287</v>
      </c>
      <c r="B357" s="128"/>
      <c r="C357" s="53"/>
      <c r="D357" s="7"/>
      <c r="E357" s="8"/>
      <c r="F357" s="6"/>
      <c r="G357" s="7"/>
      <c r="H357" s="8"/>
      <c r="I357" s="12"/>
      <c r="J357" s="7"/>
      <c r="K357" s="53"/>
      <c r="L357" s="53"/>
      <c r="M357" s="53"/>
      <c r="N357" s="53"/>
      <c r="O357" s="39">
        <f t="shared" si="83"/>
        <v>0</v>
      </c>
      <c r="P357" s="353"/>
      <c r="Q357" s="39">
        <f t="shared" si="84"/>
        <v>0</v>
      </c>
      <c r="R357" s="39"/>
      <c r="S357" s="39">
        <f t="shared" si="85"/>
        <v>0</v>
      </c>
      <c r="T357" s="353"/>
      <c r="U357" s="254">
        <f t="shared" si="81"/>
        <v>0</v>
      </c>
      <c r="V357" s="254"/>
      <c r="W357" s="39"/>
      <c r="X357" s="353"/>
      <c r="Y357" s="353"/>
      <c r="Z357" s="365"/>
      <c r="AA357" s="52"/>
      <c r="AB357" s="39"/>
      <c r="AC357" s="39"/>
      <c r="AD357" s="39"/>
      <c r="AE357" s="39"/>
      <c r="AF357" s="39"/>
      <c r="AG357" s="39"/>
      <c r="AH357" s="39"/>
      <c r="AI357" s="39"/>
      <c r="AJ357" s="39"/>
      <c r="AK357" s="39"/>
      <c r="AL357" s="39"/>
      <c r="AM357" s="52"/>
      <c r="AN357" s="40">
        <f t="shared" si="86"/>
        <v>0</v>
      </c>
    </row>
    <row r="358" spans="1:40" ht="11.25" hidden="1" customHeight="1">
      <c r="A358" s="63" t="s">
        <v>288</v>
      </c>
      <c r="B358" s="128"/>
      <c r="C358" s="53"/>
      <c r="D358" s="7"/>
      <c r="E358" s="8"/>
      <c r="F358" s="6"/>
      <c r="G358" s="7"/>
      <c r="H358" s="8"/>
      <c r="I358" s="12"/>
      <c r="J358" s="7"/>
      <c r="K358" s="53"/>
      <c r="L358" s="53"/>
      <c r="M358" s="53"/>
      <c r="N358" s="53"/>
      <c r="O358" s="39">
        <f t="shared" si="83"/>
        <v>0</v>
      </c>
      <c r="P358" s="353"/>
      <c r="Q358" s="39">
        <f t="shared" si="84"/>
        <v>0</v>
      </c>
      <c r="R358" s="39"/>
      <c r="S358" s="39">
        <f t="shared" si="85"/>
        <v>0</v>
      </c>
      <c r="T358" s="353"/>
      <c r="U358" s="254">
        <f t="shared" si="81"/>
        <v>0</v>
      </c>
      <c r="V358" s="254"/>
      <c r="W358" s="39"/>
      <c r="X358" s="353"/>
      <c r="Y358" s="353"/>
      <c r="Z358" s="365"/>
      <c r="AA358" s="52"/>
      <c r="AB358" s="39"/>
      <c r="AC358" s="39"/>
      <c r="AD358" s="39"/>
      <c r="AE358" s="39"/>
      <c r="AF358" s="39"/>
      <c r="AG358" s="39"/>
      <c r="AH358" s="39"/>
      <c r="AI358" s="39"/>
      <c r="AJ358" s="39"/>
      <c r="AK358" s="39"/>
      <c r="AL358" s="39"/>
      <c r="AM358" s="52"/>
      <c r="AN358" s="40">
        <f t="shared" si="86"/>
        <v>0</v>
      </c>
    </row>
    <row r="359" spans="1:40" ht="11.25" hidden="1" customHeight="1">
      <c r="A359" s="63" t="s">
        <v>289</v>
      </c>
      <c r="B359" s="128"/>
      <c r="C359" s="53"/>
      <c r="D359" s="7"/>
      <c r="E359" s="8"/>
      <c r="F359" s="6"/>
      <c r="G359" s="7"/>
      <c r="H359" s="8"/>
      <c r="I359" s="12"/>
      <c r="J359" s="7"/>
      <c r="K359" s="53"/>
      <c r="L359" s="53"/>
      <c r="M359" s="53"/>
      <c r="N359" s="53"/>
      <c r="O359" s="39">
        <f t="shared" si="83"/>
        <v>0</v>
      </c>
      <c r="P359" s="353"/>
      <c r="Q359" s="39">
        <f t="shared" si="84"/>
        <v>0</v>
      </c>
      <c r="R359" s="39"/>
      <c r="S359" s="39">
        <f t="shared" si="85"/>
        <v>0</v>
      </c>
      <c r="T359" s="353"/>
      <c r="U359" s="254">
        <f t="shared" si="81"/>
        <v>0</v>
      </c>
      <c r="V359" s="254"/>
      <c r="W359" s="39"/>
      <c r="X359" s="353"/>
      <c r="Y359" s="353"/>
      <c r="Z359" s="365"/>
      <c r="AA359" s="52"/>
      <c r="AB359" s="39"/>
      <c r="AC359" s="39"/>
      <c r="AD359" s="39"/>
      <c r="AE359" s="39"/>
      <c r="AF359" s="39"/>
      <c r="AG359" s="39"/>
      <c r="AH359" s="39"/>
      <c r="AI359" s="39"/>
      <c r="AJ359" s="39"/>
      <c r="AK359" s="39"/>
      <c r="AL359" s="39"/>
      <c r="AM359" s="52"/>
      <c r="AN359" s="40">
        <f t="shared" si="86"/>
        <v>0</v>
      </c>
    </row>
    <row r="360" spans="1:40" ht="11.25" hidden="1" customHeight="1">
      <c r="A360" s="63" t="s">
        <v>290</v>
      </c>
      <c r="B360" s="128"/>
      <c r="C360" s="53"/>
      <c r="D360" s="7"/>
      <c r="E360" s="8"/>
      <c r="F360" s="6"/>
      <c r="G360" s="7"/>
      <c r="H360" s="8"/>
      <c r="I360" s="12"/>
      <c r="J360" s="7"/>
      <c r="K360" s="53"/>
      <c r="L360" s="53"/>
      <c r="M360" s="53"/>
      <c r="N360" s="53"/>
      <c r="O360" s="39">
        <f t="shared" si="83"/>
        <v>0</v>
      </c>
      <c r="P360" s="353"/>
      <c r="Q360" s="39">
        <f t="shared" si="84"/>
        <v>0</v>
      </c>
      <c r="R360" s="39"/>
      <c r="S360" s="39">
        <f t="shared" si="85"/>
        <v>0</v>
      </c>
      <c r="T360" s="353"/>
      <c r="U360" s="254">
        <f t="shared" si="81"/>
        <v>0</v>
      </c>
      <c r="V360" s="254"/>
      <c r="W360" s="39"/>
      <c r="X360" s="353"/>
      <c r="Y360" s="353"/>
      <c r="Z360" s="365"/>
      <c r="AA360" s="52"/>
      <c r="AB360" s="39"/>
      <c r="AC360" s="39"/>
      <c r="AD360" s="39"/>
      <c r="AE360" s="39"/>
      <c r="AF360" s="39"/>
      <c r="AG360" s="39"/>
      <c r="AH360" s="39"/>
      <c r="AI360" s="39"/>
      <c r="AJ360" s="39"/>
      <c r="AK360" s="39"/>
      <c r="AL360" s="39"/>
      <c r="AM360" s="52"/>
      <c r="AN360" s="40">
        <f t="shared" si="86"/>
        <v>0</v>
      </c>
    </row>
    <row r="361" spans="1:40" ht="11.25" hidden="1" customHeight="1">
      <c r="A361" s="63" t="s">
        <v>291</v>
      </c>
      <c r="B361" s="128"/>
      <c r="C361" s="53"/>
      <c r="D361" s="7"/>
      <c r="E361" s="8"/>
      <c r="F361" s="6"/>
      <c r="G361" s="7"/>
      <c r="H361" s="8"/>
      <c r="I361" s="12"/>
      <c r="J361" s="7"/>
      <c r="K361" s="53"/>
      <c r="L361" s="53"/>
      <c r="M361" s="53"/>
      <c r="N361" s="53"/>
      <c r="O361" s="39">
        <f t="shared" si="83"/>
        <v>0</v>
      </c>
      <c r="P361" s="353"/>
      <c r="Q361" s="39">
        <f t="shared" si="84"/>
        <v>0</v>
      </c>
      <c r="R361" s="39"/>
      <c r="S361" s="39">
        <f t="shared" si="85"/>
        <v>0</v>
      </c>
      <c r="T361" s="353"/>
      <c r="U361" s="254">
        <f t="shared" si="81"/>
        <v>0</v>
      </c>
      <c r="V361" s="254"/>
      <c r="W361" s="39"/>
      <c r="X361" s="353"/>
      <c r="Y361" s="353"/>
      <c r="Z361" s="365"/>
      <c r="AA361" s="52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  <c r="AL361" s="39"/>
      <c r="AM361" s="52"/>
      <c r="AN361" s="40">
        <f t="shared" si="86"/>
        <v>0</v>
      </c>
    </row>
    <row r="362" spans="1:40" ht="11.25" hidden="1" customHeight="1">
      <c r="A362" s="63" t="s">
        <v>292</v>
      </c>
      <c r="B362" s="128"/>
      <c r="C362" s="53"/>
      <c r="D362" s="7"/>
      <c r="E362" s="8"/>
      <c r="F362" s="6"/>
      <c r="G362" s="7"/>
      <c r="H362" s="8"/>
      <c r="I362" s="12"/>
      <c r="J362" s="7"/>
      <c r="K362" s="53"/>
      <c r="L362" s="53"/>
      <c r="M362" s="53"/>
      <c r="N362" s="53"/>
      <c r="O362" s="39">
        <f t="shared" si="83"/>
        <v>0</v>
      </c>
      <c r="P362" s="353"/>
      <c r="Q362" s="39">
        <f t="shared" si="84"/>
        <v>0</v>
      </c>
      <c r="R362" s="39"/>
      <c r="S362" s="39">
        <f t="shared" si="85"/>
        <v>0</v>
      </c>
      <c r="T362" s="353"/>
      <c r="U362" s="254">
        <f t="shared" si="81"/>
        <v>0</v>
      </c>
      <c r="V362" s="254"/>
      <c r="W362" s="39"/>
      <c r="X362" s="353"/>
      <c r="Y362" s="353"/>
      <c r="Z362" s="365"/>
      <c r="AA362" s="52"/>
      <c r="AB362" s="39"/>
      <c r="AC362" s="39"/>
      <c r="AD362" s="39"/>
      <c r="AE362" s="39"/>
      <c r="AF362" s="39"/>
      <c r="AG362" s="39"/>
      <c r="AH362" s="39"/>
      <c r="AI362" s="39"/>
      <c r="AJ362" s="39"/>
      <c r="AK362" s="39"/>
      <c r="AL362" s="39"/>
      <c r="AM362" s="52"/>
      <c r="AN362" s="40">
        <f t="shared" si="86"/>
        <v>0</v>
      </c>
    </row>
    <row r="363" spans="1:40" ht="11.25" hidden="1" customHeight="1">
      <c r="A363" s="63" t="s">
        <v>293</v>
      </c>
      <c r="B363" s="128"/>
      <c r="C363" s="53"/>
      <c r="D363" s="7"/>
      <c r="E363" s="8"/>
      <c r="F363" s="6"/>
      <c r="G363" s="7"/>
      <c r="H363" s="8"/>
      <c r="I363" s="12"/>
      <c r="J363" s="7"/>
      <c r="K363" s="53"/>
      <c r="L363" s="53"/>
      <c r="M363" s="53"/>
      <c r="N363" s="53"/>
      <c r="O363" s="39">
        <f t="shared" si="83"/>
        <v>0</v>
      </c>
      <c r="P363" s="353"/>
      <c r="Q363" s="39">
        <f t="shared" si="84"/>
        <v>0</v>
      </c>
      <c r="R363" s="39"/>
      <c r="S363" s="39">
        <f t="shared" si="85"/>
        <v>0</v>
      </c>
      <c r="T363" s="353"/>
      <c r="U363" s="254">
        <f t="shared" si="81"/>
        <v>0</v>
      </c>
      <c r="V363" s="254"/>
      <c r="W363" s="39"/>
      <c r="X363" s="353"/>
      <c r="Y363" s="353"/>
      <c r="Z363" s="365"/>
      <c r="AA363" s="52"/>
      <c r="AB363" s="39"/>
      <c r="AC363" s="39"/>
      <c r="AD363" s="39"/>
      <c r="AE363" s="39"/>
      <c r="AF363" s="39"/>
      <c r="AG363" s="39"/>
      <c r="AH363" s="39"/>
      <c r="AI363" s="39"/>
      <c r="AJ363" s="39"/>
      <c r="AK363" s="39"/>
      <c r="AL363" s="39"/>
      <c r="AM363" s="52"/>
      <c r="AN363" s="40">
        <f t="shared" si="86"/>
        <v>0</v>
      </c>
    </row>
    <row r="364" spans="1:40" ht="11.25" hidden="1" customHeight="1">
      <c r="A364" s="63" t="s">
        <v>294</v>
      </c>
      <c r="B364" s="128"/>
      <c r="C364" s="53"/>
      <c r="D364" s="7"/>
      <c r="E364" s="8"/>
      <c r="F364" s="6"/>
      <c r="G364" s="7"/>
      <c r="H364" s="8"/>
      <c r="I364" s="12"/>
      <c r="J364" s="7"/>
      <c r="K364" s="53"/>
      <c r="L364" s="53"/>
      <c r="M364" s="53"/>
      <c r="N364" s="53"/>
      <c r="O364" s="39">
        <f t="shared" si="83"/>
        <v>0</v>
      </c>
      <c r="P364" s="353"/>
      <c r="Q364" s="39">
        <f t="shared" si="84"/>
        <v>0</v>
      </c>
      <c r="R364" s="39"/>
      <c r="S364" s="39">
        <f t="shared" si="85"/>
        <v>0</v>
      </c>
      <c r="T364" s="353"/>
      <c r="U364" s="254">
        <f t="shared" si="81"/>
        <v>0</v>
      </c>
      <c r="V364" s="254"/>
      <c r="W364" s="39"/>
      <c r="X364" s="353"/>
      <c r="Y364" s="353"/>
      <c r="Z364" s="365"/>
      <c r="AA364" s="52"/>
      <c r="AB364" s="39"/>
      <c r="AC364" s="39"/>
      <c r="AD364" s="39"/>
      <c r="AE364" s="39"/>
      <c r="AF364" s="39"/>
      <c r="AG364" s="39"/>
      <c r="AH364" s="39"/>
      <c r="AI364" s="39"/>
      <c r="AJ364" s="39"/>
      <c r="AK364" s="39"/>
      <c r="AL364" s="39"/>
      <c r="AM364" s="52"/>
      <c r="AN364" s="40">
        <f t="shared" si="86"/>
        <v>0</v>
      </c>
    </row>
    <row r="365" spans="1:40" ht="11.25" hidden="1" customHeight="1">
      <c r="A365" s="63" t="s">
        <v>295</v>
      </c>
      <c r="B365" s="128"/>
      <c r="C365" s="53"/>
      <c r="D365" s="7"/>
      <c r="E365" s="8"/>
      <c r="F365" s="6"/>
      <c r="G365" s="7"/>
      <c r="H365" s="8"/>
      <c r="I365" s="12"/>
      <c r="J365" s="7"/>
      <c r="K365" s="53"/>
      <c r="L365" s="53"/>
      <c r="M365" s="53"/>
      <c r="N365" s="53"/>
      <c r="O365" s="39">
        <f t="shared" si="83"/>
        <v>0</v>
      </c>
      <c r="P365" s="353"/>
      <c r="Q365" s="39">
        <f t="shared" si="84"/>
        <v>0</v>
      </c>
      <c r="R365" s="39"/>
      <c r="S365" s="39">
        <f t="shared" si="85"/>
        <v>0</v>
      </c>
      <c r="T365" s="353"/>
      <c r="U365" s="254">
        <f t="shared" si="81"/>
        <v>0</v>
      </c>
      <c r="V365" s="254"/>
      <c r="W365" s="39"/>
      <c r="X365" s="353"/>
      <c r="Y365" s="353"/>
      <c r="Z365" s="365"/>
      <c r="AA365" s="52"/>
      <c r="AB365" s="39"/>
      <c r="AC365" s="39"/>
      <c r="AD365" s="39"/>
      <c r="AE365" s="39"/>
      <c r="AF365" s="39"/>
      <c r="AG365" s="39"/>
      <c r="AH365" s="39"/>
      <c r="AI365" s="39"/>
      <c r="AJ365" s="39"/>
      <c r="AK365" s="39"/>
      <c r="AL365" s="39"/>
      <c r="AM365" s="52"/>
      <c r="AN365" s="40">
        <f t="shared" si="86"/>
        <v>0</v>
      </c>
    </row>
    <row r="366" spans="1:40" ht="11.25" hidden="1" customHeight="1">
      <c r="A366" s="63" t="s">
        <v>296</v>
      </c>
      <c r="B366" s="128"/>
      <c r="C366" s="53"/>
      <c r="D366" s="7"/>
      <c r="E366" s="8"/>
      <c r="F366" s="6"/>
      <c r="G366" s="7"/>
      <c r="H366" s="8"/>
      <c r="I366" s="12"/>
      <c r="J366" s="7"/>
      <c r="K366" s="53"/>
      <c r="L366" s="53"/>
      <c r="M366" s="53"/>
      <c r="N366" s="53"/>
      <c r="O366" s="39">
        <f t="shared" si="83"/>
        <v>0</v>
      </c>
      <c r="P366" s="353"/>
      <c r="Q366" s="39">
        <f t="shared" si="84"/>
        <v>0</v>
      </c>
      <c r="R366" s="39"/>
      <c r="S366" s="39">
        <f t="shared" si="85"/>
        <v>0</v>
      </c>
      <c r="T366" s="353"/>
      <c r="U366" s="254">
        <f t="shared" si="81"/>
        <v>0</v>
      </c>
      <c r="V366" s="254"/>
      <c r="W366" s="39"/>
      <c r="X366" s="353"/>
      <c r="Y366" s="353"/>
      <c r="Z366" s="365"/>
      <c r="AA366" s="52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  <c r="AL366" s="39"/>
      <c r="AM366" s="52"/>
      <c r="AN366" s="40">
        <f t="shared" si="86"/>
        <v>0</v>
      </c>
    </row>
    <row r="367" spans="1:40" ht="11.25" hidden="1" customHeight="1">
      <c r="A367" s="63" t="s">
        <v>297</v>
      </c>
      <c r="B367" s="128"/>
      <c r="C367" s="53"/>
      <c r="D367" s="7"/>
      <c r="E367" s="8"/>
      <c r="F367" s="6"/>
      <c r="G367" s="7"/>
      <c r="H367" s="8"/>
      <c r="I367" s="12"/>
      <c r="J367" s="7"/>
      <c r="K367" s="53"/>
      <c r="L367" s="53"/>
      <c r="M367" s="53"/>
      <c r="N367" s="53"/>
      <c r="O367" s="39">
        <f t="shared" si="83"/>
        <v>0</v>
      </c>
      <c r="P367" s="353"/>
      <c r="Q367" s="39">
        <f t="shared" si="84"/>
        <v>0</v>
      </c>
      <c r="R367" s="39"/>
      <c r="S367" s="39">
        <f t="shared" si="85"/>
        <v>0</v>
      </c>
      <c r="T367" s="353"/>
      <c r="U367" s="254">
        <f t="shared" si="81"/>
        <v>0</v>
      </c>
      <c r="V367" s="254"/>
      <c r="W367" s="39"/>
      <c r="X367" s="353"/>
      <c r="Y367" s="353"/>
      <c r="Z367" s="365"/>
      <c r="AA367" s="52"/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  <c r="AL367" s="39"/>
      <c r="AM367" s="52"/>
      <c r="AN367" s="40">
        <f t="shared" si="86"/>
        <v>0</v>
      </c>
    </row>
    <row r="368" spans="1:40" ht="11.25" hidden="1" customHeight="1">
      <c r="A368" s="63" t="s">
        <v>298</v>
      </c>
      <c r="B368" s="128"/>
      <c r="C368" s="53"/>
      <c r="D368" s="7"/>
      <c r="E368" s="8"/>
      <c r="F368" s="6"/>
      <c r="G368" s="7"/>
      <c r="H368" s="8"/>
      <c r="I368" s="12"/>
      <c r="J368" s="7"/>
      <c r="K368" s="53"/>
      <c r="L368" s="53"/>
      <c r="M368" s="53"/>
      <c r="N368" s="53"/>
      <c r="O368" s="39">
        <f t="shared" si="83"/>
        <v>0</v>
      </c>
      <c r="P368" s="353"/>
      <c r="Q368" s="39">
        <f t="shared" si="84"/>
        <v>0</v>
      </c>
      <c r="R368" s="39"/>
      <c r="S368" s="39">
        <f t="shared" si="85"/>
        <v>0</v>
      </c>
      <c r="T368" s="353"/>
      <c r="U368" s="254">
        <f t="shared" si="81"/>
        <v>0</v>
      </c>
      <c r="V368" s="254"/>
      <c r="W368" s="39"/>
      <c r="X368" s="353"/>
      <c r="Y368" s="353"/>
      <c r="Z368" s="365"/>
      <c r="AA368" s="52"/>
      <c r="AB368" s="39"/>
      <c r="AC368" s="39"/>
      <c r="AD368" s="39"/>
      <c r="AE368" s="39"/>
      <c r="AF368" s="39"/>
      <c r="AG368" s="39"/>
      <c r="AH368" s="39"/>
      <c r="AI368" s="39"/>
      <c r="AJ368" s="39"/>
      <c r="AK368" s="39"/>
      <c r="AL368" s="39"/>
      <c r="AM368" s="52"/>
      <c r="AN368" s="40">
        <f t="shared" si="86"/>
        <v>0</v>
      </c>
    </row>
    <row r="369" spans="1:62" ht="11.25" hidden="1" customHeight="1">
      <c r="A369" s="63" t="s">
        <v>299</v>
      </c>
      <c r="B369" s="128"/>
      <c r="C369" s="53"/>
      <c r="D369" s="7"/>
      <c r="E369" s="8"/>
      <c r="F369" s="6"/>
      <c r="G369" s="7"/>
      <c r="H369" s="8"/>
      <c r="I369" s="12"/>
      <c r="J369" s="7"/>
      <c r="K369" s="53"/>
      <c r="L369" s="53"/>
      <c r="M369" s="53"/>
      <c r="N369" s="53"/>
      <c r="O369" s="39">
        <f t="shared" si="83"/>
        <v>0</v>
      </c>
      <c r="P369" s="353"/>
      <c r="Q369" s="39">
        <f t="shared" si="84"/>
        <v>0</v>
      </c>
      <c r="R369" s="39"/>
      <c r="S369" s="39">
        <f t="shared" si="85"/>
        <v>0</v>
      </c>
      <c r="T369" s="353"/>
      <c r="U369" s="254">
        <f t="shared" si="81"/>
        <v>0</v>
      </c>
      <c r="V369" s="254"/>
      <c r="W369" s="39"/>
      <c r="X369" s="353"/>
      <c r="Y369" s="353"/>
      <c r="Z369" s="365"/>
      <c r="AA369" s="52"/>
      <c r="AB369" s="39"/>
      <c r="AC369" s="39"/>
      <c r="AD369" s="39"/>
      <c r="AE369" s="39"/>
      <c r="AF369" s="39"/>
      <c r="AG369" s="39"/>
      <c r="AH369" s="39"/>
      <c r="AI369" s="39"/>
      <c r="AJ369" s="39"/>
      <c r="AK369" s="39"/>
      <c r="AL369" s="39"/>
      <c r="AM369" s="52"/>
      <c r="AN369" s="40">
        <f t="shared" si="86"/>
        <v>0</v>
      </c>
    </row>
    <row r="370" spans="1:62" ht="11.25" hidden="1" customHeight="1">
      <c r="A370" s="63" t="s">
        <v>300</v>
      </c>
      <c r="B370" s="128"/>
      <c r="C370" s="53"/>
      <c r="D370" s="7"/>
      <c r="E370" s="8"/>
      <c r="F370" s="6"/>
      <c r="G370" s="7"/>
      <c r="H370" s="8"/>
      <c r="I370" s="12"/>
      <c r="J370" s="7"/>
      <c r="K370" s="53"/>
      <c r="L370" s="53"/>
      <c r="M370" s="53"/>
      <c r="N370" s="53"/>
      <c r="O370" s="39">
        <f t="shared" si="83"/>
        <v>0</v>
      </c>
      <c r="P370" s="353"/>
      <c r="Q370" s="39">
        <f t="shared" si="84"/>
        <v>0</v>
      </c>
      <c r="R370" s="39"/>
      <c r="S370" s="39">
        <f t="shared" si="85"/>
        <v>0</v>
      </c>
      <c r="T370" s="353"/>
      <c r="U370" s="254">
        <f t="shared" si="81"/>
        <v>0</v>
      </c>
      <c r="V370" s="254"/>
      <c r="W370" s="39"/>
      <c r="X370" s="353"/>
      <c r="Y370" s="353"/>
      <c r="Z370" s="365"/>
      <c r="AA370" s="52"/>
      <c r="AB370" s="39"/>
      <c r="AC370" s="39"/>
      <c r="AD370" s="39"/>
      <c r="AE370" s="39"/>
      <c r="AF370" s="39"/>
      <c r="AG370" s="39"/>
      <c r="AH370" s="39"/>
      <c r="AI370" s="39"/>
      <c r="AJ370" s="39"/>
      <c r="AK370" s="39"/>
      <c r="AL370" s="39"/>
      <c r="AM370" s="52"/>
      <c r="AN370" s="40">
        <f t="shared" si="86"/>
        <v>0</v>
      </c>
    </row>
    <row r="371" spans="1:62" ht="11.25" hidden="1" customHeight="1">
      <c r="A371" s="63" t="s">
        <v>301</v>
      </c>
      <c r="B371" s="128"/>
      <c r="C371" s="53"/>
      <c r="D371" s="7"/>
      <c r="E371" s="8"/>
      <c r="F371" s="6"/>
      <c r="G371" s="7"/>
      <c r="H371" s="8"/>
      <c r="I371" s="12"/>
      <c r="J371" s="7"/>
      <c r="K371" s="53"/>
      <c r="L371" s="53"/>
      <c r="M371" s="53"/>
      <c r="N371" s="53"/>
      <c r="O371" s="39">
        <f t="shared" si="83"/>
        <v>0</v>
      </c>
      <c r="P371" s="353"/>
      <c r="Q371" s="39">
        <f t="shared" si="84"/>
        <v>0</v>
      </c>
      <c r="R371" s="39"/>
      <c r="S371" s="39">
        <f t="shared" si="85"/>
        <v>0</v>
      </c>
      <c r="T371" s="353"/>
      <c r="U371" s="254">
        <f t="shared" si="81"/>
        <v>0</v>
      </c>
      <c r="V371" s="254"/>
      <c r="W371" s="39"/>
      <c r="X371" s="353"/>
      <c r="Y371" s="353"/>
      <c r="Z371" s="365"/>
      <c r="AA371" s="52"/>
      <c r="AB371" s="39"/>
      <c r="AC371" s="39"/>
      <c r="AD371" s="39"/>
      <c r="AE371" s="39"/>
      <c r="AF371" s="39"/>
      <c r="AG371" s="39"/>
      <c r="AH371" s="39"/>
      <c r="AI371" s="39"/>
      <c r="AJ371" s="39"/>
      <c r="AK371" s="39"/>
      <c r="AL371" s="39"/>
      <c r="AM371" s="52"/>
      <c r="AN371" s="40">
        <f t="shared" si="86"/>
        <v>0</v>
      </c>
    </row>
    <row r="372" spans="1:62" ht="11.25" hidden="1" customHeight="1">
      <c r="A372" s="64" t="s">
        <v>302</v>
      </c>
      <c r="B372" s="123"/>
      <c r="C372" s="4"/>
      <c r="D372" s="4"/>
      <c r="E372" s="5"/>
      <c r="F372" s="6"/>
      <c r="G372" s="7"/>
      <c r="H372" s="8"/>
      <c r="I372" s="6"/>
      <c r="J372" s="7"/>
      <c r="K372" s="7"/>
      <c r="L372" s="7"/>
      <c r="M372" s="7"/>
      <c r="N372" s="7"/>
      <c r="O372" s="39">
        <f t="shared" si="83"/>
        <v>0</v>
      </c>
      <c r="P372" s="353"/>
      <c r="Q372" s="39"/>
      <c r="R372" s="39"/>
      <c r="S372" s="39">
        <f t="shared" si="85"/>
        <v>0</v>
      </c>
      <c r="T372" s="353"/>
      <c r="U372" s="254">
        <f t="shared" si="81"/>
        <v>0</v>
      </c>
      <c r="V372" s="254"/>
      <c r="W372" s="39"/>
      <c r="X372" s="353"/>
      <c r="Y372" s="353"/>
      <c r="Z372" s="365"/>
      <c r="AA372" s="39"/>
      <c r="AB372" s="39"/>
      <c r="AC372" s="39"/>
      <c r="AD372" s="39"/>
      <c r="AE372" s="39"/>
      <c r="AF372" s="39"/>
      <c r="AG372" s="39"/>
      <c r="AH372" s="39"/>
      <c r="AI372" s="39"/>
      <c r="AJ372" s="39"/>
      <c r="AK372" s="39"/>
      <c r="AL372" s="39"/>
      <c r="AN372" s="40">
        <f t="shared" si="86"/>
        <v>0</v>
      </c>
    </row>
    <row r="373" spans="1:62" ht="11.25" hidden="1" customHeight="1">
      <c r="A373" s="66" t="s">
        <v>303</v>
      </c>
      <c r="B373" s="131"/>
      <c r="C373" s="6"/>
      <c r="D373" s="7"/>
      <c r="E373" s="8"/>
      <c r="F373" s="6"/>
      <c r="G373" s="7"/>
      <c r="H373" s="8"/>
      <c r="I373" s="6"/>
      <c r="J373" s="7"/>
      <c r="K373" s="7"/>
      <c r="L373" s="7"/>
      <c r="M373" s="7"/>
      <c r="N373" s="7"/>
      <c r="O373" s="39">
        <f t="shared" si="83"/>
        <v>0</v>
      </c>
      <c r="P373" s="353"/>
      <c r="Q373" s="39"/>
      <c r="R373" s="39"/>
      <c r="S373" s="39">
        <f t="shared" si="85"/>
        <v>0</v>
      </c>
      <c r="T373" s="353"/>
      <c r="U373" s="254">
        <f t="shared" si="81"/>
        <v>0</v>
      </c>
      <c r="V373" s="254"/>
      <c r="W373" s="39"/>
      <c r="X373" s="353"/>
      <c r="Y373" s="353"/>
      <c r="Z373" s="365"/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  <c r="AK373" s="39"/>
      <c r="AL373" s="39"/>
      <c r="AN373" s="40">
        <f t="shared" si="86"/>
        <v>0</v>
      </c>
    </row>
    <row r="374" spans="1:62" ht="15" customHeight="1">
      <c r="A374" s="66"/>
      <c r="B374" s="123" t="s">
        <v>384</v>
      </c>
      <c r="C374" s="6"/>
      <c r="D374" s="7"/>
      <c r="E374" s="8"/>
      <c r="F374" s="6"/>
      <c r="G374" s="7"/>
      <c r="H374" s="8"/>
      <c r="I374" s="6"/>
      <c r="J374" s="7">
        <v>7</v>
      </c>
      <c r="K374" s="5"/>
      <c r="L374" s="7"/>
      <c r="M374" s="7"/>
      <c r="N374" s="7"/>
      <c r="O374" s="39"/>
      <c r="P374" s="353"/>
      <c r="Q374" s="39"/>
      <c r="R374" s="39"/>
      <c r="S374" s="39"/>
      <c r="T374" s="353"/>
      <c r="U374" s="39"/>
      <c r="V374" s="353"/>
      <c r="W374" s="39"/>
      <c r="X374" s="353"/>
      <c r="Y374" s="353"/>
      <c r="Z374" s="365"/>
      <c r="AA374" s="39"/>
      <c r="AB374" s="39"/>
      <c r="AC374" s="39"/>
      <c r="AD374" s="39"/>
      <c r="AE374" s="39"/>
      <c r="AF374" s="39"/>
      <c r="AG374" s="39"/>
      <c r="AH374" s="39"/>
      <c r="AI374" s="39"/>
      <c r="AJ374" s="39"/>
      <c r="AK374" s="39"/>
      <c r="AL374" s="39"/>
      <c r="AN374" s="40"/>
    </row>
    <row r="375" spans="1:62" s="60" customFormat="1" ht="14.25" customHeight="1">
      <c r="A375" s="32"/>
      <c r="B375" s="123" t="s">
        <v>44</v>
      </c>
      <c r="C375" s="476"/>
      <c r="D375" s="477"/>
      <c r="E375" s="478"/>
      <c r="F375" s="476"/>
      <c r="G375" s="477"/>
      <c r="H375" s="478"/>
      <c r="I375" s="476"/>
      <c r="J375" s="477"/>
      <c r="K375" s="477"/>
      <c r="L375" s="9"/>
      <c r="M375" s="7"/>
      <c r="N375" s="5"/>
      <c r="O375" s="40">
        <f t="shared" ref="O375:AA375" si="87">O116+O91+O66</f>
        <v>5022</v>
      </c>
      <c r="P375" s="40"/>
      <c r="Q375" s="362">
        <f t="shared" si="87"/>
        <v>1674</v>
      </c>
      <c r="R375" s="40">
        <f t="shared" si="87"/>
        <v>0</v>
      </c>
      <c r="S375" s="40">
        <f t="shared" si="87"/>
        <v>3348</v>
      </c>
      <c r="T375" s="40"/>
      <c r="U375" s="40">
        <f t="shared" si="87"/>
        <v>843</v>
      </c>
      <c r="V375" s="40"/>
      <c r="W375" s="40">
        <f t="shared" si="87"/>
        <v>2505</v>
      </c>
      <c r="X375" s="40"/>
      <c r="Y375" s="40"/>
      <c r="Z375" s="40"/>
      <c r="AA375" s="40">
        <f t="shared" si="87"/>
        <v>548</v>
      </c>
      <c r="AB375" s="38">
        <f>AB166+AB117+AB10+AB66+AB91</f>
        <v>576</v>
      </c>
      <c r="AC375" s="38">
        <f>AC166+AC117+AC10+AC66+AC91</f>
        <v>828</v>
      </c>
      <c r="AD375" s="38">
        <f>AD166+AD117+AD10+AD66+AD91+AD378+AD379</f>
        <v>612</v>
      </c>
      <c r="AE375" s="38">
        <f>AE166+AE117+AE10+AE66+AE91+AE378+AE379</f>
        <v>864</v>
      </c>
      <c r="AF375" s="38">
        <f>AF166+AF117+AF10+AF66+AF91+AF378+AF379</f>
        <v>576</v>
      </c>
      <c r="AG375" s="38">
        <f>AG166+AG117+AG10+AG66+AG91</f>
        <v>0</v>
      </c>
      <c r="AH375" s="38">
        <f>AH166+AH117+AH10+AH66+AH91+AH378+AH379</f>
        <v>684</v>
      </c>
      <c r="AI375" s="38">
        <f>AI166+AI117+AI10+AI66+AI91</f>
        <v>144</v>
      </c>
      <c r="AJ375" s="38">
        <f>AJ166+AJ117+AJ10+AJ66+AJ91+AJ378+AJ379</f>
        <v>576</v>
      </c>
      <c r="AK375" s="38">
        <f>AK166+AK117+AK10+AK66+AK91</f>
        <v>0</v>
      </c>
      <c r="AL375" s="38">
        <f>AL166+AL117+AL10+AL66+AL91+AL378+AL379</f>
        <v>468</v>
      </c>
      <c r="AM375" s="40">
        <v>3096</v>
      </c>
      <c r="AN375" s="40">
        <v>4644</v>
      </c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</row>
    <row r="376" spans="1:62" s="60" customFormat="1" ht="27" customHeight="1">
      <c r="A376" s="155" t="s">
        <v>412</v>
      </c>
      <c r="B376" s="127" t="s">
        <v>394</v>
      </c>
      <c r="C376" s="4"/>
      <c r="D376" s="4"/>
      <c r="E376" s="157"/>
      <c r="F376" s="158"/>
      <c r="G376" s="4"/>
      <c r="H376" s="157"/>
      <c r="I376" s="4"/>
      <c r="J376" s="4"/>
      <c r="K376" s="4"/>
      <c r="L376" s="4"/>
      <c r="M376" s="4"/>
      <c r="N376" s="4"/>
      <c r="O376" s="39"/>
      <c r="P376" s="353"/>
      <c r="Q376" s="39"/>
      <c r="R376" s="39"/>
      <c r="S376" s="39">
        <v>216</v>
      </c>
      <c r="T376" s="67"/>
      <c r="U376" s="67"/>
      <c r="V376" s="67"/>
      <c r="W376" s="67"/>
      <c r="X376" s="67"/>
      <c r="Y376" s="67"/>
      <c r="Z376" s="67"/>
      <c r="AA376" s="67"/>
      <c r="AB376" s="39"/>
      <c r="AC376" s="39"/>
      <c r="AD376" s="39"/>
      <c r="AE376" s="39"/>
      <c r="AF376" s="39"/>
      <c r="AG376" s="39"/>
      <c r="AH376" s="39"/>
      <c r="AI376" s="39"/>
      <c r="AJ376" s="39"/>
      <c r="AK376" s="39"/>
      <c r="AL376" s="451"/>
      <c r="AM376" s="452"/>
      <c r="AN376" s="39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</row>
    <row r="377" spans="1:62" s="60" customFormat="1" ht="23.25" hidden="1" customHeight="1">
      <c r="A377" s="475" t="s">
        <v>56</v>
      </c>
      <c r="B377" s="475"/>
      <c r="C377" s="475"/>
      <c r="D377" s="475"/>
      <c r="E377" s="475"/>
      <c r="F377" s="475"/>
      <c r="G377" s="475"/>
      <c r="H377" s="475"/>
      <c r="I377" s="475"/>
      <c r="J377" s="475"/>
      <c r="K377" s="475"/>
      <c r="L377" s="475"/>
      <c r="M377" s="475"/>
      <c r="N377" s="475"/>
      <c r="O377" s="475"/>
      <c r="P377" s="475"/>
      <c r="Q377" s="475"/>
      <c r="R377" s="39"/>
      <c r="S377" s="467" t="s">
        <v>5</v>
      </c>
      <c r="T377" s="352"/>
      <c r="U377" s="468" t="s">
        <v>45</v>
      </c>
      <c r="V377" s="468"/>
      <c r="W377" s="468"/>
      <c r="X377" s="468"/>
      <c r="Y377" s="468"/>
      <c r="Z377" s="468"/>
      <c r="AA377" s="468"/>
      <c r="AB377" s="120">
        <v>12</v>
      </c>
      <c r="AC377" s="120">
        <v>12</v>
      </c>
      <c r="AD377" s="120">
        <f>COUNT(AD225:AD253,AD196:AD196,AD168:AD168,AD133:AD145,AD92:AD92,AD67:AD70,AD38:AD41,AD12:AD20)</f>
        <v>15</v>
      </c>
      <c r="AE377" s="120">
        <f>COUNT(AE225:AE253,AE196:AE196,AE168:AE168,AE133:AE145,AE92:AE92,AE67:AE70,AE38:AE41,AE12:AE20)</f>
        <v>15</v>
      </c>
      <c r="AF377" s="120">
        <f>COUNT(AF225:AF253,AF196:AF220,AF168:AF191,AF133:AF165,AF92:AF115,AF67:AF90,AF38:AF64,AF12:AF36)</f>
        <v>16</v>
      </c>
      <c r="AG377" s="120">
        <f>COUNT(AG347:AG371,AG319:AG343,AG291:AG315,AG263:AG287,AG225:AG252,AG196:AG220,AG168:AG191,AG133:AG164,AG38:AG65,AG12:AG36)</f>
        <v>0</v>
      </c>
      <c r="AH377" s="120">
        <v>9</v>
      </c>
      <c r="AI377" s="120">
        <f>COUNT(AI347:AI371,AI319:AI343,AI291:AI315,AI263:AI287,AI225:AI252,AI196:AI220,AI168:AI191,AI133:AI164,AI38:AI65,AI12:AI36)</f>
        <v>0</v>
      </c>
      <c r="AJ377" s="120">
        <v>8</v>
      </c>
      <c r="AK377" s="120">
        <f>COUNT(AK347:AK371,AK319:AK343,AK291:AK315,AK263:AK287,AK225:AK252,AK196:AK220,AK168:AK191,AK133:AK164,AK38:AK65,AK12:AK36)</f>
        <v>0</v>
      </c>
      <c r="AL377" s="120">
        <f>COUNT(AL225:AL253,AL196:AL220,AL168:AL191,AL133:AL165,AL92:AL115,AL67:AL90,AL38:AL64,AL12:AL36)</f>
        <v>14</v>
      </c>
      <c r="AM377" s="55"/>
      <c r="AN377" s="40">
        <f>SUM(AN66,AN91,AN116)</f>
        <v>1236</v>
      </c>
      <c r="AO377" s="112">
        <f>936-AN377</f>
        <v>-300</v>
      </c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</row>
    <row r="378" spans="1:62" s="60" customFormat="1" ht="16.5" customHeight="1">
      <c r="A378" s="475"/>
      <c r="B378" s="475"/>
      <c r="C378" s="475"/>
      <c r="D378" s="475"/>
      <c r="E378" s="475"/>
      <c r="F378" s="475"/>
      <c r="G378" s="475"/>
      <c r="H378" s="475"/>
      <c r="I378" s="475"/>
      <c r="J378" s="475"/>
      <c r="K378" s="475"/>
      <c r="L378" s="475"/>
      <c r="M378" s="475"/>
      <c r="N378" s="475"/>
      <c r="O378" s="475"/>
      <c r="P378" s="475"/>
      <c r="Q378" s="475"/>
      <c r="R378" s="39"/>
      <c r="S378" s="467"/>
      <c r="T378" s="352"/>
      <c r="U378" s="455" t="s">
        <v>46</v>
      </c>
      <c r="V378" s="455"/>
      <c r="W378" s="455"/>
      <c r="X378" s="455"/>
      <c r="Y378" s="455"/>
      <c r="Z378" s="455"/>
      <c r="AA378" s="455"/>
      <c r="AB378" s="39">
        <f>AB372+AB344+AB316+AB288+AB254+AB221+AB192</f>
        <v>0</v>
      </c>
      <c r="AC378" s="39">
        <f>AC372+AC344+AC316+AC288+AC254+AC221+AC192</f>
        <v>0</v>
      </c>
      <c r="AD378" s="39">
        <f t="shared" ref="AD378:AL378" si="88">AD192+AD221+AD254</f>
        <v>34</v>
      </c>
      <c r="AE378" s="39">
        <f t="shared" si="88"/>
        <v>0</v>
      </c>
      <c r="AF378" s="39">
        <f t="shared" si="88"/>
        <v>32</v>
      </c>
      <c r="AG378" s="39">
        <f t="shared" si="88"/>
        <v>0</v>
      </c>
      <c r="AH378" s="39">
        <f>AH192+AH221+AH254+AH260</f>
        <v>78</v>
      </c>
      <c r="AI378" s="39">
        <f t="shared" si="88"/>
        <v>36</v>
      </c>
      <c r="AJ378" s="39">
        <f t="shared" si="88"/>
        <v>0</v>
      </c>
      <c r="AK378" s="113">
        <f t="shared" si="88"/>
        <v>0</v>
      </c>
      <c r="AL378" s="39">
        <f t="shared" si="88"/>
        <v>0</v>
      </c>
      <c r="AM378" s="55">
        <f>SUM(AB378:AL378)</f>
        <v>180</v>
      </c>
      <c r="AN378" s="55">
        <f>SUM(AM378:AM379)</f>
        <v>576</v>
      </c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</row>
    <row r="379" spans="1:62" s="60" customFormat="1" ht="25.5" customHeight="1">
      <c r="A379" s="475"/>
      <c r="B379" s="475"/>
      <c r="C379" s="475"/>
      <c r="D379" s="475"/>
      <c r="E379" s="475"/>
      <c r="F379" s="475"/>
      <c r="G379" s="475"/>
      <c r="H379" s="475"/>
      <c r="I379" s="475"/>
      <c r="J379" s="475"/>
      <c r="K379" s="475"/>
      <c r="L379" s="475"/>
      <c r="M379" s="475"/>
      <c r="N379" s="475"/>
      <c r="O379" s="475"/>
      <c r="P379" s="475"/>
      <c r="Q379" s="475"/>
      <c r="R379" s="39"/>
      <c r="S379" s="467"/>
      <c r="T379" s="356"/>
      <c r="U379" s="464" t="s">
        <v>460</v>
      </c>
      <c r="V379" s="465"/>
      <c r="W379" s="465"/>
      <c r="X379" s="465"/>
      <c r="Y379" s="465"/>
      <c r="Z379" s="465"/>
      <c r="AA379" s="466"/>
      <c r="AB379" s="309">
        <f t="shared" ref="AB379:AC379" si="89">SUM(AB193,AB222,AB255,AB261)</f>
        <v>0</v>
      </c>
      <c r="AC379" s="309">
        <f t="shared" si="89"/>
        <v>0</v>
      </c>
      <c r="AD379" s="39">
        <f>SUM(AD193,AD222,AD255,AD261)</f>
        <v>0</v>
      </c>
      <c r="AE379" s="309">
        <f>SUM(AE193,AE222,AE255,AE261)</f>
        <v>48</v>
      </c>
      <c r="AF379" s="309">
        <f t="shared" ref="AF379:AL379" si="90">SUM(AF193,AF222,AF255,AF261)</f>
        <v>48</v>
      </c>
      <c r="AG379" s="309">
        <f t="shared" si="90"/>
        <v>0</v>
      </c>
      <c r="AH379" s="309">
        <f t="shared" si="90"/>
        <v>38</v>
      </c>
      <c r="AI379" s="309">
        <f t="shared" si="90"/>
        <v>108</v>
      </c>
      <c r="AJ379" s="309">
        <f t="shared" si="90"/>
        <v>126</v>
      </c>
      <c r="AK379" s="309">
        <f t="shared" si="90"/>
        <v>0</v>
      </c>
      <c r="AL379" s="309">
        <f t="shared" si="90"/>
        <v>28</v>
      </c>
      <c r="AM379" s="55">
        <f>SUM(AB379:AL379)</f>
        <v>396</v>
      </c>
      <c r="AN379" s="40">
        <f>AN377</f>
        <v>1236</v>
      </c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</row>
    <row r="380" spans="1:62" s="60" customFormat="1" ht="12.75" customHeight="1">
      <c r="A380" s="475"/>
      <c r="B380" s="475"/>
      <c r="C380" s="475"/>
      <c r="D380" s="475"/>
      <c r="E380" s="475"/>
      <c r="F380" s="475"/>
      <c r="G380" s="475"/>
      <c r="H380" s="475"/>
      <c r="I380" s="475"/>
      <c r="J380" s="475"/>
      <c r="K380" s="475"/>
      <c r="L380" s="475"/>
      <c r="M380" s="475"/>
      <c r="N380" s="475"/>
      <c r="O380" s="475"/>
      <c r="P380" s="475"/>
      <c r="Q380" s="475"/>
      <c r="R380" s="39"/>
      <c r="S380" s="467"/>
      <c r="T380" s="352"/>
      <c r="U380" s="455" t="s">
        <v>35</v>
      </c>
      <c r="V380" s="455"/>
      <c r="W380" s="455"/>
      <c r="X380" s="455"/>
      <c r="Y380" s="455"/>
      <c r="Z380" s="455"/>
      <c r="AA380" s="455"/>
      <c r="AB380" s="39">
        <f>COUNTIF($I$12:$K$21,1)+COUNTIF($I$38:$K$44,1)+COUNTIF($I$46:$K$48,1)+COUNTIF($I$67:$K$90,1)+COUNTIF($I$92:$K$115,1)+COUNTIF($I$133:$K$165,1)+COUNTIF($I$168:$K$194,1)+COUNTIF($I$196:$K$223,1)+COUNTIF($I$225:$K$256,1)+COUNTIF($I$258:$K$374,1)</f>
        <v>2</v>
      </c>
      <c r="AC380" s="309">
        <f>COUNTIF($I$12:$K$21,2)+COUNTIF($I$38:$K$44,2)+COUNTIF($I$46:$K$48,2)+COUNTIF($I$67:$K$90,2)+COUNTIF($I$92:$K$115,2)+COUNTIF($I$133:$K$165,2)+COUNTIF($I$168:$K$194,2)+COUNTIF($I$196:$K$223,2)+COUNTIF($I$225:$K$256,2)+COUNTIF($I$258:$K$374,2)</f>
        <v>2</v>
      </c>
      <c r="AD380" s="309">
        <f>COUNTIF($I$12:$K$21,3)+COUNTIF($I$38:$K$44,3)+COUNTIF($I$46:$K$48,3)+COUNTIF($I$67:$K$90,3)+COUNTIF($I$92:$K$115,3)+COUNTIF($I$133:$K$165,3)+COUNTIF($I$168:$K$194,3)+COUNTIF($I$196:$K$223,3)+COUNTIF($I$225:$K$256,3)+COUNTIF($I$258:$K$374,3)</f>
        <v>0</v>
      </c>
      <c r="AE380" s="309">
        <f>COUNTIF($I$12:$K$21,4)+COUNTIF($I$38:$K$44,4)+COUNTIF($I$46:$K$48,4)+COUNTIF($I$67:$K$90,4)+COUNTIF($I$92:$K$115,4)+COUNTIF($I$133:$K$165,4)+COUNTIF($I$168:$K$194,4)+COUNTIF($I$196:$K$223,4)+COUNTIF($I$225:$K$256,4)+COUNTIF($I$258:$K$374,4)</f>
        <v>1</v>
      </c>
      <c r="AF380" s="309">
        <f>COUNTIF($I$12:$K$21,5)+COUNTIF($I$38:$K$44,5)+COUNTIF($I$46:$K$48,5)+COUNTIF($I$67:$K$90,5)+COUNTIF($I$92:$K$115,5)+COUNTIF($I$133:$K$165,5)+COUNTIF($I$168:$K$194,5)+COUNTIF($I$196:$K$223,5)+COUNTIF($I$225:$K$256,5)+COUNTIF($I$258:$K$374,5)</f>
        <v>2</v>
      </c>
      <c r="AG380" s="39"/>
      <c r="AH380" s="309">
        <f>COUNTIF($I$12:$K$21,6)+COUNTIF($I$38:$K$44,6)+COUNTIF($I$46:$K$48,6)+COUNTIF($I$67:$K$90,6)+COUNTIF($I$92:$K$115,6)+COUNTIF($I$133:$K$165,6)+COUNTIF($I$168:$K$194,6)+COUNTIF($I$196:$K$223,6)+COUNTIF($I$225:$K$256,6)+COUNTIF($I$258:$K$374,6)</f>
        <v>1</v>
      </c>
      <c r="AI380" s="39"/>
      <c r="AJ380" s="309">
        <f>COUNTIF($I$12:$K$21,7)+COUNTIF($I$38:$K$44,7)+COUNTIF($I$46:$K$48,7)+COUNTIF($I$67:$K$90,7)+COUNTIF($I$92:$K$115,7)+COUNTIF($I$133:$K$165,7)+COUNTIF($I$168:$K$194,7)+COUNTIF($I$196:$K$223,7)+COUNTIF($I$225:$K$256,7)+COUNTIF($I$258:$K$374,7)</f>
        <v>2</v>
      </c>
      <c r="AK380" s="39"/>
      <c r="AL380" s="309">
        <f>COUNTIF($I$12:$K$21,8)+COUNTIF($I$38:$K$44,8)+COUNTIF($I$46:$K$48,8)+COUNTIF($I$67:$K$90,8)+COUNTIF($I$92:$K$115,8)+COUNTIF($I$133:$K$165,8)+COUNTIF($I$168:$K$194,8)+COUNTIF($I$196:$K$223,8)+COUNTIF($I$225:$K$256,8)+COUNTIF($I$258:$K$374,8)</f>
        <v>2</v>
      </c>
      <c r="AM380" s="55"/>
      <c r="AN380" s="40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</row>
    <row r="381" spans="1:62" s="60" customFormat="1" ht="19.5" customHeight="1">
      <c r="A381" s="475"/>
      <c r="B381" s="475"/>
      <c r="C381" s="475"/>
      <c r="D381" s="475"/>
      <c r="E381" s="475"/>
      <c r="F381" s="475"/>
      <c r="G381" s="475"/>
      <c r="H381" s="475"/>
      <c r="I381" s="475"/>
      <c r="J381" s="475"/>
      <c r="K381" s="475"/>
      <c r="L381" s="475"/>
      <c r="M381" s="475"/>
      <c r="N381" s="475"/>
      <c r="O381" s="475"/>
      <c r="P381" s="475"/>
      <c r="Q381" s="475"/>
      <c r="R381" s="39"/>
      <c r="S381" s="467"/>
      <c r="T381" s="352"/>
      <c r="U381" s="455" t="s">
        <v>461</v>
      </c>
      <c r="V381" s="455"/>
      <c r="W381" s="455"/>
      <c r="X381" s="455"/>
      <c r="Y381" s="455"/>
      <c r="Z381" s="455"/>
      <c r="AA381" s="455"/>
      <c r="AB381" s="39">
        <f>COUNTIF($F$12:$H$20,1)+COUNTIF($F$38:$H$41,1)+COUNTIF($F$67:$H$70,1)+COUNTIF($F$92:$H$92,1)+COUNTIF($F$133:$H$145,1)+COUNTIF($F$168:$H$194,1)+COUNTIF($F$196:$H$223,1)+COUNTIF($F$225:$H$374,1)</f>
        <v>0</v>
      </c>
      <c r="AC381" s="39">
        <f>COUNTIF($F$12:$H$26,2)+COUNTIF($F$38:$H$44,2)+COUNTIF($F$46:$H$48,2)+COUNTIF($F$67:$H$70,2)+COUNTIF($F$92:$H$92,2)+COUNTIF($F$133:$H$145,2)+COUNTIF($F$168:$H$194,2)+COUNTIF($F$196:$H$223,2)+COUNTIF($F$225:$H$256,2)+COUNTIF($F$258:$H$374,2)</f>
        <v>10</v>
      </c>
      <c r="AD381" s="39">
        <f>COUNTIF($F$12:$H$20,3)+COUNTIF($F$38:$H$41,3)+COUNTIF($F$67:$H$70,3)+COUNTIF($F$92:$H$92,3)+COUNTIF($F$133:$H$145,3)+COUNTIF($F$168:$H$194,3)+COUNTIF($F$196:$H$223,3)+COUNTIF($F$225:$H$374,3)</f>
        <v>2</v>
      </c>
      <c r="AE381" s="39">
        <f>COUNTIF($F$12:$H$20,4)+COUNTIF($F$38:$H$41,4)+COUNTIF($F$67:$H$70,4)+COUNTIF($F$92:$H$92,4)+COUNTIF($F$133:$H$145,4)+COUNTIF($F$168:$H$191,4)+COUNTIF($F$196:$H$220,4)+COUNTIF($F$225:$H$253,4)</f>
        <v>7</v>
      </c>
      <c r="AF381" s="39">
        <f>COUNTIF($F$12:$H$20,5)+COUNTIF($F$38:$H$41,5)+COUNTIF($F$67:$H$70,5)+COUNTIF($F$92:$H$92,5)+COUNTIF($F$133:$H$145,5)+COUNTIF($F$168:$H$193,5)+COUNTIF($F$196:$H$222,5)+COUNTIF($F$225:$H$261,5)</f>
        <v>3</v>
      </c>
      <c r="AG381" s="39"/>
      <c r="AH381" s="39">
        <f>COUNTIF($F$12:$H$20,6)+COUNTIF($F$38:$H$41,6)+COUNTIF($F$67:$H$70,6)+COUNTIF($F$92:$H$92,6)+COUNTIF($F$133:$H$145,6)+COUNTIF($F$168:$H$193,6)+COUNTIF($F$196:$H$222,6)+COUNTIF($F$225:$H$261,6)</f>
        <v>3</v>
      </c>
      <c r="AI381" s="39"/>
      <c r="AJ381" s="310">
        <f>COUNTIF($F$12:$H$20,7)+COUNTIF($F$38:$H$41,7)+COUNTIF($F$67:$H$70,7)+COUNTIF($F$92:$H$92,7)+COUNTIF($F$133:$H$145,7)+COUNTIF($F$168:$H$193,7)+COUNTIF($F$196:$H$222,7)+COUNTIF($F$225:$H$261,7)</f>
        <v>3</v>
      </c>
      <c r="AK381" s="310"/>
      <c r="AL381" s="310">
        <f>COUNTIF($F$12:$H$20,8)+COUNTIF($F$38:$H$41,8)+COUNTIF($F$67:$H$70,8)+COUNTIF($F$92:$H$92,8)+COUNTIF($F$133:$H$145,8)+COUNTIF($F$168:$H$193,8)+COUNTIF($F$196:$H$222,8)+COUNTIF($F$225:$H$261,8)</f>
        <v>7</v>
      </c>
      <c r="AM381" s="55"/>
      <c r="AN381" s="55">
        <v>936</v>
      </c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</row>
    <row r="382" spans="1:62" s="60" customFormat="1" ht="13.5" customHeight="1">
      <c r="A382" s="475"/>
      <c r="B382" s="475"/>
      <c r="C382" s="475"/>
      <c r="D382" s="475"/>
      <c r="E382" s="475"/>
      <c r="F382" s="475"/>
      <c r="G382" s="475"/>
      <c r="H382" s="475"/>
      <c r="I382" s="475"/>
      <c r="J382" s="475"/>
      <c r="K382" s="475"/>
      <c r="L382" s="475"/>
      <c r="M382" s="475"/>
      <c r="N382" s="475"/>
      <c r="O382" s="475"/>
      <c r="P382" s="475"/>
      <c r="Q382" s="475"/>
      <c r="R382" s="39"/>
      <c r="S382" s="467"/>
      <c r="T382" s="352"/>
      <c r="U382" s="455" t="s">
        <v>381</v>
      </c>
      <c r="V382" s="455"/>
      <c r="W382" s="455"/>
      <c r="X382" s="455"/>
      <c r="Y382" s="455"/>
      <c r="Z382" s="455"/>
      <c r="AA382" s="455"/>
      <c r="AB382" s="309">
        <f>COUNTIF($C$12:$E$36,1)+COUNTIF($C$38:$E$41,1)+COUNTIF($C$67:$E$70,1)+COUNTIF($C$92:$E$92,1)+COUNTIF($C$133:$E$145,1)+COUNTIF($C$168:$E$194,1)+COUNTIF($C$196:$E$223,1)+COUNTIF($C$225:$E$256,1)+COUNTIF($C$258:$E$374,1)</f>
        <v>0</v>
      </c>
      <c r="AC382" s="309">
        <f>COUNTIF($C$12:$E$36,2)+COUNTIF($C$38:$E$41,2)+COUNTIF($C$67:$E$70,2)+COUNTIF($C$92:$E$92,2)+COUNTIF($C$133:$E$145,2)+COUNTIF($C$168:$E$194,2)+COUNTIF($C$196:$E$223,2)+COUNTIF($C$225:$E$256,2)+COUNTIF($C$258:$E$374,2)</f>
        <v>0</v>
      </c>
      <c r="AD382" s="309">
        <f>COUNTIF($C$12:$E$36,3)+COUNTIF($C$38:$E$41,3)+COUNTIF($C$67:$E$70,3)+COUNTIF($C$92:$E$92,3)+COUNTIF($C$133:$E$145,3)+COUNTIF($C$168:$E$194,3)+COUNTIF($C$196:$E$223,3)+COUNTIF($C$225:$E$256,3)+COUNTIF($C$258:$E$374,3)</f>
        <v>1</v>
      </c>
      <c r="AE382" s="309">
        <f>COUNTIF($C$12:$E$36,4)+COUNTIF($C$38:$E$41,4)+COUNTIF($C$67:$E$70,4)+COUNTIF($C$92:$E$92,4)+COUNTIF($C$133:$E$145,4)+COUNTIF($C$168:$E$194,4)+COUNTIF($C$196:$E$223,4)+COUNTIF($C$225:$E$256,4)+COUNTIF($C$258:$E$374,4)</f>
        <v>0</v>
      </c>
      <c r="AF382" s="309">
        <f>COUNTIF($C$12:$E$36,5)+COUNTIF($C$38:$E$41,5)+COUNTIF($C$67:$E$70,5)+COUNTIF($C$92:$E$92,5)+COUNTIF($C$133:$E$145,5)+COUNTIF($C$168:$E$194,5)+COUNTIF($C$196:$E$223,5)+COUNTIF($C$225:$E$256,5)+COUNTIF($C$258:$E$374,5)</f>
        <v>1</v>
      </c>
      <c r="AG382" s="39"/>
      <c r="AH382" s="309">
        <f>COUNTIF($C$12:$E$36,6)+COUNTIF($C$38:$E$41,6)+COUNTIF($C$67:$E$70,6)+COUNTIF($C$92:$E$92,6)+COUNTIF($C$133:$E$145,6)+COUNTIF($C$168:$E$194,6)+COUNTIF($C$196:$E$223,6)+COUNTIF($C$225:$E$256,6)+COUNTIF($C$258:$E$374,6)</f>
        <v>3</v>
      </c>
      <c r="AI382" s="39"/>
      <c r="AJ382" s="309">
        <f>COUNTIF($C$12:$E$36,7)+COUNTIF($C$38:$E$41,7)+COUNTIF($C$67:$E$70,7)+COUNTIF($C$92:$E$92,7)+COUNTIF($C$133:$E$145,7)+COUNTIF($C$168:$E$194,7)+COUNTIF($C$196:$E$223,7)+COUNTIF($C$225:$E$256,7)+COUNTIF($C$258:$E$374,7)</f>
        <v>0</v>
      </c>
      <c r="AK382" s="39"/>
      <c r="AL382" s="309">
        <f>COUNTIF($C$12:$E$36,8)+COUNTIF($C$38:$E$41,8)+COUNTIF($C$67:$E$70,8)+COUNTIF($C$92:$E$92,8)+COUNTIF($C$133:$E$145,8)+COUNTIF($C$168:$E$194,8)+COUNTIF($C$196:$E$223,8)+COUNTIF($C$225:$E$256,8)+COUNTIF($C$258:$E$374,8)</f>
        <v>0</v>
      </c>
      <c r="AM382" s="55"/>
      <c r="AN382" s="55">
        <v>828</v>
      </c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</row>
    <row r="383" spans="1:62" s="60" customFormat="1" ht="16.5" customHeight="1">
      <c r="A383" s="51"/>
      <c r="B383" s="51"/>
      <c r="C383" s="9"/>
      <c r="D383" s="4"/>
      <c r="E383" s="5"/>
      <c r="F383" s="9"/>
      <c r="G383" s="4"/>
      <c r="H383" s="5"/>
      <c r="I383" s="9"/>
      <c r="J383" s="4"/>
      <c r="K383" s="5"/>
      <c r="L383" s="35"/>
      <c r="M383" s="35"/>
      <c r="N383" s="35"/>
      <c r="O383" s="51"/>
      <c r="P383" s="51"/>
      <c r="Q383" s="51"/>
      <c r="R383" s="51"/>
      <c r="S383" s="171"/>
      <c r="T383" s="357"/>
      <c r="U383" s="464" t="s">
        <v>462</v>
      </c>
      <c r="V383" s="465"/>
      <c r="W383" s="465"/>
      <c r="X383" s="465"/>
      <c r="Y383" s="465"/>
      <c r="Z383" s="465"/>
      <c r="AA383" s="466"/>
      <c r="AB383" s="51">
        <f>COUNTIF(K12:M19,1)+COUNTIF(K38:M44,1)+COUNTIF(K46:M48,1)+COUNTIF(K67:M70,1)+COUNTIF(K92:M92,1)+COUNTIF(K133:M144,21)+COUNTIF(K168:M191,1)+COUNTIF(K196:M196,1)+COUNTIF(K225:M256,1)+COUNTIF(K258:M374,1)</f>
        <v>0</v>
      </c>
      <c r="AC383" s="51">
        <f>COUNTIF(L12:N19,2)+COUNTIF(L38:N44,2)+COUNTIF(L46:N48,2)+COUNTIF(L67:N70,2)+COUNTIF(L92:N92,2)+COUNTIF(L133:N144,2)+COUNTIF(L168:N191,2)+COUNTIF(L196:N196,2)+COUNTIF(L225:N256,2)+COUNTIF(L258:N374,2)</f>
        <v>2</v>
      </c>
      <c r="AD383" s="51">
        <f>COUNTIF(M12:O19,3)+COUNTIF(M38:O44,3)+COUNTIF(M46:O48,3)+COUNTIF(M67:O70,3)+COUNTIF(M92:O92,3)+COUNTIF(M133:O144,3)+COUNTIF(M168:O191,3)+COUNTIF(M196:O196,3)+COUNTIF(M225:O256,3)+COUNTIF(M258:O374,3)</f>
        <v>0</v>
      </c>
      <c r="AE383" s="51">
        <f>COUNTIF(N12:O19,4)+COUNTIF(N38:O44,4)+COUNTIF(N46:O48,4)+COUNTIF(N67:O70,4)+COUNTIF(N92:O92,4)+COUNTIF(N133:O144,4)+COUNTIF(N168:O191,4)+COUNTIF(N196:O196,4)+COUNTIF(N225:O256,4)+COUNTIF(N258:O374,4)</f>
        <v>0</v>
      </c>
      <c r="AF383" s="311">
        <f>COUNTIF(O12:O19,5)+COUNTIF(O38:O44,5)+COUNTIF(O46:O48,5)+COUNTIF(O67:O70,5)+COUNTIF(O92:O92,5)+COUNTIF(O133:O144,5)+COUNTIF(O168:O191,5)+COUNTIF(O196:O196,5)+COUNTIF(O225:O256,5)+COUNTIF(O258:O374,5)</f>
        <v>0</v>
      </c>
      <c r="AG383" s="311">
        <f>COUNTIF(Q12:Q19,5)+COUNTIF(Q38:Q44,5)+COUNTIF(Q46:Q48,5)+COUNTIF(Q67:Q70,5)+COUNTIF(Q92:Q92,5)+COUNTIF(Q133:Q144,5)+COUNTIF(Q168:Q191,5)+COUNTIF(Q196:Q196,5)+COUNTIF(Q225:Q256,5)+COUNTIF(Q258:Q374,5)</f>
        <v>0</v>
      </c>
      <c r="AH383" s="311">
        <f>COUNTIF(Q12:R19,6)+COUNTIF(Q38:R44,6)+COUNTIF(Q46:R48,6)+COUNTIF(Q67:R70,6)+COUNTIF(Q92:R92,6)+COUNTIF(Q133:R144,6)+COUNTIF(Q168:R191,6)+COUNTIF(Q196:R196,6)+COUNTIF(Q225:R256,6)+COUNTIF(Q258:R374,6)</f>
        <v>0</v>
      </c>
      <c r="AI383" s="311">
        <f>COUNTIF(Q12:S19,6)+COUNTIF(Q38:S44,6)+COUNTIF(Q46:S48,6)+COUNTIF(Q67:S70,6)+COUNTIF(Q92:S92,6)+COUNTIF(Q133:S144,6)+COUNTIF(Q168:S191,6)+COUNTIF(Q196:S196,6)+COUNTIF(Q225:S256,6)+COUNTIF(Q258:S374,6)</f>
        <v>0</v>
      </c>
      <c r="AJ383" s="311">
        <f>COUNTIF(R12:U19,7)+COUNTIF(R38:U44,7)+COUNTIF(R46:U48,7)+COUNTIF(R67:U70,7)+COUNTIF(R92:U92,7)+COUNTIF(R133:U144,7)+COUNTIF(R168:U191,7)+COUNTIF(R196:U196,7)+COUNTIF(R225:U256,7)+COUNTIF(R258:U374,7)</f>
        <v>0</v>
      </c>
      <c r="AK383" s="311">
        <f>COUNTIF(S12:W19,7)+COUNTIF(S38:W44,7)+COUNTIF(S46:W48,7)+COUNTIF(S67:W70,7)+COUNTIF(S92:W92,7)+COUNTIF(S133:W144,7)+COUNTIF(S168:W191,7)+COUNTIF(S196:W196,7)+COUNTIF(S225:W256,7)+COUNTIF(S258:W374,7)</f>
        <v>0</v>
      </c>
      <c r="AL383" s="311">
        <f>COUNTIF(U12:AA19,8)+COUNTIF(U38:AA44,8)+COUNTIF(U46:AA48,8)+COUNTIF(U67:AA70,8)+COUNTIF(U92:AA92,8)+COUNTIF(U133:AA144,8)+COUNTIF(U168:AA191,8)+COUNTIF(U196:AA196,8)+COUNTIF(U225:AA256,8)+COUNTIF(U258:AA374,8)</f>
        <v>1</v>
      </c>
      <c r="AM383" s="37"/>
      <c r="AN383" s="109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</row>
    <row r="384" spans="1:62" s="62" customFormat="1" ht="16.5" customHeight="1">
      <c r="A384" s="68"/>
      <c r="B384" s="69" t="s">
        <v>48</v>
      </c>
      <c r="C384" s="439"/>
      <c r="D384" s="430"/>
      <c r="E384" s="438"/>
      <c r="F384" s="439"/>
      <c r="G384" s="430"/>
      <c r="H384" s="438"/>
      <c r="I384" s="439"/>
      <c r="J384" s="430"/>
      <c r="K384" s="438"/>
      <c r="L384" s="170"/>
      <c r="M384" s="170"/>
      <c r="N384" s="1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  <c r="AA384" s="70"/>
      <c r="AB384" s="119">
        <f t="shared" ref="AB384:AL384" si="91">AB375/AB7</f>
        <v>36</v>
      </c>
      <c r="AC384" s="119">
        <f t="shared" si="91"/>
        <v>36</v>
      </c>
      <c r="AD384" s="119">
        <f t="shared" si="91"/>
        <v>36</v>
      </c>
      <c r="AE384" s="119">
        <f t="shared" si="91"/>
        <v>36</v>
      </c>
      <c r="AF384" s="119">
        <f t="shared" si="91"/>
        <v>36</v>
      </c>
      <c r="AG384" s="119" t="e">
        <f t="shared" si="91"/>
        <v>#DIV/0!</v>
      </c>
      <c r="AH384" s="119">
        <f t="shared" si="91"/>
        <v>36</v>
      </c>
      <c r="AI384" s="119">
        <f t="shared" si="91"/>
        <v>36</v>
      </c>
      <c r="AJ384" s="119">
        <f t="shared" si="91"/>
        <v>36</v>
      </c>
      <c r="AK384" s="119" t="e">
        <f t="shared" si="91"/>
        <v>#DIV/0!</v>
      </c>
      <c r="AL384" s="119">
        <f t="shared" si="91"/>
        <v>36</v>
      </c>
      <c r="AM384" s="71"/>
      <c r="AN384" s="25">
        <f>AN381-AN377</f>
        <v>-300</v>
      </c>
      <c r="AO384" s="61"/>
      <c r="AP384" s="61"/>
      <c r="AQ384" s="61"/>
      <c r="AR384" s="61"/>
      <c r="AS384" s="61"/>
      <c r="AT384" s="61"/>
      <c r="AU384" s="61"/>
      <c r="AV384" s="61"/>
      <c r="AW384" s="61"/>
      <c r="AX384" s="61"/>
      <c r="AY384" s="61"/>
      <c r="AZ384" s="61"/>
      <c r="BA384" s="61"/>
      <c r="BB384" s="61"/>
      <c r="BC384" s="61"/>
      <c r="BD384" s="61"/>
      <c r="BE384" s="61"/>
      <c r="BF384" s="61"/>
      <c r="BG384" s="61"/>
      <c r="BH384" s="61"/>
      <c r="BI384" s="61"/>
      <c r="BJ384" s="61"/>
    </row>
    <row r="385" spans="1:40" s="1" customFormat="1" hidden="1">
      <c r="A385" s="65"/>
      <c r="B385" s="32" t="s">
        <v>57</v>
      </c>
      <c r="C385" s="10"/>
      <c r="D385" s="41"/>
      <c r="E385" s="72"/>
      <c r="F385" s="10"/>
      <c r="G385" s="41"/>
      <c r="H385" s="72"/>
      <c r="I385" s="10"/>
      <c r="J385" s="41"/>
      <c r="K385" s="72"/>
      <c r="L385" s="72"/>
      <c r="M385" s="72"/>
      <c r="N385" s="72"/>
      <c r="O385" s="55">
        <f>AB385+AD385+AF385+AJ385</f>
        <v>0</v>
      </c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5"/>
      <c r="AI385" s="55"/>
      <c r="AJ385" s="55"/>
      <c r="AK385" s="55"/>
      <c r="AL385" s="55"/>
      <c r="AM385" s="55"/>
      <c r="AN385" s="55">
        <v>828</v>
      </c>
    </row>
    <row r="386" spans="1:40" s="168" customFormat="1" ht="21.75" hidden="1" customHeight="1">
      <c r="A386" s="159"/>
      <c r="B386" s="160" t="s">
        <v>305</v>
      </c>
      <c r="C386" s="161"/>
      <c r="D386" s="162"/>
      <c r="E386" s="163"/>
      <c r="F386" s="164"/>
      <c r="G386" s="165"/>
      <c r="H386" s="166"/>
      <c r="I386" s="164"/>
      <c r="J386" s="165"/>
      <c r="K386" s="166"/>
      <c r="L386" s="166"/>
      <c r="M386" s="166"/>
      <c r="N386" s="166"/>
      <c r="O386" s="167">
        <v>400</v>
      </c>
      <c r="P386" s="167"/>
      <c r="Q386" s="167"/>
      <c r="R386" s="167"/>
      <c r="S386" s="167"/>
      <c r="T386" s="167"/>
      <c r="U386" s="167"/>
      <c r="V386" s="167"/>
      <c r="W386" s="167"/>
      <c r="X386" s="167"/>
      <c r="Y386" s="167"/>
      <c r="Z386" s="167"/>
      <c r="AA386" s="167"/>
      <c r="AB386" s="167">
        <v>50</v>
      </c>
      <c r="AC386" s="167">
        <v>50</v>
      </c>
      <c r="AD386" s="167">
        <v>50</v>
      </c>
      <c r="AE386" s="167">
        <v>50</v>
      </c>
      <c r="AF386" s="167">
        <v>50</v>
      </c>
      <c r="AG386" s="167"/>
      <c r="AH386" s="167">
        <v>50</v>
      </c>
      <c r="AI386" s="167"/>
      <c r="AJ386" s="167">
        <v>50</v>
      </c>
      <c r="AK386" s="167"/>
      <c r="AL386" s="167">
        <v>50</v>
      </c>
      <c r="AM386" s="167"/>
      <c r="AN386" s="167">
        <f>AN382-AN378</f>
        <v>252</v>
      </c>
    </row>
    <row r="387" spans="1:40" s="2" customFormat="1">
      <c r="AM387" s="43"/>
      <c r="AN387" s="73"/>
    </row>
    <row r="388" spans="1:40" s="2" customFormat="1">
      <c r="AM388" s="43"/>
      <c r="AN388" s="73"/>
    </row>
    <row r="389" spans="1:40" s="2" customFormat="1">
      <c r="AM389" s="43"/>
      <c r="AN389" s="73"/>
    </row>
    <row r="390" spans="1:40" s="2" customFormat="1">
      <c r="AM390" s="43"/>
      <c r="AN390" s="73"/>
    </row>
    <row r="391" spans="1:40" s="2" customFormat="1">
      <c r="AM391" s="43"/>
      <c r="AN391" s="73"/>
    </row>
    <row r="392" spans="1:40" s="2" customFormat="1">
      <c r="AM392" s="43"/>
      <c r="AN392" s="73"/>
    </row>
    <row r="393" spans="1:40" s="2" customFormat="1">
      <c r="AM393" s="43"/>
      <c r="AN393" s="73"/>
    </row>
    <row r="394" spans="1:40" s="2" customFormat="1">
      <c r="AM394" s="43"/>
      <c r="AN394" s="73"/>
    </row>
    <row r="395" spans="1:40" s="2" customFormat="1">
      <c r="AM395" s="43"/>
      <c r="AN395" s="73"/>
    </row>
    <row r="396" spans="1:40" s="2" customFormat="1">
      <c r="AM396" s="43"/>
      <c r="AN396" s="73"/>
    </row>
    <row r="397" spans="1:40" s="2" customFormat="1">
      <c r="AM397" s="43"/>
      <c r="AN397" s="73"/>
    </row>
    <row r="398" spans="1:40" s="2" customFormat="1">
      <c r="AM398" s="43"/>
      <c r="AN398" s="73"/>
    </row>
    <row r="399" spans="1:40" s="2" customFormat="1">
      <c r="AM399" s="43"/>
      <c r="AN399" s="73"/>
    </row>
    <row r="400" spans="1:40" s="2" customFormat="1">
      <c r="AM400" s="43"/>
      <c r="AN400" s="73"/>
    </row>
    <row r="401" spans="39:40" s="2" customFormat="1">
      <c r="AM401" s="43"/>
      <c r="AN401" s="73"/>
    </row>
    <row r="402" spans="39:40" s="2" customFormat="1">
      <c r="AM402" s="43"/>
      <c r="AN402" s="73"/>
    </row>
    <row r="403" spans="39:40" s="2" customFormat="1">
      <c r="AM403" s="43"/>
      <c r="AN403" s="73"/>
    </row>
    <row r="404" spans="39:40" s="2" customFormat="1">
      <c r="AM404" s="43"/>
      <c r="AN404" s="73"/>
    </row>
    <row r="405" spans="39:40" s="2" customFormat="1">
      <c r="AM405" s="43"/>
      <c r="AN405" s="73"/>
    </row>
    <row r="406" spans="39:40" s="2" customFormat="1">
      <c r="AM406" s="43"/>
      <c r="AN406" s="73"/>
    </row>
    <row r="407" spans="39:40" s="2" customFormat="1">
      <c r="AM407" s="43"/>
      <c r="AN407" s="73"/>
    </row>
    <row r="408" spans="39:40" s="2" customFormat="1">
      <c r="AM408" s="43"/>
      <c r="AN408" s="73"/>
    </row>
    <row r="409" spans="39:40" s="2" customFormat="1">
      <c r="AM409" s="43"/>
      <c r="AN409" s="73"/>
    </row>
    <row r="410" spans="39:40" s="2" customFormat="1">
      <c r="AM410" s="43"/>
      <c r="AN410" s="73"/>
    </row>
    <row r="411" spans="39:40" s="2" customFormat="1">
      <c r="AM411" s="43"/>
      <c r="AN411" s="73"/>
    </row>
    <row r="412" spans="39:40" s="2" customFormat="1">
      <c r="AM412" s="43"/>
      <c r="AN412" s="73"/>
    </row>
    <row r="413" spans="39:40" s="2" customFormat="1">
      <c r="AM413" s="43"/>
      <c r="AN413" s="73"/>
    </row>
    <row r="414" spans="39:40" s="2" customFormat="1">
      <c r="AM414" s="43"/>
      <c r="AN414" s="73"/>
    </row>
    <row r="415" spans="39:40" s="2" customFormat="1">
      <c r="AM415" s="43"/>
      <c r="AN415" s="73"/>
    </row>
    <row r="416" spans="39:40" s="2" customFormat="1">
      <c r="AM416" s="43"/>
      <c r="AN416" s="73"/>
    </row>
    <row r="417" spans="39:40" s="2" customFormat="1">
      <c r="AM417" s="43"/>
      <c r="AN417" s="73"/>
    </row>
    <row r="418" spans="39:40" s="2" customFormat="1">
      <c r="AM418" s="43"/>
      <c r="AN418" s="73"/>
    </row>
    <row r="419" spans="39:40" s="2" customFormat="1">
      <c r="AM419" s="43"/>
      <c r="AN419" s="73"/>
    </row>
    <row r="420" spans="39:40" s="2" customFormat="1">
      <c r="AM420" s="43"/>
      <c r="AN420" s="73"/>
    </row>
    <row r="421" spans="39:40" s="2" customFormat="1">
      <c r="AM421" s="43"/>
      <c r="AN421" s="73"/>
    </row>
    <row r="422" spans="39:40" s="2" customFormat="1">
      <c r="AM422" s="43"/>
      <c r="AN422" s="73"/>
    </row>
    <row r="423" spans="39:40" s="2" customFormat="1">
      <c r="AM423" s="43"/>
      <c r="AN423" s="73"/>
    </row>
    <row r="424" spans="39:40" s="2" customFormat="1">
      <c r="AM424" s="43"/>
      <c r="AN424" s="73"/>
    </row>
    <row r="425" spans="39:40" s="2" customFormat="1">
      <c r="AM425" s="43"/>
      <c r="AN425" s="73"/>
    </row>
    <row r="426" spans="39:40" s="2" customFormat="1">
      <c r="AM426" s="43"/>
      <c r="AN426" s="73"/>
    </row>
    <row r="427" spans="39:40" s="2" customFormat="1">
      <c r="AM427" s="43"/>
      <c r="AN427" s="73"/>
    </row>
    <row r="428" spans="39:40" s="2" customFormat="1">
      <c r="AM428" s="43"/>
      <c r="AN428" s="73"/>
    </row>
    <row r="429" spans="39:40" s="2" customFormat="1">
      <c r="AM429" s="43"/>
      <c r="AN429" s="73"/>
    </row>
    <row r="430" spans="39:40" s="2" customFormat="1">
      <c r="AM430" s="43"/>
      <c r="AN430" s="73"/>
    </row>
    <row r="431" spans="39:40" s="2" customFormat="1">
      <c r="AM431" s="43"/>
      <c r="AN431" s="73"/>
    </row>
    <row r="432" spans="39:40" s="2" customFormat="1">
      <c r="AM432" s="43"/>
      <c r="AN432" s="73"/>
    </row>
    <row r="433" spans="39:40" s="2" customFormat="1">
      <c r="AM433" s="43"/>
      <c r="AN433" s="73"/>
    </row>
    <row r="434" spans="39:40" s="2" customFormat="1">
      <c r="AM434" s="43"/>
      <c r="AN434" s="73"/>
    </row>
    <row r="435" spans="39:40" s="2" customFormat="1">
      <c r="AM435" s="43"/>
      <c r="AN435" s="73"/>
    </row>
    <row r="436" spans="39:40" s="2" customFormat="1">
      <c r="AM436" s="43"/>
      <c r="AN436" s="73"/>
    </row>
    <row r="437" spans="39:40" s="2" customFormat="1">
      <c r="AM437" s="43"/>
      <c r="AN437" s="73"/>
    </row>
    <row r="438" spans="39:40" s="2" customFormat="1">
      <c r="AM438" s="43"/>
      <c r="AN438" s="73"/>
    </row>
    <row r="439" spans="39:40" s="2" customFormat="1">
      <c r="AM439" s="43"/>
      <c r="AN439" s="73"/>
    </row>
    <row r="440" spans="39:40" s="2" customFormat="1">
      <c r="AM440" s="43"/>
      <c r="AN440" s="73"/>
    </row>
    <row r="441" spans="39:40" s="2" customFormat="1">
      <c r="AM441" s="43"/>
      <c r="AN441" s="73"/>
    </row>
    <row r="442" spans="39:40" s="2" customFormat="1">
      <c r="AM442" s="43"/>
      <c r="AN442" s="73"/>
    </row>
    <row r="443" spans="39:40" s="2" customFormat="1">
      <c r="AM443" s="43"/>
      <c r="AN443" s="73"/>
    </row>
    <row r="444" spans="39:40" s="2" customFormat="1">
      <c r="AM444" s="43"/>
      <c r="AN444" s="73"/>
    </row>
    <row r="445" spans="39:40" s="2" customFormat="1">
      <c r="AM445" s="43"/>
      <c r="AN445" s="73"/>
    </row>
    <row r="446" spans="39:40" s="2" customFormat="1">
      <c r="AM446" s="43"/>
      <c r="AN446" s="73"/>
    </row>
    <row r="447" spans="39:40" s="2" customFormat="1">
      <c r="AM447" s="43"/>
      <c r="AN447" s="73"/>
    </row>
    <row r="448" spans="39:40" s="2" customFormat="1">
      <c r="AM448" s="43"/>
      <c r="AN448" s="73"/>
    </row>
    <row r="449" spans="39:40" s="2" customFormat="1">
      <c r="AM449" s="43"/>
      <c r="AN449" s="73"/>
    </row>
    <row r="450" spans="39:40" s="2" customFormat="1">
      <c r="AM450" s="43"/>
      <c r="AN450" s="73"/>
    </row>
    <row r="451" spans="39:40" s="2" customFormat="1">
      <c r="AM451" s="43"/>
      <c r="AN451" s="73"/>
    </row>
    <row r="452" spans="39:40" s="2" customFormat="1">
      <c r="AM452" s="43"/>
      <c r="AN452" s="73"/>
    </row>
    <row r="453" spans="39:40" s="2" customFormat="1">
      <c r="AM453" s="43"/>
      <c r="AN453" s="73"/>
    </row>
    <row r="454" spans="39:40" s="2" customFormat="1">
      <c r="AM454" s="43"/>
      <c r="AN454" s="73"/>
    </row>
    <row r="455" spans="39:40" s="2" customFormat="1">
      <c r="AM455" s="43"/>
      <c r="AN455" s="73"/>
    </row>
    <row r="456" spans="39:40" s="2" customFormat="1">
      <c r="AM456" s="43"/>
      <c r="AN456" s="73"/>
    </row>
    <row r="457" spans="39:40" s="2" customFormat="1">
      <c r="AM457" s="43"/>
      <c r="AN457" s="73"/>
    </row>
    <row r="458" spans="39:40" s="2" customFormat="1">
      <c r="AM458" s="43"/>
      <c r="AN458" s="73"/>
    </row>
    <row r="459" spans="39:40" s="2" customFormat="1">
      <c r="AM459" s="43"/>
      <c r="AN459" s="73"/>
    </row>
    <row r="460" spans="39:40" s="2" customFormat="1">
      <c r="AM460" s="43"/>
      <c r="AN460" s="73"/>
    </row>
    <row r="461" spans="39:40" s="2" customFormat="1">
      <c r="AM461" s="43"/>
      <c r="AN461" s="73"/>
    </row>
    <row r="462" spans="39:40" s="2" customFormat="1">
      <c r="AM462" s="43"/>
      <c r="AN462" s="73"/>
    </row>
    <row r="463" spans="39:40" s="2" customFormat="1">
      <c r="AM463" s="43"/>
      <c r="AN463" s="73"/>
    </row>
    <row r="464" spans="39:40" s="2" customFormat="1">
      <c r="AM464" s="43"/>
      <c r="AN464" s="73"/>
    </row>
    <row r="465" spans="39:40" s="2" customFormat="1">
      <c r="AM465" s="43"/>
      <c r="AN465" s="73"/>
    </row>
    <row r="466" spans="39:40" s="2" customFormat="1">
      <c r="AM466" s="43"/>
      <c r="AN466" s="73"/>
    </row>
    <row r="467" spans="39:40" s="2" customFormat="1">
      <c r="AM467" s="43"/>
      <c r="AN467" s="73"/>
    </row>
    <row r="468" spans="39:40" s="2" customFormat="1">
      <c r="AM468" s="43"/>
      <c r="AN468" s="73"/>
    </row>
    <row r="469" spans="39:40" s="2" customFormat="1">
      <c r="AM469" s="43"/>
      <c r="AN469" s="73"/>
    </row>
    <row r="470" spans="39:40" s="2" customFormat="1">
      <c r="AM470" s="43"/>
      <c r="AN470" s="73"/>
    </row>
    <row r="471" spans="39:40" s="2" customFormat="1">
      <c r="AM471" s="43"/>
      <c r="AN471" s="73"/>
    </row>
    <row r="472" spans="39:40" s="2" customFormat="1">
      <c r="AM472" s="43"/>
      <c r="AN472" s="73"/>
    </row>
    <row r="473" spans="39:40" s="2" customFormat="1">
      <c r="AM473" s="43"/>
      <c r="AN473" s="73"/>
    </row>
    <row r="474" spans="39:40" s="2" customFormat="1">
      <c r="AM474" s="43"/>
      <c r="AN474" s="73"/>
    </row>
    <row r="475" spans="39:40" s="2" customFormat="1">
      <c r="AM475" s="43"/>
      <c r="AN475" s="73"/>
    </row>
    <row r="476" spans="39:40" s="2" customFormat="1">
      <c r="AM476" s="43"/>
      <c r="AN476" s="73"/>
    </row>
    <row r="477" spans="39:40" s="2" customFormat="1">
      <c r="AM477" s="43"/>
      <c r="AN477" s="73"/>
    </row>
    <row r="478" spans="39:40" s="2" customFormat="1">
      <c r="AM478" s="43"/>
      <c r="AN478" s="73"/>
    </row>
    <row r="479" spans="39:40" s="2" customFormat="1">
      <c r="AM479" s="43"/>
      <c r="AN479" s="73"/>
    </row>
    <row r="480" spans="39:40" s="2" customFormat="1">
      <c r="AM480" s="43"/>
      <c r="AN480" s="73"/>
    </row>
    <row r="481" spans="39:40" s="2" customFormat="1">
      <c r="AM481" s="43"/>
      <c r="AN481" s="73"/>
    </row>
    <row r="482" spans="39:40" s="2" customFormat="1">
      <c r="AM482" s="43"/>
      <c r="AN482" s="73"/>
    </row>
    <row r="483" spans="39:40" s="2" customFormat="1">
      <c r="AM483" s="43"/>
      <c r="AN483" s="73"/>
    </row>
    <row r="484" spans="39:40" s="2" customFormat="1">
      <c r="AM484" s="43"/>
      <c r="AN484" s="73"/>
    </row>
    <row r="485" spans="39:40" s="2" customFormat="1">
      <c r="AM485" s="43"/>
      <c r="AN485" s="73"/>
    </row>
    <row r="486" spans="39:40" s="2" customFormat="1">
      <c r="AM486" s="43"/>
      <c r="AN486" s="73"/>
    </row>
    <row r="487" spans="39:40" s="2" customFormat="1">
      <c r="AM487" s="43"/>
      <c r="AN487" s="73"/>
    </row>
    <row r="488" spans="39:40" s="2" customFormat="1">
      <c r="AM488" s="43"/>
      <c r="AN488" s="73"/>
    </row>
    <row r="489" spans="39:40" s="2" customFormat="1">
      <c r="AM489" s="43"/>
      <c r="AN489" s="73"/>
    </row>
    <row r="490" spans="39:40" s="2" customFormat="1">
      <c r="AM490" s="43"/>
      <c r="AN490" s="73"/>
    </row>
    <row r="491" spans="39:40" s="2" customFormat="1">
      <c r="AM491" s="43"/>
      <c r="AN491" s="73"/>
    </row>
    <row r="492" spans="39:40" s="2" customFormat="1">
      <c r="AM492" s="43"/>
      <c r="AN492" s="73"/>
    </row>
    <row r="493" spans="39:40" s="2" customFormat="1">
      <c r="AM493" s="43"/>
      <c r="AN493" s="73"/>
    </row>
    <row r="494" spans="39:40" s="2" customFormat="1">
      <c r="AM494" s="43"/>
      <c r="AN494" s="73"/>
    </row>
    <row r="495" spans="39:40" s="2" customFormat="1">
      <c r="AM495" s="43"/>
      <c r="AN495" s="73"/>
    </row>
    <row r="496" spans="39:40" s="2" customFormat="1">
      <c r="AM496" s="43"/>
      <c r="AN496" s="73"/>
    </row>
    <row r="497" spans="39:40" s="2" customFormat="1">
      <c r="AM497" s="43"/>
      <c r="AN497" s="73"/>
    </row>
    <row r="498" spans="39:40" s="2" customFormat="1">
      <c r="AM498" s="43"/>
      <c r="AN498" s="73"/>
    </row>
    <row r="499" spans="39:40" s="2" customFormat="1">
      <c r="AM499" s="43"/>
      <c r="AN499" s="73"/>
    </row>
    <row r="500" spans="39:40" s="2" customFormat="1">
      <c r="AM500" s="43"/>
      <c r="AN500" s="73"/>
    </row>
    <row r="501" spans="39:40" s="2" customFormat="1">
      <c r="AM501" s="43"/>
      <c r="AN501" s="73"/>
    </row>
    <row r="502" spans="39:40" s="2" customFormat="1">
      <c r="AM502" s="43"/>
      <c r="AN502" s="73"/>
    </row>
    <row r="503" spans="39:40" s="2" customFormat="1">
      <c r="AM503" s="43"/>
      <c r="AN503" s="73"/>
    </row>
    <row r="504" spans="39:40" s="2" customFormat="1">
      <c r="AM504" s="43"/>
      <c r="AN504" s="73"/>
    </row>
    <row r="505" spans="39:40" s="2" customFormat="1">
      <c r="AM505" s="43"/>
      <c r="AN505" s="73"/>
    </row>
    <row r="506" spans="39:40" s="2" customFormat="1">
      <c r="AM506" s="43"/>
      <c r="AN506" s="73"/>
    </row>
    <row r="507" spans="39:40" s="2" customFormat="1">
      <c r="AM507" s="43"/>
      <c r="AN507" s="73"/>
    </row>
    <row r="508" spans="39:40" s="2" customFormat="1">
      <c r="AM508" s="43"/>
      <c r="AN508" s="73"/>
    </row>
    <row r="509" spans="39:40" s="2" customFormat="1">
      <c r="AM509" s="43"/>
      <c r="AN509" s="73"/>
    </row>
    <row r="510" spans="39:40" s="2" customFormat="1">
      <c r="AM510" s="43"/>
      <c r="AN510" s="73"/>
    </row>
    <row r="511" spans="39:40" s="2" customFormat="1">
      <c r="AM511" s="43"/>
      <c r="AN511" s="73"/>
    </row>
    <row r="512" spans="39:40" s="2" customFormat="1">
      <c r="AM512" s="43"/>
      <c r="AN512" s="73"/>
    </row>
    <row r="513" spans="39:40" s="2" customFormat="1">
      <c r="AM513" s="43"/>
      <c r="AN513" s="73"/>
    </row>
    <row r="514" spans="39:40" s="2" customFormat="1">
      <c r="AM514" s="43"/>
      <c r="AN514" s="73"/>
    </row>
    <row r="515" spans="39:40" s="2" customFormat="1">
      <c r="AM515" s="43"/>
      <c r="AN515" s="73"/>
    </row>
    <row r="516" spans="39:40" s="2" customFormat="1">
      <c r="AM516" s="43"/>
      <c r="AN516" s="73"/>
    </row>
    <row r="517" spans="39:40" s="2" customFormat="1">
      <c r="AM517" s="43"/>
      <c r="AN517" s="73"/>
    </row>
    <row r="518" spans="39:40" s="2" customFormat="1">
      <c r="AM518" s="43"/>
      <c r="AN518" s="73"/>
    </row>
    <row r="519" spans="39:40" s="2" customFormat="1">
      <c r="AM519" s="43"/>
      <c r="AN519" s="73"/>
    </row>
    <row r="520" spans="39:40" s="2" customFormat="1">
      <c r="AM520" s="43"/>
      <c r="AN520" s="73"/>
    </row>
    <row r="521" spans="39:40" s="2" customFormat="1">
      <c r="AM521" s="43"/>
      <c r="AN521" s="73"/>
    </row>
    <row r="522" spans="39:40" s="2" customFormat="1">
      <c r="AM522" s="43"/>
      <c r="AN522" s="73"/>
    </row>
    <row r="523" spans="39:40" s="2" customFormat="1">
      <c r="AM523" s="43"/>
      <c r="AN523" s="73"/>
    </row>
    <row r="524" spans="39:40" s="2" customFormat="1">
      <c r="AM524" s="43"/>
      <c r="AN524" s="73"/>
    </row>
    <row r="525" spans="39:40" s="2" customFormat="1">
      <c r="AM525" s="43"/>
      <c r="AN525" s="73"/>
    </row>
    <row r="526" spans="39:40" s="2" customFormat="1">
      <c r="AM526" s="43"/>
      <c r="AN526" s="73"/>
    </row>
    <row r="527" spans="39:40" s="2" customFormat="1">
      <c r="AM527" s="43"/>
      <c r="AN527" s="73"/>
    </row>
    <row r="528" spans="39:40" s="2" customFormat="1">
      <c r="AM528" s="43"/>
      <c r="AN528" s="73"/>
    </row>
    <row r="529" spans="39:40" s="2" customFormat="1">
      <c r="AM529" s="43"/>
      <c r="AN529" s="73"/>
    </row>
    <row r="530" spans="39:40" s="2" customFormat="1">
      <c r="AM530" s="43"/>
      <c r="AN530" s="73"/>
    </row>
    <row r="531" spans="39:40" s="2" customFormat="1">
      <c r="AM531" s="43"/>
      <c r="AN531" s="73"/>
    </row>
    <row r="532" spans="39:40" s="2" customFormat="1">
      <c r="AM532" s="43"/>
      <c r="AN532" s="73"/>
    </row>
    <row r="533" spans="39:40" s="2" customFormat="1">
      <c r="AM533" s="43"/>
      <c r="AN533" s="73"/>
    </row>
    <row r="534" spans="39:40" s="2" customFormat="1">
      <c r="AM534" s="43"/>
      <c r="AN534" s="73"/>
    </row>
    <row r="535" spans="39:40" s="2" customFormat="1">
      <c r="AM535" s="43"/>
      <c r="AN535" s="73"/>
    </row>
    <row r="536" spans="39:40" s="2" customFormat="1">
      <c r="AM536" s="43"/>
      <c r="AN536" s="73"/>
    </row>
    <row r="537" spans="39:40" s="2" customFormat="1">
      <c r="AM537" s="43"/>
      <c r="AN537" s="73"/>
    </row>
    <row r="538" spans="39:40" s="2" customFormat="1">
      <c r="AM538" s="43"/>
      <c r="AN538" s="73"/>
    </row>
    <row r="539" spans="39:40" s="2" customFormat="1">
      <c r="AM539" s="43"/>
      <c r="AN539" s="73"/>
    </row>
    <row r="540" spans="39:40" s="2" customFormat="1">
      <c r="AM540" s="43"/>
      <c r="AN540" s="73"/>
    </row>
    <row r="541" spans="39:40" s="2" customFormat="1">
      <c r="AM541" s="43"/>
      <c r="AN541" s="73"/>
    </row>
    <row r="542" spans="39:40" s="2" customFormat="1">
      <c r="AM542" s="43"/>
      <c r="AN542" s="73"/>
    </row>
    <row r="543" spans="39:40" s="2" customFormat="1">
      <c r="AM543" s="43"/>
      <c r="AN543" s="73"/>
    </row>
    <row r="544" spans="39:40" s="2" customFormat="1">
      <c r="AM544" s="43"/>
      <c r="AN544" s="73"/>
    </row>
    <row r="545" spans="39:40" s="2" customFormat="1">
      <c r="AM545" s="43"/>
      <c r="AN545" s="73"/>
    </row>
    <row r="546" spans="39:40" s="2" customFormat="1">
      <c r="AM546" s="43"/>
      <c r="AN546" s="73"/>
    </row>
    <row r="547" spans="39:40" s="2" customFormat="1">
      <c r="AM547" s="43"/>
      <c r="AN547" s="73"/>
    </row>
    <row r="548" spans="39:40" s="2" customFormat="1">
      <c r="AM548" s="43"/>
      <c r="AN548" s="73"/>
    </row>
    <row r="549" spans="39:40" s="2" customFormat="1">
      <c r="AM549" s="43"/>
      <c r="AN549" s="73"/>
    </row>
    <row r="550" spans="39:40" s="2" customFormat="1">
      <c r="AM550" s="43"/>
      <c r="AN550" s="73"/>
    </row>
    <row r="551" spans="39:40" s="2" customFormat="1">
      <c r="AM551" s="43"/>
      <c r="AN551" s="73"/>
    </row>
    <row r="552" spans="39:40" s="2" customFormat="1">
      <c r="AM552" s="43"/>
      <c r="AN552" s="73"/>
    </row>
    <row r="553" spans="39:40" s="2" customFormat="1">
      <c r="AM553" s="43"/>
      <c r="AN553" s="73"/>
    </row>
    <row r="554" spans="39:40" s="2" customFormat="1">
      <c r="AM554" s="43"/>
      <c r="AN554" s="73"/>
    </row>
    <row r="555" spans="39:40" s="2" customFormat="1">
      <c r="AM555" s="43"/>
      <c r="AN555" s="73"/>
    </row>
    <row r="556" spans="39:40" s="2" customFormat="1">
      <c r="AM556" s="43"/>
      <c r="AN556" s="73"/>
    </row>
    <row r="557" spans="39:40" s="2" customFormat="1">
      <c r="AM557" s="43"/>
      <c r="AN557" s="73"/>
    </row>
    <row r="558" spans="39:40" s="2" customFormat="1">
      <c r="AM558" s="43"/>
      <c r="AN558" s="73"/>
    </row>
    <row r="559" spans="39:40" s="2" customFormat="1">
      <c r="AM559" s="43"/>
      <c r="AN559" s="73"/>
    </row>
    <row r="560" spans="39:40" s="2" customFormat="1">
      <c r="AM560" s="43"/>
      <c r="AN560" s="73"/>
    </row>
    <row r="561" spans="39:40" s="2" customFormat="1">
      <c r="AM561" s="43"/>
      <c r="AN561" s="73"/>
    </row>
    <row r="562" spans="39:40" s="2" customFormat="1">
      <c r="AM562" s="43"/>
      <c r="AN562" s="73"/>
    </row>
    <row r="563" spans="39:40" s="2" customFormat="1">
      <c r="AM563" s="43"/>
      <c r="AN563" s="73"/>
    </row>
    <row r="564" spans="39:40" s="2" customFormat="1">
      <c r="AM564" s="43"/>
      <c r="AN564" s="73"/>
    </row>
    <row r="565" spans="39:40" s="2" customFormat="1">
      <c r="AM565" s="43"/>
      <c r="AN565" s="73"/>
    </row>
    <row r="566" spans="39:40" s="2" customFormat="1">
      <c r="AM566" s="43"/>
      <c r="AN566" s="73"/>
    </row>
    <row r="567" spans="39:40" s="2" customFormat="1">
      <c r="AM567" s="43"/>
      <c r="AN567" s="73"/>
    </row>
    <row r="568" spans="39:40" s="2" customFormat="1">
      <c r="AM568" s="43"/>
      <c r="AN568" s="73"/>
    </row>
    <row r="569" spans="39:40" s="2" customFormat="1">
      <c r="AM569" s="43"/>
      <c r="AN569" s="73"/>
    </row>
    <row r="570" spans="39:40" s="2" customFormat="1">
      <c r="AM570" s="43"/>
      <c r="AN570" s="73"/>
    </row>
    <row r="571" spans="39:40" s="2" customFormat="1">
      <c r="AM571" s="43"/>
      <c r="AN571" s="73"/>
    </row>
    <row r="572" spans="39:40" s="2" customFormat="1">
      <c r="AM572" s="43"/>
      <c r="AN572" s="73"/>
    </row>
    <row r="573" spans="39:40" s="2" customFormat="1">
      <c r="AM573" s="43"/>
      <c r="AN573" s="73"/>
    </row>
    <row r="574" spans="39:40" s="2" customFormat="1">
      <c r="AM574" s="43"/>
      <c r="AN574" s="73"/>
    </row>
    <row r="575" spans="39:40" s="2" customFormat="1">
      <c r="AM575" s="43"/>
      <c r="AN575" s="73"/>
    </row>
    <row r="576" spans="39:40" s="2" customFormat="1">
      <c r="AM576" s="43"/>
      <c r="AN576" s="73"/>
    </row>
    <row r="577" spans="39:40" s="2" customFormat="1">
      <c r="AM577" s="43"/>
      <c r="AN577" s="73"/>
    </row>
    <row r="578" spans="39:40" s="2" customFormat="1">
      <c r="AM578" s="43"/>
      <c r="AN578" s="73"/>
    </row>
    <row r="579" spans="39:40" s="2" customFormat="1">
      <c r="AM579" s="43"/>
      <c r="AN579" s="73"/>
    </row>
    <row r="580" spans="39:40" s="2" customFormat="1">
      <c r="AM580" s="43"/>
      <c r="AN580" s="73"/>
    </row>
    <row r="581" spans="39:40" s="2" customFormat="1">
      <c r="AM581" s="43"/>
      <c r="AN581" s="73"/>
    </row>
    <row r="582" spans="39:40" s="2" customFormat="1">
      <c r="AM582" s="43"/>
      <c r="AN582" s="73"/>
    </row>
    <row r="583" spans="39:40" s="2" customFormat="1">
      <c r="AM583" s="43"/>
      <c r="AN583" s="73"/>
    </row>
    <row r="584" spans="39:40" s="2" customFormat="1">
      <c r="AM584" s="43"/>
      <c r="AN584" s="73"/>
    </row>
    <row r="585" spans="39:40" s="2" customFormat="1">
      <c r="AM585" s="43"/>
      <c r="AN585" s="73"/>
    </row>
    <row r="586" spans="39:40" s="2" customFormat="1">
      <c r="AM586" s="43"/>
      <c r="AN586" s="73"/>
    </row>
    <row r="587" spans="39:40" s="2" customFormat="1">
      <c r="AM587" s="43"/>
      <c r="AN587" s="73"/>
    </row>
    <row r="588" spans="39:40" s="2" customFormat="1">
      <c r="AM588" s="43"/>
      <c r="AN588" s="73"/>
    </row>
    <row r="589" spans="39:40" s="2" customFormat="1">
      <c r="AM589" s="43"/>
      <c r="AN589" s="73"/>
    </row>
    <row r="590" spans="39:40" s="2" customFormat="1">
      <c r="AM590" s="43"/>
      <c r="AN590" s="73"/>
    </row>
    <row r="591" spans="39:40" s="2" customFormat="1">
      <c r="AM591" s="43"/>
      <c r="AN591" s="73"/>
    </row>
    <row r="592" spans="39:40" s="2" customFormat="1">
      <c r="AM592" s="43"/>
      <c r="AN592" s="73"/>
    </row>
    <row r="593" spans="39:40" s="2" customFormat="1">
      <c r="AM593" s="43"/>
      <c r="AN593" s="73"/>
    </row>
    <row r="594" spans="39:40" s="2" customFormat="1">
      <c r="AM594" s="43"/>
      <c r="AN594" s="73"/>
    </row>
    <row r="595" spans="39:40" s="2" customFormat="1">
      <c r="AM595" s="43"/>
      <c r="AN595" s="73"/>
    </row>
    <row r="596" spans="39:40" s="2" customFormat="1">
      <c r="AM596" s="43"/>
      <c r="AN596" s="73"/>
    </row>
    <row r="597" spans="39:40" s="2" customFormat="1">
      <c r="AM597" s="43"/>
      <c r="AN597" s="73"/>
    </row>
    <row r="598" spans="39:40" s="2" customFormat="1">
      <c r="AM598" s="43"/>
      <c r="AN598" s="73"/>
    </row>
    <row r="599" spans="39:40" s="2" customFormat="1">
      <c r="AM599" s="43"/>
      <c r="AN599" s="73"/>
    </row>
    <row r="600" spans="39:40" s="2" customFormat="1">
      <c r="AM600" s="43"/>
      <c r="AN600" s="73"/>
    </row>
    <row r="601" spans="39:40" s="2" customFormat="1">
      <c r="AM601" s="43"/>
      <c r="AN601" s="73"/>
    </row>
    <row r="602" spans="39:40" s="2" customFormat="1">
      <c r="AM602" s="43"/>
      <c r="AN602" s="73"/>
    </row>
    <row r="603" spans="39:40" s="2" customFormat="1">
      <c r="AM603" s="43"/>
      <c r="AN603" s="73"/>
    </row>
    <row r="604" spans="39:40" s="2" customFormat="1">
      <c r="AM604" s="43"/>
      <c r="AN604" s="73"/>
    </row>
    <row r="605" spans="39:40" s="2" customFormat="1">
      <c r="AM605" s="43"/>
      <c r="AN605" s="73"/>
    </row>
    <row r="606" spans="39:40" s="2" customFormat="1">
      <c r="AM606" s="43"/>
      <c r="AN606" s="73"/>
    </row>
    <row r="607" spans="39:40" s="2" customFormat="1">
      <c r="AM607" s="43"/>
      <c r="AN607" s="73"/>
    </row>
    <row r="608" spans="39:40" s="2" customFormat="1">
      <c r="AM608" s="43"/>
      <c r="AN608" s="73"/>
    </row>
    <row r="609" spans="39:40" s="2" customFormat="1">
      <c r="AM609" s="43"/>
      <c r="AN609" s="73"/>
    </row>
    <row r="610" spans="39:40" s="2" customFormat="1">
      <c r="AM610" s="43"/>
      <c r="AN610" s="73"/>
    </row>
    <row r="611" spans="39:40" s="2" customFormat="1">
      <c r="AM611" s="43"/>
      <c r="AN611" s="73"/>
    </row>
    <row r="612" spans="39:40" s="2" customFormat="1">
      <c r="AM612" s="43"/>
      <c r="AN612" s="73"/>
    </row>
    <row r="613" spans="39:40" s="2" customFormat="1">
      <c r="AM613" s="43"/>
      <c r="AN613" s="73"/>
    </row>
    <row r="614" spans="39:40" s="2" customFormat="1">
      <c r="AM614" s="43"/>
      <c r="AN614" s="73"/>
    </row>
    <row r="615" spans="39:40" s="2" customFormat="1">
      <c r="AM615" s="43"/>
      <c r="AN615" s="73"/>
    </row>
    <row r="616" spans="39:40" s="2" customFormat="1">
      <c r="AM616" s="43"/>
      <c r="AN616" s="73"/>
    </row>
    <row r="617" spans="39:40" s="2" customFormat="1">
      <c r="AM617" s="43"/>
      <c r="AN617" s="73"/>
    </row>
    <row r="618" spans="39:40" s="2" customFormat="1">
      <c r="AM618" s="43"/>
      <c r="AN618" s="73"/>
    </row>
    <row r="619" spans="39:40" s="2" customFormat="1">
      <c r="AM619" s="43"/>
      <c r="AN619" s="73"/>
    </row>
    <row r="620" spans="39:40" s="2" customFormat="1">
      <c r="AM620" s="43"/>
      <c r="AN620" s="73"/>
    </row>
    <row r="621" spans="39:40" s="2" customFormat="1">
      <c r="AM621" s="43"/>
      <c r="AN621" s="73"/>
    </row>
    <row r="622" spans="39:40" s="2" customFormat="1">
      <c r="AM622" s="43"/>
      <c r="AN622" s="73"/>
    </row>
    <row r="623" spans="39:40">
      <c r="AM623" s="109"/>
      <c r="AN623" s="74"/>
    </row>
  </sheetData>
  <mergeCells count="110">
    <mergeCell ref="C262:E262"/>
    <mergeCell ref="F262:H262"/>
    <mergeCell ref="F45:H45"/>
    <mergeCell ref="I45:K45"/>
    <mergeCell ref="F11:H11"/>
    <mergeCell ref="C195:E195"/>
    <mergeCell ref="F195:H195"/>
    <mergeCell ref="I195:K195"/>
    <mergeCell ref="F165:H165"/>
    <mergeCell ref="F224:H224"/>
    <mergeCell ref="C116:E116"/>
    <mergeCell ref="F116:H116"/>
    <mergeCell ref="C91:E91"/>
    <mergeCell ref="F91:H91"/>
    <mergeCell ref="U383:AA383"/>
    <mergeCell ref="L10:N10"/>
    <mergeCell ref="L11:N11"/>
    <mergeCell ref="L37:N37"/>
    <mergeCell ref="L66:N66"/>
    <mergeCell ref="L91:N91"/>
    <mergeCell ref="L116:N116"/>
    <mergeCell ref="F257:H257"/>
    <mergeCell ref="C257:E257"/>
    <mergeCell ref="I257:K257"/>
    <mergeCell ref="L257:N257"/>
    <mergeCell ref="C375:E375"/>
    <mergeCell ref="L117:N117"/>
    <mergeCell ref="C166:E166"/>
    <mergeCell ref="I116:K116"/>
    <mergeCell ref="I166:K166"/>
    <mergeCell ref="L167:N167"/>
    <mergeCell ref="I224:K224"/>
    <mergeCell ref="U382:AA382"/>
    <mergeCell ref="U380:AA380"/>
    <mergeCell ref="I167:K167"/>
    <mergeCell ref="F167:H167"/>
    <mergeCell ref="F166:H166"/>
    <mergeCell ref="C117:E117"/>
    <mergeCell ref="A2:AL2"/>
    <mergeCell ref="L195:N195"/>
    <mergeCell ref="L224:N224"/>
    <mergeCell ref="I262:K262"/>
    <mergeCell ref="U379:AA379"/>
    <mergeCell ref="S377:S382"/>
    <mergeCell ref="U377:AA377"/>
    <mergeCell ref="U378:AA378"/>
    <mergeCell ref="F290:H290"/>
    <mergeCell ref="I290:K290"/>
    <mergeCell ref="A3:A8"/>
    <mergeCell ref="B3:B8"/>
    <mergeCell ref="F5:H8"/>
    <mergeCell ref="C11:E11"/>
    <mergeCell ref="A377:Q382"/>
    <mergeCell ref="F375:H375"/>
    <mergeCell ref="I375:K375"/>
    <mergeCell ref="I11:K11"/>
    <mergeCell ref="O5:O8"/>
    <mergeCell ref="C9:E9"/>
    <mergeCell ref="F9:H9"/>
    <mergeCell ref="L5:N8"/>
    <mergeCell ref="I9:K9"/>
    <mergeCell ref="T6:AA7"/>
    <mergeCell ref="AN38:AN39"/>
    <mergeCell ref="C384:E384"/>
    <mergeCell ref="F384:H384"/>
    <mergeCell ref="I384:K384"/>
    <mergeCell ref="C318:E318"/>
    <mergeCell ref="F318:H318"/>
    <mergeCell ref="L166:N166"/>
    <mergeCell ref="C224:E224"/>
    <mergeCell ref="I318:K318"/>
    <mergeCell ref="C346:E346"/>
    <mergeCell ref="C167:E167"/>
    <mergeCell ref="C165:E165"/>
    <mergeCell ref="C290:E290"/>
    <mergeCell ref="AL376:AM376"/>
    <mergeCell ref="AM38:AM39"/>
    <mergeCell ref="F346:H346"/>
    <mergeCell ref="I346:K346"/>
    <mergeCell ref="U381:AA381"/>
    <mergeCell ref="I165:K165"/>
    <mergeCell ref="C66:E66"/>
    <mergeCell ref="F66:H66"/>
    <mergeCell ref="I66:K66"/>
    <mergeCell ref="F117:H117"/>
    <mergeCell ref="I117:K117"/>
    <mergeCell ref="AM4:AM9"/>
    <mergeCell ref="AN4:AN9"/>
    <mergeCell ref="C3:N4"/>
    <mergeCell ref="P5:P8"/>
    <mergeCell ref="C5:E8"/>
    <mergeCell ref="I91:K91"/>
    <mergeCell ref="AB4:AC5"/>
    <mergeCell ref="Q5:Q8"/>
    <mergeCell ref="L9:N9"/>
    <mergeCell ref="S6:S8"/>
    <mergeCell ref="R6:R8"/>
    <mergeCell ref="R5:AA5"/>
    <mergeCell ref="L45:N45"/>
    <mergeCell ref="I10:K10"/>
    <mergeCell ref="AF4:AI5"/>
    <mergeCell ref="AJ4:AL5"/>
    <mergeCell ref="C37:E37"/>
    <mergeCell ref="F37:H37"/>
    <mergeCell ref="I37:K37"/>
    <mergeCell ref="I5:K8"/>
    <mergeCell ref="C10:E10"/>
    <mergeCell ref="F10:H10"/>
    <mergeCell ref="AD4:AE5"/>
    <mergeCell ref="O3:AA4"/>
  </mergeCells>
  <phoneticPr fontId="0" type="noConversion"/>
  <pageMargins left="0.39370078740157483" right="0.39370078740157483" top="0.39370078740157483" bottom="0.39370078740157483" header="0" footer="0"/>
  <pageSetup paperSize="9" scale="68" fitToHeight="5" orientation="landscape" horizontalDpi="300" verticalDpi="300" r:id="rId1"/>
  <headerFooter alignWithMargins="0"/>
  <rowBreaks count="3" manualBreakCount="3">
    <brk id="91" max="59" man="1"/>
    <brk id="223" max="59" man="1"/>
    <brk id="386" max="59" man="1"/>
  </rowBreaks>
  <colBreaks count="1" manualBreakCount="1">
    <brk id="38" min="1" max="62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График учебного процесса</vt:lpstr>
      <vt:lpstr>МО</vt:lpstr>
      <vt:lpstr>МО!Заголовки_для_печати</vt:lpstr>
      <vt:lpstr>МО!Область_печати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Владимир</cp:lastModifiedBy>
  <cp:lastPrinted>2023-06-20T10:31:59Z</cp:lastPrinted>
  <dcterms:created xsi:type="dcterms:W3CDTF">2010-12-02T15:47:34Z</dcterms:created>
  <dcterms:modified xsi:type="dcterms:W3CDTF">2025-07-10T16:27:57Z</dcterms:modified>
</cp:coreProperties>
</file>