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85" windowHeight="7200" activeTab="1"/>
  </bookViews>
  <sheets>
    <sheet name="УП СОО" sheetId="5" r:id="rId1"/>
    <sheet name="УП 44.02.01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1" i="3"/>
  <c r="AC10" i="5"/>
  <c r="AC9" s="1"/>
  <c r="AA10"/>
  <c r="AA9" s="1"/>
  <c r="AB10"/>
  <c r="AB9"/>
  <c r="AC25"/>
  <c r="AB25"/>
  <c r="AC22"/>
  <c r="AB22"/>
  <c r="AA22"/>
  <c r="AA25"/>
  <c r="AE9" i="3"/>
  <c r="AC9"/>
  <c r="AJ33" l="1"/>
  <c r="AJ25" i="5" l="1"/>
  <c r="AJ10"/>
  <c r="AI10"/>
  <c r="AI22"/>
  <c r="AJ22"/>
  <c r="AI25"/>
  <c r="AI9" s="1"/>
  <c r="AJ9" l="1"/>
  <c r="O25"/>
  <c r="N25"/>
  <c r="K25"/>
  <c r="O22"/>
  <c r="N22"/>
  <c r="M22"/>
  <c r="L22"/>
  <c r="K22"/>
  <c r="K9" s="1"/>
  <c r="K10"/>
  <c r="O10"/>
  <c r="O9" s="1"/>
  <c r="N10"/>
  <c r="N9" s="1"/>
  <c r="AH22"/>
  <c r="AG22"/>
  <c r="AF22"/>
  <c r="AE22"/>
  <c r="AD22"/>
  <c r="Y22"/>
  <c r="W22"/>
  <c r="U22"/>
  <c r="S22"/>
  <c r="Q22"/>
  <c r="P22"/>
  <c r="M10"/>
  <c r="M9" s="1"/>
  <c r="L10"/>
  <c r="L9" s="1"/>
  <c r="X31" i="3" l="1"/>
  <c r="X9" s="1"/>
  <c r="AA83" l="1"/>
  <c r="AI31"/>
  <c r="W83"/>
  <c r="U83"/>
  <c r="M32" l="1"/>
  <c r="M31"/>
  <c r="L32"/>
  <c r="L31"/>
  <c r="K32"/>
  <c r="Y83"/>
  <c r="X83"/>
  <c r="S82"/>
  <c r="W82"/>
  <c r="U31"/>
  <c r="Y31"/>
  <c r="AJ68"/>
  <c r="AG68"/>
  <c r="AF68"/>
  <c r="AE68"/>
  <c r="AD68"/>
  <c r="AC68"/>
  <c r="AB68"/>
  <c r="AA68"/>
  <c r="Y68"/>
  <c r="W68"/>
  <c r="U68"/>
  <c r="S68"/>
  <c r="K68"/>
  <c r="K63"/>
  <c r="AJ63"/>
  <c r="AG63"/>
  <c r="AF63"/>
  <c r="AE63"/>
  <c r="AD63"/>
  <c r="AC63"/>
  <c r="AB63"/>
  <c r="AA63"/>
  <c r="Y63"/>
  <c r="W63"/>
  <c r="U63"/>
  <c r="S63"/>
  <c r="AJ58" l="1"/>
  <c r="AI73"/>
  <c r="AJ49"/>
  <c r="AJ40"/>
  <c r="AJ16"/>
  <c r="AI16"/>
  <c r="AJ10"/>
  <c r="AI10"/>
  <c r="AI9" s="1"/>
  <c r="AF73"/>
  <c r="AE73"/>
  <c r="AD73"/>
  <c r="AC73"/>
  <c r="AF58"/>
  <c r="AE58"/>
  <c r="AD58"/>
  <c r="AC58"/>
  <c r="AF49"/>
  <c r="AE49"/>
  <c r="AD49"/>
  <c r="AC49"/>
  <c r="AF40"/>
  <c r="AE40"/>
  <c r="AD40"/>
  <c r="AC40"/>
  <c r="AF33"/>
  <c r="AF31" s="1"/>
  <c r="AE33"/>
  <c r="AD33"/>
  <c r="AD31" s="1"/>
  <c r="AC33"/>
  <c r="AF16"/>
  <c r="AE16"/>
  <c r="AD16"/>
  <c r="AC16"/>
  <c r="AF10"/>
  <c r="AF9" s="1"/>
  <c r="AE10"/>
  <c r="AD10"/>
  <c r="AC10"/>
  <c r="AG73"/>
  <c r="AB73"/>
  <c r="AE31" l="1"/>
  <c r="AC31"/>
  <c r="AJ31"/>
  <c r="AJ9" s="1"/>
  <c r="AD9"/>
  <c r="U58" l="1"/>
  <c r="S83" l="1"/>
  <c r="U82"/>
  <c r="X33" l="1"/>
  <c r="V33"/>
  <c r="T33"/>
  <c r="P33"/>
  <c r="P10" l="1"/>
  <c r="P16"/>
  <c r="Q82"/>
  <c r="V83"/>
  <c r="T83"/>
  <c r="R82"/>
  <c r="P82"/>
  <c r="K16"/>
  <c r="R83"/>
  <c r="Q83"/>
  <c r="V82"/>
  <c r="K74"/>
  <c r="K73" s="1"/>
  <c r="K31" s="1"/>
  <c r="K9" s="1"/>
  <c r="Y73"/>
  <c r="W73"/>
  <c r="U73"/>
  <c r="S73"/>
  <c r="AA73"/>
  <c r="K58"/>
  <c r="Y58"/>
  <c r="W58"/>
  <c r="S58"/>
  <c r="AG58"/>
  <c r="AB58"/>
  <c r="AA58"/>
  <c r="K49"/>
  <c r="Y49"/>
  <c r="X49"/>
  <c r="W49"/>
  <c r="U49"/>
  <c r="S49"/>
  <c r="Q49"/>
  <c r="P49"/>
  <c r="AH49"/>
  <c r="AG49"/>
  <c r="AB49"/>
  <c r="AA49"/>
  <c r="K41"/>
  <c r="K40" s="1"/>
  <c r="Y40"/>
  <c r="W40"/>
  <c r="W31" s="1"/>
  <c r="V40"/>
  <c r="V31" s="1"/>
  <c r="U40"/>
  <c r="T40"/>
  <c r="T31" s="1"/>
  <c r="S40"/>
  <c r="S31" s="1"/>
  <c r="S9" s="1"/>
  <c r="S80" s="1"/>
  <c r="Q40"/>
  <c r="P40"/>
  <c r="AG40"/>
  <c r="AB40"/>
  <c r="AA40"/>
  <c r="K34"/>
  <c r="K33" s="1"/>
  <c r="Y33"/>
  <c r="W33"/>
  <c r="U33"/>
  <c r="S33"/>
  <c r="R33"/>
  <c r="R31" s="1"/>
  <c r="R9" s="1"/>
  <c r="Q33"/>
  <c r="AH33"/>
  <c r="AG33"/>
  <c r="AB33"/>
  <c r="AA33"/>
  <c r="Y16"/>
  <c r="W16"/>
  <c r="U16"/>
  <c r="S16"/>
  <c r="Q16"/>
  <c r="AH16"/>
  <c r="AG16"/>
  <c r="AB16"/>
  <c r="AA16"/>
  <c r="M16"/>
  <c r="L16"/>
  <c r="Y10"/>
  <c r="W10"/>
  <c r="U10"/>
  <c r="S10"/>
  <c r="Q10"/>
  <c r="AH10"/>
  <c r="AG10"/>
  <c r="AB10"/>
  <c r="AA10"/>
  <c r="M10"/>
  <c r="L10"/>
  <c r="K10"/>
  <c r="Z9"/>
  <c r="AA9" l="1"/>
  <c r="U9"/>
  <c r="U80" s="1"/>
  <c r="M9"/>
  <c r="AB31"/>
  <c r="AB9" s="1"/>
  <c r="P31"/>
  <c r="P9" s="1"/>
  <c r="P80" s="1"/>
  <c r="Q31"/>
  <c r="Q9" s="1"/>
  <c r="Q80" s="1"/>
  <c r="Y9"/>
  <c r="Y80" s="1"/>
  <c r="W9"/>
  <c r="W80" s="1"/>
  <c r="AG31"/>
  <c r="AG9" s="1"/>
  <c r="L9"/>
  <c r="AA82"/>
  <c r="AB82" s="1"/>
  <c r="AB83"/>
  <c r="V9"/>
  <c r="T9"/>
  <c r="K80" l="1"/>
</calcChain>
</file>

<file path=xl/comments1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Защита итоговой работы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Комплексный экзамен: ОП.01 Основы педагогики и ОП.02 Основы психологии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Комплексный экзамен: ОП.01 Основы педагогики и ОП.02 Основы психологии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часа на Д/З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V48" authorId="0">
      <text>
        <r>
          <rPr>
            <b/>
            <sz val="9"/>
            <color indexed="81"/>
            <rFont val="Tahoma"/>
            <charset val="1"/>
          </rPr>
          <t>User:</t>
        </r>
      </text>
    </comment>
    <comment ref="K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6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Y6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4 часа</t>
        </r>
      </text>
    </comment>
    <comment ref="K6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U7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некратностью дисциплины объем часов увеличен на 5 часов, практики увеличилась на 5 часов</t>
        </r>
      </text>
    </comment>
    <comment ref="K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sharedStrings.xml><?xml version="1.0" encoding="utf-8"?>
<sst xmlns="http://schemas.openxmlformats.org/spreadsheetml/2006/main" count="297" uniqueCount="215">
  <si>
    <t>Индекс</t>
  </si>
  <si>
    <t>I курс</t>
  </si>
  <si>
    <t>II курс</t>
  </si>
  <si>
    <t>III курс</t>
  </si>
  <si>
    <t>IV курс</t>
  </si>
  <si>
    <t>в том числе:</t>
  </si>
  <si>
    <t>1сем.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</si>
  <si>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</si>
  <si>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</si>
  <si>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</si>
  <si>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</si>
  <si>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</si>
  <si>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</si>
  <si>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</si>
  <si>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 xml:space="preserve"> нед.</t>
  </si>
  <si>
    <t>Физическая культура</t>
  </si>
  <si>
    <t>П.00</t>
  </si>
  <si>
    <t>Профессиональный цикл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</si>
  <si>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</si>
  <si>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</si>
  <si>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</si>
  <si>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</si>
  <si>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</si>
  <si>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</si>
  <si>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</si>
  <si>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</si>
  <si>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</si>
  <si>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</si>
  <si>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ПМ.01</t>
  </si>
  <si>
    <t>МДК.01.01</t>
  </si>
  <si>
    <t>МДК.01.02</t>
  </si>
  <si>
    <t>МДК.01.03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</si>
  <si>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</si>
  <si>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</si>
  <si>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</si>
  <si>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</si>
  <si>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</si>
  <si>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</si>
  <si>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</si>
  <si>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</si>
  <si>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</si>
  <si>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</si>
  <si>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МДК.03.02</t>
  </si>
  <si>
    <t>УП.03</t>
  </si>
  <si>
    <t>ПП.03</t>
  </si>
  <si>
    <t>МДК.04.01</t>
  </si>
  <si>
    <t>УП.04</t>
  </si>
  <si>
    <t>ПП.04</t>
  </si>
  <si>
    <t>ГИА.00</t>
  </si>
  <si>
    <t>Государственная итоговая аттестация</t>
  </si>
  <si>
    <t>СГ.00</t>
  </si>
  <si>
    <t>Социально-гуманитарный цикл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</si>
  <si>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</si>
  <si>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</si>
  <si>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</si>
  <si>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</si>
  <si>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</si>
  <si>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</si>
  <si>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</si>
  <si>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</si>
  <si>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В т.ч. в форме практической подготовки</t>
  </si>
  <si>
    <t>Курсовая работа (проект)</t>
  </si>
  <si>
    <t>ОП.09</t>
  </si>
  <si>
    <t>ОП.10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</si>
  <si>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</si>
  <si>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</si>
  <si>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</si>
  <si>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</si>
  <si>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</si>
  <si>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</si>
  <si>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</si>
  <si>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ППпПС.00</t>
  </si>
  <si>
    <t>Производственная практика по профилю специальности</t>
  </si>
  <si>
    <t xml:space="preserve">ГИА.01.01 Подготовка дипломного проекта (работы) с 18 мая по 14 июня (144 ч) </t>
  </si>
  <si>
    <t>ГИА.01.03 Демонстрационный экзамен (36 ч)</t>
  </si>
  <si>
    <t>ГИА.01.02 Защита дипломного проекта (работы) (36 ч)</t>
  </si>
  <si>
    <t>Детская литература с практикумом по выразительному чтению</t>
  </si>
  <si>
    <t>ВСЕГО</t>
  </si>
  <si>
    <t>ПП.00</t>
  </si>
  <si>
    <t>Профессиональная подготовка</t>
  </si>
  <si>
    <t>Организация различных видов деятельности участников образовательного процесса в медиасреде</t>
  </si>
  <si>
    <t>Теоретические и методические аспекты организации различных видов деятельности участников образовательного процесса в медиасреде</t>
  </si>
  <si>
    <t>ОП.11</t>
  </si>
  <si>
    <t>Эффективное поведение на рынке труда</t>
  </si>
  <si>
    <t>нед.</t>
  </si>
  <si>
    <t>нед</t>
  </si>
  <si>
    <t>3/4/5/6</t>
  </si>
  <si>
    <t>ОП.12</t>
  </si>
  <si>
    <t>ОП.13</t>
  </si>
  <si>
    <t>Правовое обеспечение профессиональной деятельности</t>
  </si>
  <si>
    <t>ОП.14</t>
  </si>
  <si>
    <t>Психология общения</t>
  </si>
  <si>
    <t>Аттестационная работа</t>
  </si>
  <si>
    <t>Перечень учебных курсов, дисциплин (модулей), практики (в т.ч. типов практики) и иных видов учебной деятельности</t>
  </si>
  <si>
    <t>Формы промежуточной аттестации (№ семестра)</t>
  </si>
  <si>
    <t>Трудоёмкость (общая с учётом часов на ПА, СР)</t>
  </si>
  <si>
    <t>Промежуточная аттестация (ч.)</t>
  </si>
  <si>
    <t>Самостоятельная работа (ч.)</t>
  </si>
  <si>
    <t>Дифференцированный зачет</t>
  </si>
  <si>
    <t>Экзамен</t>
  </si>
  <si>
    <t>6/7/</t>
  </si>
  <si>
    <t>ГИА.01 Государственная итоговая аттестация</t>
  </si>
  <si>
    <t>Учебные предметы и МДК</t>
  </si>
  <si>
    <t>Экзамены</t>
  </si>
  <si>
    <t>Диф. Зачеты</t>
  </si>
  <si>
    <t>Отчёт по практике</t>
  </si>
  <si>
    <t>МДК.05.01</t>
  </si>
  <si>
    <t>УП.05</t>
  </si>
  <si>
    <t>ПП.05</t>
  </si>
  <si>
    <t>Последовательность и распределение по периодам обучениия   (№ семестра, кол-во часов)</t>
  </si>
  <si>
    <t>6/8/</t>
  </si>
  <si>
    <t>5/6/</t>
  </si>
  <si>
    <t>Иные формы</t>
  </si>
  <si>
    <t>Аттестационная контрольная работа</t>
  </si>
  <si>
    <t>Вид учебного занятия (ч.)</t>
  </si>
  <si>
    <t>уроки</t>
  </si>
  <si>
    <t>практичекие занятия</t>
  </si>
  <si>
    <t>Лабораторные занятия</t>
  </si>
  <si>
    <t>Лекции</t>
  </si>
  <si>
    <t>Семинары</t>
  </si>
  <si>
    <t>Консультации</t>
  </si>
  <si>
    <t xml:space="preserve">ОП.08 </t>
  </si>
  <si>
    <t>Дошкольная педагогика</t>
  </si>
  <si>
    <t>Основы возрастной и педагогической психологии</t>
  </si>
  <si>
    <t>Детская психология</t>
  </si>
  <si>
    <t>Математика в профессиональной деятельности воспитателя</t>
  </si>
  <si>
    <t>Организация мероприятий, направленных на укрепление здоровья и физическое развитие детей раннего и дошкольного возраста</t>
  </si>
  <si>
    <t>Медико-биологические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</si>
  <si>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</si>
  <si>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</si>
  <si>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>Организация различных видов деятельности детей в дошкольной образовательной организации</t>
  </si>
  <si>
    <t>Психолого-педагогические основы организации общения детей раннего и дошкольного возраста</t>
  </si>
  <si>
    <t>МДК.02.02</t>
  </si>
  <si>
    <t>Теоретические и методические  основы организации игровой  деятельности детей раннего и дошкольного возраста с практикумом</t>
  </si>
  <si>
    <t>МДК.02.03</t>
  </si>
  <si>
    <t>Теоретические и методические основы организации самообслуживания и трудовой деятельности детей раннего и дошкольного возраста</t>
  </si>
  <si>
    <t>МДК.02.04</t>
  </si>
  <si>
    <t>МДК.02.05</t>
  </si>
  <si>
    <t>Теоретические и методические основы организации музыкальной деятельности детей раннего и дошкольного возраста с практикумом</t>
  </si>
  <si>
    <t xml:space="preserve"> </t>
  </si>
  <si>
    <t>Объём образовательной программы</t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</si>
  <si>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 по специальности 44.02.01 Дошкольное образование</t>
  </si>
  <si>
    <t>Организация процесса обучения по основным общеобразовательным программа дошкольного образования</t>
  </si>
  <si>
    <t>Теория и методика развития речи детей раннего и дошкольного возраста</t>
  </si>
  <si>
    <t>Теория и методика формирования элементарных математических представлений у детей раннего и дошкольного возраста</t>
  </si>
  <si>
    <t>МДК.03.03</t>
  </si>
  <si>
    <t>Теория и методика экологического образования детей раннего и дошкольного возраста</t>
  </si>
  <si>
    <t>МДК.03.04</t>
  </si>
  <si>
    <t>Теория и методика ознакомления с социальным миром детей раннего и дошкольного возраста</t>
  </si>
  <si>
    <t>МДК.03.05</t>
  </si>
  <si>
    <t>ПМ.04</t>
  </si>
  <si>
    <t>Организация воспитательного процесса детей раннего и дошкольного возраста в ДОО</t>
  </si>
  <si>
    <t>Теоретические и методические основы процесса воспитания детей раннего и дошкольного возраста</t>
  </si>
  <si>
    <t>ПМ.05</t>
  </si>
  <si>
    <t>Организация взаимодействия с родителями (законными представителями) детей и сотрудниками ДОО по вопросам развития и образования детей</t>
  </si>
  <si>
    <t>Теоретические и методические основы организации взаимодействия с родителями (законными представителями) детей и сотрудниками ДОО</t>
  </si>
  <si>
    <t>ПМн.06</t>
  </si>
  <si>
    <t>МДК.06.01</t>
  </si>
  <si>
    <t>ПП.06</t>
  </si>
  <si>
    <t>УП.06</t>
  </si>
  <si>
    <t>Организация процесса разработки и реализации парциальной образовательной программы в области художественно-эстетического развития (направление по выбору: конструктивно-модельная деятельность)</t>
  </si>
  <si>
    <t>Теоретические и методические основы разработки и реализации парциальной программы в области художественно-эстетического развития с практикумом</t>
  </si>
  <si>
    <t>ПМ.07  (ДПБ)</t>
  </si>
  <si>
    <t>МДК.07.01</t>
  </si>
  <si>
    <t>УП.07</t>
  </si>
  <si>
    <t>ПП.07</t>
  </si>
  <si>
    <t>Вариативная часть (29,68%)</t>
  </si>
  <si>
    <t>Обязательная часть (70,32%)</t>
  </si>
  <si>
    <t>4/6/</t>
  </si>
  <si>
    <t>3/5/</t>
  </si>
  <si>
    <t>О.00</t>
  </si>
  <si>
    <t>Общеобразовательный цикл</t>
  </si>
  <si>
    <t>Общие учебные предметы</t>
  </si>
  <si>
    <t>ОУП.01</t>
  </si>
  <si>
    <t>Русский язык</t>
  </si>
  <si>
    <t>ОУП.02</t>
  </si>
  <si>
    <t xml:space="preserve">Иностранный язык </t>
  </si>
  <si>
    <t>ОУП.03</t>
  </si>
  <si>
    <t>Математика</t>
  </si>
  <si>
    <t>ОУП.04</t>
  </si>
  <si>
    <t>Информатика</t>
  </si>
  <si>
    <t>ОУП.05</t>
  </si>
  <si>
    <t>География</t>
  </si>
  <si>
    <t>ОУП.06</t>
  </si>
  <si>
    <t>Физика</t>
  </si>
  <si>
    <t>ОУП.07</t>
  </si>
  <si>
    <t>Химия</t>
  </si>
  <si>
    <t>ОУП.08</t>
  </si>
  <si>
    <t>Биология</t>
  </si>
  <si>
    <t>ОУП.09</t>
  </si>
  <si>
    <t>1/2/</t>
  </si>
  <si>
    <t>ОУП.10</t>
  </si>
  <si>
    <t>Основы безопасности и защиты Родины</t>
  </si>
  <si>
    <t>ОУП.11</t>
  </si>
  <si>
    <t>История</t>
  </si>
  <si>
    <t>Общие учебные предметы (углубленные)</t>
  </si>
  <si>
    <t>ОУПу.01</t>
  </si>
  <si>
    <t>Литература</t>
  </si>
  <si>
    <t>ОУПу.02</t>
  </si>
  <si>
    <t>Обществознание</t>
  </si>
  <si>
    <t>Дополнительные учебные предметы, курсы (по выбору)</t>
  </si>
  <si>
    <t>УПВ.01</t>
  </si>
  <si>
    <t>Россия - моя история</t>
  </si>
  <si>
    <t>Основы шахмат</t>
  </si>
  <si>
    <t>Основы научного познания и саморазвития</t>
  </si>
  <si>
    <t>5         (по модулю)</t>
  </si>
  <si>
    <t>7         (по модулю)</t>
  </si>
  <si>
    <t>8         (по модулю)</t>
  </si>
  <si>
    <t>6         (по модулю)</t>
  </si>
  <si>
    <r>
      <t xml:space="preserve">Индивидуальный проект </t>
    </r>
    <r>
      <rPr>
        <i/>
        <sz val="10"/>
        <color rgb="FF000000"/>
        <rFont val="Times New Roman"/>
        <family val="1"/>
        <charset val="204"/>
      </rPr>
      <t>(предметом не является)</t>
    </r>
  </si>
  <si>
    <t>ДУП.03</t>
  </si>
  <si>
    <t>ДУП.02</t>
  </si>
  <si>
    <t>Обязательная часть (59,96%)</t>
  </si>
  <si>
    <t>Вариативная часть (40,04%)</t>
  </si>
  <si>
    <t xml:space="preserve">Теоретические и методические основы организации продуктивных видов деятельности детей раннего и дошкольного возраста с практикумом 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</si>
</sst>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/>
  </cellStyleXfs>
  <cellXfs count="590">
    <xf numFmtId="0" fontId="0" fillId="0" borderId="0" xfId="0"/>
    <xf numFmtId="0" fontId="5" fillId="2" borderId="0" xfId="0" applyFont="1" applyFill="1" applyProtection="1">
      <protection hidden="1"/>
    </xf>
    <xf numFmtId="0" fontId="4" fillId="2" borderId="14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1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15" xfId="0" applyFont="1" applyFill="1" applyBorder="1" applyAlignment="1" applyProtection="1">
      <alignment vertical="top" wrapText="1"/>
      <protection hidden="1"/>
    </xf>
    <xf numFmtId="1" fontId="6" fillId="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top" wrapText="1"/>
      <protection hidden="1"/>
    </xf>
    <xf numFmtId="0" fontId="4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5" borderId="15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8" xfId="0" applyFont="1" applyFill="1" applyBorder="1" applyAlignment="1" applyProtection="1">
      <alignment vertical="top" wrapText="1"/>
      <protection hidden="1"/>
    </xf>
    <xf numFmtId="1" fontId="4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top" wrapText="1"/>
      <protection hidden="1"/>
    </xf>
    <xf numFmtId="1" fontId="6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5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vertical="top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center" vertical="top" wrapText="1"/>
      <protection hidden="1"/>
    </xf>
    <xf numFmtId="0" fontId="9" fillId="8" borderId="15" xfId="0" applyFont="1" applyFill="1" applyBorder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0" xfId="0" applyFont="1" applyFill="1" applyBorder="1" applyAlignment="1" applyProtection="1">
      <alignment horizontal="center" vertical="center" wrapText="1"/>
      <protection hidden="1"/>
    </xf>
    <xf numFmtId="0" fontId="9" fillId="8" borderId="11" xfId="0" applyFont="1" applyFill="1" applyBorder="1" applyAlignment="1" applyProtection="1">
      <alignment horizontal="center" vertical="center" wrapText="1"/>
      <protection hidden="1"/>
    </xf>
    <xf numFmtId="0" fontId="9" fillId="8" borderId="12" xfId="0" applyFont="1" applyFill="1" applyBorder="1" applyAlignment="1" applyProtection="1">
      <alignment horizontal="center" vertical="center" wrapText="1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center" wrapText="1"/>
      <protection hidden="1"/>
    </xf>
    <xf numFmtId="0" fontId="4" fillId="10" borderId="1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top" wrapText="1"/>
      <protection hidden="1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wrapText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wrapText="1"/>
      <protection hidden="1"/>
    </xf>
    <xf numFmtId="0" fontId="6" fillId="2" borderId="14" xfId="0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left" vertical="top" wrapText="1"/>
    </xf>
    <xf numFmtId="1" fontId="15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9" fillId="6" borderId="1" xfId="0" applyFont="1" applyFill="1" applyBorder="1" applyAlignment="1" applyProtection="1">
      <alignment horizontal="left" vertical="center" wrapText="1"/>
      <protection hidden="1"/>
    </xf>
    <xf numFmtId="1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11" borderId="14" xfId="0" applyFont="1" applyFill="1" applyBorder="1" applyAlignment="1" applyProtection="1">
      <alignment horizontal="center" vertical="top" wrapText="1"/>
      <protection hidden="1"/>
    </xf>
    <xf numFmtId="0" fontId="6" fillId="11" borderId="5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1" borderId="14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top" wrapText="1"/>
      <protection hidden="1"/>
    </xf>
    <xf numFmtId="0" fontId="6" fillId="11" borderId="15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top" wrapText="1"/>
      <protection hidden="1"/>
    </xf>
    <xf numFmtId="1" fontId="6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8" xfId="0" applyNumberFormat="1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15" fillId="9" borderId="10" xfId="0" applyFont="1" applyFill="1" applyBorder="1" applyAlignment="1" applyProtection="1">
      <alignment vertical="center" wrapText="1"/>
      <protection hidden="1"/>
    </xf>
    <xf numFmtId="0" fontId="15" fillId="9" borderId="11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5" fillId="9" borderId="14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top" wrapText="1"/>
      <protection hidden="1"/>
    </xf>
    <xf numFmtId="0" fontId="6" fillId="12" borderId="15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top" wrapText="1"/>
      <protection hidden="1"/>
    </xf>
    <xf numFmtId="0" fontId="4" fillId="12" borderId="12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center" wrapText="1"/>
      <protection hidden="1"/>
    </xf>
    <xf numFmtId="1" fontId="15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15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vertical="top"/>
      <protection hidden="1"/>
    </xf>
    <xf numFmtId="1" fontId="4" fillId="5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7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 wrapText="1"/>
      <protection hidden="1"/>
    </xf>
    <xf numFmtId="1" fontId="13" fillId="1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4" fillId="10" borderId="11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top" wrapText="1"/>
      <protection hidden="1"/>
    </xf>
    <xf numFmtId="1" fontId="4" fillId="3" borderId="7" xfId="0" applyNumberFormat="1" applyFont="1" applyFill="1" applyBorder="1" applyAlignment="1" applyProtection="1">
      <alignment horizontal="center" vertical="top" wrapText="1"/>
      <protection hidden="1"/>
    </xf>
    <xf numFmtId="1" fontId="4" fillId="3" borderId="15" xfId="0" applyNumberFormat="1" applyFont="1" applyFill="1" applyBorder="1" applyAlignment="1" applyProtection="1">
      <alignment horizontal="center" vertical="top" wrapText="1"/>
      <protection hidden="1"/>
    </xf>
    <xf numFmtId="0" fontId="7" fillId="10" borderId="11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 applyProtection="1">
      <alignment horizontal="center" vertical="top" wrapText="1"/>
      <protection hidden="1"/>
    </xf>
    <xf numFmtId="0" fontId="4" fillId="5" borderId="14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top" wrapText="1"/>
      <protection hidden="1"/>
    </xf>
    <xf numFmtId="0" fontId="6" fillId="3" borderId="15" xfId="0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top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12" borderId="14" xfId="0" applyFont="1" applyFill="1" applyBorder="1" applyAlignment="1" applyProtection="1">
      <alignment horizontal="center" vertical="center"/>
      <protection hidden="1"/>
    </xf>
    <xf numFmtId="1" fontId="4" fillId="12" borderId="14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4" fillId="12" borderId="8" xfId="0" applyFont="1" applyFill="1" applyBorder="1" applyAlignment="1" applyProtection="1">
      <alignment horizontal="center" vertical="center"/>
      <protection hidden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6" fillId="12" borderId="14" xfId="0" applyFont="1" applyFill="1" applyBorder="1" applyProtection="1">
      <protection hidden="1"/>
    </xf>
    <xf numFmtId="0" fontId="8" fillId="10" borderId="1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4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1" fontId="8" fillId="10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12" borderId="8" xfId="0" applyNumberFormat="1" applyFont="1" applyFill="1" applyBorder="1" applyAlignment="1" applyProtection="1">
      <alignment horizontal="center" vertical="top" wrapText="1"/>
      <protection hidden="1"/>
    </xf>
    <xf numFmtId="1" fontId="6" fillId="3" borderId="8" xfId="0" applyNumberFormat="1" applyFont="1" applyFill="1" applyBorder="1" applyAlignment="1" applyProtection="1">
      <alignment horizontal="center" vertical="top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1" fontId="9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" fontId="1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Protection="1">
      <protection hidden="1"/>
    </xf>
    <xf numFmtId="0" fontId="8" fillId="12" borderId="14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12" borderId="14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top" wrapText="1"/>
      <protection hidden="1"/>
    </xf>
    <xf numFmtId="2" fontId="15" fillId="8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top" wrapText="1"/>
      <protection hidden="1"/>
    </xf>
    <xf numFmtId="1" fontId="4" fillId="2" borderId="0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5" fillId="9" borderId="12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1" fontId="19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19" fillId="8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9" fillId="2" borderId="25" xfId="0" applyFont="1" applyFill="1" applyBorder="1" applyAlignment="1" applyProtection="1">
      <alignment vertical="top" wrapText="1"/>
      <protection hidden="1"/>
    </xf>
    <xf numFmtId="0" fontId="9" fillId="2" borderId="26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Alignment="1" applyProtection="1"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wrapText="1"/>
      <protection hidden="1"/>
    </xf>
    <xf numFmtId="0" fontId="8" fillId="2" borderId="10" xfId="0" applyFont="1" applyFill="1" applyBorder="1" applyAlignment="1" applyProtection="1">
      <alignment horizontal="left" vertical="top" wrapText="1"/>
      <protection hidden="1"/>
    </xf>
    <xf numFmtId="0" fontId="12" fillId="3" borderId="0" xfId="0" applyFont="1" applyFill="1" applyAlignment="1">
      <alignment horizontal="left" vertical="top" wrapText="1"/>
    </xf>
    <xf numFmtId="0" fontId="8" fillId="2" borderId="10" xfId="0" applyFont="1" applyFill="1" applyBorder="1" applyAlignment="1" applyProtection="1">
      <alignment wrapText="1"/>
      <protection hidden="1"/>
    </xf>
    <xf numFmtId="0" fontId="6" fillId="11" borderId="10" xfId="0" applyFont="1" applyFill="1" applyBorder="1" applyAlignment="1" applyProtection="1">
      <alignment horizontal="center" vertical="center" textRotation="90" wrapText="1"/>
      <protection hidden="1"/>
    </xf>
    <xf numFmtId="0" fontId="4" fillId="2" borderId="13" xfId="0" applyNumberFormat="1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 applyProtection="1">
      <alignment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0" fontId="6" fillId="12" borderId="7" xfId="0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1" fontId="18" fillId="0" borderId="2" xfId="0" applyNumberFormat="1" applyFont="1" applyBorder="1" applyAlignment="1">
      <alignment horizontal="center" vertical="center"/>
    </xf>
    <xf numFmtId="1" fontId="4" fillId="5" borderId="16" xfId="0" applyNumberFormat="1" applyFont="1" applyFill="1" applyBorder="1" applyAlignment="1" applyProtection="1">
      <alignment horizontal="center" vertical="top" wrapText="1"/>
      <protection hidden="1"/>
    </xf>
    <xf numFmtId="0" fontId="16" fillId="0" borderId="16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>
      <alignment vertical="center"/>
    </xf>
    <xf numFmtId="1" fontId="4" fillId="0" borderId="0" xfId="0" applyNumberFormat="1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1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1" fontId="14" fillId="3" borderId="8" xfId="0" applyNumberFormat="1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top" wrapText="1"/>
      <protection hidden="1"/>
    </xf>
    <xf numFmtId="0" fontId="6" fillId="12" borderId="14" xfId="0" applyFont="1" applyFill="1" applyBorder="1" applyAlignment="1" applyProtection="1">
      <alignment horizontal="center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8" fillId="2" borderId="8" xfId="0" applyNumberFormat="1" applyFont="1" applyFill="1" applyBorder="1" applyAlignment="1" applyProtection="1">
      <alignment horizontal="center" vertical="top" wrapText="1"/>
      <protection hidden="1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1" fontId="8" fillId="5" borderId="8" xfId="0" applyNumberFormat="1" applyFont="1" applyFill="1" applyBorder="1" applyAlignment="1" applyProtection="1">
      <alignment horizontal="center" vertical="top" wrapText="1"/>
      <protection hidden="1"/>
    </xf>
    <xf numFmtId="0" fontId="4" fillId="5" borderId="7" xfId="0" applyFont="1" applyFill="1" applyBorder="1" applyAlignment="1" applyProtection="1">
      <alignment horizontal="left" vertical="center" wrapText="1"/>
      <protection hidden="1"/>
    </xf>
    <xf numFmtId="0" fontId="20" fillId="5" borderId="14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5" borderId="16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12" borderId="12" xfId="0" applyFont="1" applyFill="1" applyBorder="1" applyAlignment="1" applyProtection="1">
      <alignment horizontal="center" vertical="center"/>
      <protection hidden="1"/>
    </xf>
    <xf numFmtId="0" fontId="27" fillId="5" borderId="16" xfId="0" applyFont="1" applyFill="1" applyBorder="1" applyAlignment="1">
      <alignment horizontal="center" vertical="center"/>
    </xf>
    <xf numFmtId="1" fontId="6" fillId="12" borderId="8" xfId="0" applyNumberFormat="1" applyFont="1" applyFill="1" applyBorder="1" applyAlignment="1" applyProtection="1">
      <alignment horizontal="center" vertical="top"/>
      <protection hidden="1"/>
    </xf>
    <xf numFmtId="0" fontId="7" fillId="13" borderId="15" xfId="0" applyFont="1" applyFill="1" applyBorder="1" applyAlignment="1" applyProtection="1">
      <alignment horizontal="center" vertical="top" wrapText="1"/>
      <protection hidden="1"/>
    </xf>
    <xf numFmtId="0" fontId="6" fillId="0" borderId="8" xfId="0" applyFont="1" applyFill="1" applyBorder="1" applyAlignment="1" applyProtection="1">
      <alignment horizontal="center" vertical="top" wrapText="1"/>
      <protection hidden="1"/>
    </xf>
    <xf numFmtId="1" fontId="6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4" xfId="0" applyNumberFormat="1" applyFont="1" applyBorder="1" applyAlignment="1">
      <alignment horizontal="center" vertical="top"/>
    </xf>
    <xf numFmtId="1" fontId="1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28" fillId="2" borderId="8" xfId="0" applyFont="1" applyFill="1" applyBorder="1" applyAlignment="1" applyProtection="1">
      <alignment horizontal="center" vertical="top" wrapText="1"/>
      <protection hidden="1"/>
    </xf>
    <xf numFmtId="1" fontId="28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28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7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29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1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" fontId="6" fillId="3" borderId="11" xfId="0" applyNumberFormat="1" applyFont="1" applyFill="1" applyBorder="1" applyAlignment="1" applyProtection="1">
      <alignment horizontal="center" vertical="top" wrapText="1"/>
      <protection hidden="1"/>
    </xf>
    <xf numFmtId="1" fontId="6" fillId="3" borderId="12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1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6" fillId="3" borderId="1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2" xfId="0" applyNumberFormat="1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 applyProtection="1">
      <alignment horizontal="center" vertical="center" textRotation="90" wrapText="1"/>
      <protection hidden="1"/>
    </xf>
    <xf numFmtId="0" fontId="6" fillId="11" borderId="4" xfId="0" applyFont="1" applyFill="1" applyBorder="1" applyAlignment="1" applyProtection="1">
      <alignment horizontal="center" vertical="center" textRotation="90" wrapText="1"/>
      <protection hidden="1"/>
    </xf>
    <xf numFmtId="0" fontId="6" fillId="11" borderId="5" xfId="0" applyFont="1" applyFill="1" applyBorder="1" applyAlignment="1" applyProtection="1">
      <alignment horizontal="center" vertical="center" textRotation="90" wrapText="1"/>
      <protection hidden="1"/>
    </xf>
    <xf numFmtId="0" fontId="6" fillId="11" borderId="9" xfId="0" applyFont="1" applyFill="1" applyBorder="1" applyAlignment="1" applyProtection="1">
      <alignment horizontal="center" vertical="center" textRotation="90" wrapText="1"/>
      <protection hidden="1"/>
    </xf>
    <xf numFmtId="0" fontId="6" fillId="11" borderId="0" xfId="0" applyFont="1" applyFill="1" applyAlignment="1" applyProtection="1">
      <alignment horizontal="center" vertical="center" textRotation="90" wrapText="1"/>
      <protection hidden="1"/>
    </xf>
    <xf numFmtId="0" fontId="6" fillId="11" borderId="13" xfId="0" applyFont="1" applyFill="1" applyBorder="1" applyAlignment="1" applyProtection="1">
      <alignment horizontal="center" vertical="center" textRotation="90" wrapText="1"/>
      <protection hidden="1"/>
    </xf>
    <xf numFmtId="0" fontId="6" fillId="11" borderId="7" xfId="0" applyFont="1" applyFill="1" applyBorder="1" applyAlignment="1" applyProtection="1">
      <alignment horizontal="center" vertical="center" textRotation="90" wrapText="1"/>
      <protection hidden="1"/>
    </xf>
    <xf numFmtId="0" fontId="6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center" wrapText="1" readingOrder="1"/>
      <protection hidden="1"/>
    </xf>
    <xf numFmtId="0" fontId="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/>
      <protection hidden="1"/>
    </xf>
    <xf numFmtId="0" fontId="6" fillId="11" borderId="1" xfId="0" applyFont="1" applyFill="1" applyBorder="1" applyAlignment="1" applyProtection="1">
      <alignment horizontal="center" vertical="top"/>
      <protection hidden="1"/>
    </xf>
    <xf numFmtId="0" fontId="6" fillId="11" borderId="8" xfId="0" applyFont="1" applyFill="1" applyBorder="1" applyAlignment="1" applyProtection="1">
      <alignment horizontal="center" vertical="top"/>
      <protection hidden="1"/>
    </xf>
    <xf numFmtId="0" fontId="4" fillId="11" borderId="0" xfId="0" applyFont="1" applyFill="1" applyAlignment="1" applyProtection="1">
      <alignment horizontal="center" vertical="center" textRotation="90" wrapText="1"/>
      <protection hidden="1"/>
    </xf>
    <xf numFmtId="0" fontId="4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19" xfId="0" applyFont="1" applyFill="1" applyBorder="1" applyAlignment="1" applyProtection="1">
      <alignment horizontal="center" vertical="center" wrapText="1"/>
      <protection hidden="1"/>
    </xf>
    <xf numFmtId="0" fontId="6" fillId="11" borderId="39" xfId="0" applyFont="1" applyFill="1" applyBorder="1" applyAlignment="1" applyProtection="1">
      <alignment horizontal="center" vertical="center" wrapText="1"/>
      <protection hidden="1"/>
    </xf>
    <xf numFmtId="0" fontId="6" fillId="11" borderId="2" xfId="0" applyFont="1" applyFill="1" applyBorder="1" applyAlignment="1" applyProtection="1">
      <alignment horizontal="center" vertical="center" textRotation="90" wrapText="1"/>
      <protection hidden="1"/>
    </xf>
    <xf numFmtId="0" fontId="6" fillId="11" borderId="6" xfId="0" applyFont="1" applyFill="1" applyBorder="1" applyAlignment="1" applyProtection="1">
      <alignment horizontal="center" vertical="center" textRotation="90" wrapText="1"/>
      <protection hidden="1"/>
    </xf>
    <xf numFmtId="0" fontId="6" fillId="11" borderId="15" xfId="0" applyFont="1" applyFill="1" applyBorder="1" applyAlignment="1" applyProtection="1">
      <alignment horizontal="center" vertical="center" textRotation="90" wrapText="1"/>
      <protection hidden="1"/>
    </xf>
    <xf numFmtId="10" fontId="16" fillId="10" borderId="2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textRotation="90" wrapText="1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hidden="1"/>
    </xf>
    <xf numFmtId="0" fontId="4" fillId="11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9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8" xfId="0" applyFont="1" applyFill="1" applyBorder="1" applyAlignment="1" applyProtection="1">
      <alignment horizontal="center" vertical="center" wrapText="1"/>
      <protection hidden="1"/>
    </xf>
    <xf numFmtId="0" fontId="4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3" xfId="0" applyFont="1" applyFill="1" applyBorder="1" applyAlignment="1" applyProtection="1">
      <alignment horizontal="center" vertical="center" wrapText="1"/>
      <protection hidden="1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0" fontId="4" fillId="11" borderId="7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top"/>
      <protection hidden="1"/>
    </xf>
    <xf numFmtId="0" fontId="5" fillId="5" borderId="1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5" fillId="5" borderId="10" xfId="0" applyFont="1" applyFill="1" applyBorder="1" applyAlignment="1" applyProtection="1">
      <alignment horizontal="center" vertical="top"/>
      <protection hidden="1"/>
    </xf>
    <xf numFmtId="0" fontId="5" fillId="5" borderId="11" xfId="0" applyFont="1" applyFill="1" applyBorder="1" applyAlignment="1" applyProtection="1">
      <alignment horizontal="center" vertical="top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0" fontId="15" fillId="9" borderId="11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top"/>
      <protection hidden="1"/>
    </xf>
    <xf numFmtId="0" fontId="5" fillId="5" borderId="4" xfId="0" applyFont="1" applyFill="1" applyBorder="1" applyAlignment="1" applyProtection="1">
      <alignment horizontal="center" vertical="top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top" wrapText="1"/>
      <protection hidden="1"/>
    </xf>
    <xf numFmtId="0" fontId="4" fillId="6" borderId="15" xfId="0" applyFont="1" applyFill="1" applyBorder="1" applyAlignment="1" applyProtection="1">
      <alignment horizontal="center" vertical="top" wrapText="1"/>
      <protection hidden="1"/>
    </xf>
    <xf numFmtId="49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" fontId="4" fillId="2" borderId="7" xfId="0" applyNumberFormat="1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0" xfId="0" applyNumberFormat="1" applyFont="1" applyFill="1" applyBorder="1" applyAlignment="1" applyProtection="1">
      <alignment horizontal="center" vertical="top" wrapText="1"/>
      <protection hidden="1"/>
    </xf>
    <xf numFmtId="1" fontId="4" fillId="2" borderId="1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2" xfId="0" applyNumberFormat="1" applyFont="1" applyFill="1" applyBorder="1" applyAlignment="1" applyProtection="1">
      <alignment horizontal="center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top"/>
      <protection hidden="1"/>
    </xf>
    <xf numFmtId="0" fontId="5" fillId="5" borderId="15" xfId="0" applyFont="1" applyFill="1" applyBorder="1" applyAlignment="1" applyProtection="1">
      <alignment horizontal="center" vertical="top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2" xfId="0" applyFont="1" applyFill="1" applyBorder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 applyProtection="1">
      <alignment horizontal="left" vertical="center" wrapText="1"/>
      <protection hidden="1"/>
    </xf>
    <xf numFmtId="0" fontId="18" fillId="7" borderId="2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49" fontId="4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20" fillId="6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top"/>
      <protection hidden="1"/>
    </xf>
    <xf numFmtId="0" fontId="5" fillId="6" borderId="4" xfId="0" applyFont="1" applyFill="1" applyBorder="1" applyAlignment="1" applyProtection="1">
      <alignment horizontal="center" vertical="top"/>
      <protection hidden="1"/>
    </xf>
    <xf numFmtId="0" fontId="5" fillId="6" borderId="5" xfId="0" applyFont="1" applyFill="1" applyBorder="1" applyAlignment="1" applyProtection="1">
      <alignment horizontal="center" vertical="top"/>
      <protection hidden="1"/>
    </xf>
    <xf numFmtId="0" fontId="5" fillId="6" borderId="7" xfId="0" applyFont="1" applyFill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 vertical="top"/>
      <protection hidden="1"/>
    </xf>
    <xf numFmtId="0" fontId="5" fillId="6" borderId="2" xfId="0" applyFont="1" applyFill="1" applyBorder="1" applyAlignment="1" applyProtection="1">
      <alignment horizontal="center" vertical="top"/>
      <protection hidden="1"/>
    </xf>
    <xf numFmtId="0" fontId="5" fillId="6" borderId="15" xfId="0" applyFont="1" applyFill="1" applyBorder="1" applyAlignment="1" applyProtection="1">
      <alignment horizontal="center" vertical="top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6" fontId="6" fillId="3" borderId="11" xfId="0" applyNumberFormat="1" applyFont="1" applyFill="1" applyBorder="1" applyAlignment="1" applyProtection="1">
      <alignment horizontal="center" vertical="top" wrapText="1"/>
      <protection hidden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37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6" fillId="2" borderId="37" xfId="0" applyFont="1" applyFill="1" applyBorder="1" applyAlignment="1" applyProtection="1">
      <alignment horizontal="left" vertical="top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horizontal="left"/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9" fillId="2" borderId="24" xfId="0" applyFont="1" applyFill="1" applyBorder="1" applyAlignment="1" applyProtection="1">
      <alignment horizontal="left" vertical="top" wrapText="1"/>
      <protection hidden="1"/>
    </xf>
    <xf numFmtId="0" fontId="9" fillId="2" borderId="23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center" wrapText="1"/>
      <protection hidden="1"/>
    </xf>
    <xf numFmtId="0" fontId="16" fillId="7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9"/>
  <sheetViews>
    <sheetView topLeftCell="A4" zoomScale="67" zoomScaleNormal="67" workbookViewId="0">
      <selection activeCell="AM27" sqref="AM27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36" customHeight="1" thickBot="1">
      <c r="A1" s="452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</row>
    <row r="2" spans="1:36" ht="14.45" customHeight="1">
      <c r="A2" s="453" t="s">
        <v>0</v>
      </c>
      <c r="B2" s="456" t="s">
        <v>93</v>
      </c>
      <c r="C2" s="460" t="s">
        <v>94</v>
      </c>
      <c r="D2" s="460"/>
      <c r="E2" s="460"/>
      <c r="F2" s="460"/>
      <c r="G2" s="460"/>
      <c r="H2" s="460"/>
      <c r="I2" s="460"/>
      <c r="J2" s="460"/>
      <c r="K2" s="463" t="s">
        <v>95</v>
      </c>
      <c r="L2" s="467" t="s">
        <v>96</v>
      </c>
      <c r="M2" s="467" t="s">
        <v>97</v>
      </c>
      <c r="N2" s="470" t="s">
        <v>109</v>
      </c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2"/>
      <c r="AA2" s="476" t="s">
        <v>114</v>
      </c>
      <c r="AB2" s="460"/>
      <c r="AC2" s="460"/>
      <c r="AD2" s="460"/>
      <c r="AE2" s="460"/>
      <c r="AF2" s="460"/>
      <c r="AG2" s="460"/>
      <c r="AH2" s="460"/>
      <c r="AI2" s="416" t="s">
        <v>140</v>
      </c>
      <c r="AJ2" s="417"/>
    </row>
    <row r="3" spans="1:36" ht="15" customHeight="1" thickBot="1">
      <c r="A3" s="454"/>
      <c r="B3" s="457"/>
      <c r="C3" s="461"/>
      <c r="D3" s="461"/>
      <c r="E3" s="461"/>
      <c r="F3" s="461"/>
      <c r="G3" s="461"/>
      <c r="H3" s="461"/>
      <c r="I3" s="462"/>
      <c r="J3" s="462"/>
      <c r="K3" s="464"/>
      <c r="L3" s="468"/>
      <c r="M3" s="468"/>
      <c r="N3" s="473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5"/>
      <c r="AA3" s="477"/>
      <c r="AB3" s="461"/>
      <c r="AC3" s="461"/>
      <c r="AD3" s="461"/>
      <c r="AE3" s="461"/>
      <c r="AF3" s="461"/>
      <c r="AG3" s="461"/>
      <c r="AH3" s="461"/>
      <c r="AI3" s="418"/>
      <c r="AJ3" s="419"/>
    </row>
    <row r="4" spans="1:36" ht="20.45" customHeight="1" thickBot="1">
      <c r="A4" s="454"/>
      <c r="B4" s="458"/>
      <c r="C4" s="422" t="s">
        <v>98</v>
      </c>
      <c r="D4" s="423"/>
      <c r="E4" s="424"/>
      <c r="F4" s="422" t="s">
        <v>99</v>
      </c>
      <c r="G4" s="423"/>
      <c r="H4" s="423"/>
      <c r="I4" s="431" t="s">
        <v>112</v>
      </c>
      <c r="J4" s="432"/>
      <c r="K4" s="465"/>
      <c r="L4" s="468"/>
      <c r="M4" s="468"/>
      <c r="N4" s="433" t="s">
        <v>1</v>
      </c>
      <c r="O4" s="433"/>
      <c r="P4" s="434" t="s">
        <v>2</v>
      </c>
      <c r="Q4" s="433"/>
      <c r="R4" s="345"/>
      <c r="S4" s="434" t="s">
        <v>3</v>
      </c>
      <c r="T4" s="433"/>
      <c r="U4" s="433"/>
      <c r="V4" s="345"/>
      <c r="W4" s="435" t="s">
        <v>4</v>
      </c>
      <c r="X4" s="436"/>
      <c r="Y4" s="436"/>
      <c r="Z4" s="437"/>
      <c r="AA4" s="438" t="s">
        <v>60</v>
      </c>
      <c r="AB4" s="440" t="s">
        <v>5</v>
      </c>
      <c r="AC4" s="440"/>
      <c r="AD4" s="440"/>
      <c r="AE4" s="440"/>
      <c r="AF4" s="440"/>
      <c r="AG4" s="440"/>
      <c r="AH4" s="441"/>
      <c r="AI4" s="420"/>
      <c r="AJ4" s="421"/>
    </row>
    <row r="5" spans="1:36" ht="15.75" thickBot="1">
      <c r="A5" s="454"/>
      <c r="B5" s="458"/>
      <c r="C5" s="425"/>
      <c r="D5" s="426"/>
      <c r="E5" s="427"/>
      <c r="F5" s="425"/>
      <c r="G5" s="426"/>
      <c r="H5" s="427"/>
      <c r="I5" s="446" t="s">
        <v>113</v>
      </c>
      <c r="J5" s="446" t="s">
        <v>105</v>
      </c>
      <c r="K5" s="464"/>
      <c r="L5" s="468"/>
      <c r="M5" s="468"/>
      <c r="N5" s="347" t="s">
        <v>6</v>
      </c>
      <c r="O5" s="346" t="s">
        <v>7</v>
      </c>
      <c r="P5" s="94" t="s">
        <v>8</v>
      </c>
      <c r="Q5" s="414" t="s">
        <v>9</v>
      </c>
      <c r="R5" s="415"/>
      <c r="S5" s="414" t="s">
        <v>10</v>
      </c>
      <c r="T5" s="415"/>
      <c r="U5" s="414" t="s">
        <v>11</v>
      </c>
      <c r="V5" s="415"/>
      <c r="W5" s="414" t="s">
        <v>12</v>
      </c>
      <c r="X5" s="415"/>
      <c r="Y5" s="414" t="s">
        <v>13</v>
      </c>
      <c r="Z5" s="415"/>
      <c r="AA5" s="438"/>
      <c r="AB5" s="442"/>
      <c r="AC5" s="442"/>
      <c r="AD5" s="442"/>
      <c r="AE5" s="442"/>
      <c r="AF5" s="442"/>
      <c r="AG5" s="442"/>
      <c r="AH5" s="443"/>
      <c r="AI5" s="449" t="s">
        <v>212</v>
      </c>
      <c r="AJ5" s="449" t="s">
        <v>213</v>
      </c>
    </row>
    <row r="6" spans="1:36" ht="15.75" thickBot="1">
      <c r="A6" s="454"/>
      <c r="B6" s="458"/>
      <c r="C6" s="425"/>
      <c r="D6" s="426"/>
      <c r="E6" s="427"/>
      <c r="F6" s="425"/>
      <c r="G6" s="426"/>
      <c r="H6" s="427"/>
      <c r="I6" s="447"/>
      <c r="J6" s="447"/>
      <c r="K6" s="464"/>
      <c r="L6" s="468"/>
      <c r="M6" s="468"/>
      <c r="N6" s="95">
        <v>16</v>
      </c>
      <c r="O6" s="96">
        <v>23</v>
      </c>
      <c r="P6" s="96">
        <v>16</v>
      </c>
      <c r="Q6" s="96">
        <v>23</v>
      </c>
      <c r="R6" s="127">
        <v>1</v>
      </c>
      <c r="S6" s="96">
        <v>15</v>
      </c>
      <c r="T6" s="127">
        <v>1</v>
      </c>
      <c r="U6" s="96">
        <v>19</v>
      </c>
      <c r="V6" s="127">
        <v>4</v>
      </c>
      <c r="W6" s="96">
        <v>15</v>
      </c>
      <c r="X6" s="127">
        <v>1</v>
      </c>
      <c r="Y6" s="96">
        <v>13</v>
      </c>
      <c r="Z6" s="127">
        <v>4</v>
      </c>
      <c r="AA6" s="438"/>
      <c r="AB6" s="444"/>
      <c r="AC6" s="444"/>
      <c r="AD6" s="444"/>
      <c r="AE6" s="444"/>
      <c r="AF6" s="444"/>
      <c r="AG6" s="444"/>
      <c r="AH6" s="445"/>
      <c r="AI6" s="450"/>
      <c r="AJ6" s="450"/>
    </row>
    <row r="7" spans="1:36" ht="97.7" customHeight="1" thickBot="1">
      <c r="A7" s="455"/>
      <c r="B7" s="459"/>
      <c r="C7" s="428"/>
      <c r="D7" s="429"/>
      <c r="E7" s="430"/>
      <c r="F7" s="428"/>
      <c r="G7" s="429"/>
      <c r="H7" s="430"/>
      <c r="I7" s="448"/>
      <c r="J7" s="448"/>
      <c r="K7" s="466"/>
      <c r="L7" s="469"/>
      <c r="M7" s="469"/>
      <c r="N7" s="98" t="s">
        <v>14</v>
      </c>
      <c r="O7" s="99" t="s">
        <v>14</v>
      </c>
      <c r="P7" s="99" t="s">
        <v>84</v>
      </c>
      <c r="Q7" s="99" t="s">
        <v>14</v>
      </c>
      <c r="R7" s="128" t="s">
        <v>85</v>
      </c>
      <c r="S7" s="99" t="s">
        <v>14</v>
      </c>
      <c r="T7" s="128" t="s">
        <v>85</v>
      </c>
      <c r="U7" s="99" t="s">
        <v>14</v>
      </c>
      <c r="V7" s="128" t="s">
        <v>85</v>
      </c>
      <c r="W7" s="99" t="s">
        <v>14</v>
      </c>
      <c r="X7" s="128" t="s">
        <v>85</v>
      </c>
      <c r="Y7" s="99" t="s">
        <v>14</v>
      </c>
      <c r="Z7" s="128" t="s">
        <v>85</v>
      </c>
      <c r="AA7" s="439"/>
      <c r="AB7" s="97" t="s">
        <v>115</v>
      </c>
      <c r="AC7" s="97" t="s">
        <v>116</v>
      </c>
      <c r="AD7" s="97" t="s">
        <v>117</v>
      </c>
      <c r="AE7" s="97" t="s">
        <v>118</v>
      </c>
      <c r="AF7" s="97" t="s">
        <v>119</v>
      </c>
      <c r="AG7" s="97" t="s">
        <v>120</v>
      </c>
      <c r="AH7" s="295" t="s">
        <v>61</v>
      </c>
      <c r="AI7" s="451"/>
      <c r="AJ7" s="451"/>
    </row>
    <row r="8" spans="1:36" ht="15.75" thickBot="1">
      <c r="A8" s="2">
        <v>1</v>
      </c>
      <c r="B8" s="348">
        <v>2</v>
      </c>
      <c r="C8" s="484">
        <v>3</v>
      </c>
      <c r="D8" s="485"/>
      <c r="E8" s="486"/>
      <c r="F8" s="484">
        <v>4</v>
      </c>
      <c r="G8" s="485"/>
      <c r="H8" s="486"/>
      <c r="I8" s="348">
        <v>5</v>
      </c>
      <c r="J8" s="2">
        <v>6</v>
      </c>
      <c r="K8" s="129">
        <v>7</v>
      </c>
      <c r="L8" s="130">
        <v>8</v>
      </c>
      <c r="M8" s="131">
        <v>9</v>
      </c>
      <c r="N8" s="349">
        <v>10</v>
      </c>
      <c r="O8" s="349">
        <v>11</v>
      </c>
      <c r="P8" s="349">
        <v>12</v>
      </c>
      <c r="Q8" s="349">
        <v>13</v>
      </c>
      <c r="R8" s="132">
        <v>14</v>
      </c>
      <c r="S8" s="349">
        <v>15</v>
      </c>
      <c r="T8" s="132">
        <v>16</v>
      </c>
      <c r="U8" s="349">
        <v>17</v>
      </c>
      <c r="V8" s="132">
        <v>18</v>
      </c>
      <c r="W8" s="349">
        <v>19</v>
      </c>
      <c r="X8" s="132">
        <v>20</v>
      </c>
      <c r="Y8" s="349">
        <v>21</v>
      </c>
      <c r="Z8" s="132">
        <v>22</v>
      </c>
      <c r="AA8" s="349">
        <v>23</v>
      </c>
      <c r="AB8" s="14">
        <v>24</v>
      </c>
      <c r="AC8" s="14">
        <v>25</v>
      </c>
      <c r="AD8" s="14">
        <v>26</v>
      </c>
      <c r="AE8" s="14">
        <v>27</v>
      </c>
      <c r="AF8" s="14">
        <v>28</v>
      </c>
      <c r="AG8" s="14">
        <v>29</v>
      </c>
      <c r="AH8" s="14">
        <v>30</v>
      </c>
      <c r="AI8" s="296">
        <v>31</v>
      </c>
      <c r="AJ8" s="379">
        <v>32</v>
      </c>
    </row>
    <row r="9" spans="1:36" ht="32.25" thickBot="1">
      <c r="A9" s="125" t="s">
        <v>170</v>
      </c>
      <c r="B9" s="125" t="s">
        <v>171</v>
      </c>
      <c r="C9" s="487"/>
      <c r="D9" s="488"/>
      <c r="E9" s="489"/>
      <c r="F9" s="115"/>
      <c r="G9" s="116"/>
      <c r="H9" s="265"/>
      <c r="I9" s="116"/>
      <c r="J9" s="133"/>
      <c r="K9" s="134">
        <f>SUM(K10,K22,K25)</f>
        <v>1476</v>
      </c>
      <c r="L9" s="135">
        <f>SUM(L10,L22,L25)</f>
        <v>12</v>
      </c>
      <c r="M9" s="136">
        <f>SUM(M10,M22,M25)</f>
        <v>60</v>
      </c>
      <c r="N9" s="78">
        <f>SUM(N10,N22,N25)</f>
        <v>576</v>
      </c>
      <c r="O9" s="78">
        <f>SUM(O10,O22,O25)</f>
        <v>828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137">
        <f>SUM(AA10,AA22,AA25)</f>
        <v>194</v>
      </c>
      <c r="AB9" s="386">
        <f>SUM(AB10,AB22,AB25)</f>
        <v>1074</v>
      </c>
      <c r="AC9" s="78">
        <f>SUM(AC10,AC22,AC25)</f>
        <v>261</v>
      </c>
      <c r="AD9" s="78">
        <v>30</v>
      </c>
      <c r="AE9" s="78">
        <v>0</v>
      </c>
      <c r="AF9" s="78">
        <v>0</v>
      </c>
      <c r="AG9" s="78">
        <v>0</v>
      </c>
      <c r="AH9" s="125">
        <v>0</v>
      </c>
      <c r="AI9" s="309">
        <f>SUM(AI10,AI22,AI25)</f>
        <v>885</v>
      </c>
      <c r="AJ9" s="309">
        <f>SUM(AJ10,AJ22,AJ25)</f>
        <v>591</v>
      </c>
    </row>
    <row r="10" spans="1:36" ht="15.75" thickBot="1">
      <c r="A10" s="24"/>
      <c r="B10" s="25" t="s">
        <v>172</v>
      </c>
      <c r="C10" s="478"/>
      <c r="D10" s="479"/>
      <c r="E10" s="480"/>
      <c r="F10" s="481"/>
      <c r="G10" s="482"/>
      <c r="H10" s="483"/>
      <c r="I10" s="343"/>
      <c r="J10" s="138"/>
      <c r="K10" s="139">
        <f>SUM(K11:K21)</f>
        <v>897</v>
      </c>
      <c r="L10" s="140">
        <f>SUM(L11:L21)</f>
        <v>0</v>
      </c>
      <c r="M10" s="27">
        <f>SUM(M11:M21)</f>
        <v>0</v>
      </c>
      <c r="N10" s="355">
        <f>SUM(N11:N21)</f>
        <v>368</v>
      </c>
      <c r="O10" s="355">
        <f>SUM(O11:O21)</f>
        <v>529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>
        <f>SUM(AA11:AA21)</f>
        <v>114</v>
      </c>
      <c r="AB10" s="27">
        <f>+SUM(AB11:AB21)</f>
        <v>668</v>
      </c>
      <c r="AC10" s="26">
        <f>SUM(AC11:AC21)</f>
        <v>199</v>
      </c>
      <c r="AD10" s="26">
        <v>30</v>
      </c>
      <c r="AE10" s="26">
        <v>0</v>
      </c>
      <c r="AF10" s="26">
        <v>0</v>
      </c>
      <c r="AG10" s="26">
        <v>0</v>
      </c>
      <c r="AH10" s="139">
        <v>0</v>
      </c>
      <c r="AI10" s="310">
        <f>SUM(AI11:AI21)</f>
        <v>725</v>
      </c>
      <c r="AJ10" s="310">
        <f>SUM(AJ11:AJ21)</f>
        <v>172</v>
      </c>
    </row>
    <row r="11" spans="1:36" ht="15.75" thickBot="1">
      <c r="A11" s="18" t="s">
        <v>173</v>
      </c>
      <c r="B11" s="19" t="s">
        <v>174</v>
      </c>
      <c r="C11" s="411">
        <v>2</v>
      </c>
      <c r="D11" s="412"/>
      <c r="E11" s="412"/>
      <c r="F11" s="261"/>
      <c r="G11" s="350"/>
      <c r="H11" s="351"/>
      <c r="I11" s="12"/>
      <c r="J11" s="141"/>
      <c r="K11" s="129">
        <v>117</v>
      </c>
      <c r="L11" s="142"/>
      <c r="M11" s="143"/>
      <c r="N11" s="353">
        <v>48</v>
      </c>
      <c r="O11" s="353">
        <v>69</v>
      </c>
      <c r="P11" s="8"/>
      <c r="Q11" s="8"/>
      <c r="R11" s="144"/>
      <c r="S11" s="104"/>
      <c r="T11" s="145"/>
      <c r="U11" s="8"/>
      <c r="V11" s="144"/>
      <c r="W11" s="8"/>
      <c r="X11" s="144"/>
      <c r="Y11" s="8"/>
      <c r="Z11" s="144"/>
      <c r="AA11" s="13">
        <v>8</v>
      </c>
      <c r="AB11" s="28">
        <v>117</v>
      </c>
      <c r="AC11" s="29"/>
      <c r="AD11" s="29"/>
      <c r="AE11" s="29"/>
      <c r="AF11" s="29"/>
      <c r="AG11" s="29"/>
      <c r="AH11" s="304"/>
      <c r="AI11" s="311">
        <v>78</v>
      </c>
      <c r="AJ11" s="322">
        <v>39</v>
      </c>
    </row>
    <row r="12" spans="1:36" ht="15.75" thickBot="1">
      <c r="A12" s="18" t="s">
        <v>175</v>
      </c>
      <c r="B12" s="20" t="s">
        <v>178</v>
      </c>
      <c r="C12" s="387"/>
      <c r="D12" s="388"/>
      <c r="E12" s="389"/>
      <c r="F12" s="263"/>
      <c r="G12" s="12"/>
      <c r="H12" s="13"/>
      <c r="I12" s="12">
        <v>2</v>
      </c>
      <c r="J12" s="141"/>
      <c r="K12" s="151">
        <v>156</v>
      </c>
      <c r="L12" s="152"/>
      <c r="M12" s="153"/>
      <c r="N12" s="353">
        <v>64</v>
      </c>
      <c r="O12" s="353">
        <v>92</v>
      </c>
      <c r="P12" s="8"/>
      <c r="Q12" s="8"/>
      <c r="R12" s="144"/>
      <c r="S12" s="8"/>
      <c r="T12" s="144"/>
      <c r="U12" s="8"/>
      <c r="V12" s="144"/>
      <c r="W12" s="8"/>
      <c r="X12" s="144"/>
      <c r="Y12" s="8"/>
      <c r="Z12" s="144"/>
      <c r="AA12" s="13">
        <v>44</v>
      </c>
      <c r="AB12" s="28">
        <v>112</v>
      </c>
      <c r="AC12" s="29">
        <v>44</v>
      </c>
      <c r="AD12" s="29"/>
      <c r="AE12" s="29"/>
      <c r="AF12" s="29"/>
      <c r="AG12" s="29"/>
      <c r="AH12" s="304"/>
      <c r="AI12" s="311">
        <v>140</v>
      </c>
      <c r="AJ12" s="322">
        <v>16</v>
      </c>
    </row>
    <row r="13" spans="1:36" ht="15.75" thickBot="1">
      <c r="A13" s="18" t="s">
        <v>177</v>
      </c>
      <c r="B13" s="20" t="s">
        <v>180</v>
      </c>
      <c r="C13" s="393">
        <v>2</v>
      </c>
      <c r="D13" s="394"/>
      <c r="E13" s="394"/>
      <c r="F13" s="263"/>
      <c r="G13" s="12"/>
      <c r="H13" s="13"/>
      <c r="I13" s="12"/>
      <c r="J13" s="141"/>
      <c r="K13" s="129">
        <v>78</v>
      </c>
      <c r="L13" s="142"/>
      <c r="M13" s="143"/>
      <c r="N13" s="353">
        <v>32</v>
      </c>
      <c r="O13" s="353">
        <v>46</v>
      </c>
      <c r="P13" s="8"/>
      <c r="Q13" s="8"/>
      <c r="R13" s="144"/>
      <c r="S13" s="8"/>
      <c r="T13" s="144"/>
      <c r="U13" s="8"/>
      <c r="V13" s="144"/>
      <c r="W13" s="8"/>
      <c r="X13" s="144"/>
      <c r="Y13" s="8"/>
      <c r="Z13" s="144"/>
      <c r="AA13" s="13">
        <v>6</v>
      </c>
      <c r="AB13" s="28">
        <v>28</v>
      </c>
      <c r="AC13" s="29">
        <v>50</v>
      </c>
      <c r="AD13" s="29"/>
      <c r="AE13" s="29"/>
      <c r="AF13" s="29"/>
      <c r="AG13" s="29"/>
      <c r="AH13" s="304"/>
      <c r="AI13" s="311">
        <v>39</v>
      </c>
      <c r="AJ13" s="322">
        <v>39</v>
      </c>
    </row>
    <row r="14" spans="1:36" ht="15.75" thickBot="1">
      <c r="A14" s="18" t="s">
        <v>179</v>
      </c>
      <c r="B14" s="20" t="s">
        <v>176</v>
      </c>
      <c r="C14" s="411">
        <v>2</v>
      </c>
      <c r="D14" s="412"/>
      <c r="E14" s="413"/>
      <c r="F14" s="262"/>
      <c r="G14" s="107"/>
      <c r="H14" s="108"/>
      <c r="I14" s="107"/>
      <c r="J14" s="146"/>
      <c r="K14" s="147">
        <v>78</v>
      </c>
      <c r="L14" s="148"/>
      <c r="M14" s="149"/>
      <c r="N14" s="353">
        <v>32</v>
      </c>
      <c r="O14" s="353">
        <v>46</v>
      </c>
      <c r="P14" s="29"/>
      <c r="Q14" s="29"/>
      <c r="R14" s="150"/>
      <c r="S14" s="29"/>
      <c r="T14" s="150"/>
      <c r="U14" s="29"/>
      <c r="V14" s="150"/>
      <c r="W14" s="8"/>
      <c r="X14" s="144"/>
      <c r="Y14" s="8"/>
      <c r="Z14" s="144"/>
      <c r="AA14" s="108">
        <v>2</v>
      </c>
      <c r="AB14" s="28">
        <v>78</v>
      </c>
      <c r="AC14" s="29"/>
      <c r="AD14" s="29"/>
      <c r="AE14" s="29"/>
      <c r="AF14" s="29"/>
      <c r="AG14" s="81"/>
      <c r="AH14" s="304"/>
      <c r="AI14" s="311">
        <v>78</v>
      </c>
      <c r="AJ14" s="322">
        <v>0</v>
      </c>
    </row>
    <row r="15" spans="1:36" ht="15.75" thickBot="1">
      <c r="A15" s="18" t="s">
        <v>181</v>
      </c>
      <c r="B15" s="20" t="s">
        <v>184</v>
      </c>
      <c r="C15" s="393"/>
      <c r="D15" s="394"/>
      <c r="E15" s="395"/>
      <c r="F15" s="263"/>
      <c r="G15" s="12"/>
      <c r="H15" s="13"/>
      <c r="I15" s="12">
        <v>2</v>
      </c>
      <c r="J15" s="141"/>
      <c r="K15" s="129">
        <v>39</v>
      </c>
      <c r="L15" s="142"/>
      <c r="M15" s="143"/>
      <c r="N15" s="353">
        <v>16</v>
      </c>
      <c r="O15" s="353">
        <v>23</v>
      </c>
      <c r="P15" s="8"/>
      <c r="Q15" s="8"/>
      <c r="R15" s="144"/>
      <c r="S15" s="8"/>
      <c r="T15" s="144"/>
      <c r="U15" s="8"/>
      <c r="V15" s="144"/>
      <c r="W15" s="8"/>
      <c r="X15" s="144"/>
      <c r="Y15" s="8"/>
      <c r="Z15" s="144"/>
      <c r="AA15" s="13">
        <v>1</v>
      </c>
      <c r="AB15" s="28">
        <v>29</v>
      </c>
      <c r="AC15" s="29">
        <v>6</v>
      </c>
      <c r="AD15" s="29">
        <v>4</v>
      </c>
      <c r="AE15" s="29"/>
      <c r="AF15" s="29"/>
      <c r="AG15" s="29"/>
      <c r="AH15" s="304"/>
      <c r="AI15" s="311">
        <v>39</v>
      </c>
      <c r="AJ15" s="322">
        <v>0</v>
      </c>
    </row>
    <row r="16" spans="1:36" ht="15.75" thickBot="1">
      <c r="A16" s="18" t="s">
        <v>183</v>
      </c>
      <c r="B16" s="20" t="s">
        <v>186</v>
      </c>
      <c r="C16" s="393"/>
      <c r="D16" s="394"/>
      <c r="E16" s="395"/>
      <c r="F16" s="263"/>
      <c r="G16" s="12"/>
      <c r="H16" s="13"/>
      <c r="I16" s="12">
        <v>2</v>
      </c>
      <c r="J16" s="141"/>
      <c r="K16" s="129">
        <v>39</v>
      </c>
      <c r="L16" s="142"/>
      <c r="M16" s="143"/>
      <c r="N16" s="353">
        <v>16</v>
      </c>
      <c r="O16" s="353">
        <v>23</v>
      </c>
      <c r="P16" s="8"/>
      <c r="Q16" s="8"/>
      <c r="R16" s="144"/>
      <c r="S16" s="8"/>
      <c r="T16" s="144"/>
      <c r="U16" s="8"/>
      <c r="V16" s="144"/>
      <c r="W16" s="8"/>
      <c r="X16" s="144"/>
      <c r="Y16" s="8"/>
      <c r="Z16" s="144"/>
      <c r="AA16" s="13">
        <v>2</v>
      </c>
      <c r="AB16" s="28">
        <v>20</v>
      </c>
      <c r="AC16" s="29">
        <v>13</v>
      </c>
      <c r="AD16" s="29">
        <v>6</v>
      </c>
      <c r="AE16" s="29"/>
      <c r="AF16" s="29"/>
      <c r="AG16" s="29"/>
      <c r="AH16" s="304"/>
      <c r="AI16" s="311">
        <v>39</v>
      </c>
      <c r="AJ16" s="322">
        <v>0</v>
      </c>
    </row>
    <row r="17" spans="1:36" ht="15.75" thickBot="1">
      <c r="A17" s="18" t="s">
        <v>185</v>
      </c>
      <c r="B17" s="20" t="s">
        <v>188</v>
      </c>
      <c r="C17" s="393">
        <v>2</v>
      </c>
      <c r="D17" s="394"/>
      <c r="E17" s="395"/>
      <c r="F17" s="263"/>
      <c r="G17" s="12"/>
      <c r="H17" s="13"/>
      <c r="I17" s="12"/>
      <c r="J17" s="141"/>
      <c r="K17" s="129">
        <v>78</v>
      </c>
      <c r="L17" s="142"/>
      <c r="M17" s="143"/>
      <c r="N17" s="353">
        <v>32</v>
      </c>
      <c r="O17" s="353">
        <v>46</v>
      </c>
      <c r="P17" s="8"/>
      <c r="Q17" s="8"/>
      <c r="R17" s="144"/>
      <c r="S17" s="8"/>
      <c r="T17" s="144"/>
      <c r="U17" s="8"/>
      <c r="V17" s="144"/>
      <c r="W17" s="8"/>
      <c r="X17" s="144"/>
      <c r="Y17" s="8"/>
      <c r="Z17" s="144"/>
      <c r="AA17" s="382">
        <v>14</v>
      </c>
      <c r="AB17" s="383">
        <v>48</v>
      </c>
      <c r="AC17" s="384">
        <v>10</v>
      </c>
      <c r="AD17" s="384">
        <v>20</v>
      </c>
      <c r="AE17" s="29"/>
      <c r="AF17" s="29"/>
      <c r="AG17" s="29"/>
      <c r="AH17" s="304"/>
      <c r="AI17" s="311">
        <v>39</v>
      </c>
      <c r="AJ17" s="322">
        <v>39</v>
      </c>
    </row>
    <row r="18" spans="1:36" ht="15.75" thickBot="1">
      <c r="A18" s="18" t="s">
        <v>187</v>
      </c>
      <c r="B18" s="21" t="s">
        <v>194</v>
      </c>
      <c r="C18" s="396">
        <v>2</v>
      </c>
      <c r="D18" s="397"/>
      <c r="E18" s="398"/>
      <c r="F18" s="263"/>
      <c r="G18" s="12"/>
      <c r="H18" s="13"/>
      <c r="I18" s="12"/>
      <c r="J18" s="141"/>
      <c r="K18" s="154">
        <v>78</v>
      </c>
      <c r="L18" s="155"/>
      <c r="M18" s="354"/>
      <c r="N18" s="353">
        <v>32</v>
      </c>
      <c r="O18" s="353">
        <v>46</v>
      </c>
      <c r="P18" s="8"/>
      <c r="Q18" s="8"/>
      <c r="R18" s="144"/>
      <c r="S18" s="8"/>
      <c r="T18" s="144"/>
      <c r="U18" s="8"/>
      <c r="V18" s="144"/>
      <c r="W18" s="8"/>
      <c r="X18" s="144"/>
      <c r="Y18" s="8"/>
      <c r="Z18" s="144"/>
      <c r="AA18" s="6">
        <v>6</v>
      </c>
      <c r="AB18" s="30">
        <v>72</v>
      </c>
      <c r="AC18" s="8">
        <v>6</v>
      </c>
      <c r="AD18" s="8"/>
      <c r="AE18" s="8"/>
      <c r="AF18" s="8"/>
      <c r="AG18" s="8"/>
      <c r="AH18" s="352"/>
      <c r="AI18" s="311">
        <v>78</v>
      </c>
      <c r="AJ18" s="322">
        <v>0</v>
      </c>
    </row>
    <row r="19" spans="1:36" ht="15" customHeight="1" thickBot="1">
      <c r="A19" s="18" t="s">
        <v>189</v>
      </c>
      <c r="B19" s="20" t="s">
        <v>182</v>
      </c>
      <c r="C19" s="393">
        <v>2</v>
      </c>
      <c r="D19" s="394"/>
      <c r="E19" s="395"/>
      <c r="F19" s="263"/>
      <c r="G19" s="12"/>
      <c r="H19" s="13"/>
      <c r="I19" s="12"/>
      <c r="J19" s="141"/>
      <c r="K19" s="129">
        <v>78</v>
      </c>
      <c r="L19" s="142"/>
      <c r="M19" s="143"/>
      <c r="N19" s="353">
        <v>32</v>
      </c>
      <c r="O19" s="353">
        <v>46</v>
      </c>
      <c r="P19" s="8"/>
      <c r="Q19" s="8"/>
      <c r="R19" s="144"/>
      <c r="S19" s="8"/>
      <c r="T19" s="144"/>
      <c r="U19" s="8"/>
      <c r="V19" s="144"/>
      <c r="W19" s="8"/>
      <c r="X19" s="144"/>
      <c r="Y19" s="8"/>
      <c r="Z19" s="144"/>
      <c r="AA19" s="376">
        <v>3</v>
      </c>
      <c r="AB19" s="377">
        <v>46</v>
      </c>
      <c r="AC19" s="378">
        <v>32</v>
      </c>
      <c r="AD19" s="29"/>
      <c r="AE19" s="29"/>
      <c r="AF19" s="29"/>
      <c r="AG19" s="29"/>
      <c r="AH19" s="304"/>
      <c r="AI19" s="311">
        <v>39</v>
      </c>
      <c r="AJ19" s="322">
        <v>39</v>
      </c>
    </row>
    <row r="20" spans="1:36" ht="15.75" thickBot="1">
      <c r="A20" s="18" t="s">
        <v>191</v>
      </c>
      <c r="B20" s="20" t="s">
        <v>15</v>
      </c>
      <c r="C20" s="405" t="s">
        <v>190</v>
      </c>
      <c r="D20" s="406"/>
      <c r="E20" s="407"/>
      <c r="F20" s="263"/>
      <c r="G20" s="12"/>
      <c r="H20" s="13"/>
      <c r="I20" s="12"/>
      <c r="J20" s="141"/>
      <c r="K20" s="129">
        <v>78</v>
      </c>
      <c r="L20" s="142"/>
      <c r="M20" s="143"/>
      <c r="N20" s="353">
        <v>32</v>
      </c>
      <c r="O20" s="353">
        <v>46</v>
      </c>
      <c r="P20" s="8"/>
      <c r="Q20" s="8"/>
      <c r="R20" s="144"/>
      <c r="S20" s="8"/>
      <c r="T20" s="144"/>
      <c r="U20" s="8"/>
      <c r="V20" s="144"/>
      <c r="W20" s="8"/>
      <c r="X20" s="144"/>
      <c r="Y20" s="8"/>
      <c r="Z20" s="144"/>
      <c r="AA20" s="13">
        <v>8</v>
      </c>
      <c r="AB20" s="28">
        <v>78</v>
      </c>
      <c r="AC20" s="29"/>
      <c r="AD20" s="29"/>
      <c r="AE20" s="29"/>
      <c r="AF20" s="29"/>
      <c r="AG20" s="29"/>
      <c r="AH20" s="304"/>
      <c r="AI20" s="311">
        <v>78</v>
      </c>
      <c r="AJ20" s="322">
        <v>0</v>
      </c>
    </row>
    <row r="21" spans="1:36" ht="26.25" thickBot="1">
      <c r="A21" s="18" t="s">
        <v>193</v>
      </c>
      <c r="B21" s="20" t="s">
        <v>192</v>
      </c>
      <c r="C21" s="402">
        <v>2</v>
      </c>
      <c r="D21" s="403"/>
      <c r="E21" s="404"/>
      <c r="F21" s="262"/>
      <c r="G21" s="107"/>
      <c r="H21" s="108"/>
      <c r="I21" s="107"/>
      <c r="J21" s="146"/>
      <c r="K21" s="147">
        <v>78</v>
      </c>
      <c r="L21" s="148"/>
      <c r="M21" s="149"/>
      <c r="N21" s="81">
        <v>32</v>
      </c>
      <c r="O21" s="81">
        <v>46</v>
      </c>
      <c r="P21" s="8"/>
      <c r="Q21" s="8"/>
      <c r="R21" s="144"/>
      <c r="S21" s="8"/>
      <c r="T21" s="144"/>
      <c r="U21" s="8"/>
      <c r="V21" s="144"/>
      <c r="W21" s="8"/>
      <c r="X21" s="144"/>
      <c r="Y21" s="8"/>
      <c r="Z21" s="374"/>
      <c r="AA21" s="108">
        <v>20</v>
      </c>
      <c r="AB21" s="28">
        <v>40</v>
      </c>
      <c r="AC21" s="29">
        <v>38</v>
      </c>
      <c r="AD21" s="29"/>
      <c r="AE21" s="29"/>
      <c r="AF21" s="29"/>
      <c r="AG21" s="29"/>
      <c r="AH21" s="304"/>
      <c r="AI21" s="311">
        <v>78</v>
      </c>
      <c r="AJ21" s="322">
        <v>0</v>
      </c>
    </row>
    <row r="22" spans="1:36" ht="26.25" thickBot="1">
      <c r="A22" s="342"/>
      <c r="B22" s="25" t="s">
        <v>195</v>
      </c>
      <c r="C22" s="399"/>
      <c r="D22" s="400"/>
      <c r="E22" s="400"/>
      <c r="F22" s="399"/>
      <c r="G22" s="400"/>
      <c r="H22" s="401"/>
      <c r="I22" s="257"/>
      <c r="J22" s="156"/>
      <c r="K22" s="344">
        <f>SUM(K23:K24)</f>
        <v>384</v>
      </c>
      <c r="L22" s="341">
        <f>SUM(L23:L24)</f>
        <v>12</v>
      </c>
      <c r="M22" s="340">
        <f>SUM(M23:M24)</f>
        <v>60</v>
      </c>
      <c r="N22" s="361">
        <f>SUM(N23:N24)</f>
        <v>128</v>
      </c>
      <c r="O22" s="361">
        <f>SUM(O23:O24)</f>
        <v>184</v>
      </c>
      <c r="P22" s="362">
        <f>SUM(P23:P28)</f>
        <v>0</v>
      </c>
      <c r="Q22" s="362">
        <f>SUM(Q23:Q27)</f>
        <v>0</v>
      </c>
      <c r="R22" s="362"/>
      <c r="S22" s="362">
        <f>SUM(S23:S27)</f>
        <v>0</v>
      </c>
      <c r="T22" s="362"/>
      <c r="U22" s="362">
        <f>SUM(U23:U28)</f>
        <v>0</v>
      </c>
      <c r="V22" s="362"/>
      <c r="W22" s="362">
        <f>SUM(W23:W28)</f>
        <v>0</v>
      </c>
      <c r="X22" s="362"/>
      <c r="Y22" s="362">
        <f>SUM(Y23:Y28)</f>
        <v>0</v>
      </c>
      <c r="Z22" s="362"/>
      <c r="AA22" s="361">
        <f>SUM(AA23:AA24)</f>
        <v>16</v>
      </c>
      <c r="AB22" s="362">
        <f>SUM(AB23:AB24)</f>
        <v>298</v>
      </c>
      <c r="AC22" s="362">
        <f>SUM(AC23:AC24)</f>
        <v>14</v>
      </c>
      <c r="AD22" s="362">
        <f t="shared" ref="AD22:AG22" si="0">SUM(AD23:AD28)</f>
        <v>0</v>
      </c>
      <c r="AE22" s="362">
        <f t="shared" si="0"/>
        <v>0</v>
      </c>
      <c r="AF22" s="362">
        <f t="shared" si="0"/>
        <v>0</v>
      </c>
      <c r="AG22" s="362">
        <f t="shared" si="0"/>
        <v>0</v>
      </c>
      <c r="AH22" s="364">
        <f>SUM(AH23:AH27)</f>
        <v>0</v>
      </c>
      <c r="AI22" s="365">
        <f>SUM(AI23:AI24)</f>
        <v>156</v>
      </c>
      <c r="AJ22" s="365">
        <f>SUM(AJ23:AJ24)</f>
        <v>228</v>
      </c>
    </row>
    <row r="23" spans="1:36" ht="15.75" thickBot="1">
      <c r="A23" s="31" t="s">
        <v>196</v>
      </c>
      <c r="B23" s="10" t="s">
        <v>197</v>
      </c>
      <c r="C23" s="387"/>
      <c r="D23" s="388"/>
      <c r="E23" s="389"/>
      <c r="F23" s="390" t="s">
        <v>190</v>
      </c>
      <c r="G23" s="391"/>
      <c r="H23" s="392"/>
      <c r="I23" s="258"/>
      <c r="J23" s="338"/>
      <c r="K23" s="159">
        <v>192</v>
      </c>
      <c r="L23" s="33">
        <v>6</v>
      </c>
      <c r="M23" s="160">
        <v>30</v>
      </c>
      <c r="N23" s="6">
        <v>64</v>
      </c>
      <c r="O23" s="105">
        <v>92</v>
      </c>
      <c r="P23" s="13"/>
      <c r="Q23" s="13"/>
      <c r="R23" s="161"/>
      <c r="S23" s="13"/>
      <c r="T23" s="161"/>
      <c r="U23" s="13"/>
      <c r="V23" s="161"/>
      <c r="W23" s="13"/>
      <c r="X23" s="161"/>
      <c r="Y23" s="13"/>
      <c r="Z23" s="161"/>
      <c r="AA23" s="13">
        <v>2</v>
      </c>
      <c r="AB23" s="28">
        <v>156</v>
      </c>
      <c r="AC23" s="29"/>
      <c r="AD23" s="29"/>
      <c r="AE23" s="29"/>
      <c r="AF23" s="29"/>
      <c r="AG23" s="29"/>
      <c r="AH23" s="305"/>
      <c r="AI23" s="311">
        <v>78</v>
      </c>
      <c r="AJ23" s="322">
        <v>114</v>
      </c>
    </row>
    <row r="24" spans="1:36" ht="15.75" thickBot="1">
      <c r="A24" s="31" t="s">
        <v>198</v>
      </c>
      <c r="B24" s="10" t="s">
        <v>199</v>
      </c>
      <c r="C24" s="387"/>
      <c r="D24" s="388"/>
      <c r="E24" s="389"/>
      <c r="F24" s="390" t="s">
        <v>190</v>
      </c>
      <c r="G24" s="391"/>
      <c r="H24" s="392"/>
      <c r="I24" s="258"/>
      <c r="J24" s="338"/>
      <c r="K24" s="159">
        <v>192</v>
      </c>
      <c r="L24" s="33">
        <v>6</v>
      </c>
      <c r="M24" s="160">
        <v>30</v>
      </c>
      <c r="N24" s="6">
        <v>64</v>
      </c>
      <c r="O24" s="105">
        <v>92</v>
      </c>
      <c r="P24" s="13"/>
      <c r="Q24" s="13"/>
      <c r="R24" s="161"/>
      <c r="S24" s="13"/>
      <c r="T24" s="161"/>
      <c r="U24" s="13"/>
      <c r="V24" s="161"/>
      <c r="W24" s="13"/>
      <c r="X24" s="161"/>
      <c r="Y24" s="13"/>
      <c r="Z24" s="161"/>
      <c r="AA24" s="13">
        <v>14</v>
      </c>
      <c r="AB24" s="28">
        <v>142</v>
      </c>
      <c r="AC24" s="29">
        <v>14</v>
      </c>
      <c r="AD24" s="29"/>
      <c r="AE24" s="29"/>
      <c r="AF24" s="29"/>
      <c r="AG24" s="29"/>
      <c r="AH24" s="305"/>
      <c r="AI24" s="311">
        <v>78</v>
      </c>
      <c r="AJ24" s="322">
        <v>114</v>
      </c>
    </row>
    <row r="25" spans="1:36" ht="26.25" thickBot="1">
      <c r="A25" s="356"/>
      <c r="B25" s="357" t="s">
        <v>200</v>
      </c>
      <c r="C25" s="399"/>
      <c r="D25" s="400"/>
      <c r="E25" s="401"/>
      <c r="F25" s="399"/>
      <c r="G25" s="400"/>
      <c r="H25" s="401"/>
      <c r="I25" s="358"/>
      <c r="J25" s="359"/>
      <c r="K25" s="344">
        <f>SUM(K26:K29)</f>
        <v>195</v>
      </c>
      <c r="L25" s="341"/>
      <c r="M25" s="340"/>
      <c r="N25" s="361">
        <f>SUM(N26:N29)</f>
        <v>80</v>
      </c>
      <c r="O25" s="368">
        <f>SUM(O26:O29)</f>
        <v>115</v>
      </c>
      <c r="P25" s="361"/>
      <c r="Q25" s="61"/>
      <c r="R25" s="61"/>
      <c r="S25" s="61"/>
      <c r="T25" s="61"/>
      <c r="U25" s="361"/>
      <c r="V25" s="61"/>
      <c r="W25" s="361"/>
      <c r="X25" s="61"/>
      <c r="Y25" s="360"/>
      <c r="Z25" s="361"/>
      <c r="AA25" s="361">
        <f>SUM(AA26:AA28)</f>
        <v>64</v>
      </c>
      <c r="AB25" s="339">
        <f>SUM(AB26:AB28)</f>
        <v>108</v>
      </c>
      <c r="AC25" s="362">
        <f>SUM(AC26:AC28)</f>
        <v>48</v>
      </c>
      <c r="AD25" s="362">
        <v>0</v>
      </c>
      <c r="AE25" s="362">
        <v>0</v>
      </c>
      <c r="AF25" s="362">
        <v>0</v>
      </c>
      <c r="AG25" s="362">
        <v>0</v>
      </c>
      <c r="AH25" s="139">
        <v>0</v>
      </c>
      <c r="AI25" s="363">
        <f>SUM(AI26:AI29)</f>
        <v>4</v>
      </c>
      <c r="AJ25" s="373">
        <f>SUM(AJ26:AJ29)</f>
        <v>191</v>
      </c>
    </row>
    <row r="26" spans="1:36" ht="15.75" thickBot="1">
      <c r="A26" s="32" t="s">
        <v>201</v>
      </c>
      <c r="B26" s="69" t="s">
        <v>202</v>
      </c>
      <c r="C26" s="411">
        <v>2</v>
      </c>
      <c r="D26" s="412"/>
      <c r="E26" s="413"/>
      <c r="F26" s="411"/>
      <c r="G26" s="412"/>
      <c r="H26" s="413"/>
      <c r="I26" s="335"/>
      <c r="J26" s="146"/>
      <c r="K26" s="162">
        <v>46</v>
      </c>
      <c r="L26" s="163"/>
      <c r="M26" s="164"/>
      <c r="N26" s="13">
        <v>0</v>
      </c>
      <c r="O26" s="105">
        <v>46</v>
      </c>
      <c r="P26" s="105"/>
      <c r="Q26" s="105"/>
      <c r="R26" s="166"/>
      <c r="S26" s="13"/>
      <c r="T26" s="161"/>
      <c r="U26" s="13"/>
      <c r="V26" s="161"/>
      <c r="W26" s="13"/>
      <c r="X26" s="161"/>
      <c r="Y26" s="13"/>
      <c r="Z26" s="161"/>
      <c r="AA26" s="108">
        <v>2</v>
      </c>
      <c r="AB26" s="28">
        <v>32</v>
      </c>
      <c r="AC26" s="29">
        <v>14</v>
      </c>
      <c r="AD26" s="29"/>
      <c r="AE26" s="29"/>
      <c r="AF26" s="29"/>
      <c r="AG26" s="29"/>
      <c r="AH26" s="306"/>
      <c r="AI26" s="311">
        <v>0</v>
      </c>
      <c r="AJ26" s="322">
        <v>46</v>
      </c>
    </row>
    <row r="27" spans="1:36" ht="15.75" thickBot="1">
      <c r="A27" s="32" t="s">
        <v>211</v>
      </c>
      <c r="B27" s="70" t="s">
        <v>203</v>
      </c>
      <c r="C27" s="411">
        <v>1</v>
      </c>
      <c r="D27" s="412"/>
      <c r="E27" s="413"/>
      <c r="F27" s="411"/>
      <c r="G27" s="412"/>
      <c r="H27" s="413"/>
      <c r="I27" s="335"/>
      <c r="J27" s="146"/>
      <c r="K27" s="167">
        <v>32</v>
      </c>
      <c r="L27" s="168"/>
      <c r="M27" s="169"/>
      <c r="N27" s="13">
        <v>32</v>
      </c>
      <c r="O27" s="105">
        <v>0</v>
      </c>
      <c r="P27" s="108"/>
      <c r="Q27" s="108"/>
      <c r="R27" s="165"/>
      <c r="S27" s="13"/>
      <c r="T27" s="161"/>
      <c r="U27" s="13"/>
      <c r="V27" s="161"/>
      <c r="W27" s="13"/>
      <c r="X27" s="161"/>
      <c r="Y27" s="13"/>
      <c r="Z27" s="161"/>
      <c r="AA27" s="29">
        <v>2</v>
      </c>
      <c r="AB27" s="108">
        <v>32</v>
      </c>
      <c r="AC27" s="108"/>
      <c r="AD27" s="108"/>
      <c r="AE27" s="108"/>
      <c r="AF27" s="108"/>
      <c r="AG27" s="108"/>
      <c r="AH27" s="12"/>
      <c r="AI27" s="311">
        <v>0</v>
      </c>
      <c r="AJ27" s="322">
        <v>32</v>
      </c>
    </row>
    <row r="28" spans="1:36" ht="26.25" thickBot="1">
      <c r="A28" s="32" t="s">
        <v>210</v>
      </c>
      <c r="B28" s="114" t="s">
        <v>204</v>
      </c>
      <c r="C28" s="408">
        <v>2</v>
      </c>
      <c r="D28" s="409"/>
      <c r="E28" s="410"/>
      <c r="F28" s="117"/>
      <c r="G28" s="118"/>
      <c r="H28" s="264"/>
      <c r="I28" s="41"/>
      <c r="J28" s="41"/>
      <c r="K28" s="173">
        <v>78</v>
      </c>
      <c r="L28" s="174"/>
      <c r="M28" s="39"/>
      <c r="N28" s="41">
        <v>32</v>
      </c>
      <c r="O28" s="367">
        <v>46</v>
      </c>
      <c r="P28" s="82"/>
      <c r="Q28" s="82"/>
      <c r="R28" s="175"/>
      <c r="S28" s="82"/>
      <c r="T28" s="175"/>
      <c r="U28" s="82"/>
      <c r="V28" s="175"/>
      <c r="W28" s="84"/>
      <c r="X28" s="176"/>
      <c r="Y28" s="320"/>
      <c r="Z28" s="177"/>
      <c r="AA28" s="337">
        <v>60</v>
      </c>
      <c r="AB28" s="41">
        <v>44</v>
      </c>
      <c r="AC28" s="41">
        <v>34</v>
      </c>
      <c r="AD28" s="41"/>
      <c r="AE28" s="41"/>
      <c r="AF28" s="41"/>
      <c r="AG28" s="41"/>
      <c r="AH28" s="308"/>
      <c r="AI28" s="311">
        <v>0</v>
      </c>
      <c r="AJ28" s="322">
        <v>78</v>
      </c>
    </row>
    <row r="29" spans="1:36" ht="26.25" thickBot="1">
      <c r="A29" s="32"/>
      <c r="B29" s="114" t="s">
        <v>209</v>
      </c>
      <c r="C29" s="408">
        <v>2</v>
      </c>
      <c r="D29" s="409"/>
      <c r="E29" s="410"/>
      <c r="F29" s="117"/>
      <c r="G29" s="118"/>
      <c r="H29" s="264"/>
      <c r="I29" s="336"/>
      <c r="J29" s="41"/>
      <c r="K29" s="178">
        <v>39</v>
      </c>
      <c r="L29" s="195"/>
      <c r="M29" s="196"/>
      <c r="N29" s="370">
        <v>16</v>
      </c>
      <c r="O29" s="370">
        <v>23</v>
      </c>
      <c r="P29" s="371"/>
      <c r="Q29" s="371"/>
      <c r="R29" s="372"/>
      <c r="S29" s="371"/>
      <c r="T29" s="369"/>
      <c r="U29" s="82"/>
      <c r="V29" s="175"/>
      <c r="W29" s="84"/>
      <c r="X29" s="176"/>
      <c r="Y29" s="320"/>
      <c r="Z29" s="366"/>
      <c r="AA29" s="80"/>
      <c r="AB29" s="41"/>
      <c r="AC29" s="80"/>
      <c r="AD29" s="80"/>
      <c r="AE29" s="80"/>
      <c r="AF29" s="80"/>
      <c r="AG29" s="80"/>
      <c r="AH29" s="307"/>
      <c r="AI29" s="311">
        <v>4</v>
      </c>
      <c r="AJ29" s="322">
        <v>35</v>
      </c>
    </row>
  </sheetData>
  <mergeCells count="58">
    <mergeCell ref="C29:E29"/>
    <mergeCell ref="A1:AH1"/>
    <mergeCell ref="A2:A7"/>
    <mergeCell ref="B2:B7"/>
    <mergeCell ref="C2:J3"/>
    <mergeCell ref="K2:K7"/>
    <mergeCell ref="L2:L7"/>
    <mergeCell ref="M2:M7"/>
    <mergeCell ref="N2:Z3"/>
    <mergeCell ref="AA2:AH3"/>
    <mergeCell ref="I5:I7"/>
    <mergeCell ref="C10:E10"/>
    <mergeCell ref="F10:H10"/>
    <mergeCell ref="C8:E8"/>
    <mergeCell ref="F8:H8"/>
    <mergeCell ref="C9:E9"/>
    <mergeCell ref="AI2:AJ4"/>
    <mergeCell ref="C4:E7"/>
    <mergeCell ref="F4:H7"/>
    <mergeCell ref="I4:J4"/>
    <mergeCell ref="N4:O4"/>
    <mergeCell ref="P4:Q4"/>
    <mergeCell ref="S4:U4"/>
    <mergeCell ref="W4:Z4"/>
    <mergeCell ref="AA4:AA7"/>
    <mergeCell ref="AB4:AH6"/>
    <mergeCell ref="J5:J7"/>
    <mergeCell ref="Q5:R5"/>
    <mergeCell ref="S5:T5"/>
    <mergeCell ref="AI5:AI7"/>
    <mergeCell ref="AJ5:AJ7"/>
    <mergeCell ref="U5:V5"/>
    <mergeCell ref="W5:X5"/>
    <mergeCell ref="Y5:Z5"/>
    <mergeCell ref="C11:E11"/>
    <mergeCell ref="C12:E12"/>
    <mergeCell ref="C14:E14"/>
    <mergeCell ref="C28:E28"/>
    <mergeCell ref="C27:E27"/>
    <mergeCell ref="F27:H27"/>
    <mergeCell ref="C24:E24"/>
    <mergeCell ref="F24:H24"/>
    <mergeCell ref="C25:E25"/>
    <mergeCell ref="F25:H25"/>
    <mergeCell ref="C26:E26"/>
    <mergeCell ref="F26:H26"/>
    <mergeCell ref="C23:E23"/>
    <mergeCell ref="F23:H23"/>
    <mergeCell ref="C13:E13"/>
    <mergeCell ref="C15:E15"/>
    <mergeCell ref="C16:E16"/>
    <mergeCell ref="C17:E17"/>
    <mergeCell ref="C18:E18"/>
    <mergeCell ref="C22:E22"/>
    <mergeCell ref="F22:H22"/>
    <mergeCell ref="C21:E21"/>
    <mergeCell ref="C19:E19"/>
    <mergeCell ref="C20:E20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7"/>
  <sheetViews>
    <sheetView tabSelected="1" topLeftCell="A7" zoomScale="71" zoomScaleNormal="71" workbookViewId="0">
      <selection activeCell="Y80" sqref="Y80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36" customHeight="1" thickBot="1">
      <c r="A1" s="452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</row>
    <row r="2" spans="1:36" ht="14.45" customHeight="1">
      <c r="A2" s="453" t="s">
        <v>0</v>
      </c>
      <c r="B2" s="456" t="s">
        <v>93</v>
      </c>
      <c r="C2" s="460" t="s">
        <v>94</v>
      </c>
      <c r="D2" s="460"/>
      <c r="E2" s="460"/>
      <c r="F2" s="460"/>
      <c r="G2" s="460"/>
      <c r="H2" s="460"/>
      <c r="I2" s="460"/>
      <c r="J2" s="460"/>
      <c r="K2" s="463" t="s">
        <v>95</v>
      </c>
      <c r="L2" s="467" t="s">
        <v>96</v>
      </c>
      <c r="M2" s="467" t="s">
        <v>97</v>
      </c>
      <c r="N2" s="470" t="s">
        <v>109</v>
      </c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2"/>
      <c r="AA2" s="476" t="s">
        <v>114</v>
      </c>
      <c r="AB2" s="460"/>
      <c r="AC2" s="460"/>
      <c r="AD2" s="460"/>
      <c r="AE2" s="460"/>
      <c r="AF2" s="460"/>
      <c r="AG2" s="460"/>
      <c r="AH2" s="460"/>
      <c r="AI2" s="416" t="s">
        <v>140</v>
      </c>
      <c r="AJ2" s="417"/>
    </row>
    <row r="3" spans="1:36" ht="15" customHeight="1" thickBot="1">
      <c r="A3" s="454"/>
      <c r="B3" s="457"/>
      <c r="C3" s="461"/>
      <c r="D3" s="461"/>
      <c r="E3" s="461"/>
      <c r="F3" s="461"/>
      <c r="G3" s="461"/>
      <c r="H3" s="461"/>
      <c r="I3" s="462"/>
      <c r="J3" s="462"/>
      <c r="K3" s="464"/>
      <c r="L3" s="468"/>
      <c r="M3" s="468"/>
      <c r="N3" s="473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5"/>
      <c r="AA3" s="477"/>
      <c r="AB3" s="461"/>
      <c r="AC3" s="461"/>
      <c r="AD3" s="461"/>
      <c r="AE3" s="461"/>
      <c r="AF3" s="461"/>
      <c r="AG3" s="461"/>
      <c r="AH3" s="461"/>
      <c r="AI3" s="418"/>
      <c r="AJ3" s="419"/>
    </row>
    <row r="4" spans="1:36" ht="20.45" customHeight="1" thickBot="1">
      <c r="A4" s="454"/>
      <c r="B4" s="458"/>
      <c r="C4" s="422" t="s">
        <v>98</v>
      </c>
      <c r="D4" s="423"/>
      <c r="E4" s="424"/>
      <c r="F4" s="422" t="s">
        <v>99</v>
      </c>
      <c r="G4" s="423"/>
      <c r="H4" s="423"/>
      <c r="I4" s="431" t="s">
        <v>112</v>
      </c>
      <c r="J4" s="432"/>
      <c r="K4" s="465"/>
      <c r="L4" s="468"/>
      <c r="M4" s="468"/>
      <c r="N4" s="433" t="s">
        <v>1</v>
      </c>
      <c r="O4" s="433"/>
      <c r="P4" s="434" t="s">
        <v>2</v>
      </c>
      <c r="Q4" s="433"/>
      <c r="R4" s="227"/>
      <c r="S4" s="434" t="s">
        <v>3</v>
      </c>
      <c r="T4" s="433"/>
      <c r="U4" s="433"/>
      <c r="V4" s="227"/>
      <c r="W4" s="435" t="s">
        <v>4</v>
      </c>
      <c r="X4" s="436"/>
      <c r="Y4" s="436"/>
      <c r="Z4" s="437"/>
      <c r="AA4" s="438" t="s">
        <v>60</v>
      </c>
      <c r="AB4" s="440" t="s">
        <v>5</v>
      </c>
      <c r="AC4" s="440"/>
      <c r="AD4" s="440"/>
      <c r="AE4" s="440"/>
      <c r="AF4" s="440"/>
      <c r="AG4" s="440"/>
      <c r="AH4" s="441"/>
      <c r="AI4" s="420"/>
      <c r="AJ4" s="421"/>
    </row>
    <row r="5" spans="1:36" ht="15.75" thickBot="1">
      <c r="A5" s="454"/>
      <c r="B5" s="458"/>
      <c r="C5" s="425"/>
      <c r="D5" s="426"/>
      <c r="E5" s="427"/>
      <c r="F5" s="425"/>
      <c r="G5" s="426"/>
      <c r="H5" s="427"/>
      <c r="I5" s="446" t="s">
        <v>113</v>
      </c>
      <c r="J5" s="446" t="s">
        <v>105</v>
      </c>
      <c r="K5" s="464"/>
      <c r="L5" s="468"/>
      <c r="M5" s="468"/>
      <c r="N5" s="121" t="s">
        <v>6</v>
      </c>
      <c r="O5" s="120" t="s">
        <v>7</v>
      </c>
      <c r="P5" s="94" t="s">
        <v>8</v>
      </c>
      <c r="Q5" s="414" t="s">
        <v>9</v>
      </c>
      <c r="R5" s="415"/>
      <c r="S5" s="414" t="s">
        <v>10</v>
      </c>
      <c r="T5" s="415"/>
      <c r="U5" s="414" t="s">
        <v>11</v>
      </c>
      <c r="V5" s="415"/>
      <c r="W5" s="414" t="s">
        <v>12</v>
      </c>
      <c r="X5" s="415"/>
      <c r="Y5" s="414" t="s">
        <v>13</v>
      </c>
      <c r="Z5" s="415"/>
      <c r="AA5" s="438"/>
      <c r="AB5" s="442"/>
      <c r="AC5" s="442"/>
      <c r="AD5" s="442"/>
      <c r="AE5" s="442"/>
      <c r="AF5" s="442"/>
      <c r="AG5" s="442"/>
      <c r="AH5" s="443"/>
      <c r="AI5" s="449" t="s">
        <v>167</v>
      </c>
      <c r="AJ5" s="449" t="s">
        <v>166</v>
      </c>
    </row>
    <row r="6" spans="1:36" ht="15.75" thickBot="1">
      <c r="A6" s="454"/>
      <c r="B6" s="458"/>
      <c r="C6" s="425"/>
      <c r="D6" s="426"/>
      <c r="E6" s="427"/>
      <c r="F6" s="425"/>
      <c r="G6" s="426"/>
      <c r="H6" s="427"/>
      <c r="I6" s="447"/>
      <c r="J6" s="447"/>
      <c r="K6" s="464"/>
      <c r="L6" s="468"/>
      <c r="M6" s="468"/>
      <c r="N6" s="95">
        <v>16</v>
      </c>
      <c r="O6" s="96">
        <v>23</v>
      </c>
      <c r="P6" s="96">
        <v>16</v>
      </c>
      <c r="Q6" s="96">
        <v>23</v>
      </c>
      <c r="R6" s="127">
        <v>1</v>
      </c>
      <c r="S6" s="96">
        <v>15</v>
      </c>
      <c r="T6" s="127">
        <v>1</v>
      </c>
      <c r="U6" s="96">
        <v>19</v>
      </c>
      <c r="V6" s="127">
        <v>4</v>
      </c>
      <c r="W6" s="96">
        <v>15</v>
      </c>
      <c r="X6" s="127">
        <v>1</v>
      </c>
      <c r="Y6" s="96">
        <v>13</v>
      </c>
      <c r="Z6" s="127">
        <v>4</v>
      </c>
      <c r="AA6" s="438"/>
      <c r="AB6" s="444"/>
      <c r="AC6" s="444"/>
      <c r="AD6" s="444"/>
      <c r="AE6" s="444"/>
      <c r="AF6" s="444"/>
      <c r="AG6" s="444"/>
      <c r="AH6" s="445"/>
      <c r="AI6" s="450"/>
      <c r="AJ6" s="450"/>
    </row>
    <row r="7" spans="1:36" ht="97.7" customHeight="1" thickBot="1">
      <c r="A7" s="455"/>
      <c r="B7" s="459"/>
      <c r="C7" s="428"/>
      <c r="D7" s="429"/>
      <c r="E7" s="430"/>
      <c r="F7" s="428"/>
      <c r="G7" s="429"/>
      <c r="H7" s="430"/>
      <c r="I7" s="448"/>
      <c r="J7" s="448"/>
      <c r="K7" s="466"/>
      <c r="L7" s="469"/>
      <c r="M7" s="469"/>
      <c r="N7" s="98" t="s">
        <v>14</v>
      </c>
      <c r="O7" s="99" t="s">
        <v>14</v>
      </c>
      <c r="P7" s="99" t="s">
        <v>84</v>
      </c>
      <c r="Q7" s="99" t="s">
        <v>14</v>
      </c>
      <c r="R7" s="128" t="s">
        <v>85</v>
      </c>
      <c r="S7" s="99" t="s">
        <v>14</v>
      </c>
      <c r="T7" s="128" t="s">
        <v>85</v>
      </c>
      <c r="U7" s="99" t="s">
        <v>14</v>
      </c>
      <c r="V7" s="128" t="s">
        <v>85</v>
      </c>
      <c r="W7" s="99" t="s">
        <v>14</v>
      </c>
      <c r="X7" s="128" t="s">
        <v>85</v>
      </c>
      <c r="Y7" s="99" t="s">
        <v>14</v>
      </c>
      <c r="Z7" s="128" t="s">
        <v>85</v>
      </c>
      <c r="AA7" s="439"/>
      <c r="AB7" s="97" t="s">
        <v>115</v>
      </c>
      <c r="AC7" s="97" t="s">
        <v>116</v>
      </c>
      <c r="AD7" s="97" t="s">
        <v>117</v>
      </c>
      <c r="AE7" s="97" t="s">
        <v>118</v>
      </c>
      <c r="AF7" s="97" t="s">
        <v>119</v>
      </c>
      <c r="AG7" s="97" t="s">
        <v>120</v>
      </c>
      <c r="AH7" s="295" t="s">
        <v>61</v>
      </c>
      <c r="AI7" s="451"/>
      <c r="AJ7" s="451"/>
    </row>
    <row r="8" spans="1:36" ht="15.75" thickBot="1">
      <c r="A8" s="2">
        <v>1</v>
      </c>
      <c r="B8" s="3">
        <v>2</v>
      </c>
      <c r="C8" s="484">
        <v>3</v>
      </c>
      <c r="D8" s="485"/>
      <c r="E8" s="486"/>
      <c r="F8" s="484">
        <v>4</v>
      </c>
      <c r="G8" s="485"/>
      <c r="H8" s="486"/>
      <c r="I8" s="3">
        <v>5</v>
      </c>
      <c r="J8" s="2">
        <v>6</v>
      </c>
      <c r="K8" s="129">
        <v>7</v>
      </c>
      <c r="L8" s="130">
        <v>8</v>
      </c>
      <c r="M8" s="131">
        <v>9</v>
      </c>
      <c r="N8" s="4">
        <v>10</v>
      </c>
      <c r="O8" s="4">
        <v>11</v>
      </c>
      <c r="P8" s="4">
        <v>12</v>
      </c>
      <c r="Q8" s="4">
        <v>13</v>
      </c>
      <c r="R8" s="132">
        <v>14</v>
      </c>
      <c r="S8" s="4">
        <v>15</v>
      </c>
      <c r="T8" s="132">
        <v>16</v>
      </c>
      <c r="U8" s="4">
        <v>17</v>
      </c>
      <c r="V8" s="132">
        <v>18</v>
      </c>
      <c r="W8" s="4">
        <v>19</v>
      </c>
      <c r="X8" s="132">
        <v>20</v>
      </c>
      <c r="Y8" s="4">
        <v>21</v>
      </c>
      <c r="Z8" s="132">
        <v>22</v>
      </c>
      <c r="AA8" s="4">
        <v>23</v>
      </c>
      <c r="AB8" s="14">
        <v>24</v>
      </c>
      <c r="AC8" s="14">
        <v>25</v>
      </c>
      <c r="AD8" s="14">
        <v>26</v>
      </c>
      <c r="AE8" s="14">
        <v>27</v>
      </c>
      <c r="AF8" s="14">
        <v>28</v>
      </c>
      <c r="AG8" s="14">
        <v>29</v>
      </c>
      <c r="AH8" s="14">
        <v>30</v>
      </c>
      <c r="AI8" s="296">
        <v>31</v>
      </c>
      <c r="AJ8" s="317">
        <v>32</v>
      </c>
    </row>
    <row r="9" spans="1:36" ht="32.25" thickBot="1">
      <c r="A9" s="125" t="s">
        <v>78</v>
      </c>
      <c r="B9" s="125" t="s">
        <v>79</v>
      </c>
      <c r="C9" s="487"/>
      <c r="D9" s="488"/>
      <c r="E9" s="489"/>
      <c r="F9" s="115"/>
      <c r="G9" s="116"/>
      <c r="H9" s="265"/>
      <c r="I9" s="116"/>
      <c r="J9" s="133"/>
      <c r="K9" s="134">
        <f>SUM(K10,K16,K31,K78)</f>
        <v>4248</v>
      </c>
      <c r="L9" s="135">
        <f>SUM(L10,L16,L31)</f>
        <v>42</v>
      </c>
      <c r="M9" s="136">
        <f>SUM(M10,M16,M31)</f>
        <v>215</v>
      </c>
      <c r="N9" s="100"/>
      <c r="O9" s="100"/>
      <c r="P9" s="78">
        <f t="shared" ref="P9:Y9" si="0">SUM(P10,P16,P31)</f>
        <v>576</v>
      </c>
      <c r="Q9" s="78">
        <f t="shared" si="0"/>
        <v>828</v>
      </c>
      <c r="R9" s="78">
        <f t="shared" si="0"/>
        <v>36</v>
      </c>
      <c r="S9" s="78">
        <f t="shared" si="0"/>
        <v>540</v>
      </c>
      <c r="T9" s="78">
        <f t="shared" si="0"/>
        <v>36</v>
      </c>
      <c r="U9" s="78">
        <f t="shared" si="0"/>
        <v>684</v>
      </c>
      <c r="V9" s="78">
        <f t="shared" si="0"/>
        <v>144</v>
      </c>
      <c r="W9" s="78">
        <f t="shared" si="0"/>
        <v>540</v>
      </c>
      <c r="X9" s="78">
        <f>SUM(X10,X16,X31)</f>
        <v>36</v>
      </c>
      <c r="Y9" s="78">
        <f t="shared" si="0"/>
        <v>465</v>
      </c>
      <c r="Z9" s="78">
        <f>SUM(Z78)</f>
        <v>144</v>
      </c>
      <c r="AA9" s="137">
        <f>SUM(AA10,AA16,AA31,AA78)</f>
        <v>3315</v>
      </c>
      <c r="AB9" s="78">
        <f t="shared" ref="AB9:AG9" si="1">SUM(AB10,AB16,AB31)</f>
        <v>0</v>
      </c>
      <c r="AC9" s="385">
        <f>SUM(AC10,AC16,AC31)</f>
        <v>1972</v>
      </c>
      <c r="AD9" s="78">
        <f t="shared" si="1"/>
        <v>0</v>
      </c>
      <c r="AE9" s="386">
        <f>SUM(AE10,AE16,AE31)</f>
        <v>717</v>
      </c>
      <c r="AF9" s="78">
        <f t="shared" si="1"/>
        <v>0</v>
      </c>
      <c r="AG9" s="78">
        <f t="shared" si="1"/>
        <v>0</v>
      </c>
      <c r="AH9" s="125">
        <v>38</v>
      </c>
      <c r="AI9" s="309">
        <f>SUM(AI10,AI16,AI31,AI78)</f>
        <v>2987</v>
      </c>
      <c r="AJ9" s="309">
        <f>SUM(AJ10,AJ16,AJ31)</f>
        <v>1261</v>
      </c>
    </row>
    <row r="10" spans="1:36" ht="15.75" thickBot="1">
      <c r="A10" s="24" t="s">
        <v>50</v>
      </c>
      <c r="B10" s="25" t="s">
        <v>51</v>
      </c>
      <c r="C10" s="478"/>
      <c r="D10" s="479"/>
      <c r="E10" s="480"/>
      <c r="F10" s="481"/>
      <c r="G10" s="482"/>
      <c r="H10" s="483"/>
      <c r="I10" s="256"/>
      <c r="J10" s="138"/>
      <c r="K10" s="139">
        <f t="shared" ref="K10:M10" si="2">SUM(K11:K15)</f>
        <v>487</v>
      </c>
      <c r="L10" s="140">
        <f t="shared" si="2"/>
        <v>0</v>
      </c>
      <c r="M10" s="27">
        <f t="shared" si="2"/>
        <v>3</v>
      </c>
      <c r="N10" s="101"/>
      <c r="O10" s="102"/>
      <c r="P10" s="26">
        <f>SUM(P11:P15)</f>
        <v>128</v>
      </c>
      <c r="Q10" s="26">
        <f>SUM(Q11:Q15)</f>
        <v>184</v>
      </c>
      <c r="R10" s="26"/>
      <c r="S10" s="26">
        <f>SUM(S11:S15)</f>
        <v>60</v>
      </c>
      <c r="T10" s="26"/>
      <c r="U10" s="26">
        <f>SUM(U11:U15)</f>
        <v>76</v>
      </c>
      <c r="V10" s="26"/>
      <c r="W10" s="26">
        <f>SUM(W11:W15)</f>
        <v>0</v>
      </c>
      <c r="X10" s="26"/>
      <c r="Y10" s="26">
        <f>SUM(Y11:Y15)</f>
        <v>36</v>
      </c>
      <c r="Z10" s="26"/>
      <c r="AA10" s="26">
        <f t="shared" ref="AA10:AJ10" si="3">SUM(AA11:AA15)</f>
        <v>214</v>
      </c>
      <c r="AB10" s="27">
        <f t="shared" si="3"/>
        <v>0</v>
      </c>
      <c r="AC10" s="26">
        <f t="shared" si="3"/>
        <v>329</v>
      </c>
      <c r="AD10" s="26">
        <f t="shared" si="3"/>
        <v>0</v>
      </c>
      <c r="AE10" s="26">
        <f t="shared" si="3"/>
        <v>155</v>
      </c>
      <c r="AF10" s="26">
        <f t="shared" si="3"/>
        <v>0</v>
      </c>
      <c r="AG10" s="26">
        <f t="shared" si="3"/>
        <v>0</v>
      </c>
      <c r="AH10" s="139">
        <f t="shared" si="3"/>
        <v>0</v>
      </c>
      <c r="AI10" s="310">
        <f t="shared" si="3"/>
        <v>487</v>
      </c>
      <c r="AJ10" s="310">
        <f t="shared" si="3"/>
        <v>0</v>
      </c>
    </row>
    <row r="11" spans="1:36" ht="15.75" thickBot="1">
      <c r="A11" s="18" t="s">
        <v>52</v>
      </c>
      <c r="B11" s="19" t="s">
        <v>57</v>
      </c>
      <c r="C11" s="411">
        <v>4</v>
      </c>
      <c r="D11" s="412"/>
      <c r="E11" s="412"/>
      <c r="F11" s="261"/>
      <c r="G11" s="248"/>
      <c r="H11" s="249"/>
      <c r="I11" s="12"/>
      <c r="J11" s="141"/>
      <c r="K11" s="129">
        <v>78</v>
      </c>
      <c r="L11" s="142"/>
      <c r="M11" s="143"/>
      <c r="N11" s="104"/>
      <c r="O11" s="104"/>
      <c r="P11" s="8">
        <v>32</v>
      </c>
      <c r="Q11" s="8">
        <v>46</v>
      </c>
      <c r="R11" s="144"/>
      <c r="S11" s="104"/>
      <c r="T11" s="145"/>
      <c r="U11" s="8"/>
      <c r="V11" s="144"/>
      <c r="W11" s="8"/>
      <c r="X11" s="144"/>
      <c r="Y11" s="8"/>
      <c r="Z11" s="144"/>
      <c r="AA11" s="6">
        <v>0</v>
      </c>
      <c r="AB11" s="380"/>
      <c r="AC11" s="81">
        <v>2</v>
      </c>
      <c r="AD11" s="81"/>
      <c r="AE11" s="81">
        <v>76</v>
      </c>
      <c r="AF11" s="29"/>
      <c r="AG11" s="29"/>
      <c r="AH11" s="304"/>
      <c r="AI11" s="311">
        <v>78</v>
      </c>
      <c r="AJ11" s="322">
        <v>0</v>
      </c>
    </row>
    <row r="12" spans="1:36" ht="26.25" thickBot="1">
      <c r="A12" s="18" t="s">
        <v>53</v>
      </c>
      <c r="B12" s="20" t="s">
        <v>58</v>
      </c>
      <c r="C12" s="411">
        <v>6</v>
      </c>
      <c r="D12" s="412"/>
      <c r="E12" s="413"/>
      <c r="F12" s="262"/>
      <c r="G12" s="107"/>
      <c r="H12" s="108"/>
      <c r="I12" s="107"/>
      <c r="J12" s="146"/>
      <c r="K12" s="147">
        <v>146</v>
      </c>
      <c r="L12" s="148"/>
      <c r="M12" s="149"/>
      <c r="N12" s="104"/>
      <c r="O12" s="104"/>
      <c r="P12" s="29">
        <v>32</v>
      </c>
      <c r="Q12" s="29">
        <v>46</v>
      </c>
      <c r="R12" s="150"/>
      <c r="S12" s="29">
        <v>30</v>
      </c>
      <c r="T12" s="150"/>
      <c r="U12" s="29">
        <v>38</v>
      </c>
      <c r="V12" s="150"/>
      <c r="W12" s="8"/>
      <c r="X12" s="144"/>
      <c r="Y12" s="8"/>
      <c r="Z12" s="144"/>
      <c r="AA12" s="105">
        <v>146</v>
      </c>
      <c r="AB12" s="28"/>
      <c r="AC12" s="29">
        <v>146</v>
      </c>
      <c r="AD12" s="29"/>
      <c r="AE12" s="29">
        <v>0</v>
      </c>
      <c r="AF12" s="29"/>
      <c r="AG12" s="81"/>
      <c r="AH12" s="304"/>
      <c r="AI12" s="311">
        <v>146</v>
      </c>
      <c r="AJ12" s="322">
        <v>0</v>
      </c>
    </row>
    <row r="13" spans="1:36" ht="15.75" thickBot="1">
      <c r="A13" s="18" t="s">
        <v>54</v>
      </c>
      <c r="B13" s="20" t="s">
        <v>27</v>
      </c>
      <c r="C13" s="63"/>
      <c r="D13" s="11">
        <v>4</v>
      </c>
      <c r="E13" s="248"/>
      <c r="F13" s="263"/>
      <c r="G13" s="12"/>
      <c r="H13" s="13"/>
      <c r="I13" s="12"/>
      <c r="J13" s="141"/>
      <c r="K13" s="151">
        <v>78</v>
      </c>
      <c r="L13" s="152"/>
      <c r="M13" s="153"/>
      <c r="N13" s="104"/>
      <c r="O13" s="104"/>
      <c r="P13" s="8">
        <v>32</v>
      </c>
      <c r="Q13" s="8">
        <v>46</v>
      </c>
      <c r="R13" s="144"/>
      <c r="S13" s="8"/>
      <c r="T13" s="144"/>
      <c r="U13" s="8"/>
      <c r="V13" s="144"/>
      <c r="W13" s="8"/>
      <c r="X13" s="144"/>
      <c r="Y13" s="8"/>
      <c r="Z13" s="144"/>
      <c r="AA13" s="6">
        <v>28</v>
      </c>
      <c r="AB13" s="28"/>
      <c r="AC13" s="29">
        <v>28</v>
      </c>
      <c r="AD13" s="29"/>
      <c r="AE13" s="29">
        <v>50</v>
      </c>
      <c r="AF13" s="29"/>
      <c r="AG13" s="29"/>
      <c r="AH13" s="304"/>
      <c r="AI13" s="311">
        <v>78</v>
      </c>
      <c r="AJ13" s="322">
        <v>0</v>
      </c>
    </row>
    <row r="14" spans="1:36" ht="15.75" thickBot="1">
      <c r="A14" s="18" t="s">
        <v>55</v>
      </c>
      <c r="B14" s="20" t="s">
        <v>15</v>
      </c>
      <c r="C14" s="572" t="s">
        <v>86</v>
      </c>
      <c r="D14" s="573"/>
      <c r="E14" s="573"/>
      <c r="F14" s="263"/>
      <c r="G14" s="12"/>
      <c r="H14" s="13"/>
      <c r="I14" s="12"/>
      <c r="J14" s="141"/>
      <c r="K14" s="129">
        <v>146</v>
      </c>
      <c r="L14" s="142"/>
      <c r="M14" s="143"/>
      <c r="N14" s="104"/>
      <c r="O14" s="104"/>
      <c r="P14" s="8">
        <v>32</v>
      </c>
      <c r="Q14" s="8">
        <v>46</v>
      </c>
      <c r="R14" s="144"/>
      <c r="S14" s="8">
        <v>30</v>
      </c>
      <c r="T14" s="144"/>
      <c r="U14" s="8">
        <v>38</v>
      </c>
      <c r="V14" s="144"/>
      <c r="W14" s="8"/>
      <c r="X14" s="144"/>
      <c r="Y14" s="8"/>
      <c r="Z14" s="144"/>
      <c r="AA14" s="6">
        <v>40</v>
      </c>
      <c r="AB14" s="28"/>
      <c r="AC14" s="29">
        <v>144</v>
      </c>
      <c r="AD14" s="29"/>
      <c r="AE14" s="29">
        <v>2</v>
      </c>
      <c r="AF14" s="29"/>
      <c r="AG14" s="29"/>
      <c r="AH14" s="304"/>
      <c r="AI14" s="311">
        <v>146</v>
      </c>
      <c r="AJ14" s="322">
        <v>0</v>
      </c>
    </row>
    <row r="15" spans="1:36" ht="15.75" thickBot="1">
      <c r="A15" s="18" t="s">
        <v>56</v>
      </c>
      <c r="B15" s="21" t="s">
        <v>59</v>
      </c>
      <c r="C15" s="1"/>
      <c r="D15" s="23"/>
      <c r="E15" s="5"/>
      <c r="F15" s="263"/>
      <c r="G15" s="12"/>
      <c r="H15" s="13"/>
      <c r="I15" s="12">
        <v>8</v>
      </c>
      <c r="J15" s="141"/>
      <c r="K15" s="154">
        <v>39</v>
      </c>
      <c r="L15" s="155"/>
      <c r="M15" s="375">
        <v>3</v>
      </c>
      <c r="N15" s="8"/>
      <c r="O15" s="8"/>
      <c r="P15" s="8"/>
      <c r="Q15" s="8"/>
      <c r="R15" s="144"/>
      <c r="S15" s="8"/>
      <c r="T15" s="144"/>
      <c r="U15" s="8"/>
      <c r="V15" s="144"/>
      <c r="W15" s="8"/>
      <c r="X15" s="144"/>
      <c r="Y15" s="8">
        <v>36</v>
      </c>
      <c r="Z15" s="144"/>
      <c r="AA15" s="6">
        <v>0</v>
      </c>
      <c r="AB15" s="30"/>
      <c r="AC15" s="8">
        <v>9</v>
      </c>
      <c r="AD15" s="8"/>
      <c r="AE15" s="8">
        <v>27</v>
      </c>
      <c r="AF15" s="8"/>
      <c r="AG15" s="8"/>
      <c r="AH15" s="272"/>
      <c r="AI15" s="311">
        <v>39</v>
      </c>
      <c r="AJ15" s="322">
        <v>0</v>
      </c>
    </row>
    <row r="16" spans="1:36" ht="15.75" thickBot="1">
      <c r="A16" s="22" t="s">
        <v>18</v>
      </c>
      <c r="B16" s="60" t="s">
        <v>19</v>
      </c>
      <c r="C16" s="399"/>
      <c r="D16" s="400"/>
      <c r="E16" s="400"/>
      <c r="F16" s="399"/>
      <c r="G16" s="400"/>
      <c r="H16" s="401"/>
      <c r="I16" s="257"/>
      <c r="J16" s="156"/>
      <c r="K16" s="126">
        <f>SUM(K17:K30)</f>
        <v>965</v>
      </c>
      <c r="L16" s="157">
        <f>SUM(L17:L30)</f>
        <v>12</v>
      </c>
      <c r="M16" s="158">
        <f>SUM(M17:M30)</f>
        <v>86</v>
      </c>
      <c r="N16" s="61"/>
      <c r="O16" s="61"/>
      <c r="P16" s="26">
        <f>SUM(P17:P30)</f>
        <v>192</v>
      </c>
      <c r="Q16" s="26">
        <f>SUM(Q17:Q29)</f>
        <v>276</v>
      </c>
      <c r="R16" s="26"/>
      <c r="S16" s="26">
        <f>SUM(S17:S29)</f>
        <v>90</v>
      </c>
      <c r="T16" s="26"/>
      <c r="U16" s="26">
        <f>SUM(U17:U30)</f>
        <v>114</v>
      </c>
      <c r="V16" s="26"/>
      <c r="W16" s="26">
        <f>SUM(W17:W30)</f>
        <v>90</v>
      </c>
      <c r="X16" s="26"/>
      <c r="Y16" s="26">
        <f>SUM(Y17:Y30)</f>
        <v>143</v>
      </c>
      <c r="Z16" s="26"/>
      <c r="AA16" s="61">
        <f t="shared" ref="AA16:AG16" si="4">SUM(AA17:AA30)</f>
        <v>583</v>
      </c>
      <c r="AB16" s="26">
        <f t="shared" si="4"/>
        <v>0</v>
      </c>
      <c r="AC16" s="26">
        <f t="shared" si="4"/>
        <v>545</v>
      </c>
      <c r="AD16" s="26">
        <f t="shared" si="4"/>
        <v>0</v>
      </c>
      <c r="AE16" s="26">
        <f t="shared" si="4"/>
        <v>322</v>
      </c>
      <c r="AF16" s="26">
        <f t="shared" si="4"/>
        <v>0</v>
      </c>
      <c r="AG16" s="26">
        <f t="shared" si="4"/>
        <v>0</v>
      </c>
      <c r="AH16" s="139">
        <f>SUM(AH17:AH29)</f>
        <v>38</v>
      </c>
      <c r="AI16" s="310">
        <f>SUM(AI17:AI30)</f>
        <v>608</v>
      </c>
      <c r="AJ16" s="310">
        <f>SUM(AJ17:AJ30)</f>
        <v>357</v>
      </c>
    </row>
    <row r="17" spans="1:36" ht="15.75" thickBot="1">
      <c r="A17" s="31" t="s">
        <v>20</v>
      </c>
      <c r="B17" s="10" t="s">
        <v>64</v>
      </c>
      <c r="C17" s="387"/>
      <c r="D17" s="388"/>
      <c r="E17" s="389"/>
      <c r="F17" s="390">
        <v>4</v>
      </c>
      <c r="G17" s="391"/>
      <c r="H17" s="392"/>
      <c r="I17" s="258"/>
      <c r="J17" s="238"/>
      <c r="K17" s="159">
        <v>86</v>
      </c>
      <c r="L17" s="33">
        <v>1</v>
      </c>
      <c r="M17" s="160">
        <v>7</v>
      </c>
      <c r="N17" s="13"/>
      <c r="O17" s="62"/>
      <c r="P17" s="13">
        <v>32</v>
      </c>
      <c r="Q17" s="13">
        <v>46</v>
      </c>
      <c r="R17" s="161"/>
      <c r="S17" s="13"/>
      <c r="T17" s="161"/>
      <c r="U17" s="13"/>
      <c r="V17" s="161"/>
      <c r="W17" s="13"/>
      <c r="X17" s="161"/>
      <c r="Y17" s="13"/>
      <c r="Z17" s="161"/>
      <c r="AA17" s="13">
        <v>42</v>
      </c>
      <c r="AB17" s="28"/>
      <c r="AC17" s="29">
        <v>42</v>
      </c>
      <c r="AD17" s="29"/>
      <c r="AE17" s="29">
        <v>36</v>
      </c>
      <c r="AF17" s="29"/>
      <c r="AG17" s="29"/>
      <c r="AH17" s="305"/>
      <c r="AI17" s="311">
        <v>86</v>
      </c>
      <c r="AJ17" s="322">
        <v>0</v>
      </c>
    </row>
    <row r="18" spans="1:36" ht="15.75" thickBot="1">
      <c r="A18" s="31" t="s">
        <v>21</v>
      </c>
      <c r="B18" s="10" t="s">
        <v>65</v>
      </c>
      <c r="C18" s="387"/>
      <c r="D18" s="388"/>
      <c r="E18" s="389"/>
      <c r="F18" s="390">
        <v>4</v>
      </c>
      <c r="G18" s="391"/>
      <c r="H18" s="392"/>
      <c r="I18" s="258"/>
      <c r="J18" s="238"/>
      <c r="K18" s="159">
        <v>88</v>
      </c>
      <c r="L18" s="33">
        <v>2</v>
      </c>
      <c r="M18" s="160">
        <v>8</v>
      </c>
      <c r="N18" s="13"/>
      <c r="O18" s="62"/>
      <c r="P18" s="13">
        <v>32</v>
      </c>
      <c r="Q18" s="13">
        <v>46</v>
      </c>
      <c r="R18" s="161"/>
      <c r="S18" s="13"/>
      <c r="T18" s="161"/>
      <c r="U18" s="13"/>
      <c r="V18" s="161"/>
      <c r="W18" s="13"/>
      <c r="X18" s="161"/>
      <c r="Y18" s="13"/>
      <c r="Z18" s="161"/>
      <c r="AA18" s="13">
        <v>46</v>
      </c>
      <c r="AB18" s="28"/>
      <c r="AC18" s="29">
        <v>46</v>
      </c>
      <c r="AD18" s="29"/>
      <c r="AE18" s="29">
        <v>32</v>
      </c>
      <c r="AF18" s="29"/>
      <c r="AG18" s="29"/>
      <c r="AH18" s="305"/>
      <c r="AI18" s="311">
        <v>88</v>
      </c>
      <c r="AJ18" s="322">
        <v>0</v>
      </c>
    </row>
    <row r="19" spans="1:36" ht="26.25" thickBot="1">
      <c r="A19" s="32" t="s">
        <v>22</v>
      </c>
      <c r="B19" s="69" t="s">
        <v>66</v>
      </c>
      <c r="C19" s="411">
        <v>8</v>
      </c>
      <c r="D19" s="412"/>
      <c r="E19" s="413"/>
      <c r="F19" s="411"/>
      <c r="G19" s="412"/>
      <c r="H19" s="413"/>
      <c r="I19" s="107"/>
      <c r="J19" s="146"/>
      <c r="K19" s="162">
        <v>82</v>
      </c>
      <c r="L19" s="163"/>
      <c r="M19" s="164"/>
      <c r="N19" s="13"/>
      <c r="O19" s="62"/>
      <c r="P19" s="108"/>
      <c r="Q19" s="13"/>
      <c r="R19" s="161"/>
      <c r="S19" s="13"/>
      <c r="T19" s="161"/>
      <c r="U19" s="108"/>
      <c r="V19" s="161"/>
      <c r="W19" s="108">
        <v>30</v>
      </c>
      <c r="X19" s="161"/>
      <c r="Y19" s="318">
        <v>52</v>
      </c>
      <c r="Z19" s="165"/>
      <c r="AA19" s="108">
        <v>50</v>
      </c>
      <c r="AB19" s="28"/>
      <c r="AC19" s="29">
        <v>50</v>
      </c>
      <c r="AD19" s="29"/>
      <c r="AE19" s="29">
        <v>32</v>
      </c>
      <c r="AF19" s="29"/>
      <c r="AG19" s="29"/>
      <c r="AH19" s="306"/>
      <c r="AI19" s="311">
        <v>30</v>
      </c>
      <c r="AJ19" s="322">
        <v>52</v>
      </c>
    </row>
    <row r="20" spans="1:36" ht="39" thickBot="1">
      <c r="A20" s="32" t="s">
        <v>23</v>
      </c>
      <c r="B20" s="69" t="s">
        <v>67</v>
      </c>
      <c r="C20" s="411"/>
      <c r="D20" s="412"/>
      <c r="E20" s="413"/>
      <c r="F20" s="411">
        <v>3</v>
      </c>
      <c r="G20" s="412"/>
      <c r="H20" s="413"/>
      <c r="I20" s="245"/>
      <c r="J20" s="146"/>
      <c r="K20" s="162">
        <v>50</v>
      </c>
      <c r="L20" s="163">
        <v>3</v>
      </c>
      <c r="M20" s="164">
        <v>15</v>
      </c>
      <c r="N20" s="13"/>
      <c r="O20" s="62"/>
      <c r="P20" s="105">
        <v>32</v>
      </c>
      <c r="Q20" s="105"/>
      <c r="R20" s="166"/>
      <c r="S20" s="13"/>
      <c r="T20" s="161"/>
      <c r="U20" s="13"/>
      <c r="V20" s="161"/>
      <c r="W20" s="13"/>
      <c r="X20" s="161"/>
      <c r="Y20" s="13"/>
      <c r="Z20" s="161"/>
      <c r="AA20" s="108">
        <v>20</v>
      </c>
      <c r="AB20" s="28"/>
      <c r="AC20" s="29">
        <v>20</v>
      </c>
      <c r="AD20" s="29"/>
      <c r="AE20" s="29">
        <v>12</v>
      </c>
      <c r="AF20" s="29"/>
      <c r="AG20" s="29"/>
      <c r="AH20" s="306"/>
      <c r="AI20" s="311">
        <v>50</v>
      </c>
      <c r="AJ20" s="322">
        <v>0</v>
      </c>
    </row>
    <row r="21" spans="1:36" ht="27" thickBot="1">
      <c r="A21" s="32" t="s">
        <v>24</v>
      </c>
      <c r="B21" s="70" t="s">
        <v>68</v>
      </c>
      <c r="C21" s="411">
        <v>4</v>
      </c>
      <c r="D21" s="412"/>
      <c r="E21" s="413"/>
      <c r="F21" s="411"/>
      <c r="G21" s="412"/>
      <c r="H21" s="413"/>
      <c r="I21" s="245"/>
      <c r="J21" s="146"/>
      <c r="K21" s="167">
        <v>78</v>
      </c>
      <c r="L21" s="168"/>
      <c r="M21" s="169"/>
      <c r="N21" s="13"/>
      <c r="O21" s="62"/>
      <c r="P21" s="108">
        <v>32</v>
      </c>
      <c r="Q21" s="108">
        <v>46</v>
      </c>
      <c r="R21" s="165"/>
      <c r="S21" s="13"/>
      <c r="T21" s="161"/>
      <c r="U21" s="13"/>
      <c r="V21" s="161"/>
      <c r="W21" s="13"/>
      <c r="X21" s="161"/>
      <c r="Y21" s="13"/>
      <c r="Z21" s="161"/>
      <c r="AA21" s="29">
        <v>48</v>
      </c>
      <c r="AB21" s="108"/>
      <c r="AC21" s="108">
        <v>48</v>
      </c>
      <c r="AD21" s="108"/>
      <c r="AE21" s="108">
        <v>30</v>
      </c>
      <c r="AF21" s="108"/>
      <c r="AG21" s="108"/>
      <c r="AH21" s="12"/>
      <c r="AI21" s="311">
        <v>78</v>
      </c>
      <c r="AJ21" s="322">
        <v>0</v>
      </c>
    </row>
    <row r="22" spans="1:36" ht="39" thickBot="1">
      <c r="A22" s="32" t="s">
        <v>25</v>
      </c>
      <c r="B22" s="69" t="s">
        <v>69</v>
      </c>
      <c r="C22" s="506" t="s">
        <v>111</v>
      </c>
      <c r="D22" s="507"/>
      <c r="E22" s="508"/>
      <c r="F22" s="387"/>
      <c r="G22" s="388"/>
      <c r="H22" s="389"/>
      <c r="I22" s="259"/>
      <c r="J22" s="170"/>
      <c r="K22" s="162">
        <v>106</v>
      </c>
      <c r="L22" s="163"/>
      <c r="M22" s="171">
        <v>38</v>
      </c>
      <c r="N22" s="13"/>
      <c r="O22" s="13"/>
      <c r="P22" s="13"/>
      <c r="Q22" s="13"/>
      <c r="R22" s="161"/>
      <c r="S22" s="108">
        <v>30</v>
      </c>
      <c r="T22" s="165"/>
      <c r="U22" s="318">
        <v>76</v>
      </c>
      <c r="V22" s="165"/>
      <c r="W22" s="13"/>
      <c r="X22" s="161"/>
      <c r="Y22" s="13"/>
      <c r="Z22" s="161"/>
      <c r="AA22" s="108">
        <v>82</v>
      </c>
      <c r="AB22" s="28"/>
      <c r="AC22" s="378">
        <v>44</v>
      </c>
      <c r="AD22" s="378"/>
      <c r="AE22" s="378">
        <v>24</v>
      </c>
      <c r="AF22" s="29"/>
      <c r="AG22" s="29"/>
      <c r="AH22" s="305">
        <v>38</v>
      </c>
      <c r="AI22" s="311">
        <v>30</v>
      </c>
      <c r="AJ22" s="322">
        <v>76</v>
      </c>
    </row>
    <row r="23" spans="1:36" ht="39.75" thickBot="1">
      <c r="A23" s="32" t="s">
        <v>26</v>
      </c>
      <c r="B23" s="70" t="s">
        <v>70</v>
      </c>
      <c r="C23" s="506">
        <v>4</v>
      </c>
      <c r="D23" s="507"/>
      <c r="E23" s="508"/>
      <c r="F23" s="396"/>
      <c r="G23" s="397"/>
      <c r="H23" s="398"/>
      <c r="I23" s="5"/>
      <c r="J23" s="172"/>
      <c r="K23" s="162">
        <v>78</v>
      </c>
      <c r="L23" s="163"/>
      <c r="M23" s="164"/>
      <c r="N23" s="13"/>
      <c r="O23" s="62"/>
      <c r="P23" s="105">
        <v>32</v>
      </c>
      <c r="Q23" s="318">
        <v>46</v>
      </c>
      <c r="R23" s="165"/>
      <c r="S23" s="13"/>
      <c r="T23" s="161"/>
      <c r="U23" s="108"/>
      <c r="V23" s="165"/>
      <c r="W23" s="13"/>
      <c r="X23" s="161"/>
      <c r="Y23" s="13"/>
      <c r="Z23" s="161"/>
      <c r="AA23" s="108">
        <v>56</v>
      </c>
      <c r="AB23" s="28"/>
      <c r="AC23" s="29">
        <v>56</v>
      </c>
      <c r="AD23" s="29"/>
      <c r="AE23" s="29">
        <v>22</v>
      </c>
      <c r="AF23" s="29"/>
      <c r="AG23" s="29"/>
      <c r="AH23" s="305"/>
      <c r="AI23" s="311">
        <v>32</v>
      </c>
      <c r="AJ23" s="322">
        <v>46</v>
      </c>
    </row>
    <row r="24" spans="1:36" ht="15.75" thickBot="1">
      <c r="A24" s="32" t="s">
        <v>121</v>
      </c>
      <c r="B24" s="70" t="s">
        <v>122</v>
      </c>
      <c r="C24" s="506"/>
      <c r="D24" s="507"/>
      <c r="E24" s="508"/>
      <c r="F24" s="396">
        <v>5</v>
      </c>
      <c r="G24" s="397"/>
      <c r="H24" s="398"/>
      <c r="I24" s="5"/>
      <c r="J24" s="172"/>
      <c r="K24" s="290">
        <v>85</v>
      </c>
      <c r="L24" s="163">
        <v>3</v>
      </c>
      <c r="M24" s="164">
        <v>6</v>
      </c>
      <c r="N24" s="13"/>
      <c r="O24" s="62"/>
      <c r="P24" s="105"/>
      <c r="Q24" s="106">
        <v>46</v>
      </c>
      <c r="R24" s="165"/>
      <c r="S24" s="13">
        <v>30</v>
      </c>
      <c r="T24" s="161"/>
      <c r="U24" s="108"/>
      <c r="V24" s="165"/>
      <c r="W24" s="13"/>
      <c r="X24" s="161"/>
      <c r="Y24" s="13"/>
      <c r="Z24" s="161"/>
      <c r="AA24" s="381">
        <v>46</v>
      </c>
      <c r="AB24" s="378"/>
      <c r="AC24" s="378">
        <v>46</v>
      </c>
      <c r="AD24" s="378"/>
      <c r="AE24" s="378">
        <v>30</v>
      </c>
      <c r="AF24" s="29"/>
      <c r="AG24" s="29"/>
      <c r="AH24" s="305"/>
      <c r="AI24" s="312">
        <v>85</v>
      </c>
      <c r="AJ24" s="323">
        <v>0</v>
      </c>
    </row>
    <row r="25" spans="1:36" ht="27" thickBot="1">
      <c r="A25" s="32" t="s">
        <v>62</v>
      </c>
      <c r="B25" s="70" t="s">
        <v>123</v>
      </c>
      <c r="C25" s="506">
        <v>4</v>
      </c>
      <c r="D25" s="507"/>
      <c r="E25" s="508"/>
      <c r="F25" s="396"/>
      <c r="G25" s="397"/>
      <c r="H25" s="398"/>
      <c r="I25" s="5"/>
      <c r="J25" s="172"/>
      <c r="K25" s="290">
        <v>46</v>
      </c>
      <c r="L25" s="163"/>
      <c r="M25" s="164"/>
      <c r="N25" s="13"/>
      <c r="O25" s="62"/>
      <c r="P25" s="105"/>
      <c r="Q25" s="106">
        <v>46</v>
      </c>
      <c r="R25" s="165"/>
      <c r="S25" s="13"/>
      <c r="T25" s="161"/>
      <c r="U25" s="108"/>
      <c r="V25" s="165"/>
      <c r="W25" s="13"/>
      <c r="X25" s="161"/>
      <c r="Y25" s="13"/>
      <c r="Z25" s="161"/>
      <c r="AA25" s="108">
        <v>28</v>
      </c>
      <c r="AB25" s="29"/>
      <c r="AC25" s="29">
        <v>28</v>
      </c>
      <c r="AD25" s="29"/>
      <c r="AE25" s="29">
        <v>18</v>
      </c>
      <c r="AF25" s="29"/>
      <c r="AG25" s="29"/>
      <c r="AH25" s="305"/>
      <c r="AI25" s="312">
        <v>46</v>
      </c>
      <c r="AJ25" s="323">
        <v>0</v>
      </c>
    </row>
    <row r="26" spans="1:36" ht="15.75" thickBot="1">
      <c r="A26" s="32" t="s">
        <v>63</v>
      </c>
      <c r="B26" s="70" t="s">
        <v>124</v>
      </c>
      <c r="C26" s="506"/>
      <c r="D26" s="507"/>
      <c r="E26" s="508"/>
      <c r="F26" s="396">
        <v>6</v>
      </c>
      <c r="G26" s="397"/>
      <c r="H26" s="398"/>
      <c r="I26" s="5"/>
      <c r="J26" s="172"/>
      <c r="K26" s="290">
        <v>83</v>
      </c>
      <c r="L26" s="163">
        <v>3</v>
      </c>
      <c r="M26" s="164">
        <v>12</v>
      </c>
      <c r="N26" s="13"/>
      <c r="O26" s="62"/>
      <c r="P26" s="105"/>
      <c r="Q26" s="106"/>
      <c r="R26" s="165"/>
      <c r="S26" s="13">
        <v>30</v>
      </c>
      <c r="T26" s="161"/>
      <c r="U26" s="108">
        <v>38</v>
      </c>
      <c r="V26" s="165"/>
      <c r="W26" s="13"/>
      <c r="X26" s="161"/>
      <c r="Y26" s="13"/>
      <c r="Z26" s="161"/>
      <c r="AA26" s="108">
        <v>42</v>
      </c>
      <c r="AB26" s="29"/>
      <c r="AC26" s="29">
        <v>42</v>
      </c>
      <c r="AD26" s="29"/>
      <c r="AE26" s="29">
        <v>26</v>
      </c>
      <c r="AF26" s="29"/>
      <c r="AG26" s="29"/>
      <c r="AH26" s="305"/>
      <c r="AI26" s="312">
        <v>83</v>
      </c>
      <c r="AJ26" s="323">
        <v>0</v>
      </c>
    </row>
    <row r="27" spans="1:36" ht="26.25" thickBot="1">
      <c r="A27" s="32" t="s">
        <v>82</v>
      </c>
      <c r="B27" s="114" t="s">
        <v>125</v>
      </c>
      <c r="C27" s="408">
        <v>3</v>
      </c>
      <c r="D27" s="409"/>
      <c r="E27" s="410"/>
      <c r="F27" s="408"/>
      <c r="G27" s="409"/>
      <c r="H27" s="410"/>
      <c r="I27" s="242"/>
      <c r="J27" s="41"/>
      <c r="K27" s="178">
        <v>32</v>
      </c>
      <c r="L27" s="179"/>
      <c r="M27" s="180"/>
      <c r="N27" s="109"/>
      <c r="O27" s="110"/>
      <c r="P27" s="319">
        <v>32</v>
      </c>
      <c r="Q27" s="109"/>
      <c r="R27" s="181"/>
      <c r="S27" s="109"/>
      <c r="T27" s="181"/>
      <c r="U27" s="109"/>
      <c r="V27" s="181"/>
      <c r="W27" s="103"/>
      <c r="X27" s="182"/>
      <c r="Y27" s="28"/>
      <c r="Z27" s="183"/>
      <c r="AA27" s="80">
        <v>22</v>
      </c>
      <c r="AB27" s="80"/>
      <c r="AC27" s="80">
        <v>22</v>
      </c>
      <c r="AD27" s="80"/>
      <c r="AE27" s="80">
        <v>10</v>
      </c>
      <c r="AF27" s="80"/>
      <c r="AG27" s="80"/>
      <c r="AH27" s="307"/>
      <c r="AI27" s="311">
        <v>0</v>
      </c>
      <c r="AJ27" s="322">
        <v>32</v>
      </c>
    </row>
    <row r="28" spans="1:36" ht="15.75" thickBot="1">
      <c r="A28" s="32" t="s">
        <v>87</v>
      </c>
      <c r="B28" s="114" t="s">
        <v>91</v>
      </c>
      <c r="C28" s="408">
        <v>8</v>
      </c>
      <c r="D28" s="409"/>
      <c r="E28" s="410"/>
      <c r="F28" s="408"/>
      <c r="G28" s="409"/>
      <c r="H28" s="410"/>
      <c r="I28" s="41"/>
      <c r="J28" s="41"/>
      <c r="K28" s="229">
        <v>56</v>
      </c>
      <c r="L28" s="39"/>
      <c r="M28" s="39"/>
      <c r="N28" s="82"/>
      <c r="O28" s="83"/>
      <c r="P28" s="82"/>
      <c r="Q28" s="82"/>
      <c r="R28" s="175"/>
      <c r="S28" s="82"/>
      <c r="T28" s="175"/>
      <c r="U28" s="231"/>
      <c r="V28" s="175"/>
      <c r="W28" s="320">
        <v>30</v>
      </c>
      <c r="X28" s="177"/>
      <c r="Y28" s="320">
        <v>26</v>
      </c>
      <c r="Z28" s="177"/>
      <c r="AA28" s="41">
        <v>36</v>
      </c>
      <c r="AB28" s="41"/>
      <c r="AC28" s="41">
        <v>36</v>
      </c>
      <c r="AD28" s="41"/>
      <c r="AE28" s="41">
        <v>20</v>
      </c>
      <c r="AF28" s="41"/>
      <c r="AG28" s="230"/>
      <c r="AH28" s="308"/>
      <c r="AI28" s="311">
        <v>0</v>
      </c>
      <c r="AJ28" s="322">
        <v>56</v>
      </c>
    </row>
    <row r="29" spans="1:36" ht="26.25" thickBot="1">
      <c r="A29" s="113" t="s">
        <v>88</v>
      </c>
      <c r="B29" s="38" t="s">
        <v>89</v>
      </c>
      <c r="C29" s="408"/>
      <c r="D29" s="409"/>
      <c r="E29" s="410"/>
      <c r="F29" s="240"/>
      <c r="G29" s="241"/>
      <c r="H29" s="242"/>
      <c r="I29" s="228">
        <v>8</v>
      </c>
      <c r="J29" s="228"/>
      <c r="K29" s="178">
        <v>56</v>
      </c>
      <c r="L29" s="179"/>
      <c r="M29" s="180"/>
      <c r="N29" s="109"/>
      <c r="O29" s="110"/>
      <c r="P29" s="109"/>
      <c r="Q29" s="109"/>
      <c r="R29" s="181"/>
      <c r="S29" s="109"/>
      <c r="T29" s="181"/>
      <c r="U29" s="82"/>
      <c r="V29" s="181"/>
      <c r="W29" s="321">
        <v>30</v>
      </c>
      <c r="X29" s="150"/>
      <c r="Y29" s="324">
        <v>26</v>
      </c>
      <c r="Z29" s="183"/>
      <c r="AA29" s="80">
        <v>36</v>
      </c>
      <c r="AB29" s="80"/>
      <c r="AC29" s="80">
        <v>36</v>
      </c>
      <c r="AD29" s="80"/>
      <c r="AE29" s="80">
        <v>20</v>
      </c>
      <c r="AF29" s="80"/>
      <c r="AG29" s="184"/>
      <c r="AH29" s="307"/>
      <c r="AI29" s="311">
        <v>0</v>
      </c>
      <c r="AJ29" s="322">
        <v>56</v>
      </c>
    </row>
    <row r="30" spans="1:36" ht="26.25" thickBot="1">
      <c r="A30" s="111" t="s">
        <v>90</v>
      </c>
      <c r="B30" s="112" t="s">
        <v>83</v>
      </c>
      <c r="C30" s="408"/>
      <c r="D30" s="409"/>
      <c r="E30" s="410"/>
      <c r="F30" s="117"/>
      <c r="G30" s="118"/>
      <c r="H30" s="264"/>
      <c r="I30" s="41">
        <v>8</v>
      </c>
      <c r="J30" s="41"/>
      <c r="K30" s="173">
        <v>39</v>
      </c>
      <c r="L30" s="174"/>
      <c r="M30" s="39"/>
      <c r="N30" s="82"/>
      <c r="O30" s="83"/>
      <c r="P30" s="82"/>
      <c r="Q30" s="82"/>
      <c r="R30" s="175"/>
      <c r="S30" s="82"/>
      <c r="T30" s="175"/>
      <c r="U30" s="82"/>
      <c r="V30" s="175"/>
      <c r="W30" s="84"/>
      <c r="X30" s="176"/>
      <c r="Y30" s="320">
        <v>39</v>
      </c>
      <c r="Z30" s="177"/>
      <c r="AA30" s="122">
        <v>29</v>
      </c>
      <c r="AB30" s="41"/>
      <c r="AC30" s="41">
        <v>29</v>
      </c>
      <c r="AD30" s="41"/>
      <c r="AE30" s="41">
        <v>10</v>
      </c>
      <c r="AF30" s="41"/>
      <c r="AG30" s="41"/>
      <c r="AH30" s="308"/>
      <c r="AI30" s="311">
        <v>0</v>
      </c>
      <c r="AJ30" s="322">
        <v>39</v>
      </c>
    </row>
    <row r="31" spans="1:36" ht="15.75" thickBot="1">
      <c r="A31" s="570" t="s">
        <v>16</v>
      </c>
      <c r="B31" s="570" t="s">
        <v>17</v>
      </c>
      <c r="C31" s="503"/>
      <c r="D31" s="504"/>
      <c r="E31" s="505"/>
      <c r="F31" s="503"/>
      <c r="G31" s="504"/>
      <c r="H31" s="505"/>
      <c r="I31" s="246"/>
      <c r="J31" s="530"/>
      <c r="K31" s="139">
        <f t="shared" ref="K31:M32" si="5">SUM(K33,K40,K49,K58,K63,K68,K73)</f>
        <v>2652</v>
      </c>
      <c r="L31" s="140">
        <f t="shared" si="5"/>
        <v>30</v>
      </c>
      <c r="M31" s="27">
        <f t="shared" si="5"/>
        <v>126</v>
      </c>
      <c r="N31" s="556"/>
      <c r="O31" s="556"/>
      <c r="P31" s="556">
        <f>SUM(P40,P33,P49,P58,P73)</f>
        <v>256</v>
      </c>
      <c r="Q31" s="556">
        <f>SUM(Q33,Q40,Q49,Q58)</f>
        <v>368</v>
      </c>
      <c r="R31" s="556">
        <f>SUM(R33)</f>
        <v>36</v>
      </c>
      <c r="S31" s="556">
        <f>SUM(S33,S40,S49,S58,S63,S68,S73)</f>
        <v>390</v>
      </c>
      <c r="T31" s="556">
        <f>SUM(T33,T40,T49,T58,T73)</f>
        <v>36</v>
      </c>
      <c r="U31" s="556">
        <f>SUM(U33,U40,U49,U58,U63,U68,U73)</f>
        <v>494</v>
      </c>
      <c r="V31" s="556">
        <f>SUM(V33,V40,V49,V58,V73)</f>
        <v>144</v>
      </c>
      <c r="W31" s="556">
        <f>SUM(W33,W40,W49,W58,W63,W68,W73)</f>
        <v>450</v>
      </c>
      <c r="X31" s="556">
        <f>SUM(X33,X49)</f>
        <v>36</v>
      </c>
      <c r="Y31" s="556">
        <f>SUM(Y33,Y40,Y49,Y58,Y63,Y68,Y73)</f>
        <v>286</v>
      </c>
      <c r="Z31" s="556"/>
      <c r="AA31" s="525">
        <f>SUM(AA33,AA40,AA49,AA58,AA63,AA68,AA73,AA78)</f>
        <v>2374</v>
      </c>
      <c r="AB31" s="556">
        <f t="shared" ref="AB31:AG31" si="6">SUM(AB33,AB40,AB49,AB58,AB73)</f>
        <v>0</v>
      </c>
      <c r="AC31" s="556">
        <f t="shared" si="6"/>
        <v>1098</v>
      </c>
      <c r="AD31" s="556">
        <f t="shared" si="6"/>
        <v>0</v>
      </c>
      <c r="AE31" s="556">
        <f t="shared" si="6"/>
        <v>240</v>
      </c>
      <c r="AF31" s="556">
        <f t="shared" si="6"/>
        <v>0</v>
      </c>
      <c r="AG31" s="556">
        <f t="shared" si="6"/>
        <v>0</v>
      </c>
      <c r="AH31" s="558">
        <v>0</v>
      </c>
      <c r="AI31" s="589">
        <f>SUM(AI33,AI40,AI49,AI58,AI73,AI63,AI68)</f>
        <v>1748</v>
      </c>
      <c r="AJ31" s="589">
        <f>SUM(AJ33,AJ40,AJ49,AJ58,AJ73,AJ63,AJ68)</f>
        <v>904</v>
      </c>
    </row>
    <row r="32" spans="1:36" ht="15.75" thickBot="1">
      <c r="A32" s="571"/>
      <c r="B32" s="571"/>
      <c r="C32" s="478"/>
      <c r="D32" s="479"/>
      <c r="E32" s="480"/>
      <c r="F32" s="478"/>
      <c r="G32" s="479"/>
      <c r="H32" s="480"/>
      <c r="I32" s="247"/>
      <c r="J32" s="531"/>
      <c r="K32" s="139">
        <f t="shared" si="5"/>
        <v>111</v>
      </c>
      <c r="L32" s="140">
        <f t="shared" si="5"/>
        <v>21</v>
      </c>
      <c r="M32" s="27">
        <f t="shared" si="5"/>
        <v>90</v>
      </c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26"/>
      <c r="AB32" s="557"/>
      <c r="AC32" s="557"/>
      <c r="AD32" s="557"/>
      <c r="AE32" s="557"/>
      <c r="AF32" s="557"/>
      <c r="AG32" s="557"/>
      <c r="AH32" s="559"/>
      <c r="AI32" s="589"/>
      <c r="AJ32" s="589"/>
    </row>
    <row r="33" spans="1:38" ht="31.7" customHeight="1" thickBot="1">
      <c r="A33" s="497" t="s">
        <v>28</v>
      </c>
      <c r="B33" s="560" t="s">
        <v>126</v>
      </c>
      <c r="C33" s="562"/>
      <c r="D33" s="563"/>
      <c r="E33" s="564"/>
      <c r="F33" s="492" t="s">
        <v>205</v>
      </c>
      <c r="G33" s="499"/>
      <c r="H33" s="500"/>
      <c r="I33" s="253"/>
      <c r="J33" s="568"/>
      <c r="K33" s="67">
        <f>SUM(K34:K39)</f>
        <v>354</v>
      </c>
      <c r="L33" s="185">
        <v>9</v>
      </c>
      <c r="M33" s="186">
        <v>45</v>
      </c>
      <c r="N33" s="509"/>
      <c r="O33" s="509"/>
      <c r="P33" s="490">
        <f t="shared" ref="P33:Y33" si="7">SUM(P35:P39)</f>
        <v>96</v>
      </c>
      <c r="Q33" s="490">
        <f t="shared" si="7"/>
        <v>138</v>
      </c>
      <c r="R33" s="490">
        <f t="shared" si="7"/>
        <v>36</v>
      </c>
      <c r="S33" s="490">
        <f t="shared" si="7"/>
        <v>30</v>
      </c>
      <c r="T33" s="490">
        <f t="shared" si="7"/>
        <v>0</v>
      </c>
      <c r="U33" s="490">
        <f t="shared" si="7"/>
        <v>0</v>
      </c>
      <c r="V33" s="490">
        <f t="shared" si="7"/>
        <v>0</v>
      </c>
      <c r="W33" s="490">
        <f t="shared" si="7"/>
        <v>0</v>
      </c>
      <c r="X33" s="490">
        <f t="shared" si="7"/>
        <v>0</v>
      </c>
      <c r="Y33" s="490">
        <f t="shared" si="7"/>
        <v>0</v>
      </c>
      <c r="Z33" s="509"/>
      <c r="AA33" s="490">
        <f t="shared" ref="AA33:AH33" si="8">SUM(AA35:AA39)</f>
        <v>274</v>
      </c>
      <c r="AB33" s="490">
        <f t="shared" si="8"/>
        <v>0</v>
      </c>
      <c r="AC33" s="490">
        <f t="shared" si="8"/>
        <v>130</v>
      </c>
      <c r="AD33" s="490">
        <f t="shared" si="8"/>
        <v>0</v>
      </c>
      <c r="AE33" s="490">
        <f t="shared" si="8"/>
        <v>26</v>
      </c>
      <c r="AF33" s="490">
        <f t="shared" si="8"/>
        <v>0</v>
      </c>
      <c r="AG33" s="490">
        <f t="shared" si="8"/>
        <v>0</v>
      </c>
      <c r="AH33" s="492">
        <f t="shared" si="8"/>
        <v>0</v>
      </c>
      <c r="AI33" s="494">
        <v>278</v>
      </c>
      <c r="AJ33" s="494">
        <f>SUM(AJ35:AJ39)</f>
        <v>76</v>
      </c>
    </row>
    <row r="34" spans="1:38" ht="34.700000000000003" customHeight="1" thickBot="1">
      <c r="A34" s="498"/>
      <c r="B34" s="561"/>
      <c r="C34" s="565"/>
      <c r="D34" s="566"/>
      <c r="E34" s="567"/>
      <c r="F34" s="493"/>
      <c r="G34" s="501"/>
      <c r="H34" s="502"/>
      <c r="I34" s="254"/>
      <c r="J34" s="569"/>
      <c r="K34" s="67">
        <f>SUM(L34:M34)</f>
        <v>18</v>
      </c>
      <c r="L34" s="187">
        <v>3</v>
      </c>
      <c r="M34" s="188">
        <v>15</v>
      </c>
      <c r="N34" s="510"/>
      <c r="O34" s="510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510"/>
      <c r="AA34" s="491"/>
      <c r="AB34" s="491"/>
      <c r="AC34" s="491"/>
      <c r="AD34" s="491"/>
      <c r="AE34" s="491"/>
      <c r="AF34" s="491"/>
      <c r="AG34" s="491"/>
      <c r="AH34" s="493"/>
      <c r="AI34" s="494"/>
      <c r="AJ34" s="494"/>
    </row>
    <row r="35" spans="1:38" ht="27" thickBot="1">
      <c r="A35" s="36" t="s">
        <v>29</v>
      </c>
      <c r="B35" s="70" t="s">
        <v>127</v>
      </c>
      <c r="C35" s="387"/>
      <c r="D35" s="388"/>
      <c r="E35" s="389"/>
      <c r="F35" s="411">
        <v>3</v>
      </c>
      <c r="G35" s="412"/>
      <c r="H35" s="413"/>
      <c r="I35" s="245"/>
      <c r="J35" s="141"/>
      <c r="K35" s="66">
        <v>50</v>
      </c>
      <c r="L35" s="163">
        <v>3</v>
      </c>
      <c r="M35" s="164">
        <v>15</v>
      </c>
      <c r="N35" s="108"/>
      <c r="O35" s="62"/>
      <c r="P35" s="108">
        <v>32</v>
      </c>
      <c r="Q35" s="108"/>
      <c r="R35" s="165"/>
      <c r="S35" s="108"/>
      <c r="T35" s="165"/>
      <c r="U35" s="108"/>
      <c r="V35" s="165"/>
      <c r="W35" s="108"/>
      <c r="X35" s="165"/>
      <c r="Y35" s="108"/>
      <c r="Z35" s="165"/>
      <c r="AA35" s="108">
        <v>22</v>
      </c>
      <c r="AB35" s="108"/>
      <c r="AC35" s="108">
        <v>22</v>
      </c>
      <c r="AD35" s="108"/>
      <c r="AE35" s="108">
        <v>10</v>
      </c>
      <c r="AF35" s="108"/>
      <c r="AG35" s="108"/>
      <c r="AH35" s="107"/>
      <c r="AI35" s="311">
        <v>50</v>
      </c>
      <c r="AJ35" s="322">
        <v>0</v>
      </c>
    </row>
    <row r="36" spans="1:38" ht="52.5" thickBot="1">
      <c r="A36" s="36" t="s">
        <v>30</v>
      </c>
      <c r="B36" s="70" t="s">
        <v>128</v>
      </c>
      <c r="C36" s="527"/>
      <c r="D36" s="528"/>
      <c r="E36" s="529"/>
      <c r="F36" s="506">
        <v>4</v>
      </c>
      <c r="G36" s="507"/>
      <c r="H36" s="508"/>
      <c r="I36" s="255"/>
      <c r="J36" s="146"/>
      <c r="K36" s="66">
        <v>96</v>
      </c>
      <c r="L36" s="163">
        <v>3</v>
      </c>
      <c r="M36" s="164">
        <v>15</v>
      </c>
      <c r="N36" s="108"/>
      <c r="O36" s="62"/>
      <c r="P36" s="106">
        <v>32</v>
      </c>
      <c r="Q36" s="318">
        <v>46</v>
      </c>
      <c r="R36" s="165"/>
      <c r="S36" s="106"/>
      <c r="T36" s="165"/>
      <c r="U36" s="106"/>
      <c r="V36" s="165"/>
      <c r="W36" s="106"/>
      <c r="X36" s="165"/>
      <c r="Y36" s="106"/>
      <c r="Z36" s="165"/>
      <c r="AA36" s="108">
        <v>62</v>
      </c>
      <c r="AB36" s="108"/>
      <c r="AC36" s="108">
        <v>62</v>
      </c>
      <c r="AD36" s="108"/>
      <c r="AE36" s="108">
        <v>16</v>
      </c>
      <c r="AF36" s="108"/>
      <c r="AG36" s="108"/>
      <c r="AH36" s="107"/>
      <c r="AI36" s="311">
        <v>50</v>
      </c>
      <c r="AJ36" s="322">
        <v>46</v>
      </c>
    </row>
    <row r="37" spans="1:38" ht="27" thickBot="1">
      <c r="A37" s="36" t="s">
        <v>31</v>
      </c>
      <c r="B37" s="70" t="s">
        <v>129</v>
      </c>
      <c r="C37" s="411">
        <v>4</v>
      </c>
      <c r="D37" s="412"/>
      <c r="E37" s="413"/>
      <c r="F37" s="411"/>
      <c r="G37" s="412"/>
      <c r="H37" s="413"/>
      <c r="I37" s="245"/>
      <c r="J37" s="141"/>
      <c r="K37" s="66">
        <v>46</v>
      </c>
      <c r="L37" s="163"/>
      <c r="M37" s="164"/>
      <c r="N37" s="108"/>
      <c r="O37" s="62"/>
      <c r="P37" s="108"/>
      <c r="Q37" s="108">
        <v>46</v>
      </c>
      <c r="R37" s="165"/>
      <c r="S37" s="106"/>
      <c r="T37" s="165"/>
      <c r="U37" s="108"/>
      <c r="V37" s="161"/>
      <c r="W37" s="108"/>
      <c r="X37" s="161"/>
      <c r="Y37" s="13"/>
      <c r="Z37" s="161"/>
      <c r="AA37" s="108">
        <v>46</v>
      </c>
      <c r="AB37" s="108"/>
      <c r="AC37" s="108">
        <v>46</v>
      </c>
      <c r="AD37" s="108"/>
      <c r="AE37" s="108">
        <v>0</v>
      </c>
      <c r="AF37" s="108"/>
      <c r="AG37" s="108"/>
      <c r="AH37" s="107"/>
      <c r="AI37" s="311">
        <v>46</v>
      </c>
      <c r="AJ37" s="322">
        <v>0</v>
      </c>
    </row>
    <row r="38" spans="1:38" ht="15.75" thickBot="1">
      <c r="A38" s="72" t="s">
        <v>32</v>
      </c>
      <c r="B38" s="73" t="s">
        <v>33</v>
      </c>
      <c r="C38" s="63"/>
      <c r="D38" s="11"/>
      <c r="E38" s="64"/>
      <c r="F38" s="387"/>
      <c r="G38" s="388"/>
      <c r="H38" s="389"/>
      <c r="I38" s="249"/>
      <c r="J38" s="141">
        <v>3</v>
      </c>
      <c r="K38" s="65">
        <v>32</v>
      </c>
      <c r="L38" s="33"/>
      <c r="M38" s="160"/>
      <c r="N38" s="13"/>
      <c r="O38" s="51"/>
      <c r="P38" s="13">
        <v>32</v>
      </c>
      <c r="Q38" s="6"/>
      <c r="R38" s="233"/>
      <c r="S38" s="239"/>
      <c r="T38" s="161"/>
      <c r="U38" s="13"/>
      <c r="V38" s="161"/>
      <c r="W38" s="13"/>
      <c r="X38" s="161"/>
      <c r="Y38" s="239"/>
      <c r="Z38" s="161"/>
      <c r="AA38" s="13">
        <v>32</v>
      </c>
      <c r="AB38" s="13"/>
      <c r="AC38" s="13"/>
      <c r="AD38" s="13"/>
      <c r="AE38" s="13"/>
      <c r="AF38" s="13"/>
      <c r="AG38" s="13"/>
      <c r="AH38" s="12"/>
      <c r="AI38" s="311">
        <v>32</v>
      </c>
      <c r="AJ38" s="322">
        <v>0</v>
      </c>
    </row>
    <row r="39" spans="1:38" ht="15.75" thickBot="1">
      <c r="A39" s="9" t="s">
        <v>34</v>
      </c>
      <c r="B39" s="15" t="s">
        <v>35</v>
      </c>
      <c r="C39" s="63"/>
      <c r="D39" s="11"/>
      <c r="E39" s="64"/>
      <c r="F39" s="387"/>
      <c r="G39" s="388"/>
      <c r="H39" s="389"/>
      <c r="I39" s="249"/>
      <c r="J39" s="141">
        <v>5</v>
      </c>
      <c r="K39" s="68">
        <v>112</v>
      </c>
      <c r="L39" s="33"/>
      <c r="M39" s="160"/>
      <c r="N39" s="13"/>
      <c r="O39" s="13"/>
      <c r="P39" s="13"/>
      <c r="Q39" s="13">
        <v>46</v>
      </c>
      <c r="R39" s="161">
        <v>36</v>
      </c>
      <c r="S39" s="325">
        <v>30</v>
      </c>
      <c r="T39" s="161"/>
      <c r="U39" s="13"/>
      <c r="V39" s="161"/>
      <c r="W39" s="239"/>
      <c r="X39" s="161"/>
      <c r="Y39" s="239"/>
      <c r="Z39" s="161"/>
      <c r="AA39" s="13">
        <v>112</v>
      </c>
      <c r="AB39" s="13"/>
      <c r="AC39" s="13"/>
      <c r="AD39" s="13"/>
      <c r="AE39" s="13"/>
      <c r="AF39" s="13"/>
      <c r="AG39" s="13"/>
      <c r="AH39" s="12"/>
      <c r="AI39" s="311">
        <v>82</v>
      </c>
      <c r="AJ39" s="322">
        <v>30</v>
      </c>
    </row>
    <row r="40" spans="1:38" ht="25.7" customHeight="1" thickBot="1">
      <c r="A40" s="497" t="s">
        <v>36</v>
      </c>
      <c r="B40" s="497" t="s">
        <v>130</v>
      </c>
      <c r="C40" s="492"/>
      <c r="D40" s="499"/>
      <c r="E40" s="500"/>
      <c r="F40" s="492" t="s">
        <v>206</v>
      </c>
      <c r="G40" s="499"/>
      <c r="H40" s="500"/>
      <c r="I40" s="253"/>
      <c r="J40" s="490"/>
      <c r="K40" s="189">
        <f>SUM(K41:K48)</f>
        <v>791</v>
      </c>
      <c r="L40" s="185">
        <v>6</v>
      </c>
      <c r="M40" s="186">
        <v>21</v>
      </c>
      <c r="N40" s="490"/>
      <c r="O40" s="490"/>
      <c r="P40" s="490">
        <f>SUM(P42:P48)</f>
        <v>160</v>
      </c>
      <c r="Q40" s="490">
        <f>SUM(Q42:Q48)</f>
        <v>138</v>
      </c>
      <c r="R40" s="490"/>
      <c r="S40" s="490">
        <f>SUM(S42:S48)</f>
        <v>150</v>
      </c>
      <c r="T40" s="490">
        <f>SUM(T42:T48)</f>
        <v>36</v>
      </c>
      <c r="U40" s="490">
        <f>SUM(U42:U48)</f>
        <v>76</v>
      </c>
      <c r="V40" s="490">
        <f>SUM(V42:V48)</f>
        <v>144</v>
      </c>
      <c r="W40" s="490">
        <f>SUM(W42:W48)</f>
        <v>60</v>
      </c>
      <c r="X40" s="490"/>
      <c r="Y40" s="490">
        <f>SUM(Y42:Y48)</f>
        <v>0</v>
      </c>
      <c r="Z40" s="490"/>
      <c r="AA40" s="523">
        <f t="shared" ref="AA40:AG40" si="9">SUM(AA42:AA48)</f>
        <v>684</v>
      </c>
      <c r="AB40" s="490">
        <f t="shared" si="9"/>
        <v>0</v>
      </c>
      <c r="AC40" s="490">
        <f>SUM(AC42:AC48)</f>
        <v>360</v>
      </c>
      <c r="AD40" s="490">
        <f>SUM(AD42:AD48)</f>
        <v>0</v>
      </c>
      <c r="AE40" s="490">
        <f>SUM(AE42:AE48)</f>
        <v>80</v>
      </c>
      <c r="AF40" s="490">
        <f>SUM(AF42:AF48)</f>
        <v>0</v>
      </c>
      <c r="AG40" s="490">
        <f t="shared" si="9"/>
        <v>0</v>
      </c>
      <c r="AH40" s="492">
        <v>0</v>
      </c>
      <c r="AI40" s="494">
        <v>549</v>
      </c>
      <c r="AJ40" s="494">
        <f>SUM(AJ42:AJ48)</f>
        <v>242</v>
      </c>
    </row>
    <row r="41" spans="1:38" ht="27" customHeight="1" thickBot="1">
      <c r="A41" s="498"/>
      <c r="B41" s="498"/>
      <c r="C41" s="493"/>
      <c r="D41" s="501"/>
      <c r="E41" s="502"/>
      <c r="F41" s="493"/>
      <c r="G41" s="501"/>
      <c r="H41" s="502"/>
      <c r="I41" s="254"/>
      <c r="J41" s="491"/>
      <c r="K41" s="189">
        <f>SUM(L41:M41)</f>
        <v>18</v>
      </c>
      <c r="L41" s="185">
        <v>3</v>
      </c>
      <c r="M41" s="186">
        <v>15</v>
      </c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524"/>
      <c r="AB41" s="491"/>
      <c r="AC41" s="491"/>
      <c r="AD41" s="491"/>
      <c r="AE41" s="491"/>
      <c r="AF41" s="491"/>
      <c r="AG41" s="491"/>
      <c r="AH41" s="493"/>
      <c r="AI41" s="494"/>
      <c r="AJ41" s="494"/>
    </row>
    <row r="42" spans="1:38" ht="39.75" thickBot="1">
      <c r="A42" s="7" t="s">
        <v>37</v>
      </c>
      <c r="B42" s="291" t="s">
        <v>131</v>
      </c>
      <c r="C42" s="411">
        <v>5</v>
      </c>
      <c r="D42" s="412"/>
      <c r="E42" s="413"/>
      <c r="F42" s="411"/>
      <c r="G42" s="412"/>
      <c r="H42" s="413"/>
      <c r="I42" s="245"/>
      <c r="J42" s="146"/>
      <c r="K42" s="167">
        <v>30</v>
      </c>
      <c r="L42" s="168"/>
      <c r="M42" s="169"/>
      <c r="N42" s="108"/>
      <c r="O42" s="108"/>
      <c r="P42" s="108"/>
      <c r="Q42" s="108"/>
      <c r="R42" s="165"/>
      <c r="S42" s="106">
        <v>30</v>
      </c>
      <c r="T42" s="165"/>
      <c r="U42" s="106"/>
      <c r="V42" s="165"/>
      <c r="W42" s="106"/>
      <c r="X42" s="165"/>
      <c r="Y42" s="108"/>
      <c r="Z42" s="165"/>
      <c r="AA42" s="29">
        <v>26</v>
      </c>
      <c r="AB42" s="108"/>
      <c r="AC42" s="108">
        <v>26</v>
      </c>
      <c r="AD42" s="108"/>
      <c r="AE42" s="108">
        <v>4</v>
      </c>
      <c r="AF42" s="108"/>
      <c r="AG42" s="108"/>
      <c r="AH42" s="107"/>
      <c r="AI42" s="311">
        <v>30</v>
      </c>
      <c r="AJ42" s="322">
        <v>0</v>
      </c>
    </row>
    <row r="43" spans="1:38" ht="64.5" thickBot="1">
      <c r="A43" s="7" t="s">
        <v>132</v>
      </c>
      <c r="B43" s="292" t="s">
        <v>133</v>
      </c>
      <c r="C43" s="411">
        <v>3</v>
      </c>
      <c r="D43" s="412"/>
      <c r="E43" s="413"/>
      <c r="F43" s="411">
        <v>5</v>
      </c>
      <c r="G43" s="412"/>
      <c r="H43" s="413"/>
      <c r="I43" s="269"/>
      <c r="J43" s="146"/>
      <c r="K43" s="167">
        <v>149</v>
      </c>
      <c r="L43" s="168">
        <v>3</v>
      </c>
      <c r="M43" s="169">
        <v>6</v>
      </c>
      <c r="N43" s="108"/>
      <c r="O43" s="108"/>
      <c r="P43" s="108">
        <v>64</v>
      </c>
      <c r="Q43" s="318">
        <v>46</v>
      </c>
      <c r="R43" s="165"/>
      <c r="S43" s="318">
        <v>30</v>
      </c>
      <c r="T43" s="165"/>
      <c r="U43" s="106"/>
      <c r="V43" s="165"/>
      <c r="W43" s="106"/>
      <c r="X43" s="165"/>
      <c r="Y43" s="108"/>
      <c r="Z43" s="165"/>
      <c r="AA43" s="29">
        <v>114</v>
      </c>
      <c r="AB43" s="108"/>
      <c r="AC43" s="108">
        <v>114</v>
      </c>
      <c r="AD43" s="108"/>
      <c r="AE43" s="108">
        <v>26</v>
      </c>
      <c r="AF43" s="108"/>
      <c r="AG43" s="108"/>
      <c r="AH43" s="107"/>
      <c r="AI43" s="311">
        <v>73</v>
      </c>
      <c r="AJ43" s="322">
        <v>76</v>
      </c>
    </row>
    <row r="44" spans="1:38" ht="64.5" thickBot="1">
      <c r="A44" s="7" t="s">
        <v>134</v>
      </c>
      <c r="B44" s="293" t="s">
        <v>135</v>
      </c>
      <c r="C44" s="411">
        <v>3</v>
      </c>
      <c r="D44" s="412"/>
      <c r="E44" s="413"/>
      <c r="F44" s="411"/>
      <c r="G44" s="412"/>
      <c r="H44" s="413"/>
      <c r="I44" s="269"/>
      <c r="J44" s="146"/>
      <c r="K44" s="167">
        <v>32</v>
      </c>
      <c r="L44" s="168"/>
      <c r="M44" s="169"/>
      <c r="N44" s="108"/>
      <c r="O44" s="108"/>
      <c r="P44" s="108">
        <v>32</v>
      </c>
      <c r="Q44" s="318"/>
      <c r="R44" s="165"/>
      <c r="S44" s="318"/>
      <c r="T44" s="165"/>
      <c r="U44" s="106"/>
      <c r="V44" s="165"/>
      <c r="W44" s="106"/>
      <c r="X44" s="165"/>
      <c r="Y44" s="108"/>
      <c r="Z44" s="165"/>
      <c r="AA44" s="29">
        <v>26</v>
      </c>
      <c r="AB44" s="108"/>
      <c r="AC44" s="108">
        <v>26</v>
      </c>
      <c r="AD44" s="108"/>
      <c r="AE44" s="108">
        <v>6</v>
      </c>
      <c r="AF44" s="108"/>
      <c r="AG44" s="108"/>
      <c r="AH44" s="107"/>
      <c r="AI44" s="311">
        <v>32</v>
      </c>
      <c r="AJ44" s="322">
        <v>0</v>
      </c>
    </row>
    <row r="45" spans="1:38" ht="65.25" thickBot="1">
      <c r="A45" s="7" t="s">
        <v>136</v>
      </c>
      <c r="B45" s="294" t="s">
        <v>214</v>
      </c>
      <c r="C45" s="527" t="s">
        <v>169</v>
      </c>
      <c r="D45" s="412"/>
      <c r="E45" s="413"/>
      <c r="F45" s="411"/>
      <c r="G45" s="412"/>
      <c r="H45" s="413"/>
      <c r="I45" s="269"/>
      <c r="J45" s="146"/>
      <c r="K45" s="167">
        <v>170</v>
      </c>
      <c r="L45" s="168"/>
      <c r="M45" s="169"/>
      <c r="N45" s="108"/>
      <c r="O45" s="108"/>
      <c r="P45" s="108">
        <v>64</v>
      </c>
      <c r="Q45" s="318">
        <v>46</v>
      </c>
      <c r="R45" s="165"/>
      <c r="S45" s="318">
        <v>60</v>
      </c>
      <c r="T45" s="165"/>
      <c r="U45" s="106"/>
      <c r="V45" s="165"/>
      <c r="W45" s="106"/>
      <c r="X45" s="165"/>
      <c r="Y45" s="108"/>
      <c r="Z45" s="165"/>
      <c r="AA45" s="29">
        <v>138</v>
      </c>
      <c r="AB45" s="108"/>
      <c r="AC45" s="108">
        <v>138</v>
      </c>
      <c r="AD45" s="108"/>
      <c r="AE45" s="108">
        <v>32</v>
      </c>
      <c r="AF45" s="108"/>
      <c r="AG45" s="108"/>
      <c r="AH45" s="107"/>
      <c r="AI45" s="311">
        <v>64</v>
      </c>
      <c r="AJ45" s="322">
        <v>106</v>
      </c>
    </row>
    <row r="46" spans="1:38" ht="64.5" thickBot="1">
      <c r="A46" s="7" t="s">
        <v>137</v>
      </c>
      <c r="B46" s="292" t="s">
        <v>138</v>
      </c>
      <c r="C46" s="411">
        <v>7</v>
      </c>
      <c r="D46" s="412"/>
      <c r="E46" s="413"/>
      <c r="F46" s="411"/>
      <c r="G46" s="412"/>
      <c r="H46" s="413"/>
      <c r="I46" s="269"/>
      <c r="J46" s="146"/>
      <c r="K46" s="167">
        <v>68</v>
      </c>
      <c r="L46" s="168"/>
      <c r="M46" s="169"/>
      <c r="N46" s="108"/>
      <c r="O46" s="108"/>
      <c r="P46" s="108"/>
      <c r="Q46" s="108"/>
      <c r="R46" s="165"/>
      <c r="S46" s="106"/>
      <c r="T46" s="165"/>
      <c r="U46" s="106">
        <v>38</v>
      </c>
      <c r="V46" s="165"/>
      <c r="W46" s="318">
        <v>30</v>
      </c>
      <c r="X46" s="165"/>
      <c r="Y46" s="108"/>
      <c r="Z46" s="165"/>
      <c r="AA46" s="29">
        <v>56</v>
      </c>
      <c r="AB46" s="108"/>
      <c r="AC46" s="108">
        <v>56</v>
      </c>
      <c r="AD46" s="108"/>
      <c r="AE46" s="108">
        <v>12</v>
      </c>
      <c r="AF46" s="108"/>
      <c r="AG46" s="108"/>
      <c r="AH46" s="107"/>
      <c r="AI46" s="311">
        <v>38</v>
      </c>
      <c r="AJ46" s="322">
        <v>30</v>
      </c>
      <c r="AL46" t="s">
        <v>139</v>
      </c>
    </row>
    <row r="47" spans="1:38" ht="15.75" thickBot="1">
      <c r="A47" s="9" t="s">
        <v>38</v>
      </c>
      <c r="B47" s="15" t="s">
        <v>33</v>
      </c>
      <c r="C47" s="37"/>
      <c r="D47" s="35"/>
      <c r="E47" s="34"/>
      <c r="F47" s="411"/>
      <c r="G47" s="412"/>
      <c r="H47" s="413"/>
      <c r="I47" s="244"/>
      <c r="J47" s="146" t="s">
        <v>168</v>
      </c>
      <c r="K47" s="162">
        <v>82</v>
      </c>
      <c r="L47" s="163"/>
      <c r="M47" s="164"/>
      <c r="N47" s="108"/>
      <c r="O47" s="106"/>
      <c r="P47" s="108"/>
      <c r="Q47" s="108">
        <v>46</v>
      </c>
      <c r="R47" s="165"/>
      <c r="S47" s="108"/>
      <c r="T47" s="165"/>
      <c r="U47" s="108"/>
      <c r="V47" s="165">
        <v>36</v>
      </c>
      <c r="W47" s="108"/>
      <c r="X47" s="165"/>
      <c r="Y47" s="108"/>
      <c r="Z47" s="165"/>
      <c r="AA47" s="108">
        <v>82</v>
      </c>
      <c r="AB47" s="108"/>
      <c r="AC47" s="108"/>
      <c r="AD47" s="108"/>
      <c r="AE47" s="108"/>
      <c r="AF47" s="108"/>
      <c r="AG47" s="108"/>
      <c r="AH47" s="107"/>
      <c r="AI47" s="311">
        <v>82</v>
      </c>
      <c r="AJ47" s="322">
        <v>0</v>
      </c>
    </row>
    <row r="48" spans="1:38" ht="15.75" thickBot="1">
      <c r="A48" s="9" t="s">
        <v>39</v>
      </c>
      <c r="B48" s="15" t="s">
        <v>35</v>
      </c>
      <c r="C48" s="37"/>
      <c r="D48" s="35"/>
      <c r="E48" s="34"/>
      <c r="F48" s="411"/>
      <c r="G48" s="412"/>
      <c r="H48" s="413"/>
      <c r="I48" s="244"/>
      <c r="J48" s="146">
        <v>7</v>
      </c>
      <c r="K48" s="162">
        <v>242</v>
      </c>
      <c r="L48" s="163"/>
      <c r="M48" s="164"/>
      <c r="N48" s="108"/>
      <c r="O48" s="106"/>
      <c r="P48" s="108"/>
      <c r="Q48" s="108"/>
      <c r="R48" s="165"/>
      <c r="S48" s="108">
        <v>30</v>
      </c>
      <c r="T48" s="165">
        <v>36</v>
      </c>
      <c r="U48" s="106">
        <v>38</v>
      </c>
      <c r="V48" s="165">
        <v>108</v>
      </c>
      <c r="W48" s="318">
        <v>30</v>
      </c>
      <c r="X48" s="165"/>
      <c r="Y48" s="108"/>
      <c r="Z48" s="165"/>
      <c r="AA48" s="108">
        <v>242</v>
      </c>
      <c r="AB48" s="108"/>
      <c r="AC48" s="108"/>
      <c r="AD48" s="108"/>
      <c r="AE48" s="108"/>
      <c r="AF48" s="108"/>
      <c r="AG48" s="108"/>
      <c r="AH48" s="107"/>
      <c r="AI48" s="311">
        <v>212</v>
      </c>
      <c r="AJ48" s="322">
        <v>30</v>
      </c>
    </row>
    <row r="49" spans="1:36" ht="29.45" customHeight="1" thickBot="1">
      <c r="A49" s="495" t="s">
        <v>40</v>
      </c>
      <c r="B49" s="497" t="s">
        <v>142</v>
      </c>
      <c r="C49" s="492"/>
      <c r="D49" s="499"/>
      <c r="E49" s="500"/>
      <c r="F49" s="492" t="s">
        <v>207</v>
      </c>
      <c r="G49" s="499"/>
      <c r="H49" s="500"/>
      <c r="I49" s="253"/>
      <c r="J49" s="490"/>
      <c r="K49" s="189">
        <f>SUM(K50:K57)</f>
        <v>816</v>
      </c>
      <c r="L49" s="185">
        <v>3</v>
      </c>
      <c r="M49" s="186">
        <v>9</v>
      </c>
      <c r="N49" s="490"/>
      <c r="O49" s="490"/>
      <c r="P49" s="490">
        <f>SUM(P51:P57)</f>
        <v>0</v>
      </c>
      <c r="Q49" s="490">
        <f>SUM(Q51:Q57)</f>
        <v>92</v>
      </c>
      <c r="R49" s="490"/>
      <c r="S49" s="490">
        <f>SUM(S51:S57)</f>
        <v>120</v>
      </c>
      <c r="T49" s="490"/>
      <c r="U49" s="490">
        <f>SUM(U51:U57)</f>
        <v>190</v>
      </c>
      <c r="V49" s="490"/>
      <c r="W49" s="490">
        <f>SUM(W51:W57)</f>
        <v>210</v>
      </c>
      <c r="X49" s="490">
        <f>SUM(X51:X57)</f>
        <v>36</v>
      </c>
      <c r="Y49" s="490">
        <f>SUM(Y51:Y57)</f>
        <v>156</v>
      </c>
      <c r="Z49" s="490"/>
      <c r="AA49" s="523">
        <f t="shared" ref="AA49:AH49" si="10">SUM(AA51:AA57)</f>
        <v>705</v>
      </c>
      <c r="AB49" s="490">
        <f t="shared" si="10"/>
        <v>0</v>
      </c>
      <c r="AC49" s="490">
        <f>SUM(AC51:AC57)</f>
        <v>451</v>
      </c>
      <c r="AD49" s="490">
        <f>SUM(AD51:AD57)</f>
        <v>0</v>
      </c>
      <c r="AE49" s="490">
        <f>SUM(AE51:AE57)</f>
        <v>99</v>
      </c>
      <c r="AF49" s="490">
        <f>SUM(AF51:AF57)</f>
        <v>0</v>
      </c>
      <c r="AG49" s="490">
        <f t="shared" si="10"/>
        <v>0</v>
      </c>
      <c r="AH49" s="492">
        <f t="shared" si="10"/>
        <v>0</v>
      </c>
      <c r="AI49" s="494">
        <v>534</v>
      </c>
      <c r="AJ49" s="494">
        <f>SUM(AJ51:AJ57)</f>
        <v>282</v>
      </c>
    </row>
    <row r="50" spans="1:36" ht="29.45" customHeight="1" thickBot="1">
      <c r="A50" s="496"/>
      <c r="B50" s="498"/>
      <c r="C50" s="493"/>
      <c r="D50" s="501"/>
      <c r="E50" s="502"/>
      <c r="F50" s="493"/>
      <c r="G50" s="501"/>
      <c r="H50" s="502"/>
      <c r="I50" s="254"/>
      <c r="J50" s="491"/>
      <c r="K50" s="189">
        <v>12</v>
      </c>
      <c r="L50" s="185">
        <v>3</v>
      </c>
      <c r="M50" s="186">
        <v>9</v>
      </c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524"/>
      <c r="AB50" s="491"/>
      <c r="AC50" s="491"/>
      <c r="AD50" s="491"/>
      <c r="AE50" s="491"/>
      <c r="AF50" s="491"/>
      <c r="AG50" s="491"/>
      <c r="AH50" s="493"/>
      <c r="AI50" s="494"/>
      <c r="AJ50" s="494"/>
    </row>
    <row r="51" spans="1:36" ht="39" thickBot="1">
      <c r="A51" s="7" t="s">
        <v>41</v>
      </c>
      <c r="B51" s="298" t="s">
        <v>143</v>
      </c>
      <c r="C51" s="527" t="s">
        <v>110</v>
      </c>
      <c r="D51" s="412"/>
      <c r="E51" s="413"/>
      <c r="F51" s="243"/>
      <c r="G51" s="244"/>
      <c r="H51" s="245"/>
      <c r="I51" s="244"/>
      <c r="J51" s="146"/>
      <c r="K51" s="167">
        <v>170</v>
      </c>
      <c r="L51" s="168"/>
      <c r="M51" s="169"/>
      <c r="N51" s="108"/>
      <c r="O51" s="108"/>
      <c r="P51" s="108"/>
      <c r="Q51" s="108">
        <v>46</v>
      </c>
      <c r="R51" s="165"/>
      <c r="S51" s="108">
        <v>30</v>
      </c>
      <c r="T51" s="165"/>
      <c r="U51" s="108">
        <v>38</v>
      </c>
      <c r="V51" s="165"/>
      <c r="W51" s="318">
        <v>30</v>
      </c>
      <c r="X51" s="165"/>
      <c r="Y51" s="318">
        <v>26</v>
      </c>
      <c r="Z51" s="165"/>
      <c r="AA51" s="29">
        <v>138</v>
      </c>
      <c r="AB51" s="108"/>
      <c r="AC51" s="108">
        <v>138</v>
      </c>
      <c r="AD51" s="108"/>
      <c r="AE51" s="108">
        <v>32</v>
      </c>
      <c r="AF51" s="108"/>
      <c r="AG51" s="108"/>
      <c r="AH51" s="107"/>
      <c r="AI51" s="311">
        <v>114</v>
      </c>
      <c r="AJ51" s="322">
        <v>56</v>
      </c>
    </row>
    <row r="52" spans="1:36" ht="52.5" thickBot="1">
      <c r="A52" s="7" t="s">
        <v>42</v>
      </c>
      <c r="B52" s="294" t="s">
        <v>144</v>
      </c>
      <c r="C52" s="267"/>
      <c r="D52" s="268">
        <v>8</v>
      </c>
      <c r="E52" s="269"/>
      <c r="F52" s="411"/>
      <c r="G52" s="412"/>
      <c r="H52" s="413"/>
      <c r="I52" s="245"/>
      <c r="J52" s="190"/>
      <c r="K52" s="167">
        <v>154</v>
      </c>
      <c r="L52" s="168"/>
      <c r="M52" s="169"/>
      <c r="N52" s="108"/>
      <c r="O52" s="108"/>
      <c r="P52" s="106"/>
      <c r="Q52" s="106"/>
      <c r="R52" s="165"/>
      <c r="S52" s="106">
        <v>30</v>
      </c>
      <c r="T52" s="165"/>
      <c r="U52" s="300">
        <v>38</v>
      </c>
      <c r="V52" s="232"/>
      <c r="W52" s="196">
        <v>60</v>
      </c>
      <c r="X52" s="191"/>
      <c r="Y52" s="326">
        <v>26</v>
      </c>
      <c r="Z52" s="191"/>
      <c r="AA52" s="29">
        <v>126</v>
      </c>
      <c r="AB52" s="108"/>
      <c r="AC52" s="108">
        <v>126</v>
      </c>
      <c r="AD52" s="108"/>
      <c r="AE52" s="108">
        <v>28</v>
      </c>
      <c r="AF52" s="108"/>
      <c r="AG52" s="108"/>
      <c r="AH52" s="107"/>
      <c r="AI52" s="311">
        <v>98</v>
      </c>
      <c r="AJ52" s="322">
        <v>56</v>
      </c>
    </row>
    <row r="53" spans="1:36" ht="39.75" thickBot="1">
      <c r="A53" s="7" t="s">
        <v>145</v>
      </c>
      <c r="B53" s="294" t="s">
        <v>146</v>
      </c>
      <c r="C53" s="411">
        <v>8</v>
      </c>
      <c r="D53" s="412"/>
      <c r="E53" s="413"/>
      <c r="F53" s="267"/>
      <c r="G53" s="268"/>
      <c r="H53" s="269"/>
      <c r="I53" s="268"/>
      <c r="J53" s="190"/>
      <c r="K53" s="167">
        <v>94</v>
      </c>
      <c r="L53" s="168"/>
      <c r="M53" s="169"/>
      <c r="N53" s="108"/>
      <c r="O53" s="108"/>
      <c r="P53" s="106"/>
      <c r="Q53" s="108"/>
      <c r="R53" s="165"/>
      <c r="S53" s="108"/>
      <c r="T53" s="301"/>
      <c r="U53" s="40">
        <v>38</v>
      </c>
      <c r="V53" s="302"/>
      <c r="W53" s="39">
        <v>30</v>
      </c>
      <c r="X53" s="297"/>
      <c r="Y53" s="319">
        <v>26</v>
      </c>
      <c r="Z53" s="297"/>
      <c r="AA53" s="29">
        <v>78</v>
      </c>
      <c r="AB53" s="108"/>
      <c r="AC53" s="108">
        <v>78</v>
      </c>
      <c r="AD53" s="108"/>
      <c r="AE53" s="108">
        <v>16</v>
      </c>
      <c r="AF53" s="108"/>
      <c r="AG53" s="108"/>
      <c r="AH53" s="107"/>
      <c r="AI53" s="311">
        <v>68</v>
      </c>
      <c r="AJ53" s="322">
        <v>26</v>
      </c>
    </row>
    <row r="54" spans="1:36" ht="39.75" thickBot="1">
      <c r="A54" s="7" t="s">
        <v>147</v>
      </c>
      <c r="B54" s="294" t="s">
        <v>148</v>
      </c>
      <c r="C54" s="267"/>
      <c r="D54" s="268">
        <v>8</v>
      </c>
      <c r="E54" s="269"/>
      <c r="F54" s="267"/>
      <c r="G54" s="268"/>
      <c r="H54" s="269"/>
      <c r="I54" s="268"/>
      <c r="J54" s="190"/>
      <c r="K54" s="167">
        <v>56</v>
      </c>
      <c r="L54" s="168"/>
      <c r="M54" s="169"/>
      <c r="N54" s="108"/>
      <c r="O54" s="108"/>
      <c r="P54" s="106"/>
      <c r="Q54" s="108"/>
      <c r="R54" s="165"/>
      <c r="S54" s="108"/>
      <c r="T54" s="165"/>
      <c r="U54" s="62"/>
      <c r="V54" s="303"/>
      <c r="W54" s="105">
        <v>30</v>
      </c>
      <c r="X54" s="303"/>
      <c r="Y54" s="318">
        <v>26</v>
      </c>
      <c r="Z54" s="297"/>
      <c r="AA54" s="29">
        <v>47</v>
      </c>
      <c r="AB54" s="108"/>
      <c r="AC54" s="108">
        <v>47</v>
      </c>
      <c r="AD54" s="108"/>
      <c r="AE54" s="108">
        <v>9</v>
      </c>
      <c r="AF54" s="108"/>
      <c r="AG54" s="108"/>
      <c r="AH54" s="107"/>
      <c r="AI54" s="311">
        <v>30</v>
      </c>
      <c r="AJ54" s="322">
        <v>26</v>
      </c>
    </row>
    <row r="55" spans="1:36" ht="27" thickBot="1">
      <c r="A55" s="7" t="s">
        <v>149</v>
      </c>
      <c r="B55" s="299" t="s">
        <v>76</v>
      </c>
      <c r="C55" s="267"/>
      <c r="D55" s="268">
        <v>5</v>
      </c>
      <c r="E55" s="269"/>
      <c r="F55" s="267"/>
      <c r="G55" s="268"/>
      <c r="H55" s="269"/>
      <c r="I55" s="268"/>
      <c r="J55" s="190"/>
      <c r="K55" s="167">
        <v>76</v>
      </c>
      <c r="L55" s="168"/>
      <c r="M55" s="169"/>
      <c r="N55" s="108"/>
      <c r="O55" s="108"/>
      <c r="P55" s="106"/>
      <c r="Q55" s="106">
        <v>46</v>
      </c>
      <c r="R55" s="165"/>
      <c r="S55" s="318">
        <v>30</v>
      </c>
      <c r="T55" s="165"/>
      <c r="U55" s="108"/>
      <c r="V55" s="165"/>
      <c r="W55" s="108"/>
      <c r="X55" s="165"/>
      <c r="Y55" s="318"/>
      <c r="Z55" s="297"/>
      <c r="AA55" s="29">
        <v>62</v>
      </c>
      <c r="AB55" s="108"/>
      <c r="AC55" s="108">
        <v>62</v>
      </c>
      <c r="AD55" s="108"/>
      <c r="AE55" s="108">
        <v>14</v>
      </c>
      <c r="AF55" s="108"/>
      <c r="AG55" s="108"/>
      <c r="AH55" s="107"/>
      <c r="AI55" s="311">
        <v>46</v>
      </c>
      <c r="AJ55" s="322">
        <v>30</v>
      </c>
    </row>
    <row r="56" spans="1:36" ht="15.75" thickBot="1">
      <c r="A56" s="9" t="s">
        <v>43</v>
      </c>
      <c r="B56" s="15" t="s">
        <v>33</v>
      </c>
      <c r="C56" s="37"/>
      <c r="D56" s="35"/>
      <c r="E56" s="34"/>
      <c r="F56" s="243"/>
      <c r="G56" s="244"/>
      <c r="H56" s="245"/>
      <c r="I56" s="244"/>
      <c r="J56" s="146">
        <v>6</v>
      </c>
      <c r="K56" s="162">
        <v>68</v>
      </c>
      <c r="L56" s="163"/>
      <c r="M56" s="164"/>
      <c r="N56" s="108"/>
      <c r="O56" s="108"/>
      <c r="P56" s="108"/>
      <c r="Q56" s="105"/>
      <c r="R56" s="166"/>
      <c r="S56" s="106">
        <v>30</v>
      </c>
      <c r="T56" s="165"/>
      <c r="U56" s="106">
        <v>38</v>
      </c>
      <c r="V56" s="165"/>
      <c r="W56" s="106"/>
      <c r="X56" s="165"/>
      <c r="Y56" s="318"/>
      <c r="Z56" s="165"/>
      <c r="AA56" s="108">
        <v>68</v>
      </c>
      <c r="AB56" s="108"/>
      <c r="AC56" s="108"/>
      <c r="AD56" s="108"/>
      <c r="AE56" s="108"/>
      <c r="AF56" s="108"/>
      <c r="AG56" s="108"/>
      <c r="AH56" s="107"/>
      <c r="AI56" s="311">
        <v>68</v>
      </c>
      <c r="AJ56" s="322">
        <v>0</v>
      </c>
    </row>
    <row r="57" spans="1:36" ht="15.75" thickBot="1">
      <c r="A57" s="9" t="s">
        <v>44</v>
      </c>
      <c r="B57" s="15" t="s">
        <v>35</v>
      </c>
      <c r="C57" s="37"/>
      <c r="D57" s="35"/>
      <c r="E57" s="34"/>
      <c r="F57" s="243"/>
      <c r="G57" s="244"/>
      <c r="H57" s="245"/>
      <c r="I57" s="244"/>
      <c r="J57" s="146">
        <v>8</v>
      </c>
      <c r="K57" s="162">
        <v>186</v>
      </c>
      <c r="L57" s="163"/>
      <c r="M57" s="164"/>
      <c r="N57" s="108"/>
      <c r="O57" s="108"/>
      <c r="P57" s="108"/>
      <c r="Q57" s="108"/>
      <c r="R57" s="165"/>
      <c r="S57" s="106"/>
      <c r="T57" s="165"/>
      <c r="U57" s="106">
        <v>38</v>
      </c>
      <c r="V57" s="165"/>
      <c r="W57" s="106">
        <v>60</v>
      </c>
      <c r="X57" s="303">
        <v>36</v>
      </c>
      <c r="Y57" s="318">
        <v>52</v>
      </c>
      <c r="Z57" s="165"/>
      <c r="AA57" s="108">
        <v>186</v>
      </c>
      <c r="AB57" s="108"/>
      <c r="AC57" s="108"/>
      <c r="AD57" s="108"/>
      <c r="AE57" s="108"/>
      <c r="AF57" s="108"/>
      <c r="AG57" s="108"/>
      <c r="AH57" s="107"/>
      <c r="AI57" s="311">
        <v>98</v>
      </c>
      <c r="AJ57" s="322">
        <v>88</v>
      </c>
    </row>
    <row r="58" spans="1:36" ht="29.45" customHeight="1" thickBot="1">
      <c r="A58" s="495" t="s">
        <v>150</v>
      </c>
      <c r="B58" s="497" t="s">
        <v>151</v>
      </c>
      <c r="C58" s="492"/>
      <c r="D58" s="499"/>
      <c r="E58" s="500"/>
      <c r="F58" s="492" t="s">
        <v>207</v>
      </c>
      <c r="G58" s="499"/>
      <c r="H58" s="500"/>
      <c r="I58" s="253"/>
      <c r="J58" s="490"/>
      <c r="K58" s="147">
        <f>SUM(K59:K62)</f>
        <v>200</v>
      </c>
      <c r="L58" s="187">
        <v>3</v>
      </c>
      <c r="M58" s="188">
        <v>9</v>
      </c>
      <c r="N58" s="490"/>
      <c r="O58" s="490"/>
      <c r="P58" s="490"/>
      <c r="Q58" s="490"/>
      <c r="R58" s="490"/>
      <c r="S58" s="490">
        <f>SUM(S60:S62)</f>
        <v>0</v>
      </c>
      <c r="T58" s="490"/>
      <c r="U58" s="490">
        <f>SUM(U60:U62)</f>
        <v>76</v>
      </c>
      <c r="V58" s="490"/>
      <c r="W58" s="490">
        <f>SUM(W60:W62)</f>
        <v>60</v>
      </c>
      <c r="X58" s="490"/>
      <c r="Y58" s="490">
        <f>SUM(Y60:Y62)</f>
        <v>52</v>
      </c>
      <c r="Z58" s="490"/>
      <c r="AA58" s="490">
        <f t="shared" ref="AA58:AG58" si="11">SUM(AA60:AA62)</f>
        <v>171</v>
      </c>
      <c r="AB58" s="490">
        <f t="shared" si="11"/>
        <v>0</v>
      </c>
      <c r="AC58" s="490">
        <f>SUM(AC60:AC62)</f>
        <v>77</v>
      </c>
      <c r="AD58" s="490">
        <f>SUM(AD60:AD62)</f>
        <v>0</v>
      </c>
      <c r="AE58" s="490">
        <f>SUM(AE60:AE62)</f>
        <v>17</v>
      </c>
      <c r="AF58" s="490">
        <f>SUM(AF60:AF62)</f>
        <v>0</v>
      </c>
      <c r="AG58" s="490">
        <f t="shared" si="11"/>
        <v>0</v>
      </c>
      <c r="AH58" s="492"/>
      <c r="AI58" s="494">
        <v>148</v>
      </c>
      <c r="AJ58" s="494">
        <f>SUM(AJ60:AJ62)</f>
        <v>52</v>
      </c>
    </row>
    <row r="59" spans="1:36" ht="20.45" customHeight="1" thickBot="1">
      <c r="A59" s="496"/>
      <c r="B59" s="498"/>
      <c r="C59" s="493"/>
      <c r="D59" s="501"/>
      <c r="E59" s="502"/>
      <c r="F59" s="493"/>
      <c r="G59" s="501"/>
      <c r="H59" s="502"/>
      <c r="I59" s="254"/>
      <c r="J59" s="491"/>
      <c r="K59" s="147">
        <v>12</v>
      </c>
      <c r="L59" s="187">
        <v>3</v>
      </c>
      <c r="M59" s="188">
        <v>9</v>
      </c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3"/>
      <c r="AI59" s="494"/>
      <c r="AJ59" s="494"/>
    </row>
    <row r="60" spans="1:36" ht="39.75" thickBot="1">
      <c r="A60" s="7" t="s">
        <v>45</v>
      </c>
      <c r="B60" s="15" t="s">
        <v>152</v>
      </c>
      <c r="C60" s="411" t="s">
        <v>110</v>
      </c>
      <c r="D60" s="412"/>
      <c r="E60" s="413"/>
      <c r="F60" s="243"/>
      <c r="G60" s="244"/>
      <c r="H60" s="245"/>
      <c r="I60" s="244"/>
      <c r="J60" s="146"/>
      <c r="K60" s="162">
        <v>94</v>
      </c>
      <c r="L60" s="163"/>
      <c r="M60" s="164"/>
      <c r="N60" s="108"/>
      <c r="O60" s="108"/>
      <c r="P60" s="108"/>
      <c r="Q60" s="108"/>
      <c r="R60" s="165"/>
      <c r="S60" s="108"/>
      <c r="T60" s="165"/>
      <c r="U60" s="108">
        <v>38</v>
      </c>
      <c r="V60" s="165"/>
      <c r="W60" s="108">
        <v>30</v>
      </c>
      <c r="X60" s="165"/>
      <c r="Y60" s="318">
        <v>26</v>
      </c>
      <c r="Z60" s="165"/>
      <c r="AA60" s="108">
        <v>77</v>
      </c>
      <c r="AB60" s="108"/>
      <c r="AC60" s="108">
        <v>77</v>
      </c>
      <c r="AD60" s="108"/>
      <c r="AE60" s="108">
        <v>17</v>
      </c>
      <c r="AF60" s="108"/>
      <c r="AG60" s="108"/>
      <c r="AH60" s="107"/>
      <c r="AI60" s="311">
        <v>68</v>
      </c>
      <c r="AJ60" s="322">
        <v>26</v>
      </c>
    </row>
    <row r="61" spans="1:36" ht="15.75" thickBot="1">
      <c r="A61" s="9" t="s">
        <v>46</v>
      </c>
      <c r="B61" s="15" t="s">
        <v>33</v>
      </c>
      <c r="C61" s="37"/>
      <c r="D61" s="35"/>
      <c r="E61" s="34"/>
      <c r="F61" s="267"/>
      <c r="G61" s="268"/>
      <c r="H61" s="269"/>
      <c r="I61" s="244"/>
      <c r="J61" s="146">
        <v>6</v>
      </c>
      <c r="K61" s="162">
        <v>38</v>
      </c>
      <c r="L61" s="163"/>
      <c r="M61" s="164"/>
      <c r="N61" s="108"/>
      <c r="O61" s="108"/>
      <c r="P61" s="108"/>
      <c r="Q61" s="108"/>
      <c r="R61" s="165"/>
      <c r="S61" s="106"/>
      <c r="T61" s="165"/>
      <c r="U61" s="106">
        <v>38</v>
      </c>
      <c r="V61" s="165"/>
      <c r="W61" s="106"/>
      <c r="X61" s="165"/>
      <c r="Y61" s="318"/>
      <c r="Z61" s="165"/>
      <c r="AA61" s="108">
        <v>38</v>
      </c>
      <c r="AB61" s="108"/>
      <c r="AC61" s="108"/>
      <c r="AD61" s="108"/>
      <c r="AE61" s="108"/>
      <c r="AF61" s="108"/>
      <c r="AG61" s="108"/>
      <c r="AH61" s="107"/>
      <c r="AI61" s="311">
        <v>38</v>
      </c>
      <c r="AJ61" s="322">
        <v>0</v>
      </c>
    </row>
    <row r="62" spans="1:36" ht="15.75" thickBot="1">
      <c r="A62" s="9" t="s">
        <v>47</v>
      </c>
      <c r="B62" s="15" t="s">
        <v>35</v>
      </c>
      <c r="C62" s="37"/>
      <c r="D62" s="35"/>
      <c r="E62" s="34"/>
      <c r="F62" s="267"/>
      <c r="G62" s="268"/>
      <c r="H62" s="269"/>
      <c r="I62" s="244"/>
      <c r="J62" s="146">
        <v>8</v>
      </c>
      <c r="K62" s="162">
        <v>56</v>
      </c>
      <c r="L62" s="163"/>
      <c r="M62" s="164"/>
      <c r="N62" s="108"/>
      <c r="O62" s="108"/>
      <c r="P62" s="108"/>
      <c r="Q62" s="108"/>
      <c r="R62" s="165"/>
      <c r="S62" s="106"/>
      <c r="T62" s="165"/>
      <c r="U62" s="106"/>
      <c r="V62" s="165"/>
      <c r="W62" s="106">
        <v>30</v>
      </c>
      <c r="X62" s="165"/>
      <c r="Y62" s="318">
        <v>26</v>
      </c>
      <c r="Z62" s="165"/>
      <c r="AA62" s="108">
        <v>56</v>
      </c>
      <c r="AB62" s="108"/>
      <c r="AC62" s="108"/>
      <c r="AD62" s="108"/>
      <c r="AE62" s="108"/>
      <c r="AF62" s="108"/>
      <c r="AG62" s="108"/>
      <c r="AH62" s="107"/>
      <c r="AI62" s="311">
        <v>30</v>
      </c>
      <c r="AJ62" s="322">
        <v>26</v>
      </c>
    </row>
    <row r="63" spans="1:36" ht="34.35" customHeight="1" thickBot="1">
      <c r="A63" s="495" t="s">
        <v>153</v>
      </c>
      <c r="B63" s="497" t="s">
        <v>154</v>
      </c>
      <c r="C63" s="492"/>
      <c r="D63" s="499"/>
      <c r="E63" s="500"/>
      <c r="F63" s="492" t="s">
        <v>208</v>
      </c>
      <c r="G63" s="499"/>
      <c r="H63" s="500"/>
      <c r="I63" s="273"/>
      <c r="J63" s="490"/>
      <c r="K63" s="147">
        <f>SUM(K64:K67)</f>
        <v>157</v>
      </c>
      <c r="L63" s="274">
        <v>3</v>
      </c>
      <c r="M63" s="271">
        <v>18</v>
      </c>
      <c r="N63" s="490"/>
      <c r="O63" s="490"/>
      <c r="P63" s="490"/>
      <c r="Q63" s="490"/>
      <c r="R63" s="490"/>
      <c r="S63" s="490">
        <f>SUM(S65:S67)</f>
        <v>60</v>
      </c>
      <c r="T63" s="490"/>
      <c r="U63" s="490">
        <f>SUM(U65:U67)</f>
        <v>76</v>
      </c>
      <c r="V63" s="490"/>
      <c r="W63" s="490">
        <f>SUM(W65:W67)</f>
        <v>0</v>
      </c>
      <c r="X63" s="490"/>
      <c r="Y63" s="490">
        <f>SUM(Y65:Y67)</f>
        <v>0</v>
      </c>
      <c r="Z63" s="490"/>
      <c r="AA63" s="490">
        <f t="shared" ref="AA63:AB63" si="12">SUM(AA65:AA67)</f>
        <v>124</v>
      </c>
      <c r="AB63" s="490">
        <f t="shared" si="12"/>
        <v>0</v>
      </c>
      <c r="AC63" s="490">
        <f>SUM(AC65:AC67)</f>
        <v>56</v>
      </c>
      <c r="AD63" s="490">
        <f>SUM(AD65:AD67)</f>
        <v>0</v>
      </c>
      <c r="AE63" s="490">
        <f>SUM(AE65:AE67)</f>
        <v>12</v>
      </c>
      <c r="AF63" s="490">
        <f>SUM(AF65:AF67)</f>
        <v>0</v>
      </c>
      <c r="AG63" s="490">
        <f t="shared" ref="AG63" si="13">SUM(AG65:AG67)</f>
        <v>0</v>
      </c>
      <c r="AH63" s="492"/>
      <c r="AI63" s="494">
        <v>119</v>
      </c>
      <c r="AJ63" s="494">
        <f>SUM(AJ65:AJ67)</f>
        <v>38</v>
      </c>
    </row>
    <row r="64" spans="1:36" ht="37.35" customHeight="1" thickBot="1">
      <c r="A64" s="496"/>
      <c r="B64" s="498"/>
      <c r="C64" s="493"/>
      <c r="D64" s="501"/>
      <c r="E64" s="502"/>
      <c r="F64" s="493"/>
      <c r="G64" s="501"/>
      <c r="H64" s="502"/>
      <c r="I64" s="275"/>
      <c r="J64" s="491"/>
      <c r="K64" s="147">
        <v>21</v>
      </c>
      <c r="L64" s="274">
        <v>3</v>
      </c>
      <c r="M64" s="271">
        <v>18</v>
      </c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3"/>
      <c r="AI64" s="494"/>
      <c r="AJ64" s="494"/>
    </row>
    <row r="65" spans="1:36" ht="65.25" thickBot="1">
      <c r="A65" s="7" t="s">
        <v>106</v>
      </c>
      <c r="B65" s="294" t="s">
        <v>155</v>
      </c>
      <c r="C65" s="411">
        <v>6</v>
      </c>
      <c r="D65" s="412"/>
      <c r="E65" s="413"/>
      <c r="F65" s="267"/>
      <c r="G65" s="268"/>
      <c r="H65" s="269"/>
      <c r="I65" s="268"/>
      <c r="J65" s="146"/>
      <c r="K65" s="162">
        <v>68</v>
      </c>
      <c r="L65" s="163"/>
      <c r="M65" s="164"/>
      <c r="N65" s="108"/>
      <c r="O65" s="108"/>
      <c r="P65" s="108"/>
      <c r="Q65" s="108"/>
      <c r="R65" s="165"/>
      <c r="S65" s="108">
        <v>30</v>
      </c>
      <c r="T65" s="165"/>
      <c r="U65" s="318">
        <v>38</v>
      </c>
      <c r="V65" s="165"/>
      <c r="W65" s="108"/>
      <c r="X65" s="165"/>
      <c r="Y65" s="106"/>
      <c r="Z65" s="165"/>
      <c r="AA65" s="108">
        <v>56</v>
      </c>
      <c r="AB65" s="108"/>
      <c r="AC65" s="108">
        <v>56</v>
      </c>
      <c r="AD65" s="108"/>
      <c r="AE65" s="108">
        <v>12</v>
      </c>
      <c r="AF65" s="108"/>
      <c r="AG65" s="108"/>
      <c r="AH65" s="107"/>
      <c r="AI65" s="311">
        <v>30</v>
      </c>
      <c r="AJ65" s="322">
        <v>38</v>
      </c>
    </row>
    <row r="66" spans="1:36" ht="15.75" thickBot="1">
      <c r="A66" s="9" t="s">
        <v>107</v>
      </c>
      <c r="B66" s="15" t="s">
        <v>33</v>
      </c>
      <c r="C66" s="267"/>
      <c r="D66" s="268"/>
      <c r="E66" s="269"/>
      <c r="F66" s="411"/>
      <c r="G66" s="412"/>
      <c r="H66" s="413"/>
      <c r="I66" s="268"/>
      <c r="J66" s="146">
        <v>5</v>
      </c>
      <c r="K66" s="162">
        <v>30</v>
      </c>
      <c r="L66" s="163"/>
      <c r="M66" s="164"/>
      <c r="N66" s="108"/>
      <c r="O66" s="108"/>
      <c r="P66" s="108"/>
      <c r="Q66" s="108"/>
      <c r="R66" s="165"/>
      <c r="S66" s="106">
        <v>30</v>
      </c>
      <c r="T66" s="165"/>
      <c r="U66" s="106"/>
      <c r="V66" s="165"/>
      <c r="W66" s="106"/>
      <c r="X66" s="165"/>
      <c r="Y66" s="106"/>
      <c r="Z66" s="165"/>
      <c r="AA66" s="108">
        <v>30</v>
      </c>
      <c r="AB66" s="108"/>
      <c r="AC66" s="108"/>
      <c r="AD66" s="108"/>
      <c r="AE66" s="108"/>
      <c r="AF66" s="108"/>
      <c r="AG66" s="108"/>
      <c r="AH66" s="107"/>
      <c r="AI66" s="311">
        <v>30</v>
      </c>
      <c r="AJ66" s="322">
        <v>0</v>
      </c>
    </row>
    <row r="67" spans="1:36" ht="15.75" thickBot="1">
      <c r="A67" s="9" t="s">
        <v>108</v>
      </c>
      <c r="B67" s="15" t="s">
        <v>35</v>
      </c>
      <c r="C67" s="267"/>
      <c r="D67" s="268"/>
      <c r="E67" s="269"/>
      <c r="F67" s="411"/>
      <c r="G67" s="412"/>
      <c r="H67" s="413"/>
      <c r="I67" s="268"/>
      <c r="J67" s="146">
        <v>6</v>
      </c>
      <c r="K67" s="162">
        <v>38</v>
      </c>
      <c r="L67" s="163"/>
      <c r="M67" s="164"/>
      <c r="N67" s="108"/>
      <c r="O67" s="108"/>
      <c r="P67" s="108"/>
      <c r="Q67" s="108"/>
      <c r="R67" s="165"/>
      <c r="S67" s="106"/>
      <c r="T67" s="165"/>
      <c r="U67" s="106">
        <v>38</v>
      </c>
      <c r="V67" s="165"/>
      <c r="W67" s="106"/>
      <c r="X67" s="165"/>
      <c r="Y67" s="106"/>
      <c r="Z67" s="165"/>
      <c r="AA67" s="108">
        <v>38</v>
      </c>
      <c r="AB67" s="108"/>
      <c r="AC67" s="108"/>
      <c r="AD67" s="108"/>
      <c r="AE67" s="108"/>
      <c r="AF67" s="108"/>
      <c r="AG67" s="108"/>
      <c r="AH67" s="107"/>
      <c r="AI67" s="311">
        <v>38</v>
      </c>
      <c r="AJ67" s="322">
        <v>0</v>
      </c>
    </row>
    <row r="68" spans="1:36" ht="58.7" customHeight="1" thickBot="1">
      <c r="A68" s="495" t="s">
        <v>156</v>
      </c>
      <c r="B68" s="497" t="s">
        <v>160</v>
      </c>
      <c r="C68" s="492"/>
      <c r="D68" s="499"/>
      <c r="E68" s="500"/>
      <c r="F68" s="492" t="s">
        <v>207</v>
      </c>
      <c r="G68" s="499"/>
      <c r="H68" s="500"/>
      <c r="I68" s="273"/>
      <c r="J68" s="490"/>
      <c r="K68" s="147">
        <f>SUM(K69:K72)</f>
        <v>150</v>
      </c>
      <c r="L68" s="274">
        <v>3</v>
      </c>
      <c r="M68" s="271">
        <v>9</v>
      </c>
      <c r="N68" s="490"/>
      <c r="O68" s="490"/>
      <c r="P68" s="490"/>
      <c r="Q68" s="490"/>
      <c r="R68" s="490"/>
      <c r="S68" s="490">
        <f>SUM(S70:S72)</f>
        <v>0</v>
      </c>
      <c r="T68" s="490"/>
      <c r="U68" s="490">
        <f>SUM(U70:U72)</f>
        <v>0</v>
      </c>
      <c r="V68" s="490"/>
      <c r="W68" s="490">
        <f>SUM(W70:W72)</f>
        <v>60</v>
      </c>
      <c r="X68" s="490"/>
      <c r="Y68" s="490">
        <f>SUM(Y70:Y72)</f>
        <v>78</v>
      </c>
      <c r="Z68" s="490"/>
      <c r="AA68" s="490">
        <f t="shared" ref="AA68:AB68" si="14">SUM(AA70:AA72)</f>
        <v>124</v>
      </c>
      <c r="AB68" s="490">
        <f t="shared" si="14"/>
        <v>0</v>
      </c>
      <c r="AC68" s="490">
        <f>SUM(AC70:AC72)</f>
        <v>68</v>
      </c>
      <c r="AD68" s="490">
        <f>SUM(AD70:AD72)</f>
        <v>0</v>
      </c>
      <c r="AE68" s="490">
        <f>SUM(AE70:AE72)</f>
        <v>14</v>
      </c>
      <c r="AF68" s="490">
        <f>SUM(AF70:AF72)</f>
        <v>0</v>
      </c>
      <c r="AG68" s="490">
        <f t="shared" ref="AG68" si="15">SUM(AG70:AG72)</f>
        <v>0</v>
      </c>
      <c r="AH68" s="492"/>
      <c r="AI68" s="494">
        <v>120</v>
      </c>
      <c r="AJ68" s="494">
        <f>SUM(AJ70:AJ72)</f>
        <v>30</v>
      </c>
    </row>
    <row r="69" spans="1:36" ht="52.7" customHeight="1" thickBot="1">
      <c r="A69" s="496"/>
      <c r="B69" s="498"/>
      <c r="C69" s="493"/>
      <c r="D69" s="501"/>
      <c r="E69" s="502"/>
      <c r="F69" s="493"/>
      <c r="G69" s="501"/>
      <c r="H69" s="502"/>
      <c r="I69" s="275"/>
      <c r="J69" s="491"/>
      <c r="K69" s="147">
        <v>12</v>
      </c>
      <c r="L69" s="274">
        <v>3</v>
      </c>
      <c r="M69" s="271">
        <v>9</v>
      </c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3"/>
      <c r="AI69" s="494"/>
      <c r="AJ69" s="494"/>
    </row>
    <row r="70" spans="1:36" ht="64.5" thickBot="1">
      <c r="A70" s="7" t="s">
        <v>157</v>
      </c>
      <c r="B70" s="292" t="s">
        <v>161</v>
      </c>
      <c r="C70" s="411">
        <v>8</v>
      </c>
      <c r="D70" s="412"/>
      <c r="E70" s="413"/>
      <c r="F70" s="267"/>
      <c r="G70" s="268"/>
      <c r="H70" s="269"/>
      <c r="I70" s="268"/>
      <c r="J70" s="146"/>
      <c r="K70" s="162">
        <v>82</v>
      </c>
      <c r="L70" s="163"/>
      <c r="M70" s="164"/>
      <c r="N70" s="108"/>
      <c r="O70" s="108"/>
      <c r="P70" s="108"/>
      <c r="Q70" s="108"/>
      <c r="R70" s="165"/>
      <c r="S70" s="108"/>
      <c r="T70" s="165"/>
      <c r="U70" s="108"/>
      <c r="V70" s="165"/>
      <c r="W70" s="108">
        <v>30</v>
      </c>
      <c r="X70" s="165"/>
      <c r="Y70" s="106">
        <v>52</v>
      </c>
      <c r="Z70" s="165"/>
      <c r="AA70" s="108">
        <v>68</v>
      </c>
      <c r="AB70" s="108"/>
      <c r="AC70" s="108">
        <v>68</v>
      </c>
      <c r="AD70" s="108"/>
      <c r="AE70" s="108">
        <v>14</v>
      </c>
      <c r="AF70" s="108"/>
      <c r="AG70" s="108"/>
      <c r="AH70" s="107"/>
      <c r="AI70" s="311">
        <v>82</v>
      </c>
      <c r="AJ70" s="322">
        <v>0</v>
      </c>
    </row>
    <row r="71" spans="1:36" ht="15.75" thickBot="1">
      <c r="A71" s="9" t="s">
        <v>159</v>
      </c>
      <c r="B71" s="15" t="s">
        <v>33</v>
      </c>
      <c r="C71" s="267"/>
      <c r="D71" s="268"/>
      <c r="E71" s="269"/>
      <c r="F71" s="268"/>
      <c r="G71" s="268"/>
      <c r="H71" s="268"/>
      <c r="I71" s="268"/>
      <c r="J71" s="146">
        <v>7</v>
      </c>
      <c r="K71" s="162">
        <v>30</v>
      </c>
      <c r="L71" s="163"/>
      <c r="M71" s="164"/>
      <c r="N71" s="108"/>
      <c r="O71" s="108"/>
      <c r="P71" s="108"/>
      <c r="Q71" s="108"/>
      <c r="R71" s="165"/>
      <c r="S71" s="106"/>
      <c r="T71" s="165"/>
      <c r="U71" s="106"/>
      <c r="V71" s="165"/>
      <c r="W71" s="318">
        <v>30</v>
      </c>
      <c r="X71" s="165"/>
      <c r="Y71" s="106"/>
      <c r="Z71" s="165"/>
      <c r="AA71" s="108">
        <v>30</v>
      </c>
      <c r="AB71" s="108"/>
      <c r="AC71" s="108"/>
      <c r="AD71" s="108"/>
      <c r="AE71" s="108"/>
      <c r="AF71" s="108"/>
      <c r="AG71" s="108"/>
      <c r="AH71" s="107"/>
      <c r="AI71" s="311">
        <v>0</v>
      </c>
      <c r="AJ71" s="322">
        <v>30</v>
      </c>
    </row>
    <row r="72" spans="1:36" ht="15.75" thickBot="1">
      <c r="A72" s="9" t="s">
        <v>158</v>
      </c>
      <c r="B72" s="15" t="s">
        <v>35</v>
      </c>
      <c r="C72" s="267"/>
      <c r="D72" s="268"/>
      <c r="E72" s="269"/>
      <c r="F72" s="268"/>
      <c r="G72" s="268"/>
      <c r="H72" s="268"/>
      <c r="I72" s="268"/>
      <c r="J72" s="146">
        <v>8</v>
      </c>
      <c r="K72" s="162">
        <v>26</v>
      </c>
      <c r="L72" s="163"/>
      <c r="M72" s="164"/>
      <c r="N72" s="108"/>
      <c r="O72" s="108"/>
      <c r="P72" s="108"/>
      <c r="Q72" s="108"/>
      <c r="R72" s="165"/>
      <c r="S72" s="106"/>
      <c r="T72" s="165"/>
      <c r="U72" s="106"/>
      <c r="V72" s="165"/>
      <c r="W72" s="106"/>
      <c r="X72" s="165"/>
      <c r="Y72" s="106">
        <v>26</v>
      </c>
      <c r="Z72" s="165"/>
      <c r="AA72" s="108">
        <v>26</v>
      </c>
      <c r="AB72" s="108"/>
      <c r="AC72" s="108"/>
      <c r="AD72" s="108"/>
      <c r="AE72" s="108"/>
      <c r="AF72" s="108"/>
      <c r="AG72" s="108"/>
      <c r="AH72" s="107"/>
      <c r="AI72" s="311">
        <v>26</v>
      </c>
      <c r="AJ72" s="322">
        <v>0</v>
      </c>
    </row>
    <row r="73" spans="1:36" ht="28.7" customHeight="1" thickBot="1">
      <c r="A73" s="536" t="s">
        <v>162</v>
      </c>
      <c r="B73" s="538" t="s">
        <v>80</v>
      </c>
      <c r="C73" s="542"/>
      <c r="D73" s="543"/>
      <c r="E73" s="544"/>
      <c r="F73" s="548" t="s">
        <v>206</v>
      </c>
      <c r="G73" s="549"/>
      <c r="H73" s="550"/>
      <c r="I73" s="251"/>
      <c r="J73" s="540"/>
      <c r="K73" s="192">
        <f>SUM(K74:K77)</f>
        <v>184</v>
      </c>
      <c r="L73" s="193">
        <v>3</v>
      </c>
      <c r="M73" s="193">
        <v>15</v>
      </c>
      <c r="N73" s="540"/>
      <c r="O73" s="540"/>
      <c r="P73" s="540"/>
      <c r="Q73" s="540"/>
      <c r="R73" s="540"/>
      <c r="S73" s="540">
        <f>SUM(S75)</f>
        <v>30</v>
      </c>
      <c r="T73" s="540"/>
      <c r="U73" s="540">
        <f>SUM(U75:U77)</f>
        <v>76</v>
      </c>
      <c r="V73" s="540"/>
      <c r="W73" s="540">
        <f>SUM(W75:W77)</f>
        <v>60</v>
      </c>
      <c r="X73" s="540"/>
      <c r="Y73" s="540">
        <f>SUM(Y75:Y77)</f>
        <v>0</v>
      </c>
      <c r="Z73" s="540"/>
      <c r="AA73" s="554">
        <f t="shared" ref="AA73:AG73" si="16">SUM(AA75:AA77)</f>
        <v>148</v>
      </c>
      <c r="AB73" s="532">
        <f t="shared" si="16"/>
        <v>0</v>
      </c>
      <c r="AC73" s="532">
        <f t="shared" si="16"/>
        <v>80</v>
      </c>
      <c r="AD73" s="532">
        <f t="shared" si="16"/>
        <v>0</v>
      </c>
      <c r="AE73" s="532">
        <f t="shared" si="16"/>
        <v>18</v>
      </c>
      <c r="AF73" s="532">
        <f t="shared" si="16"/>
        <v>0</v>
      </c>
      <c r="AG73" s="532">
        <f t="shared" si="16"/>
        <v>0</v>
      </c>
      <c r="AH73" s="534"/>
      <c r="AI73" s="588">
        <f>SUM(AI75:AI77)</f>
        <v>0</v>
      </c>
      <c r="AJ73" s="588">
        <v>184</v>
      </c>
    </row>
    <row r="74" spans="1:36" ht="36.6" customHeight="1" thickBot="1">
      <c r="A74" s="537"/>
      <c r="B74" s="539"/>
      <c r="C74" s="545"/>
      <c r="D74" s="546"/>
      <c r="E74" s="547"/>
      <c r="F74" s="551"/>
      <c r="G74" s="552"/>
      <c r="H74" s="553"/>
      <c r="I74" s="252"/>
      <c r="J74" s="541"/>
      <c r="K74" s="192">
        <f>SUM(L74:M74)</f>
        <v>18</v>
      </c>
      <c r="L74" s="193">
        <v>3</v>
      </c>
      <c r="M74" s="193">
        <v>15</v>
      </c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555"/>
      <c r="AB74" s="533"/>
      <c r="AC74" s="533"/>
      <c r="AD74" s="533"/>
      <c r="AE74" s="533"/>
      <c r="AF74" s="533"/>
      <c r="AG74" s="533"/>
      <c r="AH74" s="535"/>
      <c r="AI74" s="588"/>
      <c r="AJ74" s="588"/>
    </row>
    <row r="75" spans="1:36" ht="75.75" thickBot="1">
      <c r="A75" s="76" t="s">
        <v>163</v>
      </c>
      <c r="B75" s="77" t="s">
        <v>81</v>
      </c>
      <c r="C75" s="521" t="s">
        <v>100</v>
      </c>
      <c r="D75" s="521"/>
      <c r="E75" s="522"/>
      <c r="F75" s="396"/>
      <c r="G75" s="397"/>
      <c r="H75" s="398"/>
      <c r="I75" s="250"/>
      <c r="J75" s="172"/>
      <c r="K75" s="194">
        <v>98</v>
      </c>
      <c r="L75" s="195"/>
      <c r="M75" s="196"/>
      <c r="N75" s="74"/>
      <c r="O75" s="74"/>
      <c r="P75" s="74"/>
      <c r="Q75" s="74"/>
      <c r="R75" s="197"/>
      <c r="S75" s="326">
        <v>30</v>
      </c>
      <c r="T75" s="191"/>
      <c r="U75" s="326">
        <v>38</v>
      </c>
      <c r="V75" s="191"/>
      <c r="W75" s="326">
        <v>30</v>
      </c>
      <c r="X75" s="191"/>
      <c r="Y75" s="41"/>
      <c r="Z75" s="191"/>
      <c r="AA75" s="122">
        <v>80</v>
      </c>
      <c r="AB75" s="41"/>
      <c r="AC75" s="41">
        <v>80</v>
      </c>
      <c r="AD75" s="41"/>
      <c r="AE75" s="41">
        <v>18</v>
      </c>
      <c r="AF75" s="41"/>
      <c r="AG75" s="41"/>
      <c r="AH75" s="266"/>
      <c r="AI75" s="311">
        <v>0</v>
      </c>
      <c r="AJ75" s="322">
        <v>98</v>
      </c>
    </row>
    <row r="76" spans="1:36" ht="15.75" thickBot="1">
      <c r="A76" s="75" t="s">
        <v>164</v>
      </c>
      <c r="B76" s="73" t="s">
        <v>33</v>
      </c>
      <c r="C76" s="511"/>
      <c r="D76" s="511"/>
      <c r="E76" s="512"/>
      <c r="F76" s="513"/>
      <c r="G76" s="514"/>
      <c r="H76" s="515"/>
      <c r="I76" s="124"/>
      <c r="J76" s="124">
        <v>7</v>
      </c>
      <c r="K76" s="198">
        <v>44</v>
      </c>
      <c r="L76" s="199"/>
      <c r="M76" s="93"/>
      <c r="N76" s="124"/>
      <c r="O76" s="124"/>
      <c r="P76" s="124"/>
      <c r="Q76" s="124"/>
      <c r="R76" s="201"/>
      <c r="S76" s="327"/>
      <c r="T76" s="201"/>
      <c r="U76" s="329">
        <v>38</v>
      </c>
      <c r="V76" s="202"/>
      <c r="W76" s="329">
        <v>6</v>
      </c>
      <c r="X76" s="202"/>
      <c r="Y76" s="71"/>
      <c r="Z76" s="202"/>
      <c r="AA76" s="200">
        <v>44</v>
      </c>
      <c r="AB76" s="71"/>
      <c r="AC76" s="71"/>
      <c r="AD76" s="71"/>
      <c r="AE76" s="71"/>
      <c r="AF76" s="71"/>
      <c r="AG76" s="71"/>
      <c r="AH76" s="270"/>
      <c r="AI76" s="311">
        <v>0</v>
      </c>
      <c r="AJ76" s="322">
        <v>44</v>
      </c>
    </row>
    <row r="77" spans="1:36" ht="15.75" thickBot="1">
      <c r="A77" s="9" t="s">
        <v>165</v>
      </c>
      <c r="B77" s="15" t="s">
        <v>35</v>
      </c>
      <c r="C77" s="516"/>
      <c r="D77" s="517"/>
      <c r="E77" s="517"/>
      <c r="F77" s="518"/>
      <c r="G77" s="519"/>
      <c r="H77" s="520"/>
      <c r="I77" s="260"/>
      <c r="J77" s="84">
        <v>7</v>
      </c>
      <c r="K77" s="203">
        <v>24</v>
      </c>
      <c r="L77" s="204"/>
      <c r="M77" s="205"/>
      <c r="N77" s="123"/>
      <c r="O77" s="123"/>
      <c r="P77" s="123"/>
      <c r="Q77" s="123"/>
      <c r="R77" s="206"/>
      <c r="S77" s="328"/>
      <c r="T77" s="206"/>
      <c r="U77" s="330"/>
      <c r="V77" s="144"/>
      <c r="W77" s="330">
        <v>24</v>
      </c>
      <c r="X77" s="144"/>
      <c r="Y77" s="207"/>
      <c r="Z77" s="144"/>
      <c r="AA77" s="8">
        <v>24</v>
      </c>
      <c r="AB77" s="8"/>
      <c r="AC77" s="8"/>
      <c r="AD77" s="8"/>
      <c r="AE77" s="8"/>
      <c r="AF77" s="8"/>
      <c r="AG77" s="8"/>
      <c r="AH77" s="306"/>
      <c r="AI77" s="311">
        <v>0</v>
      </c>
      <c r="AJ77" s="322">
        <v>24</v>
      </c>
    </row>
    <row r="78" spans="1:36" ht="48" thickBot="1">
      <c r="A78" s="85" t="s">
        <v>71</v>
      </c>
      <c r="B78" s="86" t="s">
        <v>72</v>
      </c>
      <c r="C78" s="88"/>
      <c r="D78" s="89"/>
      <c r="E78" s="90"/>
      <c r="F78" s="88"/>
      <c r="G78" s="89"/>
      <c r="H78" s="90"/>
      <c r="I78" s="89"/>
      <c r="J78" s="208">
        <v>8</v>
      </c>
      <c r="K78" s="209">
        <v>144</v>
      </c>
      <c r="L78" s="210"/>
      <c r="M78" s="211"/>
      <c r="N78" s="87"/>
      <c r="O78" s="87"/>
      <c r="P78" s="87"/>
      <c r="Q78" s="87"/>
      <c r="R78" s="213"/>
      <c r="S78" s="87"/>
      <c r="T78" s="213"/>
      <c r="U78" s="87"/>
      <c r="V78" s="213"/>
      <c r="W78" s="87"/>
      <c r="X78" s="214"/>
      <c r="Y78" s="87"/>
      <c r="Z78" s="213">
        <v>144</v>
      </c>
      <c r="AA78" s="212">
        <v>144</v>
      </c>
      <c r="AB78" s="91"/>
      <c r="AC78" s="92"/>
      <c r="AD78" s="92"/>
      <c r="AE78" s="92"/>
      <c r="AF78" s="92"/>
      <c r="AG78" s="92"/>
      <c r="AH78" s="313"/>
      <c r="AI78" s="311">
        <v>144</v>
      </c>
      <c r="AJ78" s="311"/>
    </row>
    <row r="79" spans="1:36" ht="32.25" thickBot="1">
      <c r="A79" s="49" t="s">
        <v>48</v>
      </c>
      <c r="B79" s="50" t="s">
        <v>49</v>
      </c>
      <c r="C79" s="44"/>
      <c r="D79" s="45"/>
      <c r="E79" s="46"/>
      <c r="F79" s="44"/>
      <c r="G79" s="45"/>
      <c r="H79" s="46"/>
      <c r="I79" s="45"/>
      <c r="J79" s="215"/>
      <c r="K79" s="209">
        <v>216</v>
      </c>
      <c r="L79" s="216"/>
      <c r="M79" s="43"/>
      <c r="N79" s="42"/>
      <c r="O79" s="42"/>
      <c r="P79" s="42"/>
      <c r="Q79" s="42"/>
      <c r="R79" s="42"/>
      <c r="S79" s="42"/>
      <c r="T79" s="215"/>
      <c r="U79" s="79"/>
      <c r="V79" s="79"/>
      <c r="W79" s="79"/>
      <c r="X79" s="217"/>
      <c r="Y79" s="42">
        <v>216</v>
      </c>
      <c r="Z79" s="42"/>
      <c r="AA79" s="42"/>
      <c r="AB79" s="47"/>
      <c r="AC79" s="48"/>
      <c r="AD79" s="48"/>
      <c r="AE79" s="48"/>
      <c r="AF79" s="48"/>
      <c r="AG79" s="48"/>
      <c r="AH79" s="314"/>
      <c r="AI79" s="316"/>
      <c r="AJ79" s="316"/>
    </row>
    <row r="80" spans="1:36" ht="21" thickBot="1">
      <c r="A80" s="52" t="s">
        <v>77</v>
      </c>
      <c r="B80" s="53"/>
      <c r="C80" s="54"/>
      <c r="D80" s="55"/>
      <c r="E80" s="56"/>
      <c r="F80" s="54"/>
      <c r="G80" s="55"/>
      <c r="H80" s="56"/>
      <c r="I80" s="55"/>
      <c r="J80" s="218"/>
      <c r="K80" s="219">
        <f>SUM(K79,K9)</f>
        <v>4464</v>
      </c>
      <c r="L80" s="276"/>
      <c r="M80" s="277"/>
      <c r="N80" s="279"/>
      <c r="O80" s="279"/>
      <c r="P80" s="234">
        <f>P9/16</f>
        <v>36</v>
      </c>
      <c r="Q80" s="234">
        <f>Q9/23</f>
        <v>36</v>
      </c>
      <c r="R80" s="234"/>
      <c r="S80" s="234">
        <f>S9/15</f>
        <v>36</v>
      </c>
      <c r="T80" s="235"/>
      <c r="U80" s="236">
        <f>U9/19</f>
        <v>36</v>
      </c>
      <c r="V80" s="236"/>
      <c r="W80" s="236">
        <f>W9/15</f>
        <v>36</v>
      </c>
      <c r="X80" s="236"/>
      <c r="Y80" s="236">
        <f>Y9/13</f>
        <v>35.769230769230766</v>
      </c>
      <c r="Z80" s="237"/>
      <c r="AA80" s="59"/>
      <c r="AB80" s="57"/>
      <c r="AC80" s="58"/>
      <c r="AD80" s="58"/>
      <c r="AE80" s="58"/>
      <c r="AF80" s="58"/>
      <c r="AG80" s="58"/>
      <c r="AH80" s="315"/>
      <c r="AI80" s="316"/>
      <c r="AJ80" s="316"/>
    </row>
    <row r="81" spans="1:30" ht="31.7" customHeight="1" thickBot="1">
      <c r="A81" s="583" t="s">
        <v>101</v>
      </c>
      <c r="B81" s="584"/>
      <c r="C81" s="584"/>
      <c r="D81" s="584"/>
      <c r="E81" s="584"/>
      <c r="F81" s="584"/>
      <c r="G81" s="584"/>
      <c r="H81" s="584"/>
      <c r="I81" s="584"/>
      <c r="J81" s="584"/>
      <c r="K81" s="584"/>
      <c r="L81" s="585" t="s">
        <v>102</v>
      </c>
      <c r="M81" s="585"/>
      <c r="N81" s="280"/>
      <c r="O81" s="280"/>
      <c r="P81" s="278">
        <v>15</v>
      </c>
      <c r="Q81" s="16">
        <v>16</v>
      </c>
      <c r="R81" s="177"/>
      <c r="S81" s="16">
        <v>13</v>
      </c>
      <c r="T81" s="177"/>
      <c r="U81" s="16">
        <v>11</v>
      </c>
      <c r="V81" s="177"/>
      <c r="W81" s="16">
        <v>11</v>
      </c>
      <c r="X81" s="177"/>
      <c r="Y81" s="16">
        <v>11</v>
      </c>
      <c r="Z81" s="177"/>
    </row>
    <row r="82" spans="1:30" ht="19.7" customHeight="1" thickBot="1">
      <c r="A82" s="586" t="s">
        <v>73</v>
      </c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74" t="s">
        <v>33</v>
      </c>
      <c r="M82" s="574"/>
      <c r="N82" s="280"/>
      <c r="O82" s="280"/>
      <c r="P82" s="108">
        <f>SUM(P38)</f>
        <v>32</v>
      </c>
      <c r="Q82" s="17">
        <f>SUM(Q38,Q47,Q56,Q61,Q76)</f>
        <v>46</v>
      </c>
      <c r="R82" s="220">
        <f>SUM(R38,R47,R56,R61,R76)</f>
        <v>0</v>
      </c>
      <c r="S82" s="17">
        <f>SUM(S38,S47,S56,S61,S66,S76)</f>
        <v>60</v>
      </c>
      <c r="T82" s="220"/>
      <c r="U82" s="17">
        <f>SUM(U38,U47,U56,U61,U76,)</f>
        <v>114</v>
      </c>
      <c r="V82" s="220">
        <f>SUM(V47)</f>
        <v>36</v>
      </c>
      <c r="W82" s="17">
        <f>SUM(W71,W76)</f>
        <v>36</v>
      </c>
      <c r="X82" s="220"/>
      <c r="Y82" s="17"/>
      <c r="Z82" s="220"/>
      <c r="AA82">
        <f>SUM(P82:Y82)</f>
        <v>324</v>
      </c>
      <c r="AB82">
        <f>AA82/36</f>
        <v>9</v>
      </c>
      <c r="AD82" t="s">
        <v>139</v>
      </c>
    </row>
    <row r="83" spans="1:30" ht="25.7" customHeight="1" thickBot="1">
      <c r="A83" s="586" t="s">
        <v>75</v>
      </c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7" t="s">
        <v>35</v>
      </c>
      <c r="M83" s="587"/>
      <c r="N83" s="281"/>
      <c r="O83" s="281"/>
      <c r="P83" s="108">
        <v>0</v>
      </c>
      <c r="Q83" s="17">
        <f>SUM(Q39)</f>
        <v>46</v>
      </c>
      <c r="R83" s="220">
        <f>SUM(R39)</f>
        <v>36</v>
      </c>
      <c r="S83" s="28">
        <f>SUM(S39,S48,S57,S62,S77)</f>
        <v>60</v>
      </c>
      <c r="T83" s="183">
        <f>SUM(T39,T48,T57,T62,T77)</f>
        <v>36</v>
      </c>
      <c r="U83" s="28">
        <f>SUM(U39,U48,U57,U77,U62,U67)</f>
        <v>114</v>
      </c>
      <c r="V83" s="220">
        <f>SUM(V39,V48)</f>
        <v>108</v>
      </c>
      <c r="W83" s="28">
        <f>SUM(W39,W48,W57,W62,W77,)</f>
        <v>144</v>
      </c>
      <c r="X83" s="220">
        <f>SUM(X39,X57)</f>
        <v>36</v>
      </c>
      <c r="Y83" s="28">
        <f>SUM(Y39,Y57,Y62,Y72)</f>
        <v>104</v>
      </c>
      <c r="Z83" s="183">
        <v>144</v>
      </c>
      <c r="AA83">
        <f>SUM(P83:Z83)</f>
        <v>828</v>
      </c>
      <c r="AB83">
        <f>AA83/36</f>
        <v>23</v>
      </c>
    </row>
    <row r="84" spans="1:30" ht="16.350000000000001" customHeight="1" thickBot="1">
      <c r="A84" s="576" t="s">
        <v>74</v>
      </c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4" t="s">
        <v>103</v>
      </c>
      <c r="M84" s="575"/>
      <c r="N84" s="280"/>
      <c r="O84" s="280"/>
      <c r="P84" s="6">
        <v>2</v>
      </c>
      <c r="Q84" s="119">
        <v>2</v>
      </c>
      <c r="R84" s="221"/>
      <c r="S84" s="119">
        <v>3</v>
      </c>
      <c r="T84" s="221"/>
      <c r="U84" s="119">
        <v>2</v>
      </c>
      <c r="V84" s="221"/>
      <c r="W84" s="119">
        <v>2</v>
      </c>
      <c r="X84" s="221"/>
      <c r="Y84" s="119">
        <v>3</v>
      </c>
      <c r="Z84" s="221"/>
    </row>
    <row r="85" spans="1:30" ht="16.350000000000001" customHeight="1" thickBot="1">
      <c r="A85" s="282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577" t="s">
        <v>104</v>
      </c>
      <c r="M85" s="578"/>
      <c r="N85" s="284"/>
      <c r="O85" s="285"/>
      <c r="P85" s="105">
        <v>4</v>
      </c>
      <c r="Q85" s="332">
        <v>6</v>
      </c>
      <c r="R85" s="333"/>
      <c r="S85" s="332">
        <v>4</v>
      </c>
      <c r="T85" s="333"/>
      <c r="U85" s="332">
        <v>6</v>
      </c>
      <c r="V85" s="333"/>
      <c r="W85" s="332">
        <v>2</v>
      </c>
      <c r="X85" s="333"/>
      <c r="Y85" s="334">
        <v>8</v>
      </c>
      <c r="Z85" s="221"/>
    </row>
    <row r="86" spans="1:30" ht="15.7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79" t="s">
        <v>92</v>
      </c>
      <c r="M86" s="580"/>
      <c r="N86" s="289"/>
      <c r="O86" s="289"/>
      <c r="P86" s="286"/>
      <c r="Q86" s="222"/>
      <c r="R86" s="223"/>
      <c r="S86" s="222"/>
      <c r="T86" s="224"/>
      <c r="U86" s="222"/>
      <c r="V86" s="224"/>
      <c r="W86" s="222"/>
      <c r="X86" s="223"/>
      <c r="Y86" s="222">
        <v>3</v>
      </c>
      <c r="Z86" s="223"/>
    </row>
    <row r="87" spans="1:30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81" t="s">
        <v>105</v>
      </c>
      <c r="M87" s="582"/>
      <c r="N87" s="287"/>
      <c r="O87" s="287"/>
      <c r="P87" s="288">
        <v>1</v>
      </c>
      <c r="Q87" s="225">
        <v>1</v>
      </c>
      <c r="R87" s="197"/>
      <c r="S87" s="41">
        <v>2</v>
      </c>
      <c r="T87" s="191"/>
      <c r="U87" s="226">
        <v>4</v>
      </c>
      <c r="V87" s="191"/>
      <c r="W87" s="41">
        <v>4</v>
      </c>
      <c r="X87" s="191"/>
      <c r="Y87" s="41">
        <v>3</v>
      </c>
      <c r="Z87" s="331">
        <v>1</v>
      </c>
    </row>
  </sheetData>
  <mergeCells count="333">
    <mergeCell ref="AI73:AI74"/>
    <mergeCell ref="AJ73:AJ74"/>
    <mergeCell ref="AI31:AI32"/>
    <mergeCell ref="AJ31:AJ32"/>
    <mergeCell ref="AI33:AI34"/>
    <mergeCell ref="AJ33:AJ34"/>
    <mergeCell ref="AI40:AI41"/>
    <mergeCell ref="AJ40:AJ41"/>
    <mergeCell ref="AI49:AI50"/>
    <mergeCell ref="AJ49:AJ50"/>
    <mergeCell ref="AI58:AI59"/>
    <mergeCell ref="AJ58:AJ59"/>
    <mergeCell ref="AJ68:AJ69"/>
    <mergeCell ref="L84:M84"/>
    <mergeCell ref="A84:K84"/>
    <mergeCell ref="L85:M85"/>
    <mergeCell ref="L86:M86"/>
    <mergeCell ref="L87:M87"/>
    <mergeCell ref="AF31:AF32"/>
    <mergeCell ref="A81:K81"/>
    <mergeCell ref="L81:M81"/>
    <mergeCell ref="L82:M82"/>
    <mergeCell ref="A82:K82"/>
    <mergeCell ref="L83:M83"/>
    <mergeCell ref="A83:K83"/>
    <mergeCell ref="AC40:AC41"/>
    <mergeCell ref="AD40:AD41"/>
    <mergeCell ref="AE40:AE41"/>
    <mergeCell ref="AF40:AF41"/>
    <mergeCell ref="AC49:AC50"/>
    <mergeCell ref="AD49:AD50"/>
    <mergeCell ref="AE49:AE50"/>
    <mergeCell ref="AF49:AF50"/>
    <mergeCell ref="AC58:AC59"/>
    <mergeCell ref="AD58:AD59"/>
    <mergeCell ref="AE58:AE59"/>
    <mergeCell ref="AF58:AF59"/>
    <mergeCell ref="N4:O4"/>
    <mergeCell ref="P4:Q4"/>
    <mergeCell ref="A2:A7"/>
    <mergeCell ref="B2:B7"/>
    <mergeCell ref="C2:J3"/>
    <mergeCell ref="K2:K7"/>
    <mergeCell ref="L2:L7"/>
    <mergeCell ref="M2:M7"/>
    <mergeCell ref="AA2:AH3"/>
    <mergeCell ref="N2:Z3"/>
    <mergeCell ref="C4:E7"/>
    <mergeCell ref="A1:AH1"/>
    <mergeCell ref="C9:E9"/>
    <mergeCell ref="C10:E10"/>
    <mergeCell ref="F10:H10"/>
    <mergeCell ref="C11:E11"/>
    <mergeCell ref="C14:E14"/>
    <mergeCell ref="C16:E16"/>
    <mergeCell ref="F16:H16"/>
    <mergeCell ref="S4:U4"/>
    <mergeCell ref="W4:Z4"/>
    <mergeCell ref="Q5:R5"/>
    <mergeCell ref="S5:T5"/>
    <mergeCell ref="U5:V5"/>
    <mergeCell ref="W5:X5"/>
    <mergeCell ref="Y5:Z5"/>
    <mergeCell ref="F4:H7"/>
    <mergeCell ref="C8:E8"/>
    <mergeCell ref="F8:H8"/>
    <mergeCell ref="I4:J4"/>
    <mergeCell ref="I5:I7"/>
    <mergeCell ref="J5:J7"/>
    <mergeCell ref="C12:E12"/>
    <mergeCell ref="AA4:AA7"/>
    <mergeCell ref="AB4:AH6"/>
    <mergeCell ref="A33:A34"/>
    <mergeCell ref="B33:B34"/>
    <mergeCell ref="C33:E34"/>
    <mergeCell ref="F33:H34"/>
    <mergeCell ref="J33:J34"/>
    <mergeCell ref="AA33:AA34"/>
    <mergeCell ref="Q31:Q32"/>
    <mergeCell ref="R31:R32"/>
    <mergeCell ref="S31:S32"/>
    <mergeCell ref="T31:T32"/>
    <mergeCell ref="U31:U32"/>
    <mergeCell ref="V31:V32"/>
    <mergeCell ref="N31:N32"/>
    <mergeCell ref="O31:O32"/>
    <mergeCell ref="P31:P32"/>
    <mergeCell ref="A31:A32"/>
    <mergeCell ref="B31:B32"/>
    <mergeCell ref="W31:W32"/>
    <mergeCell ref="X31:X32"/>
    <mergeCell ref="Y31:Y32"/>
    <mergeCell ref="Z31:Z32"/>
    <mergeCell ref="T33:T34"/>
    <mergeCell ref="U33:U34"/>
    <mergeCell ref="V33:V34"/>
    <mergeCell ref="AB31:AB32"/>
    <mergeCell ref="AG31:AG32"/>
    <mergeCell ref="AH31:AH32"/>
    <mergeCell ref="W33:W34"/>
    <mergeCell ref="X33:X34"/>
    <mergeCell ref="Y33:Y34"/>
    <mergeCell ref="Z33:Z34"/>
    <mergeCell ref="AC33:AC34"/>
    <mergeCell ref="AD33:AD34"/>
    <mergeCell ref="AE33:AE34"/>
    <mergeCell ref="AF33:AF34"/>
    <mergeCell ref="AC31:AC32"/>
    <mergeCell ref="AD31:AD32"/>
    <mergeCell ref="AE31:AE32"/>
    <mergeCell ref="AB33:AB34"/>
    <mergeCell ref="AG33:AG34"/>
    <mergeCell ref="AH33:AH34"/>
    <mergeCell ref="O33:O34"/>
    <mergeCell ref="P33:P34"/>
    <mergeCell ref="AB49:AB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W40:W41"/>
    <mergeCell ref="V49:V50"/>
    <mergeCell ref="X40:X41"/>
    <mergeCell ref="AG49:AG50"/>
    <mergeCell ref="AH49:AH50"/>
    <mergeCell ref="N49:N50"/>
    <mergeCell ref="AH40:AH41"/>
    <mergeCell ref="Q33:Q34"/>
    <mergeCell ref="R33:R34"/>
    <mergeCell ref="A49:A50"/>
    <mergeCell ref="B49:B50"/>
    <mergeCell ref="C49:E50"/>
    <mergeCell ref="F49:H50"/>
    <mergeCell ref="U40:U41"/>
    <mergeCell ref="J40:J41"/>
    <mergeCell ref="AA40:AA41"/>
    <mergeCell ref="AB40:AB41"/>
    <mergeCell ref="AG40:AG41"/>
    <mergeCell ref="N40:N41"/>
    <mergeCell ref="A40:A41"/>
    <mergeCell ref="B40:B41"/>
    <mergeCell ref="C40:E41"/>
    <mergeCell ref="F40:H41"/>
    <mergeCell ref="F42:H42"/>
    <mergeCell ref="C42:E42"/>
    <mergeCell ref="U49:U50"/>
    <mergeCell ref="V40:V41"/>
    <mergeCell ref="AG58:AG59"/>
    <mergeCell ref="AH58:AH59"/>
    <mergeCell ref="N58:N59"/>
    <mergeCell ref="C51:E51"/>
    <mergeCell ref="F52:H52"/>
    <mergeCell ref="A58:A59"/>
    <mergeCell ref="B58:B59"/>
    <mergeCell ref="C58:E59"/>
    <mergeCell ref="F58:H59"/>
    <mergeCell ref="S58:S59"/>
    <mergeCell ref="T58:T59"/>
    <mergeCell ref="N73:N74"/>
    <mergeCell ref="O73:O74"/>
    <mergeCell ref="P73:P74"/>
    <mergeCell ref="C73:E74"/>
    <mergeCell ref="F73:H74"/>
    <mergeCell ref="J73:J74"/>
    <mergeCell ref="AA73:AA74"/>
    <mergeCell ref="AC73:AC74"/>
    <mergeCell ref="AD73:AD74"/>
    <mergeCell ref="Q73:Q74"/>
    <mergeCell ref="R73:R74"/>
    <mergeCell ref="S73:S74"/>
    <mergeCell ref="T73:T74"/>
    <mergeCell ref="U73:U74"/>
    <mergeCell ref="V73:V74"/>
    <mergeCell ref="AB73:AB74"/>
    <mergeCell ref="AG73:AG74"/>
    <mergeCell ref="AH73:AH74"/>
    <mergeCell ref="AE73:AE74"/>
    <mergeCell ref="AF73:AF74"/>
    <mergeCell ref="A73:A74"/>
    <mergeCell ref="B73:B74"/>
    <mergeCell ref="C60:E60"/>
    <mergeCell ref="J58:J59"/>
    <mergeCell ref="AA58:AA59"/>
    <mergeCell ref="AB58:AB59"/>
    <mergeCell ref="W73:W74"/>
    <mergeCell ref="X73:X74"/>
    <mergeCell ref="Y73:Y74"/>
    <mergeCell ref="Z73:Z74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A63:A64"/>
    <mergeCell ref="B63:B64"/>
    <mergeCell ref="AA49:AA50"/>
    <mergeCell ref="F37:H37"/>
    <mergeCell ref="F38:H38"/>
    <mergeCell ref="F39:H39"/>
    <mergeCell ref="AA31:AA32"/>
    <mergeCell ref="C36:E36"/>
    <mergeCell ref="C30:E30"/>
    <mergeCell ref="J31:J32"/>
    <mergeCell ref="C43:E43"/>
    <mergeCell ref="C44:E44"/>
    <mergeCell ref="C45:E45"/>
    <mergeCell ref="C46:E46"/>
    <mergeCell ref="Y40:Y41"/>
    <mergeCell ref="Z40:Z41"/>
    <mergeCell ref="O40:O41"/>
    <mergeCell ref="P40:P41"/>
    <mergeCell ref="Q40:Q41"/>
    <mergeCell ref="R40:R41"/>
    <mergeCell ref="S40:S41"/>
    <mergeCell ref="T40:T41"/>
    <mergeCell ref="F35:H35"/>
    <mergeCell ref="F36:H36"/>
    <mergeCell ref="C76:E76"/>
    <mergeCell ref="F76:H76"/>
    <mergeCell ref="C77:E77"/>
    <mergeCell ref="F77:H77"/>
    <mergeCell ref="C19:E19"/>
    <mergeCell ref="C20:E20"/>
    <mergeCell ref="F20:H20"/>
    <mergeCell ref="C21:E21"/>
    <mergeCell ref="F21:H21"/>
    <mergeCell ref="F27:H27"/>
    <mergeCell ref="C27:E27"/>
    <mergeCell ref="F19:H19"/>
    <mergeCell ref="F22:H22"/>
    <mergeCell ref="F23:H23"/>
    <mergeCell ref="C35:E35"/>
    <mergeCell ref="C37:E37"/>
    <mergeCell ref="F43:H43"/>
    <mergeCell ref="F44:H44"/>
    <mergeCell ref="F45:H45"/>
    <mergeCell ref="F46:H46"/>
    <mergeCell ref="C75:E75"/>
    <mergeCell ref="F75:H75"/>
    <mergeCell ref="C70:E70"/>
    <mergeCell ref="F47:H47"/>
    <mergeCell ref="Q63:Q64"/>
    <mergeCell ref="R63:R64"/>
    <mergeCell ref="S63:S64"/>
    <mergeCell ref="F17:H17"/>
    <mergeCell ref="F18:H18"/>
    <mergeCell ref="C28:E28"/>
    <mergeCell ref="F28:H28"/>
    <mergeCell ref="C31:E32"/>
    <mergeCell ref="F31:H32"/>
    <mergeCell ref="C22:E22"/>
    <mergeCell ref="C23:E23"/>
    <mergeCell ref="C17:E17"/>
    <mergeCell ref="C18:E18"/>
    <mergeCell ref="C24:E24"/>
    <mergeCell ref="F24:H24"/>
    <mergeCell ref="C25:E25"/>
    <mergeCell ref="F25:H25"/>
    <mergeCell ref="C26:E26"/>
    <mergeCell ref="F26:H26"/>
    <mergeCell ref="C29:E29"/>
    <mergeCell ref="J49:J50"/>
    <mergeCell ref="S33:S34"/>
    <mergeCell ref="F48:H48"/>
    <mergeCell ref="N33:N34"/>
    <mergeCell ref="AC63:AC64"/>
    <mergeCell ref="AD63:AD64"/>
    <mergeCell ref="AE63:AE64"/>
    <mergeCell ref="AF63:AF64"/>
    <mergeCell ref="AG63:AG64"/>
    <mergeCell ref="AH63:AH64"/>
    <mergeCell ref="AI63:AI64"/>
    <mergeCell ref="AJ63:AJ64"/>
    <mergeCell ref="C65:E65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C63:E64"/>
    <mergeCell ref="F63:H64"/>
    <mergeCell ref="J63:J64"/>
    <mergeCell ref="N63:N64"/>
    <mergeCell ref="O63:O64"/>
    <mergeCell ref="P63:P64"/>
    <mergeCell ref="A68:A69"/>
    <mergeCell ref="B68:B69"/>
    <mergeCell ref="C68:E69"/>
    <mergeCell ref="F68:H69"/>
    <mergeCell ref="J68:J69"/>
    <mergeCell ref="N68:N69"/>
    <mergeCell ref="O68:O69"/>
    <mergeCell ref="P68:P69"/>
    <mergeCell ref="Q68:Q69"/>
    <mergeCell ref="AI2:AJ4"/>
    <mergeCell ref="AJ5:AJ7"/>
    <mergeCell ref="AI5:AI7"/>
    <mergeCell ref="C53:E53"/>
    <mergeCell ref="F66:H66"/>
    <mergeCell ref="F67:H67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</mergeCells>
  <pageMargins left="0.31496062992125984" right="0.31496062992125984" top="0.35433070866141736" bottom="0.35433070866141736" header="0.31496062992125984" footer="0.31496062992125984"/>
  <pageSetup paperSize="9"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 СОО</vt:lpstr>
      <vt:lpstr>УП 44.02.01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56456</dc:creator>
  <cp:lastModifiedBy>Зам.поУЧ</cp:lastModifiedBy>
  <cp:lastPrinted>2024-03-15T06:36:27Z</cp:lastPrinted>
  <dcterms:created xsi:type="dcterms:W3CDTF">2022-05-31T06:17:57Z</dcterms:created>
  <dcterms:modified xsi:type="dcterms:W3CDTF">2025-02-07T10:00:14Z</dcterms:modified>
</cp:coreProperties>
</file>