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60" yWindow="1860" windowWidth="21600" windowHeight="11385"/>
  </bookViews>
  <sheets>
    <sheet name="УП СОО" sheetId="6" r:id="rId1"/>
    <sheet name="УП 44.02.03" sheetId="3" r:id="rId2"/>
    <sheet name="Цифра" sheetId="5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6"/>
  <c r="K9" s="1"/>
  <c r="L10"/>
  <c r="L9" s="1"/>
  <c r="M10"/>
  <c r="M9" s="1"/>
  <c r="N10"/>
  <c r="N9" s="1"/>
  <c r="O10"/>
  <c r="O9" s="1"/>
  <c r="AA10"/>
  <c r="AB10"/>
  <c r="AC10"/>
  <c r="AC9" s="1"/>
  <c r="AI10"/>
  <c r="AI9" s="1"/>
  <c r="AJ10"/>
  <c r="AJ9" s="1"/>
  <c r="K22"/>
  <c r="L22"/>
  <c r="M22"/>
  <c r="N22"/>
  <c r="O22"/>
  <c r="P22"/>
  <c r="Q22"/>
  <c r="S22"/>
  <c r="U22"/>
  <c r="W22"/>
  <c r="Y22"/>
  <c r="AA22"/>
  <c r="AB22"/>
  <c r="AC22"/>
  <c r="AD22"/>
  <c r="AE22"/>
  <c r="AF22"/>
  <c r="AG22"/>
  <c r="AH22"/>
  <c r="AI22"/>
  <c r="AJ22"/>
  <c r="K25"/>
  <c r="N25"/>
  <c r="O25"/>
  <c r="AA25"/>
  <c r="AB25"/>
  <c r="AC25"/>
  <c r="AI25"/>
  <c r="AJ25"/>
  <c r="AA9" l="1"/>
  <c r="AB9"/>
  <c r="F62" i="5"/>
  <c r="C56"/>
  <c r="C55" s="1"/>
  <c r="D55"/>
  <c r="D29" s="1"/>
  <c r="C50"/>
  <c r="C49" s="1"/>
  <c r="E49"/>
  <c r="C44"/>
  <c r="C43" s="1"/>
  <c r="E43"/>
  <c r="C38"/>
  <c r="C37" s="1"/>
  <c r="E37"/>
  <c r="C32"/>
  <c r="C31" s="1"/>
  <c r="E31"/>
  <c r="E16"/>
  <c r="D16"/>
  <c r="C16"/>
  <c r="E10"/>
  <c r="D10"/>
  <c r="C10"/>
  <c r="C30" l="1"/>
  <c r="D9"/>
  <c r="E29"/>
  <c r="E9" s="1"/>
  <c r="C29"/>
  <c r="C9" s="1"/>
  <c r="C62" s="1"/>
  <c r="AJ9" i="3" l="1"/>
  <c r="K44"/>
  <c r="K50"/>
  <c r="K37"/>
  <c r="V43"/>
  <c r="V29"/>
  <c r="V9" s="1"/>
  <c r="K30"/>
  <c r="L29"/>
  <c r="L30"/>
  <c r="M30"/>
  <c r="M55"/>
  <c r="L55"/>
  <c r="M49"/>
  <c r="L49"/>
  <c r="M43"/>
  <c r="L43"/>
  <c r="M37"/>
  <c r="L37"/>
  <c r="M31"/>
  <c r="L31"/>
  <c r="Y64" l="1"/>
  <c r="Y65"/>
  <c r="X64"/>
  <c r="X65"/>
  <c r="V65"/>
  <c r="U64"/>
  <c r="U65"/>
  <c r="T64"/>
  <c r="T65"/>
  <c r="R64"/>
  <c r="R65"/>
  <c r="Q65"/>
  <c r="Q64"/>
  <c r="P65"/>
  <c r="P64"/>
  <c r="W65" l="1"/>
  <c r="W64"/>
  <c r="V64"/>
  <c r="S65"/>
  <c r="S64"/>
  <c r="M29"/>
  <c r="AJ49" l="1"/>
  <c r="AG49"/>
  <c r="AF49"/>
  <c r="AE49"/>
  <c r="AD49"/>
  <c r="AC49"/>
  <c r="AB49"/>
  <c r="AA49"/>
  <c r="Y49"/>
  <c r="W49"/>
  <c r="U49"/>
  <c r="S49"/>
  <c r="K49"/>
  <c r="AI55" l="1"/>
  <c r="AI29" s="1"/>
  <c r="AJ43"/>
  <c r="AJ37"/>
  <c r="AJ31"/>
  <c r="AJ16"/>
  <c r="AI16"/>
  <c r="AI9" s="1"/>
  <c r="AJ10"/>
  <c r="AI10"/>
  <c r="AF55"/>
  <c r="AE55"/>
  <c r="AD55"/>
  <c r="AC55"/>
  <c r="AF43"/>
  <c r="AE43"/>
  <c r="AD43"/>
  <c r="AC43"/>
  <c r="AF37"/>
  <c r="AE37"/>
  <c r="AD37"/>
  <c r="AC37"/>
  <c r="AF31"/>
  <c r="AF29" s="1"/>
  <c r="AE31"/>
  <c r="AE29" s="1"/>
  <c r="AD31"/>
  <c r="AD29" s="1"/>
  <c r="AC31"/>
  <c r="AC29" s="1"/>
  <c r="AF16"/>
  <c r="AE16"/>
  <c r="AD16"/>
  <c r="AC16"/>
  <c r="AF10"/>
  <c r="AE10"/>
  <c r="AD10"/>
  <c r="AC10"/>
  <c r="AG55"/>
  <c r="AB55"/>
  <c r="AJ29" l="1"/>
  <c r="AF9"/>
  <c r="AE9"/>
  <c r="AC9"/>
  <c r="AD9"/>
  <c r="X31" l="1"/>
  <c r="X29" s="1"/>
  <c r="V31"/>
  <c r="T31"/>
  <c r="P31"/>
  <c r="P10" l="1"/>
  <c r="P16"/>
  <c r="K16"/>
  <c r="K56"/>
  <c r="K55" s="1"/>
  <c r="Y55"/>
  <c r="W55"/>
  <c r="U55"/>
  <c r="S55"/>
  <c r="AA55"/>
  <c r="K43"/>
  <c r="Y43"/>
  <c r="X43"/>
  <c r="X9" s="1"/>
  <c r="W43"/>
  <c r="U43"/>
  <c r="S43"/>
  <c r="Q43"/>
  <c r="P43"/>
  <c r="AH43"/>
  <c r="AG43"/>
  <c r="AB43"/>
  <c r="AA43"/>
  <c r="K38"/>
  <c r="Y37"/>
  <c r="W37"/>
  <c r="V37"/>
  <c r="U37"/>
  <c r="T37"/>
  <c r="T29" s="1"/>
  <c r="S37"/>
  <c r="Q37"/>
  <c r="P37"/>
  <c r="P29" s="1"/>
  <c r="AG37"/>
  <c r="AB37"/>
  <c r="AA37"/>
  <c r="K32"/>
  <c r="Y31"/>
  <c r="W31"/>
  <c r="U31"/>
  <c r="S31"/>
  <c r="R31"/>
  <c r="R29" s="1"/>
  <c r="R9" s="1"/>
  <c r="Q31"/>
  <c r="Q29" s="1"/>
  <c r="AH31"/>
  <c r="AG31"/>
  <c r="AB31"/>
  <c r="AB29" s="1"/>
  <c r="AA31"/>
  <c r="AA29" s="1"/>
  <c r="Y16"/>
  <c r="W16"/>
  <c r="U16"/>
  <c r="S16"/>
  <c r="Q16"/>
  <c r="AH16"/>
  <c r="AG16"/>
  <c r="AB16"/>
  <c r="AA16"/>
  <c r="M16"/>
  <c r="L16"/>
  <c r="Y10"/>
  <c r="W10"/>
  <c r="U10"/>
  <c r="S10"/>
  <c r="Q10"/>
  <c r="AH10"/>
  <c r="AG10"/>
  <c r="AB10"/>
  <c r="AA10"/>
  <c r="M10"/>
  <c r="L10"/>
  <c r="K10"/>
  <c r="Z9"/>
  <c r="AG29" l="1"/>
  <c r="S29"/>
  <c r="S9" s="1"/>
  <c r="S62" s="1"/>
  <c r="U29"/>
  <c r="U9" s="1"/>
  <c r="U62" s="1"/>
  <c r="W29"/>
  <c r="W9" s="1"/>
  <c r="W62" s="1"/>
  <c r="Y29"/>
  <c r="Y9" s="1"/>
  <c r="Y62" s="1"/>
  <c r="AA65"/>
  <c r="AB65" s="1"/>
  <c r="K31"/>
  <c r="K29" s="1"/>
  <c r="K9" s="1"/>
  <c r="M9"/>
  <c r="AB9"/>
  <c r="P9"/>
  <c r="P62" s="1"/>
  <c r="AA9"/>
  <c r="Q9"/>
  <c r="Q62" s="1"/>
  <c r="AG9"/>
  <c r="L9"/>
  <c r="AA64"/>
  <c r="AB64" s="1"/>
  <c r="T9"/>
  <c r="K62" l="1"/>
</calcChain>
</file>

<file path=xl/comments1.xml><?xml version="1.0" encoding="utf-8"?>
<comments xmlns="http://schemas.openxmlformats.org/spreadsheetml/2006/main">
  <authors>
    <author>User</author>
  </authors>
  <commentList>
    <comment ref="V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психолого-педагогическая практика в середине семестра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первые дни ребенка в школе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V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психолого-педагогическая практика в середине семестра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первые дни ребенка в школе</t>
        </r>
      </text>
    </commen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Защита итоговой работы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 часа на Д/З</t>
        </r>
      </text>
    </comment>
    <comment ref="K3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3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4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5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U5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некратностью дисциплины объем часов увеличен на 5 часов, практики увеличилась на 5 часов</t>
        </r>
      </text>
    </comment>
    <comment ref="K5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C3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C4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C5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C5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</commentList>
</comments>
</file>

<file path=xl/sharedStrings.xml><?xml version="1.0" encoding="utf-8"?>
<sst xmlns="http://schemas.openxmlformats.org/spreadsheetml/2006/main" count="371" uniqueCount="190">
  <si>
    <t>Индекс</t>
  </si>
  <si>
    <t>I курс</t>
  </si>
  <si>
    <t>II курс</t>
  </si>
  <si>
    <t>III курс</t>
  </si>
  <si>
    <t>IV курс</t>
  </si>
  <si>
    <t>в том числе:</t>
  </si>
  <si>
    <t>1сем.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</si>
  <si>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</si>
  <si>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</si>
  <si>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</si>
  <si>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</si>
  <si>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</si>
  <si>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</si>
  <si>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</si>
  <si>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 xml:space="preserve"> нед.</t>
  </si>
  <si>
    <t>Физическая культура</t>
  </si>
  <si>
    <t>П.00</t>
  </si>
  <si>
    <t>Профессиональный цикл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</si>
  <si>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</si>
  <si>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</si>
  <si>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</si>
  <si>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</si>
  <si>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</si>
  <si>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</si>
  <si>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</si>
  <si>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</si>
  <si>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</si>
  <si>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Безопасность жизнедеятельности</t>
  </si>
  <si>
    <t>ПМ.01</t>
  </si>
  <si>
    <t>МДК.01.01</t>
  </si>
  <si>
    <t>МДК.01.02</t>
  </si>
  <si>
    <t>УП.01</t>
  </si>
  <si>
    <t>Учебная практика</t>
  </si>
  <si>
    <t>ПП.01</t>
  </si>
  <si>
    <t>Производственная практика</t>
  </si>
  <si>
    <t>ПМ.02</t>
  </si>
  <si>
    <t>МДК.02.01</t>
  </si>
  <si>
    <t>УП.02</t>
  </si>
  <si>
    <t>ПП.02</t>
  </si>
  <si>
    <t>ПМ.03</t>
  </si>
  <si>
    <t>МДК.03.01</t>
  </si>
  <si>
    <t>МДК.03.02</t>
  </si>
  <si>
    <t>УП.03</t>
  </si>
  <si>
    <t>ПП.03</t>
  </si>
  <si>
    <t>ГИА.00</t>
  </si>
  <si>
    <t>Государственная итоговая аттестация</t>
  </si>
  <si>
    <t>СГ.00</t>
  </si>
  <si>
    <t>Социально-гуманитарный цикл</t>
  </si>
  <si>
    <t>СГ.01</t>
  </si>
  <si>
    <t>СГ.02</t>
  </si>
  <si>
    <t>СГ.03</t>
  </si>
  <si>
    <t>СГ.04</t>
  </si>
  <si>
    <t>СГ.05</t>
  </si>
  <si>
    <t>История России</t>
  </si>
  <si>
    <t>Иностранный язык в профессиональной деятельности</t>
  </si>
  <si>
    <t>Основы финансовой грамотности</t>
  </si>
  <si>
    <t>В т.ч. в форме практической подготовки</t>
  </si>
  <si>
    <t>Курсовая работа (проект)</t>
  </si>
  <si>
    <t>ОП.09</t>
  </si>
  <si>
    <t>ОП.10</t>
  </si>
  <si>
    <t>Основы педагогики</t>
  </si>
  <si>
    <t>Основы психологии</t>
  </si>
  <si>
    <t>Основы обучения лиц с особыми образовательными потребностями</t>
  </si>
  <si>
    <t>Русский язык и культура профессиональной коммуникации педагога</t>
  </si>
  <si>
    <t>Возрастная анатомия, физиология и гигиена</t>
  </si>
  <si>
    <t>Проектная и исследовательская деятельность в профессиональной сфере</t>
  </si>
  <si>
    <t>ППпПС.00</t>
  </si>
  <si>
    <t>Производственная практика по профилю специальности</t>
  </si>
  <si>
    <t xml:space="preserve">ГИА.01.01 Подготовка дипломного проекта (работы) с 18 мая по 14 июня (144 ч) </t>
  </si>
  <si>
    <t>ГИА.01.03 Демонстрационный экзамен (36 ч)</t>
  </si>
  <si>
    <t>ГИА.01.02 Защита дипломного проекта (работы) (36 ч)</t>
  </si>
  <si>
    <t>ВСЕГО</t>
  </si>
  <si>
    <t>ПП.00</t>
  </si>
  <si>
    <t>Профессиональная подготовка</t>
  </si>
  <si>
    <t>Организация различных видов деятельности участников образовательного процесса в медиасреде</t>
  </si>
  <si>
    <t>Теоретические и методические аспекты организации различных видов деятельности участников образовательного процесса в медиасреде</t>
  </si>
  <si>
    <t>ОП.11</t>
  </si>
  <si>
    <t>Эффективное поведение на рынке труда</t>
  </si>
  <si>
    <t>нед.</t>
  </si>
  <si>
    <t>нед</t>
  </si>
  <si>
    <t>3/4/5/6</t>
  </si>
  <si>
    <t>ОП.12</t>
  </si>
  <si>
    <t>Правовое обеспечение профессиональной деятельности</t>
  </si>
  <si>
    <t>Психология общения</t>
  </si>
  <si>
    <t>Аттестационная работа</t>
  </si>
  <si>
    <t>Перечень учебных курсов, дисциплин (модулей), практики (в т.ч. типов практики) и иных видов учебной деятельности</t>
  </si>
  <si>
    <t>Формы промежуточной аттестации (№ семестра)</t>
  </si>
  <si>
    <t>Трудоёмкость (общая с учётом часов на ПА, СР)</t>
  </si>
  <si>
    <t>Промежуточная аттестация (ч.)</t>
  </si>
  <si>
    <t>Самостоятельная работа (ч.)</t>
  </si>
  <si>
    <t>Дифференцированный зачет</t>
  </si>
  <si>
    <t>Экзамен</t>
  </si>
  <si>
    <t>6/7/</t>
  </si>
  <si>
    <t>ГИА.01 Государственная итоговая аттестация</t>
  </si>
  <si>
    <t>Учебные предметы и МДК</t>
  </si>
  <si>
    <t>Экзамены</t>
  </si>
  <si>
    <t>Диф. Зачеты</t>
  </si>
  <si>
    <t>Отчёт по практике</t>
  </si>
  <si>
    <t>Последовательность и распределение по периодам обучениия   (№ семестра, кол-во часов)</t>
  </si>
  <si>
    <t>5/6/</t>
  </si>
  <si>
    <t>Иные формы</t>
  </si>
  <si>
    <t>Аттестационная контрольная работа</t>
  </si>
  <si>
    <t>Вид учебного занятия (ч.)</t>
  </si>
  <si>
    <t>уроки</t>
  </si>
  <si>
    <t>практичекие занятия</t>
  </si>
  <si>
    <t>Лабораторные занятия</t>
  </si>
  <si>
    <t>Лекции</t>
  </si>
  <si>
    <t>Семинары</t>
  </si>
  <si>
    <t>Консультации</t>
  </si>
  <si>
    <t xml:space="preserve">ОП.08 </t>
  </si>
  <si>
    <t>МДК.02.02</t>
  </si>
  <si>
    <t xml:space="preserve"> </t>
  </si>
  <si>
    <t>Объём образовательной программы</t>
  </si>
  <si>
    <t>Информационно-коммуникационные технологии в педагогической деятельности</t>
  </si>
  <si>
    <t>Педагогика дополнительного образования</t>
  </si>
  <si>
    <t>Математика в профессиональной деятельности педагога</t>
  </si>
  <si>
    <t>Преподавание по дополнительным общеобразовательным программам</t>
  </si>
  <si>
    <t>Организационно-методическое обеспечение реализации дополнительных общеобразовательных программ</t>
  </si>
  <si>
    <t>Подготовка педагога дополнительного образования к реализации дополнительной общеобразовательной программы</t>
  </si>
  <si>
    <t>Общепедагогические основы преподавания по дополнительным общеобразовательным программам</t>
  </si>
  <si>
    <t>Программно-методическое обеспечение реализации дополнительного образования</t>
  </si>
  <si>
    <t>Методические аспекты реализации дополнительных общеобразовательных программ</t>
  </si>
  <si>
    <t>Организационно-педагогическое обеспечение дополнительного образования детей и молодежи</t>
  </si>
  <si>
    <t>Взаимодействие с участниками образовательных отношений</t>
  </si>
  <si>
    <t>Организация досуговой деятельности обучающихся в процессе реализации дополнительной общеобразовательной программы</t>
  </si>
  <si>
    <t>ПМн.04</t>
  </si>
  <si>
    <t>МДК.04.01</t>
  </si>
  <si>
    <t>УП.04</t>
  </si>
  <si>
    <t>ПП.04</t>
  </si>
  <si>
    <t>Реализация услуг (работ) в сфере молодежной политики</t>
  </si>
  <si>
    <t>Организация досуга, отдыха детей, подростков и молодежи</t>
  </si>
  <si>
    <t>МДК.04.02</t>
  </si>
  <si>
    <t>Организационно-педагогическая поддержка детей, подростков и молодёжи в процессе социализации</t>
  </si>
  <si>
    <t>Перечень, трудоёмкость, последовательность и распределение по периодам обучения учебных предметов, курсов, дисциплин (модулей), практики, иных видов учебной деятельности и формы промежуточной аттестации обучающихся  по специальности 44.02.03 Педагогика дополнительного образования</t>
  </si>
  <si>
    <t>8   (по модулю)</t>
  </si>
  <si>
    <t>6    (по модулю)</t>
  </si>
  <si>
    <t>3/4/</t>
  </si>
  <si>
    <t>7      (по модулю)</t>
  </si>
  <si>
    <t>ПМ.05  (ДПБ)</t>
  </si>
  <si>
    <t>МДК.05.01</t>
  </si>
  <si>
    <t>УП.05</t>
  </si>
  <si>
    <t>ПП.05</t>
  </si>
  <si>
    <t>7   (по модулю)</t>
  </si>
  <si>
    <t>4/7/</t>
  </si>
  <si>
    <t>3/4/6/</t>
  </si>
  <si>
    <t>5/7/8/</t>
  </si>
  <si>
    <t>7/8/</t>
  </si>
  <si>
    <t>Обязательная часть (70,03%)</t>
  </si>
  <si>
    <t>Вариативная часть (29,97%)</t>
  </si>
  <si>
    <t>Обязательная часть (59,96%)</t>
  </si>
  <si>
    <t>Вариативная часть (40,04%)</t>
  </si>
  <si>
    <t>О.00</t>
  </si>
  <si>
    <t>Общеобразовательный цикл</t>
  </si>
  <si>
    <t>Общие учебные предметы</t>
  </si>
  <si>
    <t>ОУП.01</t>
  </si>
  <si>
    <t>Русский язык</t>
  </si>
  <si>
    <t>ОУП.02</t>
  </si>
  <si>
    <t>Математика</t>
  </si>
  <si>
    <t>ОУП.03</t>
  </si>
  <si>
    <t>Информатика</t>
  </si>
  <si>
    <t>ОУП.04</t>
  </si>
  <si>
    <t xml:space="preserve">Иностранный язык </t>
  </si>
  <si>
    <t>ОУП.05</t>
  </si>
  <si>
    <t>Физика</t>
  </si>
  <si>
    <t>ОУП.06</t>
  </si>
  <si>
    <t>Химия</t>
  </si>
  <si>
    <t>ОУП.07</t>
  </si>
  <si>
    <t>Биология</t>
  </si>
  <si>
    <t>ОУП.08</t>
  </si>
  <si>
    <t>История</t>
  </si>
  <si>
    <t>ОУП.09</t>
  </si>
  <si>
    <t>География</t>
  </si>
  <si>
    <t>ОУП.10</t>
  </si>
  <si>
    <t>1/2/</t>
  </si>
  <si>
    <t>ОУП.11</t>
  </si>
  <si>
    <t>Основы безопасности и защиты Родины</t>
  </si>
  <si>
    <t>Общие учебные предметы (углубленные)</t>
  </si>
  <si>
    <t>ОУПу.01</t>
  </si>
  <si>
    <t>Литература</t>
  </si>
  <si>
    <t>ОУПу.02</t>
  </si>
  <si>
    <t>Обществознание</t>
  </si>
  <si>
    <t>Дополнительные учебные предметы, курсы (по выбору)</t>
  </si>
  <si>
    <t>УПВ.01</t>
  </si>
  <si>
    <t>Россия - моя история</t>
  </si>
  <si>
    <t>ДУП.02</t>
  </si>
  <si>
    <t>Основы шахмат</t>
  </si>
  <si>
    <t>ДУП.03</t>
  </si>
  <si>
    <t>Основы научного познания и саморазвития</t>
  </si>
  <si>
    <r>
      <t xml:space="preserve">Индивидуальный проект </t>
    </r>
    <r>
      <rPr>
        <i/>
        <sz val="10"/>
        <color rgb="FF000000"/>
        <rFont val="Times New Roman"/>
        <family val="1"/>
        <charset val="204"/>
      </rPr>
      <t>(предметом не является)</t>
    </r>
  </si>
  <si>
    <t>ФГОС 5 (приём 2025 - выпуск 2029)</t>
  </si>
</sst>
</file>

<file path=xl/styles.xml><?xml version="1.0" encoding="utf-8"?>
<styleSheet xmlns="http://schemas.openxmlformats.org/spreadsheetml/2006/main">
  <fonts count="28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7" fillId="0" borderId="0"/>
  </cellStyleXfs>
  <cellXfs count="605">
    <xf numFmtId="0" fontId="0" fillId="0" borderId="0" xfId="0"/>
    <xf numFmtId="0" fontId="5" fillId="2" borderId="0" xfId="0" applyFont="1" applyFill="1" applyProtection="1">
      <protection hidden="1"/>
    </xf>
    <xf numFmtId="0" fontId="4" fillId="2" borderId="14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5" fillId="2" borderId="11" xfId="0" applyFont="1" applyFill="1" applyBorder="1" applyProtection="1">
      <protection hidden="1"/>
    </xf>
    <xf numFmtId="0" fontId="8" fillId="2" borderId="8" xfId="0" applyFont="1" applyFill="1" applyBorder="1" applyAlignment="1" applyProtection="1">
      <alignment horizontal="center" vertical="top" wrapText="1"/>
      <protection hidden="1"/>
    </xf>
    <xf numFmtId="0" fontId="8" fillId="2" borderId="15" xfId="0" applyFont="1" applyFill="1" applyBorder="1" applyAlignment="1" applyProtection="1">
      <alignment vertical="top" wrapText="1"/>
      <protection hidden="1"/>
    </xf>
    <xf numFmtId="1" fontId="6" fillId="2" borderId="8" xfId="0" applyNumberFormat="1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" xfId="0" applyFont="1" applyFill="1" applyBorder="1" applyAlignment="1" applyProtection="1">
      <alignment horizontal="center" vertical="top" wrapText="1"/>
      <protection hidden="1"/>
    </xf>
    <xf numFmtId="0" fontId="6" fillId="2" borderId="8" xfId="0" applyFont="1" applyFill="1" applyBorder="1" applyAlignment="1" applyProtection="1">
      <alignment horizontal="center" vertical="top" wrapText="1"/>
      <protection hidden="1"/>
    </xf>
    <xf numFmtId="0" fontId="4" fillId="2" borderId="8" xfId="0" applyFont="1" applyFill="1" applyBorder="1" applyAlignment="1" applyProtection="1">
      <alignment horizontal="center" vertical="top" wrapText="1"/>
      <protection hidden="1"/>
    </xf>
    <xf numFmtId="0" fontId="6" fillId="2" borderId="1" xfId="0" applyFont="1" applyFill="1" applyBorder="1" applyAlignment="1" applyProtection="1">
      <alignment wrapText="1"/>
      <protection hidden="1"/>
    </xf>
    <xf numFmtId="1" fontId="6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12" fillId="4" borderId="15" xfId="0" applyFont="1" applyFill="1" applyBorder="1" applyAlignment="1">
      <alignment horizontal="justify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5" borderId="15" xfId="0" applyFont="1" applyFill="1" applyBorder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7" fillId="5" borderId="15" xfId="0" applyFont="1" applyFill="1" applyBorder="1" applyAlignment="1" applyProtection="1">
      <alignment vertical="top" wrapText="1"/>
      <protection hidden="1"/>
    </xf>
    <xf numFmtId="0" fontId="7" fillId="5" borderId="8" xfId="0" applyFont="1" applyFill="1" applyBorder="1" applyAlignment="1" applyProtection="1">
      <alignment vertical="top" wrapText="1"/>
      <protection hidden="1"/>
    </xf>
    <xf numFmtId="1" fontId="4" fillId="5" borderId="8" xfId="0" applyNumberFormat="1" applyFont="1" applyFill="1" applyBorder="1" applyAlignment="1" applyProtection="1">
      <alignment horizontal="center" vertical="top" wrapText="1"/>
      <protection hidden="1"/>
    </xf>
    <xf numFmtId="1" fontId="4" fillId="5" borderId="15" xfId="0" applyNumberFormat="1" applyFont="1" applyFill="1" applyBorder="1" applyAlignment="1" applyProtection="1">
      <alignment horizontal="center" vertical="top" wrapText="1"/>
      <protection hidden="1"/>
    </xf>
    <xf numFmtId="1" fontId="6" fillId="2" borderId="15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5" xfId="0" applyNumberFormat="1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horizontal="left" vertical="center" wrapText="1"/>
      <protection hidden="1"/>
    </xf>
    <xf numFmtId="0" fontId="6" fillId="2" borderId="7" xfId="0" applyFont="1" applyFill="1" applyBorder="1" applyAlignment="1" applyProtection="1">
      <alignment horizontal="left" vertical="center" wrapText="1"/>
      <protection hidden="1"/>
    </xf>
    <xf numFmtId="0" fontId="6" fillId="3" borderId="7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vertical="top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left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9" fillId="5" borderId="8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center" vertical="center" wrapText="1"/>
      <protection hidden="1"/>
    </xf>
    <xf numFmtId="0" fontId="9" fillId="5" borderId="10" xfId="0" applyFont="1" applyFill="1" applyBorder="1" applyAlignment="1" applyProtection="1">
      <alignment horizontal="center" vertical="center" wrapText="1"/>
      <protection hidden="1"/>
    </xf>
    <xf numFmtId="0" fontId="9" fillId="5" borderId="11" xfId="0" applyFont="1" applyFill="1" applyBorder="1" applyAlignment="1" applyProtection="1">
      <alignment horizontal="center" vertical="center" wrapText="1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10" fillId="5" borderId="14" xfId="0" applyFont="1" applyFill="1" applyBorder="1" applyAlignment="1" applyProtection="1">
      <alignment horizontal="center" vertical="center"/>
      <protection hidden="1"/>
    </xf>
    <xf numFmtId="0" fontId="10" fillId="5" borderId="8" xfId="0" applyFont="1" applyFill="1" applyBorder="1" applyAlignment="1" applyProtection="1">
      <alignment horizontal="center" vertical="center"/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13" fillId="2" borderId="8" xfId="0" applyFont="1" applyFill="1" applyBorder="1" applyAlignment="1" applyProtection="1">
      <alignment horizontal="center" vertical="top" wrapText="1"/>
      <protection hidden="1"/>
    </xf>
    <xf numFmtId="0" fontId="9" fillId="8" borderId="15" xfId="0" applyFont="1" applyFill="1" applyBorder="1" applyAlignment="1" applyProtection="1">
      <alignment horizontal="left" vertic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9" fillId="8" borderId="10" xfId="0" applyFont="1" applyFill="1" applyBorder="1" applyAlignment="1" applyProtection="1">
      <alignment horizontal="center" vertical="center" wrapText="1"/>
      <protection hidden="1"/>
    </xf>
    <xf numFmtId="0" fontId="9" fillId="8" borderId="11" xfId="0" applyFont="1" applyFill="1" applyBorder="1" applyAlignment="1" applyProtection="1">
      <alignment horizontal="center" vertical="center" wrapText="1"/>
      <protection hidden="1"/>
    </xf>
    <xf numFmtId="0" fontId="9" fillId="8" borderId="12" xfId="0" applyFont="1" applyFill="1" applyBorder="1" applyAlignment="1" applyProtection="1">
      <alignment horizontal="center" vertical="center" wrapText="1"/>
      <protection hidden="1"/>
    </xf>
    <xf numFmtId="0" fontId="10" fillId="8" borderId="14" xfId="0" applyFont="1" applyFill="1" applyBorder="1" applyAlignment="1" applyProtection="1">
      <alignment horizontal="center" vertical="center"/>
      <protection hidden="1"/>
    </xf>
    <xf numFmtId="0" fontId="10" fillId="8" borderId="8" xfId="0" applyFont="1" applyFill="1" applyBorder="1" applyAlignment="1" applyProtection="1">
      <alignment horizontal="center" vertical="center"/>
      <protection hidden="1"/>
    </xf>
    <xf numFmtId="0" fontId="9" fillId="8" borderId="8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wrapText="1"/>
      <protection hidden="1"/>
    </xf>
    <xf numFmtId="0" fontId="4" fillId="5" borderId="8" xfId="0" applyFont="1" applyFill="1" applyBorder="1" applyAlignment="1" applyProtection="1">
      <alignment horizontal="center" vertical="top" wrapText="1"/>
      <protection hidden="1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10" borderId="14" xfId="0" applyFont="1" applyFill="1" applyBorder="1" applyAlignment="1" applyProtection="1">
      <alignment horizontal="center" vertical="top" wrapText="1"/>
      <protection hidden="1"/>
    </xf>
    <xf numFmtId="0" fontId="6" fillId="10" borderId="14" xfId="0" applyFont="1" applyFill="1" applyBorder="1" applyAlignment="1" applyProtection="1">
      <alignment horizontal="center" vertical="center" wrapText="1"/>
      <protection hidden="1"/>
    </xf>
    <xf numFmtId="0" fontId="4" fillId="10" borderId="14" xfId="0" applyFont="1" applyFill="1" applyBorder="1" applyAlignment="1" applyProtection="1">
      <alignment horizontal="center" vertical="center" wrapText="1"/>
      <protection hidden="1"/>
    </xf>
    <xf numFmtId="0" fontId="6" fillId="10" borderId="15" xfId="0" applyFont="1" applyFill="1" applyBorder="1" applyAlignment="1" applyProtection="1">
      <alignment horizontal="center" vertical="top" wrapText="1"/>
      <protection hidden="1"/>
    </xf>
    <xf numFmtId="0" fontId="6" fillId="3" borderId="14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vertical="top" wrapText="1"/>
      <protection hidden="1"/>
    </xf>
    <xf numFmtId="0" fontId="6" fillId="2" borderId="14" xfId="0" applyFont="1" applyFill="1" applyBorder="1" applyAlignment="1" applyProtection="1">
      <alignment wrapText="1"/>
      <protection hidden="1"/>
    </xf>
    <xf numFmtId="0" fontId="6" fillId="2" borderId="14" xfId="0" applyFont="1" applyFill="1" applyBorder="1" applyProtection="1">
      <protection hidden="1"/>
    </xf>
    <xf numFmtId="0" fontId="6" fillId="2" borderId="14" xfId="0" applyFont="1" applyFill="1" applyBorder="1" applyAlignment="1" applyProtection="1">
      <alignment vertical="top" wrapText="1"/>
      <protection hidden="1"/>
    </xf>
    <xf numFmtId="0" fontId="6" fillId="2" borderId="14" xfId="0" applyFont="1" applyFill="1" applyBorder="1" applyAlignment="1" applyProtection="1">
      <alignment horizontal="left" vertical="top" wrapText="1"/>
      <protection hidden="1"/>
    </xf>
    <xf numFmtId="0" fontId="16" fillId="0" borderId="0" xfId="0" applyFont="1" applyAlignment="1">
      <alignment horizontal="left" vertical="top" wrapText="1"/>
    </xf>
    <xf numFmtId="1" fontId="15" fillId="9" borderId="14" xfId="0" applyNumberFormat="1" applyFont="1" applyFill="1" applyBorder="1" applyAlignment="1" applyProtection="1">
      <alignment horizontal="center" vertical="center" wrapText="1"/>
      <protection hidden="1"/>
    </xf>
    <xf numFmtId="1" fontId="7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1" fontId="8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14" fillId="2" borderId="14" xfId="0" applyFont="1" applyFill="1" applyBorder="1" applyAlignment="1" applyProtection="1">
      <alignment horizontal="center" vertical="center"/>
      <protection hidden="1"/>
    </xf>
    <xf numFmtId="1" fontId="4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left" vertical="center" wrapText="1"/>
      <protection hidden="1"/>
    </xf>
    <xf numFmtId="0" fontId="9" fillId="6" borderId="1" xfId="0" applyFont="1" applyFill="1" applyBorder="1" applyAlignment="1" applyProtection="1">
      <alignment horizontal="left" vertical="center" wrapText="1"/>
      <protection hidden="1"/>
    </xf>
    <xf numFmtId="1" fontId="9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9" fillId="6" borderId="11" xfId="0" applyFont="1" applyFill="1" applyBorder="1" applyAlignment="1" applyProtection="1">
      <alignment horizontal="center" vertical="center" wrapText="1"/>
      <protection hidden="1"/>
    </xf>
    <xf numFmtId="0" fontId="9" fillId="6" borderId="12" xfId="0" applyFont="1" applyFill="1" applyBorder="1" applyAlignment="1" applyProtection="1">
      <alignment horizontal="center" vertical="center" wrapText="1"/>
      <protection hidden="1"/>
    </xf>
    <xf numFmtId="0" fontId="10" fillId="6" borderId="14" xfId="0" applyFont="1" applyFill="1" applyBorder="1" applyAlignment="1" applyProtection="1">
      <alignment horizontal="center" vertical="center"/>
      <protection hidden="1"/>
    </xf>
    <xf numFmtId="0" fontId="10" fillId="6" borderId="8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6" fillId="11" borderId="14" xfId="0" applyFont="1" applyFill="1" applyBorder="1" applyAlignment="1" applyProtection="1">
      <alignment horizontal="center" vertical="top" wrapText="1"/>
      <protection hidden="1"/>
    </xf>
    <xf numFmtId="0" fontId="6" fillId="11" borderId="5" xfId="0" applyFont="1" applyFill="1" applyBorder="1" applyAlignment="1" applyProtection="1">
      <alignment horizontal="center" vertical="top" wrapText="1"/>
      <protection hidden="1"/>
    </xf>
    <xf numFmtId="0" fontId="6" fillId="11" borderId="13" xfId="0" applyFont="1" applyFill="1" applyBorder="1" applyAlignment="1" applyProtection="1">
      <alignment horizontal="center" vertical="top" wrapText="1"/>
      <protection hidden="1"/>
    </xf>
    <xf numFmtId="0" fontId="6" fillId="11" borderId="14" xfId="0" applyFont="1" applyFill="1" applyBorder="1" applyAlignment="1" applyProtection="1">
      <alignment horizontal="center" vertical="center" textRotation="90" wrapText="1"/>
      <protection hidden="1"/>
    </xf>
    <xf numFmtId="0" fontId="6" fillId="11" borderId="8" xfId="0" applyFont="1" applyFill="1" applyBorder="1" applyAlignment="1" applyProtection="1">
      <alignment horizontal="center" vertical="top" wrapText="1"/>
      <protection hidden="1"/>
    </xf>
    <xf numFmtId="0" fontId="6" fillId="11" borderId="15" xfId="0" applyFont="1" applyFill="1" applyBorder="1" applyAlignment="1" applyProtection="1">
      <alignment horizontal="center" vertical="top" wrapText="1"/>
      <protection hidden="1"/>
    </xf>
    <xf numFmtId="0" fontId="15" fillId="9" borderId="14" xfId="0" applyFont="1" applyFill="1" applyBorder="1" applyAlignment="1" applyProtection="1">
      <alignment vertical="top" wrapText="1"/>
      <protection hidden="1"/>
    </xf>
    <xf numFmtId="1" fontId="6" fillId="5" borderId="8" xfId="0" applyNumberFormat="1" applyFont="1" applyFill="1" applyBorder="1" applyAlignment="1" applyProtection="1">
      <alignment horizontal="center" vertical="top" wrapText="1"/>
      <protection hidden="1"/>
    </xf>
    <xf numFmtId="1" fontId="13" fillId="5" borderId="8" xfId="0" applyNumberFormat="1" applyFont="1" applyFill="1" applyBorder="1" applyAlignment="1" applyProtection="1">
      <alignment horizontal="center" vertical="top" wrapText="1"/>
      <protection hidden="1"/>
    </xf>
    <xf numFmtId="1" fontId="13" fillId="2" borderId="8" xfId="0" applyNumberFormat="1" applyFont="1" applyFill="1" applyBorder="1" applyAlignment="1" applyProtection="1">
      <alignment horizontal="center" vertical="top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14" fillId="2" borderId="8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6" fillId="2" borderId="22" xfId="0" applyFont="1" applyFill="1" applyBorder="1" applyAlignment="1" applyProtection="1">
      <alignment horizontal="left" vertical="center" wrapText="1"/>
      <protection hidden="1"/>
    </xf>
    <xf numFmtId="0" fontId="6" fillId="2" borderId="14" xfId="0" applyFont="1" applyFill="1" applyBorder="1" applyAlignment="1" applyProtection="1">
      <alignment horizontal="left" vertical="center"/>
      <protection hidden="1"/>
    </xf>
    <xf numFmtId="0" fontId="6" fillId="2" borderId="14" xfId="0" applyFont="1" applyFill="1" applyBorder="1" applyAlignment="1" applyProtection="1">
      <alignment horizontal="left" vertical="center" wrapText="1"/>
      <protection hidden="1"/>
    </xf>
    <xf numFmtId="0" fontId="15" fillId="9" borderId="10" xfId="0" applyFont="1" applyFill="1" applyBorder="1" applyAlignment="1" applyProtection="1">
      <alignment vertical="center" wrapText="1"/>
      <protection hidden="1"/>
    </xf>
    <xf numFmtId="0" fontId="15" fillId="9" borderId="11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 applyProtection="1">
      <alignment vertical="center"/>
      <protection hidden="1"/>
    </xf>
    <xf numFmtId="0" fontId="8" fillId="2" borderId="15" xfId="0" applyFont="1" applyFill="1" applyBorder="1" applyAlignment="1" applyProtection="1">
      <alignment horizontal="center" vertical="top" wrapText="1"/>
      <protection hidden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1" fontId="4" fillId="2" borderId="8" xfId="0" applyNumberFormat="1" applyFont="1" applyFill="1" applyBorder="1" applyAlignment="1" applyProtection="1">
      <alignment horizontal="center" vertical="top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15" fillId="9" borderId="14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6" fillId="12" borderId="13" xfId="0" applyFont="1" applyFill="1" applyBorder="1" applyAlignment="1" applyProtection="1">
      <alignment horizontal="center" vertical="top" wrapText="1"/>
      <protection hidden="1"/>
    </xf>
    <xf numFmtId="0" fontId="6" fillId="12" borderId="15" xfId="0" applyFont="1" applyFill="1" applyBorder="1" applyAlignment="1" applyProtection="1">
      <alignment horizontal="center" vertical="top" wrapText="1"/>
      <protection hidden="1"/>
    </xf>
    <xf numFmtId="0" fontId="4" fillId="10" borderId="11" xfId="0" applyFont="1" applyFill="1" applyBorder="1" applyAlignment="1" applyProtection="1">
      <alignment horizontal="center" vertical="top" wrapText="1"/>
      <protection hidden="1"/>
    </xf>
    <xf numFmtId="0" fontId="4" fillId="3" borderId="10" xfId="0" applyFont="1" applyFill="1" applyBorder="1" applyAlignment="1" applyProtection="1">
      <alignment horizontal="center" vertical="top" wrapText="1"/>
      <protection hidden="1"/>
    </xf>
    <xf numFmtId="0" fontId="4" fillId="3" borderId="14" xfId="0" applyFont="1" applyFill="1" applyBorder="1" applyAlignment="1" applyProtection="1">
      <alignment horizontal="center" vertical="top" wrapText="1"/>
      <protection hidden="1"/>
    </xf>
    <xf numFmtId="0" fontId="4" fillId="12" borderId="12" xfId="0" applyFont="1" applyFill="1" applyBorder="1" applyAlignment="1" applyProtection="1">
      <alignment horizontal="center" vertical="top" wrapText="1"/>
      <protection hidden="1"/>
    </xf>
    <xf numFmtId="0" fontId="15" fillId="9" borderId="14" xfId="0" applyFont="1" applyFill="1" applyBorder="1" applyAlignment="1" applyProtection="1">
      <alignment vertical="center" wrapText="1"/>
      <protection hidden="1"/>
    </xf>
    <xf numFmtId="1" fontId="15" fillId="10" borderId="11" xfId="0" applyNumberFormat="1" applyFont="1" applyFill="1" applyBorder="1" applyAlignment="1" applyProtection="1">
      <alignment horizontal="center" vertical="center" wrapText="1"/>
      <protection hidden="1"/>
    </xf>
    <xf numFmtId="1" fontId="15" fillId="10" borderId="10" xfId="0" applyNumberFormat="1" applyFont="1" applyFill="1" applyBorder="1" applyAlignment="1" applyProtection="1">
      <alignment horizontal="center" vertical="center" wrapText="1"/>
      <protection hidden="1"/>
    </xf>
    <xf numFmtId="1" fontId="15" fillId="10" borderId="14" xfId="0" applyNumberFormat="1" applyFont="1" applyFill="1" applyBorder="1" applyAlignment="1" applyProtection="1">
      <alignment horizontal="center" vertical="center" wrapText="1"/>
      <protection hidden="1"/>
    </xf>
    <xf numFmtId="1" fontId="15" fillId="9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14" xfId="0" applyFont="1" applyFill="1" applyBorder="1" applyAlignment="1" applyProtection="1">
      <alignment vertical="top"/>
      <protection hidden="1"/>
    </xf>
    <xf numFmtId="1" fontId="4" fillId="5" borderId="1" xfId="0" applyNumberFormat="1" applyFont="1" applyFill="1" applyBorder="1" applyAlignment="1" applyProtection="1">
      <alignment horizontal="center" vertical="top" wrapText="1"/>
      <protection hidden="1"/>
    </xf>
    <xf numFmtId="1" fontId="4" fillId="5" borderId="7" xfId="0" applyNumberFormat="1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 vertical="top" wrapText="1"/>
      <protection hidden="1"/>
    </xf>
    <xf numFmtId="0" fontId="4" fillId="3" borderId="7" xfId="0" applyFont="1" applyFill="1" applyBorder="1" applyAlignment="1" applyProtection="1">
      <alignment horizontal="center" vertical="top" wrapText="1"/>
      <protection hidden="1"/>
    </xf>
    <xf numFmtId="0" fontId="4" fillId="3" borderId="15" xfId="0" applyFont="1" applyFill="1" applyBorder="1" applyAlignment="1" applyProtection="1">
      <alignment horizontal="center" vertical="top" wrapText="1"/>
      <protection hidden="1"/>
    </xf>
    <xf numFmtId="1" fontId="6" fillId="12" borderId="8" xfId="0" applyNumberFormat="1" applyFont="1" applyFill="1" applyBorder="1" applyAlignment="1" applyProtection="1">
      <alignment horizontal="center" vertical="top" wrapText="1"/>
      <protection hidden="1"/>
    </xf>
    <xf numFmtId="1" fontId="13" fillId="12" borderId="8" xfId="0" applyNumberFormat="1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4" fillId="10" borderId="11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1" fontId="6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10" borderId="11" xfId="0" applyNumberFormat="1" applyFont="1" applyFill="1" applyBorder="1" applyAlignment="1" applyProtection="1">
      <alignment horizontal="center" vertical="top" wrapText="1"/>
      <protection hidden="1"/>
    </xf>
    <xf numFmtId="1" fontId="4" fillId="3" borderId="7" xfId="0" applyNumberFormat="1" applyFont="1" applyFill="1" applyBorder="1" applyAlignment="1" applyProtection="1">
      <alignment horizontal="center" vertical="top" wrapText="1"/>
      <protection hidden="1"/>
    </xf>
    <xf numFmtId="1" fontId="4" fillId="3" borderId="15" xfId="0" applyNumberFormat="1" applyFont="1" applyFill="1" applyBorder="1" applyAlignment="1" applyProtection="1">
      <alignment horizontal="center" vertical="top" wrapText="1"/>
      <protection hidden="1"/>
    </xf>
    <xf numFmtId="0" fontId="7" fillId="10" borderId="11" xfId="0" applyFont="1" applyFill="1" applyBorder="1" applyAlignment="1" applyProtection="1">
      <alignment horizontal="center" vertical="top" wrapText="1"/>
      <protection hidden="1"/>
    </xf>
    <xf numFmtId="0" fontId="7" fillId="3" borderId="7" xfId="0" applyFont="1" applyFill="1" applyBorder="1" applyAlignment="1" applyProtection="1">
      <alignment horizontal="center" vertical="top" wrapText="1"/>
      <protection hidden="1"/>
    </xf>
    <xf numFmtId="0" fontId="7" fillId="13" borderId="15" xfId="0" applyFont="1" applyFill="1" applyBorder="1" applyAlignment="1" applyProtection="1">
      <alignment horizontal="center" vertical="top" wrapText="1"/>
      <protection hidden="1"/>
    </xf>
    <xf numFmtId="0" fontId="4" fillId="5" borderId="14" xfId="0" applyFont="1" applyFill="1" applyBorder="1" applyAlignment="1" applyProtection="1">
      <alignment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6" fillId="10" borderId="11" xfId="0" applyFont="1" applyFill="1" applyBorder="1" applyAlignment="1" applyProtection="1">
      <alignment horizontal="center" vertical="top" wrapText="1"/>
      <protection hidden="1"/>
    </xf>
    <xf numFmtId="0" fontId="6" fillId="3" borderId="15" xfId="0" applyFont="1" applyFill="1" applyBorder="1" applyAlignment="1" applyProtection="1">
      <alignment horizontal="center" vertical="top" wrapText="1"/>
      <protection hidden="1"/>
    </xf>
    <xf numFmtId="0" fontId="6" fillId="12" borderId="8" xfId="0" applyFont="1" applyFill="1" applyBorder="1" applyAlignment="1" applyProtection="1">
      <alignment horizontal="center" vertical="top" wrapText="1"/>
      <protection hidden="1"/>
    </xf>
    <xf numFmtId="0" fontId="6" fillId="10" borderId="11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 wrapText="1"/>
      <protection hidden="1"/>
    </xf>
    <xf numFmtId="0" fontId="6" fillId="12" borderId="8" xfId="0" applyFont="1" applyFill="1" applyBorder="1" applyAlignment="1" applyProtection="1">
      <alignment horizontal="center" vertical="center" wrapText="1"/>
      <protection hidden="1"/>
    </xf>
    <xf numFmtId="0" fontId="8" fillId="12" borderId="8" xfId="0" applyFont="1" applyFill="1" applyBorder="1" applyAlignment="1" applyProtection="1">
      <alignment horizontal="center" vertical="center" wrapText="1"/>
      <protection hidden="1"/>
    </xf>
    <xf numFmtId="1" fontId="6" fillId="10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7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top" wrapText="1"/>
      <protection hidden="1"/>
    </xf>
    <xf numFmtId="0" fontId="6" fillId="13" borderId="15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Protection="1">
      <protection hidden="1"/>
    </xf>
    <xf numFmtId="0" fontId="6" fillId="10" borderId="11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1" fontId="6" fillId="12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10" borderId="1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1" fontId="6" fillId="12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1" fontId="4" fillId="6" borderId="7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1" fontId="4" fillId="1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vertical="center" wrapText="1"/>
      <protection hidden="1"/>
    </xf>
    <xf numFmtId="0" fontId="6" fillId="12" borderId="14" xfId="0" applyFont="1" applyFill="1" applyBorder="1" applyAlignment="1" applyProtection="1">
      <alignment horizontal="center" vertical="center"/>
      <protection hidden="1"/>
    </xf>
    <xf numFmtId="0" fontId="7" fillId="10" borderId="4" xfId="0" applyFont="1" applyFill="1" applyBorder="1" applyAlignment="1" applyProtection="1">
      <alignment horizontal="center" vertical="center" wrapText="1"/>
      <protection hidden="1"/>
    </xf>
    <xf numFmtId="0" fontId="7" fillId="7" borderId="14" xfId="0" applyFont="1" applyFill="1" applyBorder="1" applyAlignment="1" applyProtection="1">
      <alignment horizontal="center" vertical="center" wrapText="1"/>
      <protection hidden="1"/>
    </xf>
    <xf numFmtId="0" fontId="8" fillId="10" borderId="11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6" fillId="12" borderId="14" xfId="0" applyFont="1" applyFill="1" applyBorder="1" applyProtection="1">
      <protection hidden="1"/>
    </xf>
    <xf numFmtId="0" fontId="8" fillId="10" borderId="11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4" fillId="12" borderId="14" xfId="0" applyFont="1" applyFill="1" applyBorder="1" applyAlignment="1" applyProtection="1">
      <alignment horizontal="center" vertical="center" wrapText="1"/>
      <protection hidden="1"/>
    </xf>
    <xf numFmtId="0" fontId="6" fillId="12" borderId="14" xfId="0" applyFont="1" applyFill="1" applyBorder="1" applyAlignment="1" applyProtection="1">
      <alignment horizontal="center" vertical="center" wrapText="1"/>
      <protection hidden="1"/>
    </xf>
    <xf numFmtId="1" fontId="8" fillId="10" borderId="1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7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4" fillId="12" borderId="8" xfId="0" applyNumberFormat="1" applyFont="1" applyFill="1" applyBorder="1" applyAlignment="1" applyProtection="1">
      <alignment horizontal="center" vertical="top" wrapText="1"/>
      <protection hidden="1"/>
    </xf>
    <xf numFmtId="1" fontId="6" fillId="3" borderId="8" xfId="0" applyNumberFormat="1" applyFont="1" applyFill="1" applyBorder="1" applyAlignment="1" applyProtection="1">
      <alignment horizontal="center" vertical="top" wrapText="1"/>
      <protection hidden="1"/>
    </xf>
    <xf numFmtId="0" fontId="9" fillId="6" borderId="14" xfId="0" applyFont="1" applyFill="1" applyBorder="1" applyAlignment="1" applyProtection="1">
      <alignment horizontal="center" vertical="center" wrapText="1"/>
      <protection hidden="1"/>
    </xf>
    <xf numFmtId="0" fontId="9" fillId="10" borderId="1" xfId="0" applyFont="1" applyFill="1" applyBorder="1" applyAlignment="1" applyProtection="1">
      <alignment horizontal="center" vertical="center" wrapText="1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1" fontId="9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9" fillId="12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9" fillId="5" borderId="7" xfId="0" applyFont="1" applyFill="1" applyBorder="1" applyAlignment="1" applyProtection="1">
      <alignment horizontal="center" vertical="center" wrapText="1"/>
      <protection hidden="1"/>
    </xf>
    <xf numFmtId="1" fontId="7" fillId="5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8" borderId="14" xfId="0" applyFont="1" applyFill="1" applyBorder="1" applyAlignment="1" applyProtection="1">
      <alignment horizontal="center" vertical="center" wrapText="1"/>
      <protection hidden="1"/>
    </xf>
    <xf numFmtId="1" fontId="19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 applyProtection="1">
      <alignment horizontal="center" vertical="center" wrapText="1"/>
      <protection hidden="1"/>
    </xf>
    <xf numFmtId="0" fontId="8" fillId="12" borderId="15" xfId="0" applyFont="1" applyFill="1" applyBorder="1" applyAlignment="1" applyProtection="1">
      <alignment horizontal="center" vertical="top" wrapText="1"/>
      <protection hidden="1"/>
    </xf>
    <xf numFmtId="0" fontId="8" fillId="2" borderId="14" xfId="0" applyFont="1" applyFill="1" applyBorder="1" applyAlignment="1" applyProtection="1">
      <alignment horizontal="center"/>
      <protection hidden="1"/>
    </xf>
    <xf numFmtId="0" fontId="8" fillId="12" borderId="14" xfId="0" applyFont="1" applyFill="1" applyBorder="1" applyProtection="1">
      <protection hidden="1"/>
    </xf>
    <xf numFmtId="0" fontId="8" fillId="12" borderId="14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10" borderId="14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5" fillId="12" borderId="14" xfId="0" applyFont="1" applyFill="1" applyBorder="1" applyAlignment="1" applyProtection="1">
      <alignment horizontal="center" vertical="center"/>
      <protection hidden="1"/>
    </xf>
    <xf numFmtId="0" fontId="8" fillId="12" borderId="8" xfId="0" applyFont="1" applyFill="1" applyBorder="1" applyAlignment="1" applyProtection="1">
      <alignment horizontal="center" vertical="top" wrapText="1"/>
      <protection hidden="1"/>
    </xf>
    <xf numFmtId="2" fontId="15" fillId="8" borderId="13" xfId="0" applyNumberFormat="1" applyFont="1" applyFill="1" applyBorder="1" applyAlignment="1" applyProtection="1">
      <alignment horizontal="center" vertical="center" wrapText="1"/>
      <protection hidden="1"/>
    </xf>
    <xf numFmtId="2" fontId="15" fillId="8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8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3" borderId="8" xfId="0" applyFont="1" applyFill="1" applyBorder="1" applyAlignment="1" applyProtection="1">
      <alignment horizontal="center" vertical="top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center" vertical="top"/>
      <protection hidden="1"/>
    </xf>
    <xf numFmtId="0" fontId="5" fillId="5" borderId="8" xfId="0" applyFont="1" applyFill="1" applyBorder="1" applyAlignment="1" applyProtection="1">
      <alignment horizontal="center" vertical="top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  <xf numFmtId="0" fontId="4" fillId="7" borderId="8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top" wrapText="1"/>
      <protection hidden="1"/>
    </xf>
    <xf numFmtId="1" fontId="4" fillId="2" borderId="0" xfId="0" applyNumberFormat="1" applyFont="1" applyFill="1" applyBorder="1" applyAlignment="1" applyProtection="1">
      <alignment horizontal="center" vertical="top" wrapText="1"/>
      <protection hidden="1"/>
    </xf>
    <xf numFmtId="0" fontId="5" fillId="2" borderId="10" xfId="0" applyFont="1" applyFill="1" applyBorder="1" applyAlignment="1" applyProtection="1">
      <alignment vertical="top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top"/>
      <protection hidden="1"/>
    </xf>
    <xf numFmtId="0" fontId="6" fillId="2" borderId="12" xfId="0" applyFont="1" applyFill="1" applyBorder="1" applyAlignment="1" applyProtection="1">
      <alignment vertical="center"/>
      <protection hidden="1"/>
    </xf>
    <xf numFmtId="0" fontId="15" fillId="9" borderId="12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1" fontId="19" fillId="8" borderId="9" xfId="0" applyNumberFormat="1" applyFont="1" applyFill="1" applyBorder="1" applyAlignment="1" applyProtection="1">
      <alignment horizontal="center" vertical="center" wrapText="1"/>
      <protection hidden="1"/>
    </xf>
    <xf numFmtId="1" fontId="19" fillId="8" borderId="6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8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vertical="center" wrapText="1"/>
      <protection hidden="1"/>
    </xf>
    <xf numFmtId="0" fontId="6" fillId="3" borderId="16" xfId="0" applyFont="1" applyFill="1" applyBorder="1" applyAlignment="1" applyProtection="1">
      <alignment vertical="center" wrapText="1"/>
      <protection hidden="1"/>
    </xf>
    <xf numFmtId="0" fontId="9" fillId="2" borderId="25" xfId="0" applyFont="1" applyFill="1" applyBorder="1" applyAlignment="1" applyProtection="1">
      <alignment vertical="top" wrapText="1"/>
      <protection hidden="1"/>
    </xf>
    <xf numFmtId="0" fontId="9" fillId="2" borderId="26" xfId="0" applyFont="1" applyFill="1" applyBorder="1" applyAlignment="1" applyProtection="1">
      <alignment vertical="top" wrapText="1"/>
      <protection hidden="1"/>
    </xf>
    <xf numFmtId="0" fontId="6" fillId="2" borderId="16" xfId="0" applyFont="1" applyFill="1" applyBorder="1" applyAlignment="1" applyProtection="1">
      <alignment horizontal="left" vertical="top" wrapText="1"/>
      <protection hidden="1"/>
    </xf>
    <xf numFmtId="0" fontId="6" fillId="2" borderId="16" xfId="0" applyFont="1" applyFill="1" applyBorder="1" applyAlignment="1" applyProtection="1">
      <alignment vertical="top" wrapText="1"/>
      <protection hidden="1"/>
    </xf>
    <xf numFmtId="0" fontId="8" fillId="2" borderId="12" xfId="0" applyFont="1" applyFill="1" applyBorder="1" applyAlignment="1" applyProtection="1">
      <alignment horizontal="center"/>
      <protection hidden="1"/>
    </xf>
    <xf numFmtId="0" fontId="6" fillId="2" borderId="16" xfId="0" applyFont="1" applyFill="1" applyBorder="1" applyAlignment="1" applyProtection="1">
      <protection hidden="1"/>
    </xf>
    <xf numFmtId="0" fontId="6" fillId="2" borderId="12" xfId="0" applyFont="1" applyFill="1" applyBorder="1" applyAlignment="1" applyProtection="1">
      <alignment horizontal="center"/>
      <protection hidden="1"/>
    </xf>
    <xf numFmtId="0" fontId="6" fillId="2" borderId="19" xfId="0" applyFont="1" applyFill="1" applyBorder="1" applyAlignment="1" applyProtection="1">
      <protection hidden="1"/>
    </xf>
    <xf numFmtId="0" fontId="6" fillId="10" borderId="1" xfId="0" applyFont="1" applyFill="1" applyBorder="1" applyAlignment="1" applyProtection="1">
      <alignment horizontal="center" vertical="center" wrapText="1"/>
      <protection hidden="1"/>
    </xf>
    <xf numFmtId="0" fontId="8" fillId="2" borderId="10" xfId="0" applyFont="1" applyFill="1" applyBorder="1" applyAlignment="1" applyProtection="1">
      <alignment horizontal="left" vertical="top" wrapText="1"/>
      <protection hidden="1"/>
    </xf>
    <xf numFmtId="0" fontId="6" fillId="11" borderId="10" xfId="0" applyFont="1" applyFill="1" applyBorder="1" applyAlignment="1" applyProtection="1">
      <alignment horizontal="center" vertical="center" textRotation="90" wrapText="1"/>
      <protection hidden="1"/>
    </xf>
    <xf numFmtId="0" fontId="4" fillId="2" borderId="13" xfId="0" applyNumberFormat="1" applyFont="1" applyFill="1" applyBorder="1" applyAlignment="1" applyProtection="1">
      <alignment horizontal="center" vertical="top" wrapText="1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13" fillId="12" borderId="8" xfId="0" applyFont="1" applyFill="1" applyBorder="1" applyAlignment="1" applyProtection="1">
      <alignment horizontal="center" vertical="center" wrapText="1"/>
      <protection hidden="1"/>
    </xf>
    <xf numFmtId="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" xfId="0" applyNumberFormat="1" applyFont="1" applyFill="1" applyBorder="1" applyAlignment="1" applyProtection="1">
      <alignment horizontal="center" vertical="top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1" fontId="18" fillId="0" borderId="2" xfId="0" applyNumberFormat="1" applyFont="1" applyBorder="1" applyAlignment="1">
      <alignment horizontal="center" vertical="center"/>
    </xf>
    <xf numFmtId="1" fontId="4" fillId="5" borderId="16" xfId="0" applyNumberFormat="1" applyFont="1" applyFill="1" applyBorder="1" applyAlignment="1" applyProtection="1">
      <alignment horizontal="center" vertical="top" wrapText="1"/>
      <protection hidden="1"/>
    </xf>
    <xf numFmtId="0" fontId="16" fillId="0" borderId="16" xfId="0" applyFont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0" fontId="10" fillId="8" borderId="1" xfId="0" applyFont="1" applyFill="1" applyBorder="1" applyAlignment="1" applyProtection="1">
      <alignment horizontal="center" vertical="center"/>
      <protection hidden="1"/>
    </xf>
    <xf numFmtId="0" fontId="16" fillId="0" borderId="16" xfId="0" applyFont="1" applyBorder="1" applyAlignment="1">
      <alignment vertical="center"/>
    </xf>
    <xf numFmtId="1" fontId="4" fillId="0" borderId="0" xfId="0" applyNumberFormat="1" applyFont="1" applyAlignment="1">
      <alignment horizontal="center" vertical="top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1" fontId="13" fillId="3" borderId="14" xfId="0" applyNumberFormat="1" applyFont="1" applyFill="1" applyBorder="1" applyAlignment="1" applyProtection="1">
      <alignment horizontal="center" vertical="center" wrapText="1"/>
      <protection hidden="1"/>
    </xf>
    <xf numFmtId="1" fontId="13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6" xfId="0" applyFont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1" fontId="13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top" wrapText="1"/>
      <protection hidden="1"/>
    </xf>
    <xf numFmtId="0" fontId="13" fillId="3" borderId="14" xfId="0" applyFont="1" applyFill="1" applyBorder="1" applyAlignment="1" applyProtection="1">
      <alignment horizontal="center" vertical="center"/>
      <protection hidden="1"/>
    </xf>
    <xf numFmtId="0" fontId="14" fillId="3" borderId="14" xfId="0" applyFont="1" applyFill="1" applyBorder="1" applyAlignment="1" applyProtection="1">
      <alignment horizontal="center" vertical="center" wrapText="1"/>
      <protection hidden="1"/>
    </xf>
    <xf numFmtId="1" fontId="14" fillId="3" borderId="8" xfId="0" applyNumberFormat="1" applyFont="1" applyFill="1" applyBorder="1" applyAlignment="1" applyProtection="1">
      <alignment horizontal="center" vertical="top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1" fontId="13" fillId="3" borderId="8" xfId="0" applyNumberFormat="1" applyFont="1" applyFill="1" applyBorder="1" applyAlignment="1" applyProtection="1">
      <alignment horizontal="center" vertical="top" wrapText="1"/>
      <protection hidden="1"/>
    </xf>
    <xf numFmtId="0" fontId="6" fillId="12" borderId="14" xfId="0" applyFont="1" applyFill="1" applyBorder="1" applyAlignment="1" applyProtection="1">
      <alignment horizontal="center"/>
      <protection hidden="1"/>
    </xf>
    <xf numFmtId="0" fontId="8" fillId="2" borderId="15" xfId="0" applyFont="1" applyFill="1" applyBorder="1" applyAlignment="1" applyProtection="1">
      <alignment horizontal="center" vertical="center" wrapText="1"/>
      <protection hidden="1"/>
    </xf>
    <xf numFmtId="0" fontId="8" fillId="12" borderId="1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>
      <alignment wrapText="1"/>
    </xf>
    <xf numFmtId="0" fontId="8" fillId="2" borderId="14" xfId="0" applyFont="1" applyFill="1" applyBorder="1" applyAlignment="1" applyProtection="1">
      <alignment vertical="top" wrapText="1"/>
      <protection hidden="1"/>
    </xf>
    <xf numFmtId="0" fontId="24" fillId="0" borderId="14" xfId="0" applyFont="1" applyBorder="1" applyAlignment="1">
      <alignment vertical="top" wrapText="1"/>
    </xf>
    <xf numFmtId="0" fontId="24" fillId="0" borderId="14" xfId="0" applyFont="1" applyBorder="1" applyAlignment="1">
      <alignment wrapText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left" vertical="top" wrapText="1"/>
      <protection hidden="1"/>
    </xf>
    <xf numFmtId="2" fontId="0" fillId="0" borderId="0" xfId="0" applyNumberFormat="1"/>
    <xf numFmtId="0" fontId="8" fillId="2" borderId="1" xfId="0" applyFont="1" applyFill="1" applyBorder="1" applyAlignment="1" applyProtection="1">
      <alignment vertical="top" wrapText="1"/>
      <protection hidden="1"/>
    </xf>
    <xf numFmtId="0" fontId="8" fillId="0" borderId="14" xfId="0" applyFont="1" applyBorder="1" applyAlignment="1">
      <alignment horizontal="left" vertical="top" wrapText="1"/>
    </xf>
    <xf numFmtId="0" fontId="8" fillId="0" borderId="14" xfId="0" applyFont="1" applyBorder="1" applyAlignment="1">
      <alignment wrapText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12" borderId="8" xfId="0" applyFont="1" applyFill="1" applyBorder="1" applyAlignment="1" applyProtection="1">
      <alignment horizontal="center" vertical="center"/>
      <protection hidden="1"/>
    </xf>
    <xf numFmtId="1" fontId="7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7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8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center" vertical="center"/>
      <protection hidden="1"/>
    </xf>
    <xf numFmtId="0" fontId="7" fillId="12" borderId="14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top" wrapText="1"/>
      <protection hidden="1"/>
    </xf>
    <xf numFmtId="1" fontId="13" fillId="12" borderId="14" xfId="0" applyNumberFormat="1" applyFont="1" applyFill="1" applyBorder="1" applyAlignment="1" applyProtection="1">
      <alignment horizontal="center" vertical="center" wrapText="1"/>
      <protection hidden="1"/>
    </xf>
    <xf numFmtId="1" fontId="13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14" fillId="2" borderId="14" xfId="0" applyNumberFormat="1" applyFont="1" applyFill="1" applyBorder="1" applyAlignment="1" applyProtection="1">
      <alignment horizontal="center" vertical="center" wrapText="1"/>
      <protection hidden="1"/>
    </xf>
    <xf numFmtId="1" fontId="14" fillId="12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1" fontId="8" fillId="5" borderId="8" xfId="0" applyNumberFormat="1" applyFont="1" applyFill="1" applyBorder="1" applyAlignment="1" applyProtection="1">
      <alignment horizontal="center" vertical="top" wrapText="1"/>
      <protection hidden="1"/>
    </xf>
    <xf numFmtId="1" fontId="8" fillId="2" borderId="8" xfId="0" applyNumberFormat="1" applyFont="1" applyFill="1" applyBorder="1" applyAlignment="1" applyProtection="1">
      <alignment horizontal="center" vertical="top" wrapText="1"/>
      <protection hidden="1"/>
    </xf>
    <xf numFmtId="0" fontId="7" fillId="3" borderId="15" xfId="0" applyFont="1" applyFill="1" applyBorder="1" applyAlignment="1" applyProtection="1">
      <alignment horizontal="center" vertical="top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1" fontId="4" fillId="5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16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vertical="top" wrapText="1"/>
      <protection hidden="1"/>
    </xf>
    <xf numFmtId="0" fontId="4" fillId="5" borderId="7" xfId="0" applyFont="1" applyFill="1" applyBorder="1" applyAlignment="1" applyProtection="1">
      <alignment horizontal="left" vertical="center" wrapText="1"/>
      <protection hidden="1"/>
    </xf>
    <xf numFmtId="0" fontId="20" fillId="5" borderId="14" xfId="0" applyFont="1" applyFill="1" applyBorder="1" applyAlignment="1">
      <alignment horizontal="left" vertical="top" wrapText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14" xfId="0" applyFont="1" applyFill="1" applyBorder="1" applyAlignment="1" applyProtection="1">
      <alignment horizontal="center" vertical="center" wrapText="1"/>
      <protection hidden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14" fillId="5" borderId="8" xfId="0" applyFont="1" applyFill="1" applyBorder="1" applyAlignment="1" applyProtection="1">
      <alignment horizontal="center" vertical="center" wrapText="1"/>
      <protection hidden="1"/>
    </xf>
    <xf numFmtId="0" fontId="18" fillId="5" borderId="16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wrapText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4" fillId="12" borderId="14" xfId="0" applyFont="1" applyFill="1" applyBorder="1" applyAlignment="1" applyProtection="1">
      <alignment horizontal="center" vertical="center"/>
      <protection hidden="1"/>
    </xf>
    <xf numFmtId="1" fontId="4" fillId="12" borderId="14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7" fillId="12" borderId="12" xfId="0" applyFont="1" applyFill="1" applyBorder="1" applyAlignment="1" applyProtection="1">
      <alignment horizontal="center" vertical="center"/>
      <protection hidden="1"/>
    </xf>
    <xf numFmtId="1" fontId="6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4" fillId="5" borderId="15" xfId="0" applyFont="1" applyFill="1" applyBorder="1" applyAlignment="1" applyProtection="1">
      <alignment horizontal="left"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1" fontId="4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1" fontId="6" fillId="3" borderId="10" xfId="0" applyNumberFormat="1" applyFont="1" applyFill="1" applyBorder="1" applyAlignment="1" applyProtection="1">
      <alignment horizontal="center" vertical="top" wrapText="1"/>
      <protection hidden="1"/>
    </xf>
    <xf numFmtId="1" fontId="6" fillId="3" borderId="11" xfId="0" applyNumberFormat="1" applyFont="1" applyFill="1" applyBorder="1" applyAlignment="1" applyProtection="1">
      <alignment horizontal="center" vertical="top" wrapText="1"/>
      <protection hidden="1"/>
    </xf>
    <xf numFmtId="1" fontId="6" fillId="3" borderId="12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0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1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2" xfId="0" applyNumberFormat="1" applyFont="1" applyFill="1" applyBorder="1" applyAlignment="1" applyProtection="1">
      <alignment horizontal="center" vertical="top" wrapText="1"/>
      <protection hidden="1"/>
    </xf>
    <xf numFmtId="1" fontId="6" fillId="3" borderId="10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0" borderId="34" xfId="0" applyFont="1" applyBorder="1" applyAlignment="1" applyProtection="1">
      <alignment horizontal="center" vertical="center" wrapText="1"/>
      <protection hidden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10" fontId="16" fillId="10" borderId="2" xfId="0" applyNumberFormat="1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15" fillId="9" borderId="10" xfId="0" applyFont="1" applyFill="1" applyBorder="1" applyAlignment="1" applyProtection="1">
      <alignment horizontal="center" vertical="center" wrapText="1"/>
      <protection hidden="1"/>
    </xf>
    <xf numFmtId="0" fontId="15" fillId="9" borderId="11" xfId="0" applyFont="1" applyFill="1" applyBorder="1" applyAlignment="1" applyProtection="1">
      <alignment horizontal="center" vertical="center" wrapText="1"/>
      <protection hidden="1"/>
    </xf>
    <xf numFmtId="0" fontId="15" fillId="9" borderId="12" xfId="0" applyFont="1" applyFill="1" applyBorder="1" applyAlignment="1" applyProtection="1">
      <alignment horizontal="center" vertical="center" wrapText="1"/>
      <protection hidden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 applyProtection="1">
      <alignment horizontal="center" vertical="center" textRotation="90" wrapText="1"/>
      <protection hidden="1"/>
    </xf>
    <xf numFmtId="0" fontId="6" fillId="11" borderId="4" xfId="0" applyFont="1" applyFill="1" applyBorder="1" applyAlignment="1" applyProtection="1">
      <alignment horizontal="center" vertical="center" textRotation="90" wrapText="1"/>
      <protection hidden="1"/>
    </xf>
    <xf numFmtId="0" fontId="6" fillId="11" borderId="5" xfId="0" applyFont="1" applyFill="1" applyBorder="1" applyAlignment="1" applyProtection="1">
      <alignment horizontal="center" vertical="center" textRotation="90" wrapText="1"/>
      <protection hidden="1"/>
    </xf>
    <xf numFmtId="0" fontId="6" fillId="11" borderId="9" xfId="0" applyFont="1" applyFill="1" applyBorder="1" applyAlignment="1" applyProtection="1">
      <alignment horizontal="center" vertical="center" textRotation="90" wrapText="1"/>
      <protection hidden="1"/>
    </xf>
    <xf numFmtId="0" fontId="6" fillId="11" borderId="0" xfId="0" applyFont="1" applyFill="1" applyAlignment="1" applyProtection="1">
      <alignment horizontal="center" vertical="center" textRotation="90" wrapText="1"/>
      <protection hidden="1"/>
    </xf>
    <xf numFmtId="0" fontId="6" fillId="11" borderId="13" xfId="0" applyFont="1" applyFill="1" applyBorder="1" applyAlignment="1" applyProtection="1">
      <alignment horizontal="center" vertical="center" textRotation="90" wrapText="1"/>
      <protection hidden="1"/>
    </xf>
    <xf numFmtId="0" fontId="6" fillId="11" borderId="7" xfId="0" applyFont="1" applyFill="1" applyBorder="1" applyAlignment="1" applyProtection="1">
      <alignment horizontal="center" vertical="center" textRotation="90" wrapText="1"/>
      <protection hidden="1"/>
    </xf>
    <xf numFmtId="0" fontId="6" fillId="11" borderId="1" xfId="0" applyFont="1" applyFill="1" applyBorder="1" applyAlignment="1" applyProtection="1">
      <alignment horizontal="center" vertical="center" textRotation="90" wrapText="1"/>
      <protection hidden="1"/>
    </xf>
    <xf numFmtId="0" fontId="6" fillId="11" borderId="8" xfId="0" applyFont="1" applyFill="1" applyBorder="1" applyAlignment="1" applyProtection="1">
      <alignment horizontal="center" vertical="center" textRotation="90" wrapText="1"/>
      <protection hidden="1"/>
    </xf>
    <xf numFmtId="0" fontId="6" fillId="11" borderId="10" xfId="0" applyFont="1" applyFill="1" applyBorder="1" applyAlignment="1" applyProtection="1">
      <alignment horizontal="center" vertical="center" wrapText="1" readingOrder="1"/>
      <protection hidden="1"/>
    </xf>
    <xf numFmtId="0" fontId="6" fillId="11" borderId="12" xfId="0" applyFont="1" applyFill="1" applyBorder="1" applyAlignment="1" applyProtection="1">
      <alignment horizontal="center" vertical="center" wrapText="1" readingOrder="1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6" fillId="11" borderId="7" xfId="0" applyFont="1" applyFill="1" applyBorder="1" applyAlignment="1" applyProtection="1">
      <alignment horizontal="center" vertical="top" wrapText="1"/>
      <protection hidden="1"/>
    </xf>
    <xf numFmtId="0" fontId="6" fillId="11" borderId="7" xfId="0" applyFont="1" applyFill="1" applyBorder="1" applyAlignment="1" applyProtection="1">
      <alignment horizontal="center" vertical="top"/>
      <protection hidden="1"/>
    </xf>
    <xf numFmtId="0" fontId="6" fillId="11" borderId="1" xfId="0" applyFont="1" applyFill="1" applyBorder="1" applyAlignment="1" applyProtection="1">
      <alignment horizontal="center" vertical="top"/>
      <protection hidden="1"/>
    </xf>
    <xf numFmtId="0" fontId="6" fillId="11" borderId="8" xfId="0" applyFont="1" applyFill="1" applyBorder="1" applyAlignment="1" applyProtection="1">
      <alignment horizontal="center" vertical="top"/>
      <protection hidden="1"/>
    </xf>
    <xf numFmtId="0" fontId="4" fillId="11" borderId="0" xfId="0" applyFont="1" applyFill="1" applyAlignment="1" applyProtection="1">
      <alignment horizontal="center" vertical="center" textRotation="90" wrapText="1"/>
      <protection hidden="1"/>
    </xf>
    <xf numFmtId="0" fontId="4" fillId="11" borderId="1" xfId="0" applyFont="1" applyFill="1" applyBorder="1" applyAlignment="1" applyProtection="1">
      <alignment horizontal="center" vertical="center" textRotation="90" wrapText="1"/>
      <protection hidden="1"/>
    </xf>
    <xf numFmtId="0" fontId="6" fillId="11" borderId="20" xfId="0" applyFont="1" applyFill="1" applyBorder="1" applyAlignment="1" applyProtection="1">
      <alignment horizontal="center" vertical="center" wrapText="1"/>
      <protection hidden="1"/>
    </xf>
    <xf numFmtId="0" fontId="6" fillId="11" borderId="38" xfId="0" applyFont="1" applyFill="1" applyBorder="1" applyAlignment="1" applyProtection="1">
      <alignment horizontal="center" vertical="center" wrapText="1"/>
      <protection hidden="1"/>
    </xf>
    <xf numFmtId="0" fontId="6" fillId="11" borderId="16" xfId="0" applyFont="1" applyFill="1" applyBorder="1" applyAlignment="1" applyProtection="1">
      <alignment horizontal="center" vertical="center" wrapText="1"/>
      <protection hidden="1"/>
    </xf>
    <xf numFmtId="0" fontId="6" fillId="11" borderId="17" xfId="0" applyFont="1" applyFill="1" applyBorder="1" applyAlignment="1" applyProtection="1">
      <alignment horizontal="center" vertical="center" wrapText="1"/>
      <protection hidden="1"/>
    </xf>
    <xf numFmtId="0" fontId="6" fillId="11" borderId="19" xfId="0" applyFont="1" applyFill="1" applyBorder="1" applyAlignment="1" applyProtection="1">
      <alignment horizontal="center" vertical="center" wrapText="1"/>
      <protection hidden="1"/>
    </xf>
    <xf numFmtId="0" fontId="6" fillId="11" borderId="39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top"/>
      <protection hidden="1"/>
    </xf>
    <xf numFmtId="0" fontId="5" fillId="5" borderId="1" xfId="0" applyFont="1" applyFill="1" applyBorder="1" applyAlignment="1" applyProtection="1">
      <alignment horizontal="center" vertical="top"/>
      <protection hidden="1"/>
    </xf>
    <xf numFmtId="0" fontId="5" fillId="5" borderId="8" xfId="0" applyFont="1" applyFill="1" applyBorder="1" applyAlignment="1" applyProtection="1">
      <alignment horizontal="center" vertical="top"/>
      <protection hidden="1"/>
    </xf>
    <xf numFmtId="0" fontId="5" fillId="5" borderId="10" xfId="0" applyFont="1" applyFill="1" applyBorder="1" applyAlignment="1" applyProtection="1">
      <alignment horizontal="center" vertical="top"/>
      <protection hidden="1"/>
    </xf>
    <xf numFmtId="0" fontId="5" fillId="5" borderId="11" xfId="0" applyFont="1" applyFill="1" applyBorder="1" applyAlignment="1" applyProtection="1">
      <alignment horizontal="center" vertical="top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6" fillId="11" borderId="2" xfId="0" applyFont="1" applyFill="1" applyBorder="1" applyAlignment="1" applyProtection="1">
      <alignment horizontal="center" vertical="center" textRotation="90" wrapText="1"/>
      <protection hidden="1"/>
    </xf>
    <xf numFmtId="0" fontId="6" fillId="11" borderId="6" xfId="0" applyFont="1" applyFill="1" applyBorder="1" applyAlignment="1" applyProtection="1">
      <alignment horizontal="center" vertical="center" textRotation="90" wrapText="1"/>
      <protection hidden="1"/>
    </xf>
    <xf numFmtId="0" fontId="6" fillId="11" borderId="15" xfId="0" applyFont="1" applyFill="1" applyBorder="1" applyAlignment="1" applyProtection="1">
      <alignment horizontal="center" vertical="center" textRotation="90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textRotation="90" wrapText="1"/>
      <protection hidden="1"/>
    </xf>
    <xf numFmtId="0" fontId="4" fillId="11" borderId="6" xfId="0" applyFont="1" applyFill="1" applyBorder="1" applyAlignment="1" applyProtection="1">
      <alignment horizontal="center" vertical="center" textRotation="90" wrapText="1"/>
      <protection hidden="1"/>
    </xf>
    <xf numFmtId="0" fontId="4" fillId="11" borderId="15" xfId="0" applyFont="1" applyFill="1" applyBorder="1" applyAlignment="1" applyProtection="1">
      <alignment horizontal="center" vertical="center" textRotation="90" wrapText="1"/>
      <protection hidden="1"/>
    </xf>
    <xf numFmtId="0" fontId="4" fillId="11" borderId="2" xfId="0" applyFont="1" applyFill="1" applyBorder="1" applyAlignment="1" applyProtection="1">
      <alignment horizontal="center" vertical="top" wrapText="1"/>
      <protection hidden="1"/>
    </xf>
    <xf numFmtId="0" fontId="4" fillId="11" borderId="6" xfId="0" applyFont="1" applyFill="1" applyBorder="1" applyAlignment="1" applyProtection="1">
      <alignment horizontal="center" vertical="top" wrapText="1"/>
      <protection hidden="1"/>
    </xf>
    <xf numFmtId="0" fontId="4" fillId="11" borderId="9" xfId="0" applyFont="1" applyFill="1" applyBorder="1" applyAlignment="1" applyProtection="1">
      <alignment horizontal="center" vertical="top" wrapText="1"/>
      <protection hidden="1"/>
    </xf>
    <xf numFmtId="0" fontId="4" fillId="11" borderId="7" xfId="0" applyFont="1" applyFill="1" applyBorder="1" applyAlignment="1" applyProtection="1">
      <alignment horizontal="center" vertical="top" wrapText="1"/>
      <protection hidden="1"/>
    </xf>
    <xf numFmtId="0" fontId="4" fillId="11" borderId="4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0" borderId="3" xfId="0" applyFont="1" applyFill="1" applyBorder="1" applyAlignment="1" applyProtection="1">
      <alignment horizontal="center" vertical="center" wrapText="1"/>
      <protection hidden="1"/>
    </xf>
    <xf numFmtId="0" fontId="4" fillId="10" borderId="9" xfId="0" applyFont="1" applyFill="1" applyBorder="1" applyAlignment="1" applyProtection="1">
      <alignment horizontal="center" vertical="center" wrapText="1"/>
      <protection hidden="1"/>
    </xf>
    <xf numFmtId="0" fontId="4" fillId="10" borderId="7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textRotation="90" wrapText="1"/>
      <protection hidden="1"/>
    </xf>
    <xf numFmtId="0" fontId="4" fillId="3" borderId="6" xfId="0" applyFont="1" applyFill="1" applyBorder="1" applyAlignment="1" applyProtection="1">
      <alignment horizontal="center" vertical="center" textRotation="90" wrapText="1"/>
      <protection hidden="1"/>
    </xf>
    <xf numFmtId="0" fontId="4" fillId="3" borderId="15" xfId="0" applyFont="1" applyFill="1" applyBorder="1" applyAlignment="1" applyProtection="1">
      <alignment horizontal="center" vertical="center" textRotation="90" wrapText="1"/>
      <protection hidden="1"/>
    </xf>
    <xf numFmtId="0" fontId="4" fillId="11" borderId="28" xfId="0" applyFont="1" applyFill="1" applyBorder="1" applyAlignment="1" applyProtection="1">
      <alignment horizontal="center" vertical="center" wrapText="1"/>
      <protection hidden="1"/>
    </xf>
    <xf numFmtId="0" fontId="4" fillId="11" borderId="29" xfId="0" applyFont="1" applyFill="1" applyBorder="1" applyAlignment="1" applyProtection="1">
      <alignment horizontal="center" vertical="center" wrapText="1"/>
      <protection hidden="1"/>
    </xf>
    <xf numFmtId="0" fontId="4" fillId="11" borderId="30" xfId="0" applyFont="1" applyFill="1" applyBorder="1" applyAlignment="1" applyProtection="1">
      <alignment horizontal="center" vertical="center" wrapText="1"/>
      <protection hidden="1"/>
    </xf>
    <xf numFmtId="0" fontId="4" fillId="11" borderId="31" xfId="0" applyFont="1" applyFill="1" applyBorder="1" applyAlignment="1" applyProtection="1">
      <alignment horizontal="center" vertical="center" wrapText="1"/>
      <protection hidden="1"/>
    </xf>
    <xf numFmtId="0" fontId="4" fillId="11" borderId="32" xfId="0" applyFont="1" applyFill="1" applyBorder="1" applyAlignment="1" applyProtection="1">
      <alignment horizontal="center" vertical="center" wrapText="1"/>
      <protection hidden="1"/>
    </xf>
    <xf numFmtId="0" fontId="4" fillId="11" borderId="33" xfId="0" applyFont="1" applyFill="1" applyBorder="1" applyAlignment="1" applyProtection="1">
      <alignment horizontal="center" vertical="center" wrapText="1"/>
      <protection hidden="1"/>
    </xf>
    <xf numFmtId="0" fontId="4" fillId="11" borderId="3" xfId="0" applyFont="1" applyFill="1" applyBorder="1" applyAlignment="1" applyProtection="1">
      <alignment horizontal="center" vertical="center" wrapText="1"/>
      <protection hidden="1"/>
    </xf>
    <xf numFmtId="0" fontId="4" fillId="11" borderId="7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16" fillId="6" borderId="16" xfId="0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7" fillId="6" borderId="15" xfId="0" applyFont="1" applyFill="1" applyBorder="1" applyAlignment="1" applyProtection="1">
      <alignment horizontal="left" vertical="center" wrapText="1"/>
      <protection hidden="1"/>
    </xf>
    <xf numFmtId="0" fontId="4" fillId="6" borderId="2" xfId="0" applyFont="1" applyFill="1" applyBorder="1" applyAlignment="1" applyProtection="1">
      <alignment horizontal="left" vertical="center" wrapText="1"/>
      <protection hidden="1"/>
    </xf>
    <xf numFmtId="0" fontId="4" fillId="6" borderId="15" xfId="0" applyFont="1" applyFill="1" applyBorder="1" applyAlignment="1" applyProtection="1">
      <alignment horizontal="left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5" fillId="5" borderId="3" xfId="0" applyFont="1" applyFill="1" applyBorder="1" applyAlignment="1" applyProtection="1">
      <alignment horizontal="center" vertical="top"/>
      <protection hidden="1"/>
    </xf>
    <xf numFmtId="0" fontId="5" fillId="5" borderId="4" xfId="0" applyFont="1" applyFill="1" applyBorder="1" applyAlignment="1" applyProtection="1">
      <alignment horizontal="center" vertical="top"/>
      <protection hidden="1"/>
    </xf>
    <xf numFmtId="0" fontId="5" fillId="5" borderId="5" xfId="0" applyFont="1" applyFill="1" applyBorder="1" applyAlignment="1" applyProtection="1">
      <alignment horizontal="center" vertical="top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25" fillId="2" borderId="10" xfId="0" applyFont="1" applyFill="1" applyBorder="1" applyAlignment="1" applyProtection="1">
      <alignment horizontal="center" vertical="center"/>
      <protection hidden="1"/>
    </xf>
    <xf numFmtId="0" fontId="25" fillId="2" borderId="11" xfId="0" applyFont="1" applyFill="1" applyBorder="1" applyAlignment="1" applyProtection="1">
      <alignment horizontal="center" vertical="center"/>
      <protection hidden="1"/>
    </xf>
    <xf numFmtId="0" fontId="25" fillId="2" borderId="12" xfId="0" applyFont="1" applyFill="1" applyBorder="1" applyAlignment="1" applyProtection="1">
      <alignment horizontal="center" vertical="center"/>
      <protection hidden="1"/>
    </xf>
    <xf numFmtId="49" fontId="4" fillId="3" borderId="14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1" fontId="4" fillId="2" borderId="7" xfId="0" applyNumberFormat="1" applyFont="1" applyFill="1" applyBorder="1" applyAlignment="1" applyProtection="1">
      <alignment horizontal="center" vertical="top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1" fontId="4" fillId="2" borderId="10" xfId="0" applyNumberFormat="1" applyFont="1" applyFill="1" applyBorder="1" applyAlignment="1" applyProtection="1">
      <alignment horizontal="center" vertical="top" wrapText="1"/>
      <protection hidden="1"/>
    </xf>
    <xf numFmtId="1" fontId="4" fillId="2" borderId="11" xfId="0" applyNumberFormat="1" applyFont="1" applyFill="1" applyBorder="1" applyAlignment="1" applyProtection="1">
      <alignment horizontal="center" vertical="top" wrapText="1"/>
      <protection hidden="1"/>
    </xf>
    <xf numFmtId="1" fontId="4" fillId="2" borderId="12" xfId="0" applyNumberFormat="1" applyFont="1" applyFill="1" applyBorder="1" applyAlignment="1" applyProtection="1">
      <alignment horizontal="center" vertical="top" wrapText="1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16" fontId="6" fillId="2" borderId="10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top"/>
      <protection hidden="1"/>
    </xf>
    <xf numFmtId="0" fontId="5" fillId="5" borderId="15" xfId="0" applyFont="1" applyFill="1" applyBorder="1" applyAlignment="1" applyProtection="1">
      <alignment horizontal="center" vertical="top"/>
      <protection hidden="1"/>
    </xf>
    <xf numFmtId="0" fontId="4" fillId="6" borderId="2" xfId="0" applyFont="1" applyFill="1" applyBorder="1" applyAlignment="1" applyProtection="1">
      <alignment horizontal="center" vertical="top" wrapText="1"/>
      <protection hidden="1"/>
    </xf>
    <xf numFmtId="0" fontId="4" fillId="6" borderId="15" xfId="0" applyFont="1" applyFill="1" applyBorder="1" applyAlignment="1" applyProtection="1">
      <alignment horizontal="center" vertical="top" wrapText="1"/>
      <protection hidden="1"/>
    </xf>
    <xf numFmtId="0" fontId="5" fillId="6" borderId="2" xfId="0" applyFont="1" applyFill="1" applyBorder="1" applyAlignment="1" applyProtection="1">
      <alignment horizontal="center" vertical="top"/>
      <protection hidden="1"/>
    </xf>
    <xf numFmtId="0" fontId="5" fillId="6" borderId="15" xfId="0" applyFont="1" applyFill="1" applyBorder="1" applyAlignment="1" applyProtection="1">
      <alignment horizontal="center" vertical="top"/>
      <protection hidden="1"/>
    </xf>
    <xf numFmtId="0" fontId="6" fillId="7" borderId="2" xfId="0" applyFont="1" applyFill="1" applyBorder="1" applyAlignment="1" applyProtection="1">
      <alignment horizontal="center" vertical="center" wrapText="1"/>
      <protection hidden="1"/>
    </xf>
    <xf numFmtId="0" fontId="6" fillId="7" borderId="15" xfId="0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center" vertical="center" wrapText="1"/>
      <protection hidden="1"/>
    </xf>
    <xf numFmtId="0" fontId="6" fillId="7" borderId="7" xfId="0" applyFont="1" applyFill="1" applyBorder="1" applyAlignment="1" applyProtection="1">
      <alignment horizontal="center" vertical="center" wrapText="1"/>
      <protection hidden="1"/>
    </xf>
    <xf numFmtId="0" fontId="4" fillId="7" borderId="2" xfId="0" applyFont="1" applyFill="1" applyBorder="1" applyAlignment="1" applyProtection="1">
      <alignment horizontal="left" vertical="center" wrapText="1"/>
      <protection hidden="1"/>
    </xf>
    <xf numFmtId="0" fontId="4" fillId="7" borderId="15" xfId="0" applyFont="1" applyFill="1" applyBorder="1" applyAlignment="1" applyProtection="1">
      <alignment horizontal="left" vertical="center" wrapText="1"/>
      <protection hidden="1"/>
    </xf>
    <xf numFmtId="0" fontId="18" fillId="7" borderId="2" xfId="0" applyFont="1" applyFill="1" applyBorder="1" applyAlignment="1">
      <alignment horizontal="left" vertical="center" wrapText="1"/>
    </xf>
    <xf numFmtId="0" fontId="18" fillId="7" borderId="15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 applyProtection="1">
      <alignment horizontal="center" vertical="center" wrapText="1"/>
      <protection hidden="1"/>
    </xf>
    <xf numFmtId="0" fontId="4" fillId="7" borderId="15" xfId="0" applyFont="1" applyFill="1" applyBorder="1" applyAlignment="1" applyProtection="1">
      <alignment horizontal="center" vertical="center" wrapText="1"/>
      <protection hidden="1"/>
    </xf>
    <xf numFmtId="49" fontId="4" fillId="7" borderId="3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4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7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3" xfId="0" applyFont="1" applyFill="1" applyBorder="1" applyAlignment="1" applyProtection="1">
      <alignment horizontal="center" vertical="center" wrapText="1"/>
      <protection hidden="1"/>
    </xf>
    <xf numFmtId="0" fontId="4" fillId="7" borderId="4" xfId="0" applyFont="1" applyFill="1" applyBorder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  <xf numFmtId="0" fontId="4" fillId="7" borderId="7" xfId="0" applyFont="1" applyFill="1" applyBorder="1" applyAlignment="1" applyProtection="1">
      <alignment horizontal="center" vertical="center" wrapText="1"/>
      <protection hidden="1"/>
    </xf>
    <xf numFmtId="0" fontId="4" fillId="7" borderId="1" xfId="0" applyFont="1" applyFill="1" applyBorder="1" applyAlignment="1" applyProtection="1">
      <alignment horizontal="center" vertical="center" wrapText="1"/>
      <protection hidden="1"/>
    </xf>
    <xf numFmtId="0" fontId="4" fillId="7" borderId="8" xfId="0" applyFont="1" applyFill="1" applyBorder="1" applyAlignment="1" applyProtection="1">
      <alignment horizontal="center" vertical="center" wrapText="1"/>
      <protection hidden="1"/>
    </xf>
    <xf numFmtId="0" fontId="7" fillId="7" borderId="2" xfId="0" applyFont="1" applyFill="1" applyBorder="1" applyAlignment="1" applyProtection="1">
      <alignment horizontal="center" vertical="center" wrapText="1"/>
      <protection hidden="1"/>
    </xf>
    <xf numFmtId="0" fontId="7" fillId="7" borderId="15" xfId="0" applyFont="1" applyFill="1" applyBorder="1" applyAlignment="1" applyProtection="1">
      <alignment horizontal="center" vertical="center" wrapText="1"/>
      <protection hidden="1"/>
    </xf>
    <xf numFmtId="1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4" fillId="5" borderId="15" xfId="0" applyFont="1" applyFill="1" applyBorder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16" fontId="6" fillId="3" borderId="10" xfId="0" applyNumberFormat="1" applyFont="1" applyFill="1" applyBorder="1" applyAlignment="1" applyProtection="1">
      <alignment horizontal="center" vertical="top" wrapText="1"/>
      <protection hidden="1"/>
    </xf>
    <xf numFmtId="16" fontId="6" fillId="3" borderId="11" xfId="0" applyNumberFormat="1" applyFont="1" applyFill="1" applyBorder="1" applyAlignment="1" applyProtection="1">
      <alignment horizontal="center" vertical="top" wrapText="1"/>
      <protection hidden="1"/>
    </xf>
    <xf numFmtId="0" fontId="4" fillId="11" borderId="0" xfId="0" applyFont="1" applyFill="1" applyBorder="1" applyAlignment="1" applyProtection="1">
      <alignment horizontal="center" vertical="center" wrapText="1"/>
      <protection hidden="1"/>
    </xf>
    <xf numFmtId="0" fontId="4" fillId="10" borderId="0" xfId="0" applyFont="1" applyFill="1" applyBorder="1" applyAlignment="1" applyProtection="1">
      <alignment horizontal="center" vertical="center" wrapText="1"/>
      <protection hidden="1"/>
    </xf>
    <xf numFmtId="0" fontId="6" fillId="2" borderId="18" xfId="0" applyFont="1" applyFill="1" applyBorder="1" applyAlignment="1" applyProtection="1">
      <alignment horizontal="left" vertical="center" wrapText="1"/>
      <protection hidden="1"/>
    </xf>
    <xf numFmtId="0" fontId="6" fillId="2" borderId="37" xfId="0" applyFont="1" applyFill="1" applyBorder="1" applyAlignment="1" applyProtection="1">
      <alignment horizontal="left" vertical="center" wrapText="1"/>
      <protection hidden="1"/>
    </xf>
    <xf numFmtId="0" fontId="11" fillId="2" borderId="16" xfId="0" applyFont="1" applyFill="1" applyBorder="1" applyAlignment="1" applyProtection="1">
      <alignment horizontal="left" vertical="top"/>
      <protection hidden="1"/>
    </xf>
    <xf numFmtId="0" fontId="6" fillId="2" borderId="17" xfId="0" applyFont="1" applyFill="1" applyBorder="1" applyAlignment="1" applyProtection="1">
      <alignment horizontal="left" vertical="top" wrapText="1"/>
      <protection hidden="1"/>
    </xf>
    <xf numFmtId="0" fontId="6" fillId="2" borderId="37" xfId="0" applyFont="1" applyFill="1" applyBorder="1" applyAlignment="1" applyProtection="1">
      <alignment horizontal="left" vertical="top" wrapText="1"/>
      <protection hidden="1"/>
    </xf>
    <xf numFmtId="0" fontId="6" fillId="2" borderId="25" xfId="0" applyFont="1" applyFill="1" applyBorder="1" applyAlignment="1" applyProtection="1">
      <alignment horizontal="left"/>
      <protection hidden="1"/>
    </xf>
    <xf numFmtId="0" fontId="6" fillId="2" borderId="26" xfId="0" applyFont="1" applyFill="1" applyBorder="1" applyAlignment="1" applyProtection="1">
      <alignment horizontal="left"/>
      <protection hidden="1"/>
    </xf>
    <xf numFmtId="0" fontId="6" fillId="2" borderId="17" xfId="0" applyFont="1" applyFill="1" applyBorder="1" applyAlignment="1" applyProtection="1">
      <alignment horizontal="left"/>
      <protection hidden="1"/>
    </xf>
    <xf numFmtId="0" fontId="6" fillId="2" borderId="18" xfId="0" applyFont="1" applyFill="1" applyBorder="1" applyAlignment="1" applyProtection="1">
      <alignment horizontal="left"/>
      <protection hidden="1"/>
    </xf>
    <xf numFmtId="0" fontId="9" fillId="2" borderId="24" xfId="0" applyFont="1" applyFill="1" applyBorder="1" applyAlignment="1" applyProtection="1">
      <alignment horizontal="left" vertical="top" wrapText="1"/>
      <protection hidden="1"/>
    </xf>
    <xf numFmtId="0" fontId="9" fillId="2" borderId="23" xfId="0" applyFont="1" applyFill="1" applyBorder="1" applyAlignment="1" applyProtection="1">
      <alignment horizontal="left" vertical="top" wrapText="1"/>
      <protection hidden="1"/>
    </xf>
    <xf numFmtId="0" fontId="6" fillId="2" borderId="16" xfId="0" applyFont="1" applyFill="1" applyBorder="1" applyAlignment="1" applyProtection="1">
      <alignment horizontal="left" vertical="center" wrapText="1"/>
      <protection hidden="1"/>
    </xf>
    <xf numFmtId="0" fontId="11" fillId="2" borderId="16" xfId="0" applyFont="1" applyFill="1" applyBorder="1" applyAlignment="1" applyProtection="1">
      <alignment horizontal="left" vertical="top" wrapText="1"/>
      <protection hidden="1"/>
    </xf>
    <xf numFmtId="0" fontId="6" fillId="3" borderId="18" xfId="0" applyFont="1" applyFill="1" applyBorder="1" applyAlignment="1" applyProtection="1">
      <alignment horizontal="left" vertical="center" wrapText="1"/>
      <protection hidden="1"/>
    </xf>
    <xf numFmtId="0" fontId="20" fillId="6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 applyProtection="1">
      <alignment horizontal="center" vertical="top"/>
      <protection hidden="1"/>
    </xf>
    <xf numFmtId="0" fontId="5" fillId="6" borderId="4" xfId="0" applyFont="1" applyFill="1" applyBorder="1" applyAlignment="1" applyProtection="1">
      <alignment horizontal="center" vertical="top"/>
      <protection hidden="1"/>
    </xf>
    <xf numFmtId="0" fontId="5" fillId="6" borderId="5" xfId="0" applyFont="1" applyFill="1" applyBorder="1" applyAlignment="1" applyProtection="1">
      <alignment horizontal="center" vertical="top"/>
      <protection hidden="1"/>
    </xf>
    <xf numFmtId="0" fontId="5" fillId="6" borderId="7" xfId="0" applyFont="1" applyFill="1" applyBorder="1" applyAlignment="1" applyProtection="1">
      <alignment horizontal="center" vertical="top"/>
      <protection hidden="1"/>
    </xf>
    <xf numFmtId="0" fontId="5" fillId="6" borderId="1" xfId="0" applyFont="1" applyFill="1" applyBorder="1" applyAlignment="1" applyProtection="1">
      <alignment horizontal="center" vertical="top"/>
      <protection hidden="1"/>
    </xf>
    <xf numFmtId="0" fontId="5" fillId="6" borderId="8" xfId="0" applyFont="1" applyFill="1" applyBorder="1" applyAlignment="1" applyProtection="1">
      <alignment horizontal="center" vertical="top"/>
      <protection hidden="1"/>
    </xf>
    <xf numFmtId="0" fontId="16" fillId="7" borderId="16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1" fontId="13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13" fillId="2" borderId="15" xfId="0" applyNumberFormat="1" applyFont="1" applyFill="1" applyBorder="1" applyAlignment="1" applyProtection="1">
      <alignment horizontal="center" vertical="center" wrapText="1"/>
      <protection hidden="1"/>
    </xf>
    <xf numFmtId="1" fontId="6" fillId="12" borderId="8" xfId="0" applyNumberFormat="1" applyFont="1" applyFill="1" applyBorder="1" applyAlignment="1" applyProtection="1">
      <alignment horizontal="center" vertical="top"/>
      <protection hidden="1"/>
    </xf>
    <xf numFmtId="1" fontId="13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Fill="1" applyBorder="1" applyAlignment="1" applyProtection="1">
      <alignment horizontal="center" vertical="top" wrapText="1"/>
      <protection hidden="1"/>
    </xf>
    <xf numFmtId="1" fontId="13" fillId="2" borderId="15" xfId="0" applyNumberFormat="1" applyFont="1" applyFill="1" applyBorder="1" applyAlignment="1" applyProtection="1">
      <alignment horizontal="center" vertical="top" wrapText="1"/>
      <protection hidden="1"/>
    </xf>
    <xf numFmtId="1" fontId="7" fillId="9" borderId="14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4" xfId="0" applyNumberFormat="1" applyFont="1" applyBorder="1" applyAlignment="1">
      <alignment horizontal="center" vertical="top"/>
    </xf>
    <xf numFmtId="0" fontId="0" fillId="0" borderId="0" xfId="0" applyAlignment="1"/>
  </cellXfs>
  <cellStyles count="4">
    <cellStyle name="Обычный" xfId="0" builtinId="0"/>
    <cellStyle name="Обычный 2" xfId="1"/>
    <cellStyle name="Обычный 4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3"/>
  <sheetViews>
    <sheetView tabSelected="1" zoomScale="78" zoomScaleNormal="78" workbookViewId="0">
      <selection activeCell="AA23" sqref="AA23:AC24"/>
    </sheetView>
  </sheetViews>
  <sheetFormatPr defaultRowHeight="15"/>
  <cols>
    <col min="1" max="1" width="12" customWidth="1"/>
    <col min="2" max="2" width="30.5703125" customWidth="1"/>
    <col min="3" max="8" width="2.5703125" customWidth="1"/>
    <col min="9" max="9" width="6.85546875" customWidth="1"/>
    <col min="10" max="10" width="7.5703125" customWidth="1"/>
    <col min="11" max="11" width="14.140625" customWidth="1"/>
    <col min="12" max="12" width="8.5703125" customWidth="1"/>
    <col min="13" max="13" width="7.85546875" customWidth="1"/>
    <col min="14" max="26" width="8.42578125" customWidth="1"/>
    <col min="27" max="27" width="7" customWidth="1"/>
    <col min="28" max="29" width="5.140625" customWidth="1"/>
    <col min="30" max="30" width="5.42578125" customWidth="1"/>
    <col min="31" max="31" width="3.5703125" customWidth="1"/>
    <col min="32" max="32" width="4.42578125" customWidth="1"/>
    <col min="33" max="33" width="4.140625" customWidth="1"/>
    <col min="34" max="34" width="7.140625" customWidth="1"/>
    <col min="35" max="35" width="9.140625" bestFit="1" customWidth="1"/>
  </cols>
  <sheetData>
    <row r="1" spans="1:36" ht="51.75" customHeight="1" thickBot="1">
      <c r="A1" s="466" t="s">
        <v>133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</row>
    <row r="2" spans="1:36" ht="14.45" customHeight="1">
      <c r="A2" s="467" t="s">
        <v>0</v>
      </c>
      <c r="B2" s="470" t="s">
        <v>85</v>
      </c>
      <c r="C2" s="474" t="s">
        <v>86</v>
      </c>
      <c r="D2" s="474"/>
      <c r="E2" s="474"/>
      <c r="F2" s="474"/>
      <c r="G2" s="474"/>
      <c r="H2" s="474"/>
      <c r="I2" s="474"/>
      <c r="J2" s="474"/>
      <c r="K2" s="476" t="s">
        <v>87</v>
      </c>
      <c r="L2" s="479" t="s">
        <v>88</v>
      </c>
      <c r="M2" s="479" t="s">
        <v>89</v>
      </c>
      <c r="N2" s="482" t="s">
        <v>98</v>
      </c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4"/>
      <c r="AA2" s="488" t="s">
        <v>102</v>
      </c>
      <c r="AB2" s="474"/>
      <c r="AC2" s="474"/>
      <c r="AD2" s="474"/>
      <c r="AE2" s="474"/>
      <c r="AF2" s="474"/>
      <c r="AG2" s="474"/>
      <c r="AH2" s="474"/>
      <c r="AI2" s="427" t="s">
        <v>112</v>
      </c>
      <c r="AJ2" s="428"/>
    </row>
    <row r="3" spans="1:36" ht="15" customHeight="1" thickBot="1">
      <c r="A3" s="468"/>
      <c r="B3" s="471"/>
      <c r="C3" s="475"/>
      <c r="D3" s="475"/>
      <c r="E3" s="475"/>
      <c r="F3" s="475"/>
      <c r="G3" s="475"/>
      <c r="H3" s="475"/>
      <c r="I3" s="569"/>
      <c r="J3" s="569"/>
      <c r="K3" s="477"/>
      <c r="L3" s="480"/>
      <c r="M3" s="480"/>
      <c r="N3" s="485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7"/>
      <c r="AA3" s="489"/>
      <c r="AB3" s="475"/>
      <c r="AC3" s="475"/>
      <c r="AD3" s="475"/>
      <c r="AE3" s="475"/>
      <c r="AF3" s="475"/>
      <c r="AG3" s="475"/>
      <c r="AH3" s="475"/>
      <c r="AI3" s="429"/>
      <c r="AJ3" s="430"/>
    </row>
    <row r="4" spans="1:36" ht="20.45" customHeight="1" thickBot="1">
      <c r="A4" s="468"/>
      <c r="B4" s="472"/>
      <c r="C4" s="433" t="s">
        <v>90</v>
      </c>
      <c r="D4" s="434"/>
      <c r="E4" s="435"/>
      <c r="F4" s="433" t="s">
        <v>91</v>
      </c>
      <c r="G4" s="434"/>
      <c r="H4" s="434"/>
      <c r="I4" s="442" t="s">
        <v>100</v>
      </c>
      <c r="J4" s="443"/>
      <c r="K4" s="570"/>
      <c r="L4" s="480"/>
      <c r="M4" s="480"/>
      <c r="N4" s="444" t="s">
        <v>1</v>
      </c>
      <c r="O4" s="444"/>
      <c r="P4" s="445" t="s">
        <v>2</v>
      </c>
      <c r="Q4" s="444"/>
      <c r="R4" s="374"/>
      <c r="S4" s="445" t="s">
        <v>3</v>
      </c>
      <c r="T4" s="444"/>
      <c r="U4" s="444"/>
      <c r="V4" s="374"/>
      <c r="W4" s="446" t="s">
        <v>4</v>
      </c>
      <c r="X4" s="447"/>
      <c r="Y4" s="447"/>
      <c r="Z4" s="448"/>
      <c r="AA4" s="449" t="s">
        <v>56</v>
      </c>
      <c r="AB4" s="451" t="s">
        <v>5</v>
      </c>
      <c r="AC4" s="451"/>
      <c r="AD4" s="451"/>
      <c r="AE4" s="451"/>
      <c r="AF4" s="451"/>
      <c r="AG4" s="451"/>
      <c r="AH4" s="452"/>
      <c r="AI4" s="431"/>
      <c r="AJ4" s="432"/>
    </row>
    <row r="5" spans="1:36" ht="15.75" thickBot="1">
      <c r="A5" s="468"/>
      <c r="B5" s="472"/>
      <c r="C5" s="436"/>
      <c r="D5" s="437"/>
      <c r="E5" s="438"/>
      <c r="F5" s="436"/>
      <c r="G5" s="437"/>
      <c r="H5" s="438"/>
      <c r="I5" s="463" t="s">
        <v>101</v>
      </c>
      <c r="J5" s="463" t="s">
        <v>97</v>
      </c>
      <c r="K5" s="477"/>
      <c r="L5" s="480"/>
      <c r="M5" s="480"/>
      <c r="N5" s="378" t="s">
        <v>6</v>
      </c>
      <c r="O5" s="377" t="s">
        <v>7</v>
      </c>
      <c r="P5" s="90" t="s">
        <v>8</v>
      </c>
      <c r="Q5" s="425" t="s">
        <v>9</v>
      </c>
      <c r="R5" s="426"/>
      <c r="S5" s="425" t="s">
        <v>10</v>
      </c>
      <c r="T5" s="426"/>
      <c r="U5" s="425" t="s">
        <v>11</v>
      </c>
      <c r="V5" s="426"/>
      <c r="W5" s="425" t="s">
        <v>12</v>
      </c>
      <c r="X5" s="426"/>
      <c r="Y5" s="425" t="s">
        <v>13</v>
      </c>
      <c r="Z5" s="426"/>
      <c r="AA5" s="449"/>
      <c r="AB5" s="453"/>
      <c r="AC5" s="453"/>
      <c r="AD5" s="453"/>
      <c r="AE5" s="453"/>
      <c r="AF5" s="453"/>
      <c r="AG5" s="453"/>
      <c r="AH5" s="454"/>
      <c r="AI5" s="416" t="s">
        <v>149</v>
      </c>
      <c r="AJ5" s="416" t="s">
        <v>150</v>
      </c>
    </row>
    <row r="6" spans="1:36" ht="15.75" thickBot="1">
      <c r="A6" s="468"/>
      <c r="B6" s="472"/>
      <c r="C6" s="436"/>
      <c r="D6" s="437"/>
      <c r="E6" s="438"/>
      <c r="F6" s="436"/>
      <c r="G6" s="437"/>
      <c r="H6" s="438"/>
      <c r="I6" s="464"/>
      <c r="J6" s="464"/>
      <c r="K6" s="477"/>
      <c r="L6" s="480"/>
      <c r="M6" s="480"/>
      <c r="N6" s="91">
        <v>16</v>
      </c>
      <c r="O6" s="92">
        <v>23</v>
      </c>
      <c r="P6" s="92">
        <v>16</v>
      </c>
      <c r="Q6" s="92">
        <v>23</v>
      </c>
      <c r="R6" s="122">
        <v>1</v>
      </c>
      <c r="S6" s="92">
        <v>15</v>
      </c>
      <c r="T6" s="122">
        <v>1</v>
      </c>
      <c r="U6" s="92">
        <v>19</v>
      </c>
      <c r="V6" s="122">
        <v>4</v>
      </c>
      <c r="W6" s="92">
        <v>15</v>
      </c>
      <c r="X6" s="122">
        <v>1</v>
      </c>
      <c r="Y6" s="92">
        <v>13</v>
      </c>
      <c r="Z6" s="122">
        <v>4</v>
      </c>
      <c r="AA6" s="449"/>
      <c r="AB6" s="455"/>
      <c r="AC6" s="455"/>
      <c r="AD6" s="455"/>
      <c r="AE6" s="455"/>
      <c r="AF6" s="455"/>
      <c r="AG6" s="455"/>
      <c r="AH6" s="456"/>
      <c r="AI6" s="417"/>
      <c r="AJ6" s="417"/>
    </row>
    <row r="7" spans="1:36" ht="97.7" customHeight="1" thickBot="1">
      <c r="A7" s="469"/>
      <c r="B7" s="473"/>
      <c r="C7" s="439"/>
      <c r="D7" s="440"/>
      <c r="E7" s="441"/>
      <c r="F7" s="439"/>
      <c r="G7" s="440"/>
      <c r="H7" s="441"/>
      <c r="I7" s="465"/>
      <c r="J7" s="465"/>
      <c r="K7" s="478"/>
      <c r="L7" s="481"/>
      <c r="M7" s="481"/>
      <c r="N7" s="94" t="s">
        <v>14</v>
      </c>
      <c r="O7" s="95" t="s">
        <v>14</v>
      </c>
      <c r="P7" s="95" t="s">
        <v>78</v>
      </c>
      <c r="Q7" s="95" t="s">
        <v>14</v>
      </c>
      <c r="R7" s="123" t="s">
        <v>79</v>
      </c>
      <c r="S7" s="95" t="s">
        <v>14</v>
      </c>
      <c r="T7" s="123" t="s">
        <v>79</v>
      </c>
      <c r="U7" s="95" t="s">
        <v>14</v>
      </c>
      <c r="V7" s="123" t="s">
        <v>79</v>
      </c>
      <c r="W7" s="95" t="s">
        <v>14</v>
      </c>
      <c r="X7" s="123" t="s">
        <v>79</v>
      </c>
      <c r="Y7" s="95" t="s">
        <v>14</v>
      </c>
      <c r="Z7" s="123" t="s">
        <v>79</v>
      </c>
      <c r="AA7" s="450"/>
      <c r="AB7" s="93" t="s">
        <v>103</v>
      </c>
      <c r="AC7" s="93" t="s">
        <v>104</v>
      </c>
      <c r="AD7" s="93" t="s">
        <v>105</v>
      </c>
      <c r="AE7" s="93" t="s">
        <v>106</v>
      </c>
      <c r="AF7" s="93" t="s">
        <v>107</v>
      </c>
      <c r="AG7" s="93" t="s">
        <v>108</v>
      </c>
      <c r="AH7" s="283" t="s">
        <v>57</v>
      </c>
      <c r="AI7" s="418"/>
      <c r="AJ7" s="418"/>
    </row>
    <row r="8" spans="1:36" ht="15.75" thickBot="1">
      <c r="A8" s="2">
        <v>1</v>
      </c>
      <c r="B8" s="379">
        <v>2</v>
      </c>
      <c r="C8" s="419">
        <v>3</v>
      </c>
      <c r="D8" s="420"/>
      <c r="E8" s="421"/>
      <c r="F8" s="419">
        <v>4</v>
      </c>
      <c r="G8" s="420"/>
      <c r="H8" s="421"/>
      <c r="I8" s="379">
        <v>5</v>
      </c>
      <c r="J8" s="2">
        <v>6</v>
      </c>
      <c r="K8" s="124">
        <v>7</v>
      </c>
      <c r="L8" s="125">
        <v>8</v>
      </c>
      <c r="M8" s="126">
        <v>9</v>
      </c>
      <c r="N8" s="380">
        <v>10</v>
      </c>
      <c r="O8" s="380">
        <v>11</v>
      </c>
      <c r="P8" s="380">
        <v>12</v>
      </c>
      <c r="Q8" s="380">
        <v>13</v>
      </c>
      <c r="R8" s="127">
        <v>14</v>
      </c>
      <c r="S8" s="380">
        <v>15</v>
      </c>
      <c r="T8" s="127">
        <v>16</v>
      </c>
      <c r="U8" s="380">
        <v>17</v>
      </c>
      <c r="V8" s="127">
        <v>18</v>
      </c>
      <c r="W8" s="380">
        <v>19</v>
      </c>
      <c r="X8" s="127">
        <v>20</v>
      </c>
      <c r="Y8" s="380">
        <v>21</v>
      </c>
      <c r="Z8" s="127">
        <v>22</v>
      </c>
      <c r="AA8" s="380">
        <v>23</v>
      </c>
      <c r="AB8" s="13">
        <v>24</v>
      </c>
      <c r="AC8" s="13">
        <v>25</v>
      </c>
      <c r="AD8" s="13">
        <v>26</v>
      </c>
      <c r="AE8" s="13">
        <v>27</v>
      </c>
      <c r="AF8" s="13">
        <v>28</v>
      </c>
      <c r="AG8" s="13">
        <v>29</v>
      </c>
      <c r="AH8" s="13">
        <v>30</v>
      </c>
      <c r="AI8" s="284">
        <v>31</v>
      </c>
      <c r="AJ8" s="603">
        <v>32</v>
      </c>
    </row>
    <row r="9" spans="1:36" ht="32.25" thickBot="1">
      <c r="A9" s="120" t="s">
        <v>151</v>
      </c>
      <c r="B9" s="120" t="s">
        <v>152</v>
      </c>
      <c r="C9" s="422"/>
      <c r="D9" s="423"/>
      <c r="E9" s="424"/>
      <c r="F9" s="110"/>
      <c r="G9" s="111"/>
      <c r="H9" s="256"/>
      <c r="I9" s="111"/>
      <c r="J9" s="128"/>
      <c r="K9" s="129">
        <f>SUM(K10,K22,K25)</f>
        <v>1476</v>
      </c>
      <c r="L9" s="130">
        <f>SUM(L10,L22,L25)</f>
        <v>12</v>
      </c>
      <c r="M9" s="131">
        <f>SUM(M10,M22,M25)</f>
        <v>60</v>
      </c>
      <c r="N9" s="74">
        <f>SUM(N10,N22,N25)</f>
        <v>576</v>
      </c>
      <c r="O9" s="74">
        <f>SUM(O10,O22,O25)</f>
        <v>828</v>
      </c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132">
        <f>SUM(AA10,AA22,AA25)</f>
        <v>64</v>
      </c>
      <c r="AB9" s="602">
        <f>SUM(AB10,AB22,AB25)</f>
        <v>108</v>
      </c>
      <c r="AC9" s="74">
        <f>SUM(AC10,AC22,AC25)</f>
        <v>48</v>
      </c>
      <c r="AD9" s="74">
        <v>30</v>
      </c>
      <c r="AE9" s="74">
        <v>0</v>
      </c>
      <c r="AF9" s="74">
        <v>0</v>
      </c>
      <c r="AG9" s="74">
        <v>0</v>
      </c>
      <c r="AH9" s="120">
        <v>0</v>
      </c>
      <c r="AI9" s="292">
        <f>SUM(AI10,AI22,AI25)</f>
        <v>885</v>
      </c>
      <c r="AJ9" s="292">
        <f>SUM(AJ10,AJ22,AJ25)</f>
        <v>591</v>
      </c>
    </row>
    <row r="10" spans="1:36" ht="15.75" thickBot="1">
      <c r="A10" s="23"/>
      <c r="B10" s="24" t="s">
        <v>153</v>
      </c>
      <c r="C10" s="457"/>
      <c r="D10" s="458"/>
      <c r="E10" s="459"/>
      <c r="F10" s="460"/>
      <c r="G10" s="461"/>
      <c r="H10" s="462"/>
      <c r="I10" s="375"/>
      <c r="J10" s="133"/>
      <c r="K10" s="134">
        <f>SUM(K11:K21)</f>
        <v>897</v>
      </c>
      <c r="L10" s="135">
        <f>SUM(L11:L21)</f>
        <v>0</v>
      </c>
      <c r="M10" s="26">
        <f>SUM(M11:M21)</f>
        <v>0</v>
      </c>
      <c r="N10" s="347">
        <f>SUM(N11:N21)</f>
        <v>368</v>
      </c>
      <c r="O10" s="347">
        <f>SUM(O11:O21)</f>
        <v>529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>
        <f>SUM(AA11:AA21)</f>
        <v>0</v>
      </c>
      <c r="AB10" s="26">
        <f>+SUM(AB11:AB21)</f>
        <v>0</v>
      </c>
      <c r="AC10" s="25">
        <f>SUM(AC11:AC21)</f>
        <v>0</v>
      </c>
      <c r="AD10" s="25">
        <v>30</v>
      </c>
      <c r="AE10" s="25">
        <v>0</v>
      </c>
      <c r="AF10" s="25">
        <v>0</v>
      </c>
      <c r="AG10" s="25">
        <v>0</v>
      </c>
      <c r="AH10" s="134">
        <v>0</v>
      </c>
      <c r="AI10" s="293">
        <f>SUM(AI11:AI21)</f>
        <v>725</v>
      </c>
      <c r="AJ10" s="293">
        <f>SUM(AJ11:AJ21)</f>
        <v>172</v>
      </c>
    </row>
    <row r="11" spans="1:36" ht="15.75" thickBot="1">
      <c r="A11" s="17" t="s">
        <v>154</v>
      </c>
      <c r="B11" s="18" t="s">
        <v>155</v>
      </c>
      <c r="C11" s="404">
        <v>2</v>
      </c>
      <c r="D11" s="405"/>
      <c r="E11" s="405"/>
      <c r="F11" s="252"/>
      <c r="G11" s="386"/>
      <c r="H11" s="387"/>
      <c r="I11" s="11"/>
      <c r="J11" s="136"/>
      <c r="K11" s="124">
        <v>117</v>
      </c>
      <c r="L11" s="137"/>
      <c r="M11" s="138"/>
      <c r="N11" s="348">
        <v>48</v>
      </c>
      <c r="O11" s="348">
        <v>69</v>
      </c>
      <c r="P11" s="8"/>
      <c r="Q11" s="8"/>
      <c r="R11" s="139"/>
      <c r="S11" s="99"/>
      <c r="T11" s="140"/>
      <c r="U11" s="8"/>
      <c r="V11" s="139"/>
      <c r="W11" s="8"/>
      <c r="X11" s="139"/>
      <c r="Y11" s="8"/>
      <c r="Z11" s="139"/>
      <c r="AA11" s="49"/>
      <c r="AB11" s="596"/>
      <c r="AC11" s="595"/>
      <c r="AD11" s="595"/>
      <c r="AE11" s="28"/>
      <c r="AF11" s="28"/>
      <c r="AG11" s="28"/>
      <c r="AH11" s="287"/>
      <c r="AI11" s="294">
        <v>78</v>
      </c>
      <c r="AJ11" s="305">
        <v>39</v>
      </c>
    </row>
    <row r="12" spans="1:36" ht="15.75" thickBot="1">
      <c r="A12" s="17" t="s">
        <v>156</v>
      </c>
      <c r="B12" s="19" t="s">
        <v>157</v>
      </c>
      <c r="C12" s="407"/>
      <c r="D12" s="408"/>
      <c r="E12" s="409"/>
      <c r="F12" s="254"/>
      <c r="G12" s="11"/>
      <c r="H12" s="12"/>
      <c r="I12" s="11">
        <v>2</v>
      </c>
      <c r="J12" s="136"/>
      <c r="K12" s="146">
        <v>195</v>
      </c>
      <c r="L12" s="147"/>
      <c r="M12" s="148"/>
      <c r="N12" s="348">
        <v>80</v>
      </c>
      <c r="O12" s="348">
        <v>115</v>
      </c>
      <c r="P12" s="8"/>
      <c r="Q12" s="8"/>
      <c r="R12" s="139"/>
      <c r="S12" s="8"/>
      <c r="T12" s="139"/>
      <c r="U12" s="8"/>
      <c r="V12" s="139"/>
      <c r="W12" s="8"/>
      <c r="X12" s="139"/>
      <c r="Y12" s="8"/>
      <c r="Z12" s="139"/>
      <c r="AA12" s="49"/>
      <c r="AB12" s="596"/>
      <c r="AC12" s="595"/>
      <c r="AD12" s="595"/>
      <c r="AE12" s="28"/>
      <c r="AF12" s="28"/>
      <c r="AG12" s="28"/>
      <c r="AH12" s="287"/>
      <c r="AI12" s="294">
        <v>140</v>
      </c>
      <c r="AJ12" s="305">
        <v>55</v>
      </c>
    </row>
    <row r="13" spans="1:36" ht="15.75" thickBot="1">
      <c r="A13" s="17" t="s">
        <v>158</v>
      </c>
      <c r="B13" s="19" t="s">
        <v>159</v>
      </c>
      <c r="C13" s="392">
        <v>2</v>
      </c>
      <c r="D13" s="393"/>
      <c r="E13" s="393"/>
      <c r="F13" s="254"/>
      <c r="G13" s="11"/>
      <c r="H13" s="12"/>
      <c r="I13" s="11"/>
      <c r="J13" s="136"/>
      <c r="K13" s="124">
        <v>78</v>
      </c>
      <c r="L13" s="137"/>
      <c r="M13" s="138"/>
      <c r="N13" s="348">
        <v>32</v>
      </c>
      <c r="O13" s="348">
        <v>46</v>
      </c>
      <c r="P13" s="8"/>
      <c r="Q13" s="8"/>
      <c r="R13" s="139"/>
      <c r="S13" s="8"/>
      <c r="T13" s="139"/>
      <c r="U13" s="8"/>
      <c r="V13" s="139"/>
      <c r="W13" s="8"/>
      <c r="X13" s="139"/>
      <c r="Y13" s="8"/>
      <c r="Z13" s="139"/>
      <c r="AA13" s="49"/>
      <c r="AB13" s="596"/>
      <c r="AC13" s="595"/>
      <c r="AD13" s="595"/>
      <c r="AE13" s="28"/>
      <c r="AF13" s="28"/>
      <c r="AG13" s="28"/>
      <c r="AH13" s="287"/>
      <c r="AI13" s="294">
        <v>39</v>
      </c>
      <c r="AJ13" s="305">
        <v>39</v>
      </c>
    </row>
    <row r="14" spans="1:36" ht="15.75" thickBot="1">
      <c r="A14" s="17" t="s">
        <v>160</v>
      </c>
      <c r="B14" s="19" t="s">
        <v>161</v>
      </c>
      <c r="C14" s="404">
        <v>2</v>
      </c>
      <c r="D14" s="405"/>
      <c r="E14" s="406"/>
      <c r="F14" s="253"/>
      <c r="G14" s="102"/>
      <c r="H14" s="103"/>
      <c r="I14" s="102"/>
      <c r="J14" s="141"/>
      <c r="K14" s="142">
        <v>78</v>
      </c>
      <c r="L14" s="143"/>
      <c r="M14" s="144"/>
      <c r="N14" s="348">
        <v>32</v>
      </c>
      <c r="O14" s="348">
        <v>46</v>
      </c>
      <c r="P14" s="28"/>
      <c r="Q14" s="28"/>
      <c r="R14" s="145"/>
      <c r="S14" s="28"/>
      <c r="T14" s="145"/>
      <c r="U14" s="28"/>
      <c r="V14" s="145"/>
      <c r="W14" s="8"/>
      <c r="X14" s="139"/>
      <c r="Y14" s="8"/>
      <c r="Z14" s="139"/>
      <c r="AA14" s="60"/>
      <c r="AB14" s="596"/>
      <c r="AC14" s="595"/>
      <c r="AD14" s="595"/>
      <c r="AE14" s="28"/>
      <c r="AF14" s="28"/>
      <c r="AG14" s="77"/>
      <c r="AH14" s="287"/>
      <c r="AI14" s="294">
        <v>78</v>
      </c>
      <c r="AJ14" s="305">
        <v>0</v>
      </c>
    </row>
    <row r="15" spans="1:36" ht="15.75" thickBot="1">
      <c r="A15" s="17" t="s">
        <v>162</v>
      </c>
      <c r="B15" s="19" t="s">
        <v>163</v>
      </c>
      <c r="C15" s="392"/>
      <c r="D15" s="393"/>
      <c r="E15" s="394"/>
      <c r="F15" s="254"/>
      <c r="G15" s="11"/>
      <c r="H15" s="12"/>
      <c r="I15" s="11">
        <v>2</v>
      </c>
      <c r="J15" s="136"/>
      <c r="K15" s="124">
        <v>78</v>
      </c>
      <c r="L15" s="137"/>
      <c r="M15" s="138"/>
      <c r="N15" s="348">
        <v>32</v>
      </c>
      <c r="O15" s="348">
        <v>46</v>
      </c>
      <c r="P15" s="8"/>
      <c r="Q15" s="8"/>
      <c r="R15" s="139"/>
      <c r="S15" s="8"/>
      <c r="T15" s="139"/>
      <c r="U15" s="8"/>
      <c r="V15" s="139"/>
      <c r="W15" s="8"/>
      <c r="X15" s="139"/>
      <c r="Y15" s="8"/>
      <c r="Z15" s="139"/>
      <c r="AA15" s="49"/>
      <c r="AB15" s="596"/>
      <c r="AC15" s="595"/>
      <c r="AD15" s="595"/>
      <c r="AE15" s="28"/>
      <c r="AF15" s="28"/>
      <c r="AG15" s="28"/>
      <c r="AH15" s="287"/>
      <c r="AI15" s="294">
        <v>78</v>
      </c>
      <c r="AJ15" s="305">
        <v>0</v>
      </c>
    </row>
    <row r="16" spans="1:36" ht="15.75" thickBot="1">
      <c r="A16" s="17" t="s">
        <v>164</v>
      </c>
      <c r="B16" s="19" t="s">
        <v>165</v>
      </c>
      <c r="C16" s="392"/>
      <c r="D16" s="393"/>
      <c r="E16" s="394"/>
      <c r="F16" s="254"/>
      <c r="G16" s="11"/>
      <c r="H16" s="12"/>
      <c r="I16" s="11">
        <v>2</v>
      </c>
      <c r="J16" s="136"/>
      <c r="K16" s="124">
        <v>39</v>
      </c>
      <c r="L16" s="137"/>
      <c r="M16" s="138"/>
      <c r="N16" s="348">
        <v>16</v>
      </c>
      <c r="O16" s="348">
        <v>23</v>
      </c>
      <c r="P16" s="8"/>
      <c r="Q16" s="8"/>
      <c r="R16" s="139"/>
      <c r="S16" s="8"/>
      <c r="T16" s="139"/>
      <c r="U16" s="8"/>
      <c r="V16" s="139"/>
      <c r="W16" s="8"/>
      <c r="X16" s="139"/>
      <c r="Y16" s="8"/>
      <c r="Z16" s="139"/>
      <c r="AA16" s="49"/>
      <c r="AB16" s="596"/>
      <c r="AC16" s="595"/>
      <c r="AD16" s="595"/>
      <c r="AE16" s="28"/>
      <c r="AF16" s="28"/>
      <c r="AG16" s="28"/>
      <c r="AH16" s="287"/>
      <c r="AI16" s="294">
        <v>39</v>
      </c>
      <c r="AJ16" s="305">
        <v>0</v>
      </c>
    </row>
    <row r="17" spans="1:36" ht="15.75" thickBot="1">
      <c r="A17" s="17" t="s">
        <v>166</v>
      </c>
      <c r="B17" s="19" t="s">
        <v>167</v>
      </c>
      <c r="C17" s="392">
        <v>2</v>
      </c>
      <c r="D17" s="393"/>
      <c r="E17" s="394"/>
      <c r="F17" s="254"/>
      <c r="G17" s="11"/>
      <c r="H17" s="12"/>
      <c r="I17" s="11"/>
      <c r="J17" s="136"/>
      <c r="K17" s="124">
        <v>78</v>
      </c>
      <c r="L17" s="137"/>
      <c r="M17" s="138"/>
      <c r="N17" s="348">
        <v>32</v>
      </c>
      <c r="O17" s="348">
        <v>46</v>
      </c>
      <c r="P17" s="8"/>
      <c r="Q17" s="8"/>
      <c r="R17" s="139"/>
      <c r="S17" s="8"/>
      <c r="T17" s="139"/>
      <c r="U17" s="8"/>
      <c r="V17" s="139"/>
      <c r="W17" s="8"/>
      <c r="X17" s="139"/>
      <c r="Y17" s="8"/>
      <c r="Z17" s="139"/>
      <c r="AA17" s="49"/>
      <c r="AB17" s="596"/>
      <c r="AC17" s="595"/>
      <c r="AD17" s="595"/>
      <c r="AE17" s="28"/>
      <c r="AF17" s="28"/>
      <c r="AG17" s="28"/>
      <c r="AH17" s="287"/>
      <c r="AI17" s="294">
        <v>39</v>
      </c>
      <c r="AJ17" s="305">
        <v>39</v>
      </c>
    </row>
    <row r="18" spans="1:36" ht="15.75" thickBot="1">
      <c r="A18" s="17" t="s">
        <v>168</v>
      </c>
      <c r="B18" s="20" t="s">
        <v>169</v>
      </c>
      <c r="C18" s="413">
        <v>2</v>
      </c>
      <c r="D18" s="414"/>
      <c r="E18" s="415"/>
      <c r="F18" s="254"/>
      <c r="G18" s="11"/>
      <c r="H18" s="12"/>
      <c r="I18" s="11"/>
      <c r="J18" s="136"/>
      <c r="K18" s="149">
        <v>78</v>
      </c>
      <c r="L18" s="150"/>
      <c r="M18" s="349"/>
      <c r="N18" s="348">
        <v>32</v>
      </c>
      <c r="O18" s="348">
        <v>46</v>
      </c>
      <c r="P18" s="8"/>
      <c r="Q18" s="8"/>
      <c r="R18" s="139"/>
      <c r="S18" s="8"/>
      <c r="T18" s="139"/>
      <c r="U18" s="8"/>
      <c r="V18" s="139"/>
      <c r="W18" s="8"/>
      <c r="X18" s="139"/>
      <c r="Y18" s="8"/>
      <c r="Z18" s="139"/>
      <c r="AA18" s="49"/>
      <c r="AB18" s="601"/>
      <c r="AC18" s="99"/>
      <c r="AD18" s="99"/>
      <c r="AE18" s="8"/>
      <c r="AF18" s="8"/>
      <c r="AG18" s="8"/>
      <c r="AH18" s="385"/>
      <c r="AI18" s="294">
        <v>78</v>
      </c>
      <c r="AJ18" s="305">
        <v>0</v>
      </c>
    </row>
    <row r="19" spans="1:36" ht="15" customHeight="1" thickBot="1">
      <c r="A19" s="17" t="s">
        <v>170</v>
      </c>
      <c r="B19" s="19" t="s">
        <v>171</v>
      </c>
      <c r="C19" s="392">
        <v>2</v>
      </c>
      <c r="D19" s="393"/>
      <c r="E19" s="394"/>
      <c r="F19" s="254"/>
      <c r="G19" s="11"/>
      <c r="H19" s="12"/>
      <c r="I19" s="11"/>
      <c r="J19" s="136"/>
      <c r="K19" s="124">
        <v>39</v>
      </c>
      <c r="L19" s="137"/>
      <c r="M19" s="138"/>
      <c r="N19" s="348">
        <v>16</v>
      </c>
      <c r="O19" s="348">
        <v>23</v>
      </c>
      <c r="P19" s="8"/>
      <c r="Q19" s="8"/>
      <c r="R19" s="139"/>
      <c r="S19" s="8"/>
      <c r="T19" s="139"/>
      <c r="U19" s="8"/>
      <c r="V19" s="139"/>
      <c r="W19" s="8"/>
      <c r="X19" s="139"/>
      <c r="Y19" s="8"/>
      <c r="Z19" s="139"/>
      <c r="AA19" s="600"/>
      <c r="AB19" s="599"/>
      <c r="AC19" s="598"/>
      <c r="AD19" s="595"/>
      <c r="AE19" s="28"/>
      <c r="AF19" s="28"/>
      <c r="AG19" s="28"/>
      <c r="AH19" s="287"/>
      <c r="AI19" s="294">
        <v>39</v>
      </c>
      <c r="AJ19" s="305">
        <v>0</v>
      </c>
    </row>
    <row r="20" spans="1:36" ht="15.75" thickBot="1">
      <c r="A20" s="17" t="s">
        <v>172</v>
      </c>
      <c r="B20" s="19" t="s">
        <v>15</v>
      </c>
      <c r="C20" s="395" t="s">
        <v>173</v>
      </c>
      <c r="D20" s="396"/>
      <c r="E20" s="397"/>
      <c r="F20" s="254"/>
      <c r="G20" s="11"/>
      <c r="H20" s="12"/>
      <c r="I20" s="11"/>
      <c r="J20" s="136"/>
      <c r="K20" s="124">
        <v>78</v>
      </c>
      <c r="L20" s="137"/>
      <c r="M20" s="138"/>
      <c r="N20" s="348">
        <v>32</v>
      </c>
      <c r="O20" s="348">
        <v>46</v>
      </c>
      <c r="P20" s="8"/>
      <c r="Q20" s="8"/>
      <c r="R20" s="139"/>
      <c r="S20" s="8"/>
      <c r="T20" s="139"/>
      <c r="U20" s="8"/>
      <c r="V20" s="139"/>
      <c r="W20" s="8"/>
      <c r="X20" s="139"/>
      <c r="Y20" s="8"/>
      <c r="Z20" s="139"/>
      <c r="AA20" s="49"/>
      <c r="AB20" s="596"/>
      <c r="AC20" s="595"/>
      <c r="AD20" s="595"/>
      <c r="AE20" s="28"/>
      <c r="AF20" s="28"/>
      <c r="AG20" s="28"/>
      <c r="AH20" s="287"/>
      <c r="AI20" s="294">
        <v>78</v>
      </c>
      <c r="AJ20" s="305">
        <v>0</v>
      </c>
    </row>
    <row r="21" spans="1:36" ht="26.25" thickBot="1">
      <c r="A21" s="17" t="s">
        <v>174</v>
      </c>
      <c r="B21" s="19" t="s">
        <v>175</v>
      </c>
      <c r="C21" s="398">
        <v>2</v>
      </c>
      <c r="D21" s="399"/>
      <c r="E21" s="400"/>
      <c r="F21" s="253"/>
      <c r="G21" s="102"/>
      <c r="H21" s="103"/>
      <c r="I21" s="102"/>
      <c r="J21" s="141"/>
      <c r="K21" s="142">
        <v>39</v>
      </c>
      <c r="L21" s="143"/>
      <c r="M21" s="144"/>
      <c r="N21" s="77">
        <v>16</v>
      </c>
      <c r="O21" s="77">
        <v>23</v>
      </c>
      <c r="P21" s="8"/>
      <c r="Q21" s="8"/>
      <c r="R21" s="139"/>
      <c r="S21" s="8"/>
      <c r="T21" s="139"/>
      <c r="U21" s="8"/>
      <c r="V21" s="139"/>
      <c r="W21" s="8"/>
      <c r="X21" s="139"/>
      <c r="Y21" s="8"/>
      <c r="Z21" s="597"/>
      <c r="AA21" s="60"/>
      <c r="AB21" s="596"/>
      <c r="AC21" s="595"/>
      <c r="AD21" s="595"/>
      <c r="AE21" s="28"/>
      <c r="AF21" s="28"/>
      <c r="AG21" s="28"/>
      <c r="AH21" s="287"/>
      <c r="AI21" s="294">
        <v>39</v>
      </c>
      <c r="AJ21" s="305">
        <v>0</v>
      </c>
    </row>
    <row r="22" spans="1:36" ht="26.25" thickBot="1">
      <c r="A22" s="381"/>
      <c r="B22" s="24" t="s">
        <v>176</v>
      </c>
      <c r="C22" s="401"/>
      <c r="D22" s="402"/>
      <c r="E22" s="402"/>
      <c r="F22" s="401"/>
      <c r="G22" s="402"/>
      <c r="H22" s="403"/>
      <c r="I22" s="248"/>
      <c r="J22" s="152"/>
      <c r="K22" s="376">
        <f>SUM(K23:K24)</f>
        <v>384</v>
      </c>
      <c r="L22" s="382">
        <f>SUM(L23:L24)</f>
        <v>12</v>
      </c>
      <c r="M22" s="373">
        <f>SUM(M23:M24)</f>
        <v>60</v>
      </c>
      <c r="N22" s="350">
        <f>SUM(N23:N24)</f>
        <v>128</v>
      </c>
      <c r="O22" s="350">
        <f>SUM(O23:O24)</f>
        <v>184</v>
      </c>
      <c r="P22" s="351">
        <f>SUM(P23:P28)</f>
        <v>0</v>
      </c>
      <c r="Q22" s="351">
        <f>SUM(Q23:Q27)</f>
        <v>0</v>
      </c>
      <c r="R22" s="351"/>
      <c r="S22" s="351">
        <f>SUM(S23:S27)</f>
        <v>0</v>
      </c>
      <c r="T22" s="351"/>
      <c r="U22" s="351">
        <f>SUM(U23:U28)</f>
        <v>0</v>
      </c>
      <c r="V22" s="351"/>
      <c r="W22" s="351">
        <f>SUM(W23:W28)</f>
        <v>0</v>
      </c>
      <c r="X22" s="351"/>
      <c r="Y22" s="351">
        <f>SUM(Y23:Y28)</f>
        <v>0</v>
      </c>
      <c r="Z22" s="351"/>
      <c r="AA22" s="350">
        <f>SUM(AA23:AA24)</f>
        <v>0</v>
      </c>
      <c r="AB22" s="351">
        <f>SUM(AB23:AB24)</f>
        <v>0</v>
      </c>
      <c r="AC22" s="351">
        <f>SUM(AC23:AC24)</f>
        <v>0</v>
      </c>
      <c r="AD22" s="351">
        <f>SUM(AD23:AD28)</f>
        <v>0</v>
      </c>
      <c r="AE22" s="351">
        <f>SUM(AE23:AE28)</f>
        <v>0</v>
      </c>
      <c r="AF22" s="351">
        <f>SUM(AF23:AF28)</f>
        <v>0</v>
      </c>
      <c r="AG22" s="351">
        <f>SUM(AG23:AG28)</f>
        <v>0</v>
      </c>
      <c r="AH22" s="352">
        <f>SUM(AH23:AH27)</f>
        <v>0</v>
      </c>
      <c r="AI22" s="353">
        <f>SUM(AI23:AI24)</f>
        <v>156</v>
      </c>
      <c r="AJ22" s="353">
        <f>SUM(AJ23:AJ24)</f>
        <v>228</v>
      </c>
    </row>
    <row r="23" spans="1:36" ht="15.75" thickBot="1">
      <c r="A23" s="30" t="s">
        <v>177</v>
      </c>
      <c r="B23" s="354" t="s">
        <v>178</v>
      </c>
      <c r="C23" s="407"/>
      <c r="D23" s="408"/>
      <c r="E23" s="409"/>
      <c r="F23" s="410" t="s">
        <v>173</v>
      </c>
      <c r="G23" s="411"/>
      <c r="H23" s="412"/>
      <c r="I23" s="249"/>
      <c r="J23" s="387"/>
      <c r="K23" s="155">
        <v>192</v>
      </c>
      <c r="L23" s="32">
        <v>6</v>
      </c>
      <c r="M23" s="156">
        <v>30</v>
      </c>
      <c r="N23" s="6">
        <v>64</v>
      </c>
      <c r="O23" s="100">
        <v>92</v>
      </c>
      <c r="P23" s="12"/>
      <c r="Q23" s="12"/>
      <c r="R23" s="157"/>
      <c r="S23" s="12"/>
      <c r="T23" s="157"/>
      <c r="U23" s="12"/>
      <c r="V23" s="157"/>
      <c r="W23" s="12"/>
      <c r="X23" s="157"/>
      <c r="Y23" s="12"/>
      <c r="Z23" s="157"/>
      <c r="AA23" s="49"/>
      <c r="AB23" s="596"/>
      <c r="AC23" s="595"/>
      <c r="AD23" s="28"/>
      <c r="AE23" s="28"/>
      <c r="AF23" s="28"/>
      <c r="AG23" s="28"/>
      <c r="AH23" s="288"/>
      <c r="AI23" s="294">
        <v>78</v>
      </c>
      <c r="AJ23" s="305">
        <v>114</v>
      </c>
    </row>
    <row r="24" spans="1:36" ht="15.75" thickBot="1">
      <c r="A24" s="30" t="s">
        <v>179</v>
      </c>
      <c r="B24" s="354" t="s">
        <v>180</v>
      </c>
      <c r="C24" s="407"/>
      <c r="D24" s="408"/>
      <c r="E24" s="409"/>
      <c r="F24" s="410" t="s">
        <v>173</v>
      </c>
      <c r="G24" s="411"/>
      <c r="H24" s="412"/>
      <c r="I24" s="249"/>
      <c r="J24" s="387"/>
      <c r="K24" s="155">
        <v>192</v>
      </c>
      <c r="L24" s="32">
        <v>6</v>
      </c>
      <c r="M24" s="156">
        <v>30</v>
      </c>
      <c r="N24" s="6">
        <v>64</v>
      </c>
      <c r="O24" s="100">
        <v>92</v>
      </c>
      <c r="P24" s="12"/>
      <c r="Q24" s="12"/>
      <c r="R24" s="157"/>
      <c r="S24" s="12"/>
      <c r="T24" s="157"/>
      <c r="U24" s="12"/>
      <c r="V24" s="157"/>
      <c r="W24" s="12"/>
      <c r="X24" s="157"/>
      <c r="Y24" s="12"/>
      <c r="Z24" s="157"/>
      <c r="AA24" s="49"/>
      <c r="AB24" s="596"/>
      <c r="AC24" s="595"/>
      <c r="AD24" s="28"/>
      <c r="AE24" s="28"/>
      <c r="AF24" s="28"/>
      <c r="AG24" s="28"/>
      <c r="AH24" s="288"/>
      <c r="AI24" s="294">
        <v>78</v>
      </c>
      <c r="AJ24" s="305">
        <v>114</v>
      </c>
    </row>
    <row r="25" spans="1:36" ht="26.25" thickBot="1">
      <c r="A25" s="355"/>
      <c r="B25" s="356" t="s">
        <v>181</v>
      </c>
      <c r="C25" s="401"/>
      <c r="D25" s="402"/>
      <c r="E25" s="403"/>
      <c r="F25" s="401"/>
      <c r="G25" s="402"/>
      <c r="H25" s="403"/>
      <c r="I25" s="357"/>
      <c r="J25" s="358"/>
      <c r="K25" s="376">
        <f>SUM(K26:K29)</f>
        <v>195</v>
      </c>
      <c r="L25" s="382"/>
      <c r="M25" s="373"/>
      <c r="N25" s="350">
        <f>SUM(N26:N29)</f>
        <v>80</v>
      </c>
      <c r="O25" s="359">
        <f>SUM(O26:O29)</f>
        <v>115</v>
      </c>
      <c r="P25" s="350"/>
      <c r="Q25" s="59"/>
      <c r="R25" s="59"/>
      <c r="S25" s="59"/>
      <c r="T25" s="59"/>
      <c r="U25" s="350"/>
      <c r="V25" s="59"/>
      <c r="W25" s="350"/>
      <c r="X25" s="59"/>
      <c r="Y25" s="360"/>
      <c r="Z25" s="350"/>
      <c r="AA25" s="350">
        <f>SUM(AA26:AA28)</f>
        <v>64</v>
      </c>
      <c r="AB25" s="388">
        <f>SUM(AB26:AB28)</f>
        <v>108</v>
      </c>
      <c r="AC25" s="351">
        <f>SUM(AC26:AC28)</f>
        <v>48</v>
      </c>
      <c r="AD25" s="351">
        <v>0</v>
      </c>
      <c r="AE25" s="351">
        <v>0</v>
      </c>
      <c r="AF25" s="351">
        <v>0</v>
      </c>
      <c r="AG25" s="351">
        <v>0</v>
      </c>
      <c r="AH25" s="134">
        <v>0</v>
      </c>
      <c r="AI25" s="361">
        <f>SUM(AI26:AI29)</f>
        <v>4</v>
      </c>
      <c r="AJ25" s="362">
        <f>SUM(AJ26:AJ29)</f>
        <v>191</v>
      </c>
    </row>
    <row r="26" spans="1:36" ht="15.75" thickBot="1">
      <c r="A26" s="31" t="s">
        <v>182</v>
      </c>
      <c r="B26" s="363" t="s">
        <v>183</v>
      </c>
      <c r="C26" s="404">
        <v>2</v>
      </c>
      <c r="D26" s="405"/>
      <c r="E26" s="406"/>
      <c r="F26" s="404"/>
      <c r="G26" s="405"/>
      <c r="H26" s="406"/>
      <c r="I26" s="372"/>
      <c r="J26" s="141"/>
      <c r="K26" s="158">
        <v>46</v>
      </c>
      <c r="L26" s="159"/>
      <c r="M26" s="160"/>
      <c r="N26" s="12">
        <v>0</v>
      </c>
      <c r="O26" s="100">
        <v>46</v>
      </c>
      <c r="P26" s="100"/>
      <c r="Q26" s="100"/>
      <c r="R26" s="162"/>
      <c r="S26" s="12"/>
      <c r="T26" s="157"/>
      <c r="U26" s="12"/>
      <c r="V26" s="157"/>
      <c r="W26" s="12"/>
      <c r="X26" s="157"/>
      <c r="Y26" s="12"/>
      <c r="Z26" s="157"/>
      <c r="AA26" s="103">
        <v>2</v>
      </c>
      <c r="AB26" s="27">
        <v>32</v>
      </c>
      <c r="AC26" s="28">
        <v>14</v>
      </c>
      <c r="AD26" s="28"/>
      <c r="AE26" s="28"/>
      <c r="AF26" s="28"/>
      <c r="AG26" s="28"/>
      <c r="AH26" s="289"/>
      <c r="AI26" s="294">
        <v>0</v>
      </c>
      <c r="AJ26" s="305">
        <v>46</v>
      </c>
    </row>
    <row r="27" spans="1:36" ht="15.75" thickBot="1">
      <c r="A27" s="31" t="s">
        <v>184</v>
      </c>
      <c r="B27" s="364" t="s">
        <v>185</v>
      </c>
      <c r="C27" s="404">
        <v>1</v>
      </c>
      <c r="D27" s="405"/>
      <c r="E27" s="406"/>
      <c r="F27" s="404"/>
      <c r="G27" s="405"/>
      <c r="H27" s="406"/>
      <c r="I27" s="372"/>
      <c r="J27" s="141"/>
      <c r="K27" s="163">
        <v>32</v>
      </c>
      <c r="L27" s="164"/>
      <c r="M27" s="165"/>
      <c r="N27" s="12">
        <v>32</v>
      </c>
      <c r="O27" s="100">
        <v>0</v>
      </c>
      <c r="P27" s="103"/>
      <c r="Q27" s="103"/>
      <c r="R27" s="161"/>
      <c r="S27" s="12"/>
      <c r="T27" s="157"/>
      <c r="U27" s="12"/>
      <c r="V27" s="157"/>
      <c r="W27" s="12"/>
      <c r="X27" s="157"/>
      <c r="Y27" s="12"/>
      <c r="Z27" s="157"/>
      <c r="AA27" s="28">
        <v>2</v>
      </c>
      <c r="AB27" s="103">
        <v>32</v>
      </c>
      <c r="AC27" s="103"/>
      <c r="AD27" s="103"/>
      <c r="AE27" s="103"/>
      <c r="AF27" s="103"/>
      <c r="AG27" s="103"/>
      <c r="AH27" s="11"/>
      <c r="AI27" s="294">
        <v>0</v>
      </c>
      <c r="AJ27" s="305">
        <v>32</v>
      </c>
    </row>
    <row r="28" spans="1:36" ht="26.25" thickBot="1">
      <c r="A28" s="31" t="s">
        <v>186</v>
      </c>
      <c r="B28" s="109" t="s">
        <v>187</v>
      </c>
      <c r="C28" s="389">
        <v>2</v>
      </c>
      <c r="D28" s="390"/>
      <c r="E28" s="391"/>
      <c r="F28" s="112"/>
      <c r="G28" s="113"/>
      <c r="H28" s="255"/>
      <c r="I28" s="39"/>
      <c r="J28" s="39"/>
      <c r="K28" s="169">
        <v>78</v>
      </c>
      <c r="L28" s="170"/>
      <c r="M28" s="38"/>
      <c r="N28" s="39">
        <v>32</v>
      </c>
      <c r="O28" s="365">
        <v>46</v>
      </c>
      <c r="P28" s="78"/>
      <c r="Q28" s="78"/>
      <c r="R28" s="366"/>
      <c r="S28" s="78"/>
      <c r="T28" s="366"/>
      <c r="U28" s="78"/>
      <c r="V28" s="366"/>
      <c r="W28" s="80"/>
      <c r="X28" s="367"/>
      <c r="Y28" s="303"/>
      <c r="Z28" s="171"/>
      <c r="AA28" s="384">
        <v>60</v>
      </c>
      <c r="AB28" s="39">
        <v>44</v>
      </c>
      <c r="AC28" s="39">
        <v>34</v>
      </c>
      <c r="AD28" s="39"/>
      <c r="AE28" s="39"/>
      <c r="AF28" s="39"/>
      <c r="AG28" s="39"/>
      <c r="AH28" s="291"/>
      <c r="AI28" s="294">
        <v>0</v>
      </c>
      <c r="AJ28" s="305">
        <v>78</v>
      </c>
    </row>
    <row r="29" spans="1:36" ht="26.25" thickBot="1">
      <c r="A29" s="31"/>
      <c r="B29" s="109" t="s">
        <v>188</v>
      </c>
      <c r="C29" s="389">
        <v>2</v>
      </c>
      <c r="D29" s="390"/>
      <c r="E29" s="391"/>
      <c r="F29" s="112"/>
      <c r="G29" s="113"/>
      <c r="H29" s="255"/>
      <c r="I29" s="383"/>
      <c r="J29" s="39"/>
      <c r="K29" s="172">
        <v>39</v>
      </c>
      <c r="L29" s="187"/>
      <c r="M29" s="188"/>
      <c r="N29" s="368">
        <v>16</v>
      </c>
      <c r="O29" s="368">
        <v>23</v>
      </c>
      <c r="P29" s="369"/>
      <c r="Q29" s="369"/>
      <c r="R29" s="370"/>
      <c r="S29" s="369"/>
      <c r="T29" s="338"/>
      <c r="U29" s="78"/>
      <c r="V29" s="366"/>
      <c r="W29" s="80"/>
      <c r="X29" s="367"/>
      <c r="Y29" s="303"/>
      <c r="Z29" s="371"/>
      <c r="AA29" s="76"/>
      <c r="AB29" s="39"/>
      <c r="AC29" s="76"/>
      <c r="AD29" s="76"/>
      <c r="AE29" s="76"/>
      <c r="AF29" s="76"/>
      <c r="AG29" s="76"/>
      <c r="AH29" s="290"/>
      <c r="AI29" s="294">
        <v>4</v>
      </c>
      <c r="AJ29" s="305">
        <v>35</v>
      </c>
    </row>
    <row r="33" spans="1:11">
      <c r="A33" s="604" t="s">
        <v>189</v>
      </c>
      <c r="B33" s="604"/>
      <c r="C33" s="604"/>
      <c r="D33" s="604"/>
      <c r="E33" s="604"/>
      <c r="F33" s="604"/>
      <c r="G33" s="604"/>
      <c r="H33" s="604"/>
      <c r="I33" s="604"/>
      <c r="J33" s="604"/>
      <c r="K33" s="604"/>
    </row>
  </sheetData>
  <mergeCells count="59">
    <mergeCell ref="F22:H22"/>
    <mergeCell ref="C21:E21"/>
    <mergeCell ref="C19:E19"/>
    <mergeCell ref="C20:E20"/>
    <mergeCell ref="A33:K33"/>
    <mergeCell ref="C26:E26"/>
    <mergeCell ref="F26:H26"/>
    <mergeCell ref="C23:E23"/>
    <mergeCell ref="F23:H23"/>
    <mergeCell ref="C13:E13"/>
    <mergeCell ref="C15:E15"/>
    <mergeCell ref="C16:E16"/>
    <mergeCell ref="C17:E17"/>
    <mergeCell ref="C18:E18"/>
    <mergeCell ref="C22:E22"/>
    <mergeCell ref="C11:E11"/>
    <mergeCell ref="C12:E12"/>
    <mergeCell ref="C14:E14"/>
    <mergeCell ref="C28:E28"/>
    <mergeCell ref="C27:E27"/>
    <mergeCell ref="F27:H27"/>
    <mergeCell ref="C24:E24"/>
    <mergeCell ref="F24:H24"/>
    <mergeCell ref="C25:E25"/>
    <mergeCell ref="F25:H25"/>
    <mergeCell ref="J5:J7"/>
    <mergeCell ref="Q5:R5"/>
    <mergeCell ref="S5:T5"/>
    <mergeCell ref="AI5:AI7"/>
    <mergeCell ref="AJ5:AJ7"/>
    <mergeCell ref="U5:V5"/>
    <mergeCell ref="W5:X5"/>
    <mergeCell ref="Y5:Z5"/>
    <mergeCell ref="AI2:AJ4"/>
    <mergeCell ref="C4:E7"/>
    <mergeCell ref="F4:H7"/>
    <mergeCell ref="I4:J4"/>
    <mergeCell ref="N4:O4"/>
    <mergeCell ref="P4:Q4"/>
    <mergeCell ref="S4:U4"/>
    <mergeCell ref="W4:Z4"/>
    <mergeCell ref="AA4:AA7"/>
    <mergeCell ref="AB4:AH6"/>
    <mergeCell ref="I5:I7"/>
    <mergeCell ref="C10:E10"/>
    <mergeCell ref="F10:H10"/>
    <mergeCell ref="C8:E8"/>
    <mergeCell ref="F8:H8"/>
    <mergeCell ref="C9:E9"/>
    <mergeCell ref="C29:E29"/>
    <mergeCell ref="A1:AH1"/>
    <mergeCell ref="A2:A7"/>
    <mergeCell ref="B2:B7"/>
    <mergeCell ref="C2:J3"/>
    <mergeCell ref="K2:K7"/>
    <mergeCell ref="L2:L7"/>
    <mergeCell ref="M2:M7"/>
    <mergeCell ref="N2:Z3"/>
    <mergeCell ref="AA2:AH3"/>
  </mergeCells>
  <pageMargins left="0.31496062992125984" right="0.31496062992125984" top="0.35433070866141736" bottom="0.35433070866141736" header="0.31496062992125984" footer="0.31496062992125984"/>
  <pageSetup paperSize="9" scale="5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69"/>
  <sheetViews>
    <sheetView topLeftCell="A10" zoomScale="70" zoomScaleNormal="70" workbookViewId="0">
      <selection activeCell="Y52" sqref="Y52"/>
    </sheetView>
  </sheetViews>
  <sheetFormatPr defaultRowHeight="15"/>
  <cols>
    <col min="1" max="1" width="12" customWidth="1"/>
    <col min="2" max="2" width="30.7109375" customWidth="1"/>
    <col min="3" max="8" width="2.7109375" customWidth="1"/>
    <col min="9" max="9" width="6.7109375" customWidth="1"/>
    <col min="10" max="10" width="7.5703125" customWidth="1"/>
    <col min="11" max="11" width="14.28515625" customWidth="1"/>
    <col min="12" max="12" width="8.7109375" customWidth="1"/>
    <col min="13" max="13" width="7.85546875" customWidth="1"/>
    <col min="14" max="26" width="8.42578125" customWidth="1"/>
    <col min="27" max="27" width="7" customWidth="1"/>
    <col min="28" max="28" width="7.7109375" customWidth="1"/>
    <col min="29" max="29" width="5.140625" customWidth="1"/>
    <col min="30" max="30" width="5.42578125" customWidth="1"/>
    <col min="31" max="31" width="3.7109375" customWidth="1"/>
    <col min="32" max="32" width="4.42578125" customWidth="1"/>
    <col min="33" max="33" width="4.140625" customWidth="1"/>
    <col min="34" max="34" width="7.140625" customWidth="1"/>
    <col min="35" max="36" width="11.28515625" bestFit="1" customWidth="1"/>
  </cols>
  <sheetData>
    <row r="1" spans="1:36" ht="50.25" customHeight="1" thickBot="1">
      <c r="A1" s="466" t="s">
        <v>133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</row>
    <row r="2" spans="1:36" ht="14.45" customHeight="1">
      <c r="A2" s="467" t="s">
        <v>0</v>
      </c>
      <c r="B2" s="470" t="s">
        <v>85</v>
      </c>
      <c r="C2" s="474" t="s">
        <v>86</v>
      </c>
      <c r="D2" s="474"/>
      <c r="E2" s="474"/>
      <c r="F2" s="474"/>
      <c r="G2" s="474"/>
      <c r="H2" s="474"/>
      <c r="I2" s="474"/>
      <c r="J2" s="474"/>
      <c r="K2" s="476" t="s">
        <v>87</v>
      </c>
      <c r="L2" s="479" t="s">
        <v>88</v>
      </c>
      <c r="M2" s="479" t="s">
        <v>89</v>
      </c>
      <c r="N2" s="482" t="s">
        <v>98</v>
      </c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4"/>
      <c r="AA2" s="488" t="s">
        <v>102</v>
      </c>
      <c r="AB2" s="474"/>
      <c r="AC2" s="474"/>
      <c r="AD2" s="474"/>
      <c r="AE2" s="474"/>
      <c r="AF2" s="474"/>
      <c r="AG2" s="474"/>
      <c r="AH2" s="474"/>
      <c r="AI2" s="427" t="s">
        <v>112</v>
      </c>
      <c r="AJ2" s="428"/>
    </row>
    <row r="3" spans="1:36" ht="15" customHeight="1" thickBot="1">
      <c r="A3" s="468"/>
      <c r="B3" s="471"/>
      <c r="C3" s="475"/>
      <c r="D3" s="475"/>
      <c r="E3" s="475"/>
      <c r="F3" s="475"/>
      <c r="G3" s="475"/>
      <c r="H3" s="475"/>
      <c r="I3" s="569"/>
      <c r="J3" s="569"/>
      <c r="K3" s="477"/>
      <c r="L3" s="480"/>
      <c r="M3" s="480"/>
      <c r="N3" s="485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7"/>
      <c r="AA3" s="489"/>
      <c r="AB3" s="475"/>
      <c r="AC3" s="475"/>
      <c r="AD3" s="475"/>
      <c r="AE3" s="475"/>
      <c r="AF3" s="475"/>
      <c r="AG3" s="475"/>
      <c r="AH3" s="475"/>
      <c r="AI3" s="429"/>
      <c r="AJ3" s="430"/>
    </row>
    <row r="4" spans="1:36" ht="20.45" customHeight="1" thickBot="1">
      <c r="A4" s="468"/>
      <c r="B4" s="472"/>
      <c r="C4" s="433" t="s">
        <v>90</v>
      </c>
      <c r="D4" s="434"/>
      <c r="E4" s="435"/>
      <c r="F4" s="433" t="s">
        <v>91</v>
      </c>
      <c r="G4" s="434"/>
      <c r="H4" s="434"/>
      <c r="I4" s="442" t="s">
        <v>100</v>
      </c>
      <c r="J4" s="443"/>
      <c r="K4" s="570"/>
      <c r="L4" s="480"/>
      <c r="M4" s="480"/>
      <c r="N4" s="444" t="s">
        <v>1</v>
      </c>
      <c r="O4" s="444"/>
      <c r="P4" s="445" t="s">
        <v>2</v>
      </c>
      <c r="Q4" s="444"/>
      <c r="R4" s="219"/>
      <c r="S4" s="445" t="s">
        <v>3</v>
      </c>
      <c r="T4" s="444"/>
      <c r="U4" s="444"/>
      <c r="V4" s="219"/>
      <c r="W4" s="446" t="s">
        <v>4</v>
      </c>
      <c r="X4" s="447"/>
      <c r="Y4" s="447"/>
      <c r="Z4" s="448"/>
      <c r="AA4" s="449" t="s">
        <v>56</v>
      </c>
      <c r="AB4" s="451" t="s">
        <v>5</v>
      </c>
      <c r="AC4" s="451"/>
      <c r="AD4" s="451"/>
      <c r="AE4" s="451"/>
      <c r="AF4" s="451"/>
      <c r="AG4" s="451"/>
      <c r="AH4" s="452"/>
      <c r="AI4" s="431"/>
      <c r="AJ4" s="432"/>
    </row>
    <row r="5" spans="1:36" ht="15.75" thickBot="1">
      <c r="A5" s="468"/>
      <c r="B5" s="472"/>
      <c r="C5" s="436"/>
      <c r="D5" s="437"/>
      <c r="E5" s="438"/>
      <c r="F5" s="436"/>
      <c r="G5" s="437"/>
      <c r="H5" s="438"/>
      <c r="I5" s="463" t="s">
        <v>101</v>
      </c>
      <c r="J5" s="463" t="s">
        <v>97</v>
      </c>
      <c r="K5" s="477"/>
      <c r="L5" s="480"/>
      <c r="M5" s="480"/>
      <c r="N5" s="116" t="s">
        <v>6</v>
      </c>
      <c r="O5" s="115" t="s">
        <v>7</v>
      </c>
      <c r="P5" s="90" t="s">
        <v>8</v>
      </c>
      <c r="Q5" s="425" t="s">
        <v>9</v>
      </c>
      <c r="R5" s="426"/>
      <c r="S5" s="425" t="s">
        <v>10</v>
      </c>
      <c r="T5" s="426"/>
      <c r="U5" s="425" t="s">
        <v>11</v>
      </c>
      <c r="V5" s="426"/>
      <c r="W5" s="425" t="s">
        <v>12</v>
      </c>
      <c r="X5" s="426"/>
      <c r="Y5" s="425" t="s">
        <v>13</v>
      </c>
      <c r="Z5" s="426"/>
      <c r="AA5" s="449"/>
      <c r="AB5" s="453"/>
      <c r="AC5" s="453"/>
      <c r="AD5" s="453"/>
      <c r="AE5" s="453"/>
      <c r="AF5" s="453"/>
      <c r="AG5" s="453"/>
      <c r="AH5" s="454"/>
      <c r="AI5" s="416" t="s">
        <v>147</v>
      </c>
      <c r="AJ5" s="416" t="s">
        <v>148</v>
      </c>
    </row>
    <row r="6" spans="1:36" ht="15.75" thickBot="1">
      <c r="A6" s="468"/>
      <c r="B6" s="472"/>
      <c r="C6" s="436"/>
      <c r="D6" s="437"/>
      <c r="E6" s="438"/>
      <c r="F6" s="436"/>
      <c r="G6" s="437"/>
      <c r="H6" s="438"/>
      <c r="I6" s="464"/>
      <c r="J6" s="464"/>
      <c r="K6" s="477"/>
      <c r="L6" s="480"/>
      <c r="M6" s="480"/>
      <c r="N6" s="91">
        <v>16</v>
      </c>
      <c r="O6" s="92">
        <v>23</v>
      </c>
      <c r="P6" s="92">
        <v>16</v>
      </c>
      <c r="Q6" s="92">
        <v>23</v>
      </c>
      <c r="R6" s="122">
        <v>1</v>
      </c>
      <c r="S6" s="92">
        <v>15</v>
      </c>
      <c r="T6" s="122">
        <v>1</v>
      </c>
      <c r="U6" s="92">
        <v>19</v>
      </c>
      <c r="V6" s="122">
        <v>4</v>
      </c>
      <c r="W6" s="92">
        <v>15</v>
      </c>
      <c r="X6" s="122">
        <v>1</v>
      </c>
      <c r="Y6" s="92">
        <v>13</v>
      </c>
      <c r="Z6" s="122">
        <v>4</v>
      </c>
      <c r="AA6" s="449"/>
      <c r="AB6" s="455"/>
      <c r="AC6" s="455"/>
      <c r="AD6" s="455"/>
      <c r="AE6" s="455"/>
      <c r="AF6" s="455"/>
      <c r="AG6" s="455"/>
      <c r="AH6" s="456"/>
      <c r="AI6" s="417"/>
      <c r="AJ6" s="417"/>
    </row>
    <row r="7" spans="1:36" ht="97.9" customHeight="1" thickBot="1">
      <c r="A7" s="469"/>
      <c r="B7" s="473"/>
      <c r="C7" s="439"/>
      <c r="D7" s="440"/>
      <c r="E7" s="441"/>
      <c r="F7" s="439"/>
      <c r="G7" s="440"/>
      <c r="H7" s="441"/>
      <c r="I7" s="465"/>
      <c r="J7" s="465"/>
      <c r="K7" s="478"/>
      <c r="L7" s="481"/>
      <c r="M7" s="481"/>
      <c r="N7" s="94" t="s">
        <v>14</v>
      </c>
      <c r="O7" s="95" t="s">
        <v>14</v>
      </c>
      <c r="P7" s="95" t="s">
        <v>78</v>
      </c>
      <c r="Q7" s="95" t="s">
        <v>14</v>
      </c>
      <c r="R7" s="123" t="s">
        <v>79</v>
      </c>
      <c r="S7" s="95" t="s">
        <v>14</v>
      </c>
      <c r="T7" s="123" t="s">
        <v>79</v>
      </c>
      <c r="U7" s="95" t="s">
        <v>14</v>
      </c>
      <c r="V7" s="123" t="s">
        <v>79</v>
      </c>
      <c r="W7" s="95" t="s">
        <v>14</v>
      </c>
      <c r="X7" s="123" t="s">
        <v>79</v>
      </c>
      <c r="Y7" s="95" t="s">
        <v>14</v>
      </c>
      <c r="Z7" s="123" t="s">
        <v>79</v>
      </c>
      <c r="AA7" s="450"/>
      <c r="AB7" s="93" t="s">
        <v>103</v>
      </c>
      <c r="AC7" s="93" t="s">
        <v>104</v>
      </c>
      <c r="AD7" s="93" t="s">
        <v>105</v>
      </c>
      <c r="AE7" s="93" t="s">
        <v>106</v>
      </c>
      <c r="AF7" s="93" t="s">
        <v>107</v>
      </c>
      <c r="AG7" s="93" t="s">
        <v>108</v>
      </c>
      <c r="AH7" s="283" t="s">
        <v>57</v>
      </c>
      <c r="AI7" s="418"/>
      <c r="AJ7" s="418"/>
    </row>
    <row r="8" spans="1:36" ht="15.75" thickBot="1">
      <c r="A8" s="2">
        <v>1</v>
      </c>
      <c r="B8" s="3">
        <v>2</v>
      </c>
      <c r="C8" s="419">
        <v>3</v>
      </c>
      <c r="D8" s="420"/>
      <c r="E8" s="421"/>
      <c r="F8" s="419">
        <v>4</v>
      </c>
      <c r="G8" s="420"/>
      <c r="H8" s="421"/>
      <c r="I8" s="3">
        <v>5</v>
      </c>
      <c r="J8" s="2">
        <v>6</v>
      </c>
      <c r="K8" s="124">
        <v>7</v>
      </c>
      <c r="L8" s="125">
        <v>8</v>
      </c>
      <c r="M8" s="126">
        <v>9</v>
      </c>
      <c r="N8" s="4">
        <v>10</v>
      </c>
      <c r="O8" s="4">
        <v>11</v>
      </c>
      <c r="P8" s="4">
        <v>12</v>
      </c>
      <c r="Q8" s="4">
        <v>13</v>
      </c>
      <c r="R8" s="127">
        <v>14</v>
      </c>
      <c r="S8" s="4">
        <v>15</v>
      </c>
      <c r="T8" s="127">
        <v>16</v>
      </c>
      <c r="U8" s="4">
        <v>17</v>
      </c>
      <c r="V8" s="127">
        <v>18</v>
      </c>
      <c r="W8" s="4">
        <v>19</v>
      </c>
      <c r="X8" s="127">
        <v>20</v>
      </c>
      <c r="Y8" s="4">
        <v>21</v>
      </c>
      <c r="Z8" s="127">
        <v>22</v>
      </c>
      <c r="AA8" s="4">
        <v>23</v>
      </c>
      <c r="AB8" s="13">
        <v>24</v>
      </c>
      <c r="AC8" s="13">
        <v>25</v>
      </c>
      <c r="AD8" s="13">
        <v>26</v>
      </c>
      <c r="AE8" s="13">
        <v>27</v>
      </c>
      <c r="AF8" s="13">
        <v>28</v>
      </c>
      <c r="AG8" s="13">
        <v>29</v>
      </c>
      <c r="AH8" s="13">
        <v>30</v>
      </c>
      <c r="AI8" s="284">
        <v>31</v>
      </c>
      <c r="AJ8" s="300">
        <v>32</v>
      </c>
    </row>
    <row r="9" spans="1:36" ht="32.25" thickBot="1">
      <c r="A9" s="120" t="s">
        <v>72</v>
      </c>
      <c r="B9" s="120" t="s">
        <v>73</v>
      </c>
      <c r="C9" s="422"/>
      <c r="D9" s="423"/>
      <c r="E9" s="424"/>
      <c r="F9" s="110"/>
      <c r="G9" s="111"/>
      <c r="H9" s="256"/>
      <c r="I9" s="111"/>
      <c r="J9" s="128"/>
      <c r="K9" s="129">
        <f>SUM(K10,K16,K29,K60)</f>
        <v>4248</v>
      </c>
      <c r="L9" s="130">
        <f>SUM(L10,L16,L29)</f>
        <v>39</v>
      </c>
      <c r="M9" s="131">
        <f>SUM(M10,M16,M29)</f>
        <v>218</v>
      </c>
      <c r="N9" s="96"/>
      <c r="O9" s="96"/>
      <c r="P9" s="74">
        <f t="shared" ref="P9:Y9" si="0">SUM(P10,P16,P29)</f>
        <v>576</v>
      </c>
      <c r="Q9" s="74">
        <f t="shared" si="0"/>
        <v>828</v>
      </c>
      <c r="R9" s="74">
        <f t="shared" si="0"/>
        <v>36</v>
      </c>
      <c r="S9" s="74">
        <f t="shared" si="0"/>
        <v>540</v>
      </c>
      <c r="T9" s="74">
        <f t="shared" si="0"/>
        <v>36</v>
      </c>
      <c r="U9" s="74">
        <f t="shared" si="0"/>
        <v>684</v>
      </c>
      <c r="V9" s="74">
        <f>SUM(V10,V16,V29)</f>
        <v>144</v>
      </c>
      <c r="W9" s="74">
        <f t="shared" si="0"/>
        <v>540</v>
      </c>
      <c r="X9" s="74">
        <f t="shared" si="0"/>
        <v>36</v>
      </c>
      <c r="Y9" s="74">
        <f t="shared" si="0"/>
        <v>468</v>
      </c>
      <c r="Z9" s="74">
        <f>SUM(Z60)</f>
        <v>144</v>
      </c>
      <c r="AA9" s="132">
        <f>SUM(AA10,AA16,AA29,AA60)</f>
        <v>1080</v>
      </c>
      <c r="AB9" s="74">
        <f t="shared" ref="AB9:AG9" si="1">SUM(AB10,AB16,AB29)</f>
        <v>0</v>
      </c>
      <c r="AC9" s="74">
        <f t="shared" si="1"/>
        <v>0</v>
      </c>
      <c r="AD9" s="74">
        <f t="shared" si="1"/>
        <v>0</v>
      </c>
      <c r="AE9" s="74">
        <f t="shared" si="1"/>
        <v>0</v>
      </c>
      <c r="AF9" s="74">
        <f t="shared" si="1"/>
        <v>0</v>
      </c>
      <c r="AG9" s="74">
        <f t="shared" si="1"/>
        <v>0</v>
      </c>
      <c r="AH9" s="120">
        <v>38</v>
      </c>
      <c r="AI9" s="292">
        <f>SUM(AI10,AI16,AI29,AI60)</f>
        <v>2975</v>
      </c>
      <c r="AJ9" s="292">
        <f>SUM(AJ10,AJ16,AJ29)</f>
        <v>1273</v>
      </c>
    </row>
    <row r="10" spans="1:36" ht="15.75" thickBot="1">
      <c r="A10" s="23" t="s">
        <v>46</v>
      </c>
      <c r="B10" s="24" t="s">
        <v>47</v>
      </c>
      <c r="C10" s="457"/>
      <c r="D10" s="458"/>
      <c r="E10" s="459"/>
      <c r="F10" s="460"/>
      <c r="G10" s="461"/>
      <c r="H10" s="462"/>
      <c r="I10" s="247"/>
      <c r="J10" s="133"/>
      <c r="K10" s="134">
        <f t="shared" ref="K10:M10" si="2">SUM(K11:K15)</f>
        <v>487</v>
      </c>
      <c r="L10" s="135">
        <f t="shared" si="2"/>
        <v>0</v>
      </c>
      <c r="M10" s="26">
        <f t="shared" si="2"/>
        <v>3</v>
      </c>
      <c r="N10" s="97"/>
      <c r="O10" s="98"/>
      <c r="P10" s="25">
        <f>SUM(P11:P15)</f>
        <v>128</v>
      </c>
      <c r="Q10" s="25">
        <f>SUM(Q11:Q15)</f>
        <v>184</v>
      </c>
      <c r="R10" s="25"/>
      <c r="S10" s="25">
        <f>SUM(S11:S15)</f>
        <v>60</v>
      </c>
      <c r="T10" s="25"/>
      <c r="U10" s="25">
        <f>SUM(U11:U15)</f>
        <v>76</v>
      </c>
      <c r="V10" s="25"/>
      <c r="W10" s="25">
        <f>SUM(W11:W15)</f>
        <v>0</v>
      </c>
      <c r="X10" s="25"/>
      <c r="Y10" s="25">
        <f>SUM(Y11:Y15)</f>
        <v>39</v>
      </c>
      <c r="Z10" s="25"/>
      <c r="AA10" s="25">
        <f t="shared" ref="AA10:AJ10" si="3">SUM(AA11:AA15)</f>
        <v>0</v>
      </c>
      <c r="AB10" s="26">
        <f t="shared" si="3"/>
        <v>0</v>
      </c>
      <c r="AC10" s="25">
        <f t="shared" si="3"/>
        <v>0</v>
      </c>
      <c r="AD10" s="25">
        <f t="shared" si="3"/>
        <v>0</v>
      </c>
      <c r="AE10" s="25">
        <f t="shared" si="3"/>
        <v>0</v>
      </c>
      <c r="AF10" s="25">
        <f t="shared" si="3"/>
        <v>0</v>
      </c>
      <c r="AG10" s="25">
        <f t="shared" si="3"/>
        <v>0</v>
      </c>
      <c r="AH10" s="134">
        <f t="shared" si="3"/>
        <v>0</v>
      </c>
      <c r="AI10" s="293">
        <f t="shared" si="3"/>
        <v>487</v>
      </c>
      <c r="AJ10" s="293">
        <f t="shared" si="3"/>
        <v>0</v>
      </c>
    </row>
    <row r="11" spans="1:36" ht="15.75" thickBot="1">
      <c r="A11" s="17" t="s">
        <v>48</v>
      </c>
      <c r="B11" s="18" t="s">
        <v>53</v>
      </c>
      <c r="C11" s="404">
        <v>4</v>
      </c>
      <c r="D11" s="405"/>
      <c r="E11" s="405"/>
      <c r="F11" s="252"/>
      <c r="G11" s="239"/>
      <c r="H11" s="240"/>
      <c r="I11" s="11"/>
      <c r="J11" s="136"/>
      <c r="K11" s="124">
        <v>78</v>
      </c>
      <c r="L11" s="137"/>
      <c r="M11" s="138"/>
      <c r="N11" s="99"/>
      <c r="O11" s="99"/>
      <c r="P11" s="8">
        <v>32</v>
      </c>
      <c r="Q11" s="8">
        <v>46</v>
      </c>
      <c r="R11" s="139"/>
      <c r="S11" s="99"/>
      <c r="T11" s="140"/>
      <c r="U11" s="8"/>
      <c r="V11" s="139"/>
      <c r="W11" s="8"/>
      <c r="X11" s="139"/>
      <c r="Y11" s="8"/>
      <c r="Z11" s="139"/>
      <c r="AA11" s="12"/>
      <c r="AB11" s="27"/>
      <c r="AC11" s="28"/>
      <c r="AD11" s="28"/>
      <c r="AE11" s="28"/>
      <c r="AF11" s="28"/>
      <c r="AG11" s="28"/>
      <c r="AH11" s="287"/>
      <c r="AI11" s="294">
        <v>78</v>
      </c>
      <c r="AJ11" s="305">
        <v>0</v>
      </c>
    </row>
    <row r="12" spans="1:36" ht="26.25" thickBot="1">
      <c r="A12" s="17" t="s">
        <v>49</v>
      </c>
      <c r="B12" s="19" t="s">
        <v>54</v>
      </c>
      <c r="C12" s="404">
        <v>6</v>
      </c>
      <c r="D12" s="405"/>
      <c r="E12" s="406"/>
      <c r="F12" s="253"/>
      <c r="G12" s="102"/>
      <c r="H12" s="103"/>
      <c r="I12" s="102"/>
      <c r="J12" s="141"/>
      <c r="K12" s="142">
        <v>146</v>
      </c>
      <c r="L12" s="143"/>
      <c r="M12" s="144"/>
      <c r="N12" s="99"/>
      <c r="O12" s="99"/>
      <c r="P12" s="28">
        <v>32</v>
      </c>
      <c r="Q12" s="28">
        <v>46</v>
      </c>
      <c r="R12" s="145"/>
      <c r="S12" s="28">
        <v>30</v>
      </c>
      <c r="T12" s="145"/>
      <c r="U12" s="28">
        <v>38</v>
      </c>
      <c r="V12" s="145"/>
      <c r="W12" s="8"/>
      <c r="X12" s="139"/>
      <c r="Y12" s="8"/>
      <c r="Z12" s="139"/>
      <c r="AA12" s="103"/>
      <c r="AB12" s="27"/>
      <c r="AC12" s="28"/>
      <c r="AD12" s="28"/>
      <c r="AE12" s="28"/>
      <c r="AF12" s="28"/>
      <c r="AG12" s="77"/>
      <c r="AH12" s="287"/>
      <c r="AI12" s="294">
        <v>146</v>
      </c>
      <c r="AJ12" s="305">
        <v>0</v>
      </c>
    </row>
    <row r="13" spans="1:36" ht="15.75" thickBot="1">
      <c r="A13" s="17" t="s">
        <v>50</v>
      </c>
      <c r="B13" s="19" t="s">
        <v>27</v>
      </c>
      <c r="C13" s="61"/>
      <c r="D13" s="10">
        <v>4</v>
      </c>
      <c r="E13" s="239"/>
      <c r="F13" s="254"/>
      <c r="G13" s="11"/>
      <c r="H13" s="12"/>
      <c r="I13" s="11"/>
      <c r="J13" s="136"/>
      <c r="K13" s="146">
        <v>78</v>
      </c>
      <c r="L13" s="147"/>
      <c r="M13" s="148"/>
      <c r="N13" s="99"/>
      <c r="O13" s="99"/>
      <c r="P13" s="8">
        <v>32</v>
      </c>
      <c r="Q13" s="8">
        <v>46</v>
      </c>
      <c r="R13" s="139"/>
      <c r="S13" s="8"/>
      <c r="T13" s="139"/>
      <c r="U13" s="8"/>
      <c r="V13" s="139"/>
      <c r="W13" s="8"/>
      <c r="X13" s="139"/>
      <c r="Y13" s="8"/>
      <c r="Z13" s="139"/>
      <c r="AA13" s="12"/>
      <c r="AB13" s="27"/>
      <c r="AC13" s="28"/>
      <c r="AD13" s="28"/>
      <c r="AE13" s="28"/>
      <c r="AF13" s="28"/>
      <c r="AG13" s="28"/>
      <c r="AH13" s="287"/>
      <c r="AI13" s="294">
        <v>78</v>
      </c>
      <c r="AJ13" s="305">
        <v>0</v>
      </c>
    </row>
    <row r="14" spans="1:36" ht="15.75" thickBot="1">
      <c r="A14" s="17" t="s">
        <v>51</v>
      </c>
      <c r="B14" s="19" t="s">
        <v>15</v>
      </c>
      <c r="C14" s="567" t="s">
        <v>80</v>
      </c>
      <c r="D14" s="568"/>
      <c r="E14" s="568"/>
      <c r="F14" s="254"/>
      <c r="G14" s="11"/>
      <c r="H14" s="12"/>
      <c r="I14" s="11"/>
      <c r="J14" s="136"/>
      <c r="K14" s="124">
        <v>146</v>
      </c>
      <c r="L14" s="137"/>
      <c r="M14" s="138"/>
      <c r="N14" s="99"/>
      <c r="O14" s="99"/>
      <c r="P14" s="8">
        <v>32</v>
      </c>
      <c r="Q14" s="8">
        <v>46</v>
      </c>
      <c r="R14" s="139"/>
      <c r="S14" s="8">
        <v>30</v>
      </c>
      <c r="T14" s="139"/>
      <c r="U14" s="8">
        <v>38</v>
      </c>
      <c r="V14" s="139"/>
      <c r="W14" s="8"/>
      <c r="X14" s="139"/>
      <c r="Y14" s="8"/>
      <c r="Z14" s="139"/>
      <c r="AA14" s="12"/>
      <c r="AB14" s="27"/>
      <c r="AC14" s="28"/>
      <c r="AD14" s="28"/>
      <c r="AE14" s="28"/>
      <c r="AF14" s="28"/>
      <c r="AG14" s="28"/>
      <c r="AH14" s="287"/>
      <c r="AI14" s="294">
        <v>146</v>
      </c>
      <c r="AJ14" s="305">
        <v>0</v>
      </c>
    </row>
    <row r="15" spans="1:36" ht="15.75" thickBot="1">
      <c r="A15" s="17" t="s">
        <v>52</v>
      </c>
      <c r="B15" s="20" t="s">
        <v>55</v>
      </c>
      <c r="C15" s="1"/>
      <c r="D15" s="22"/>
      <c r="E15" s="5"/>
      <c r="F15" s="254"/>
      <c r="G15" s="11"/>
      <c r="H15" s="12"/>
      <c r="I15" s="11">
        <v>8</v>
      </c>
      <c r="J15" s="136"/>
      <c r="K15" s="149">
        <v>39</v>
      </c>
      <c r="L15" s="150"/>
      <c r="M15" s="151">
        <v>3</v>
      </c>
      <c r="N15" s="8"/>
      <c r="O15" s="8"/>
      <c r="P15" s="8"/>
      <c r="Q15" s="8"/>
      <c r="R15" s="139"/>
      <c r="S15" s="8"/>
      <c r="T15" s="139"/>
      <c r="U15" s="8"/>
      <c r="V15" s="139"/>
      <c r="W15" s="8"/>
      <c r="X15" s="139"/>
      <c r="Y15" s="8">
        <v>39</v>
      </c>
      <c r="Z15" s="139"/>
      <c r="AA15" s="6"/>
      <c r="AB15" s="29"/>
      <c r="AC15" s="8"/>
      <c r="AD15" s="8"/>
      <c r="AE15" s="8"/>
      <c r="AF15" s="8"/>
      <c r="AG15" s="8"/>
      <c r="AH15" s="263"/>
      <c r="AI15" s="294">
        <v>39</v>
      </c>
      <c r="AJ15" s="305">
        <v>0</v>
      </c>
    </row>
    <row r="16" spans="1:36" ht="15.75" thickBot="1">
      <c r="A16" s="21" t="s">
        <v>18</v>
      </c>
      <c r="B16" s="58" t="s">
        <v>19</v>
      </c>
      <c r="C16" s="401"/>
      <c r="D16" s="402"/>
      <c r="E16" s="402"/>
      <c r="F16" s="401"/>
      <c r="G16" s="402"/>
      <c r="H16" s="403"/>
      <c r="I16" s="248"/>
      <c r="J16" s="152"/>
      <c r="K16" s="121">
        <f>SUM(K17:K28)</f>
        <v>847</v>
      </c>
      <c r="L16" s="153">
        <f>SUM(L17:L28)</f>
        <v>12</v>
      </c>
      <c r="M16" s="154">
        <f>SUM(M17:M28)</f>
        <v>82</v>
      </c>
      <c r="N16" s="59"/>
      <c r="O16" s="59"/>
      <c r="P16" s="25">
        <f>SUM(P17:P28)</f>
        <v>192</v>
      </c>
      <c r="Q16" s="25">
        <f>SUM(Q17:Q27)</f>
        <v>230</v>
      </c>
      <c r="R16" s="25"/>
      <c r="S16" s="25">
        <f>SUM(S17:S27)</f>
        <v>60</v>
      </c>
      <c r="T16" s="25"/>
      <c r="U16" s="25">
        <f>SUM(U17:U28)</f>
        <v>76</v>
      </c>
      <c r="V16" s="25"/>
      <c r="W16" s="25">
        <f>SUM(W17:W28)</f>
        <v>90</v>
      </c>
      <c r="X16" s="25"/>
      <c r="Y16" s="25">
        <f>SUM(Y17:Y28)</f>
        <v>143</v>
      </c>
      <c r="Z16" s="25"/>
      <c r="AA16" s="59">
        <f t="shared" ref="AA16:AG16" si="4">SUM(AA17:AA28)</f>
        <v>0</v>
      </c>
      <c r="AB16" s="25">
        <f t="shared" si="4"/>
        <v>0</v>
      </c>
      <c r="AC16" s="25">
        <f t="shared" si="4"/>
        <v>0</v>
      </c>
      <c r="AD16" s="25">
        <f t="shared" si="4"/>
        <v>0</v>
      </c>
      <c r="AE16" s="25">
        <f t="shared" si="4"/>
        <v>0</v>
      </c>
      <c r="AF16" s="25">
        <f t="shared" si="4"/>
        <v>0</v>
      </c>
      <c r="AG16" s="25">
        <f t="shared" si="4"/>
        <v>0</v>
      </c>
      <c r="AH16" s="134">
        <f>SUM(AH17:AH27)</f>
        <v>38</v>
      </c>
      <c r="AI16" s="293">
        <f>SUM(AI17:AI28)</f>
        <v>490</v>
      </c>
      <c r="AJ16" s="293">
        <f>SUM(AJ17:AJ28)</f>
        <v>357</v>
      </c>
    </row>
    <row r="17" spans="1:36" ht="15.75" thickBot="1">
      <c r="A17" s="30" t="s">
        <v>20</v>
      </c>
      <c r="B17" s="328" t="s">
        <v>60</v>
      </c>
      <c r="C17" s="407"/>
      <c r="D17" s="408"/>
      <c r="E17" s="409"/>
      <c r="F17" s="410">
        <v>4</v>
      </c>
      <c r="G17" s="411"/>
      <c r="H17" s="412"/>
      <c r="I17" s="249"/>
      <c r="J17" s="229"/>
      <c r="K17" s="155">
        <v>88</v>
      </c>
      <c r="L17" s="32">
        <v>3</v>
      </c>
      <c r="M17" s="156">
        <v>7</v>
      </c>
      <c r="N17" s="12"/>
      <c r="O17" s="60"/>
      <c r="P17" s="6">
        <v>32</v>
      </c>
      <c r="Q17" s="6">
        <v>46</v>
      </c>
      <c r="R17" s="224"/>
      <c r="S17" s="6"/>
      <c r="T17" s="224"/>
      <c r="U17" s="6"/>
      <c r="V17" s="224"/>
      <c r="W17" s="6"/>
      <c r="X17" s="224"/>
      <c r="Y17" s="6"/>
      <c r="Z17" s="157"/>
      <c r="AA17" s="12"/>
      <c r="AB17" s="27"/>
      <c r="AC17" s="28"/>
      <c r="AD17" s="28"/>
      <c r="AE17" s="28"/>
      <c r="AF17" s="28"/>
      <c r="AG17" s="28"/>
      <c r="AH17" s="288"/>
      <c r="AI17" s="294">
        <v>88</v>
      </c>
      <c r="AJ17" s="305">
        <v>0</v>
      </c>
    </row>
    <row r="18" spans="1:36" ht="15.75" thickBot="1">
      <c r="A18" s="30" t="s">
        <v>21</v>
      </c>
      <c r="B18" s="328" t="s">
        <v>61</v>
      </c>
      <c r="C18" s="407"/>
      <c r="D18" s="408"/>
      <c r="E18" s="409"/>
      <c r="F18" s="410">
        <v>4</v>
      </c>
      <c r="G18" s="411"/>
      <c r="H18" s="412"/>
      <c r="I18" s="249"/>
      <c r="J18" s="229"/>
      <c r="K18" s="155">
        <v>88</v>
      </c>
      <c r="L18" s="32">
        <v>3</v>
      </c>
      <c r="M18" s="156">
        <v>7</v>
      </c>
      <c r="N18" s="12"/>
      <c r="O18" s="60"/>
      <c r="P18" s="6">
        <v>32</v>
      </c>
      <c r="Q18" s="6">
        <v>46</v>
      </c>
      <c r="R18" s="224"/>
      <c r="S18" s="6"/>
      <c r="T18" s="224"/>
      <c r="U18" s="6"/>
      <c r="V18" s="224"/>
      <c r="W18" s="6"/>
      <c r="X18" s="224"/>
      <c r="Y18" s="6"/>
      <c r="Z18" s="157"/>
      <c r="AA18" s="12"/>
      <c r="AB18" s="27"/>
      <c r="AC18" s="28"/>
      <c r="AD18" s="28"/>
      <c r="AE18" s="28"/>
      <c r="AF18" s="28"/>
      <c r="AG18" s="28"/>
      <c r="AH18" s="288"/>
      <c r="AI18" s="294">
        <v>88</v>
      </c>
      <c r="AJ18" s="305">
        <v>0</v>
      </c>
    </row>
    <row r="19" spans="1:36" ht="26.25" thickBot="1">
      <c r="A19" s="31" t="s">
        <v>22</v>
      </c>
      <c r="B19" s="329" t="s">
        <v>62</v>
      </c>
      <c r="C19" s="404" t="s">
        <v>146</v>
      </c>
      <c r="D19" s="405"/>
      <c r="E19" s="406"/>
      <c r="F19" s="404"/>
      <c r="G19" s="405"/>
      <c r="H19" s="406"/>
      <c r="I19" s="102"/>
      <c r="J19" s="141"/>
      <c r="K19" s="158">
        <v>82</v>
      </c>
      <c r="L19" s="159"/>
      <c r="M19" s="160"/>
      <c r="N19" s="12"/>
      <c r="O19" s="60"/>
      <c r="P19" s="100"/>
      <c r="Q19" s="6"/>
      <c r="R19" s="224"/>
      <c r="S19" s="6"/>
      <c r="T19" s="224"/>
      <c r="U19" s="100"/>
      <c r="V19" s="224"/>
      <c r="W19" s="100">
        <v>30</v>
      </c>
      <c r="X19" s="224"/>
      <c r="Y19" s="301">
        <v>52</v>
      </c>
      <c r="Z19" s="161"/>
      <c r="AA19" s="103"/>
      <c r="AB19" s="27"/>
      <c r="AC19" s="28"/>
      <c r="AD19" s="28"/>
      <c r="AE19" s="28"/>
      <c r="AF19" s="28"/>
      <c r="AG19" s="28"/>
      <c r="AH19" s="289"/>
      <c r="AI19" s="294">
        <v>30</v>
      </c>
      <c r="AJ19" s="305">
        <v>52</v>
      </c>
    </row>
    <row r="20" spans="1:36" ht="39" thickBot="1">
      <c r="A20" s="31" t="s">
        <v>23</v>
      </c>
      <c r="B20" s="329" t="s">
        <v>63</v>
      </c>
      <c r="C20" s="404"/>
      <c r="D20" s="405"/>
      <c r="E20" s="406"/>
      <c r="F20" s="404">
        <v>3</v>
      </c>
      <c r="G20" s="405"/>
      <c r="H20" s="406"/>
      <c r="I20" s="236"/>
      <c r="J20" s="141"/>
      <c r="K20" s="158">
        <v>50</v>
      </c>
      <c r="L20" s="159">
        <v>3</v>
      </c>
      <c r="M20" s="160">
        <v>15</v>
      </c>
      <c r="N20" s="12"/>
      <c r="O20" s="60"/>
      <c r="P20" s="100">
        <v>32</v>
      </c>
      <c r="Q20" s="100"/>
      <c r="R20" s="162"/>
      <c r="S20" s="6"/>
      <c r="T20" s="224"/>
      <c r="U20" s="6"/>
      <c r="V20" s="224"/>
      <c r="W20" s="6"/>
      <c r="X20" s="224"/>
      <c r="Y20" s="6"/>
      <c r="Z20" s="157"/>
      <c r="AA20" s="103"/>
      <c r="AB20" s="27"/>
      <c r="AC20" s="28"/>
      <c r="AD20" s="28"/>
      <c r="AE20" s="28"/>
      <c r="AF20" s="28"/>
      <c r="AG20" s="28"/>
      <c r="AH20" s="289"/>
      <c r="AI20" s="294">
        <v>50</v>
      </c>
      <c r="AJ20" s="305">
        <v>0</v>
      </c>
    </row>
    <row r="21" spans="1:36" ht="27" thickBot="1">
      <c r="A21" s="31" t="s">
        <v>24</v>
      </c>
      <c r="B21" s="330" t="s">
        <v>64</v>
      </c>
      <c r="C21" s="404">
        <v>4</v>
      </c>
      <c r="D21" s="405"/>
      <c r="E21" s="406"/>
      <c r="F21" s="404"/>
      <c r="G21" s="405"/>
      <c r="H21" s="406"/>
      <c r="I21" s="236"/>
      <c r="J21" s="141"/>
      <c r="K21" s="163">
        <v>78</v>
      </c>
      <c r="L21" s="164"/>
      <c r="M21" s="165"/>
      <c r="N21" s="12"/>
      <c r="O21" s="60"/>
      <c r="P21" s="100">
        <v>32</v>
      </c>
      <c r="Q21" s="100">
        <v>46</v>
      </c>
      <c r="R21" s="162"/>
      <c r="S21" s="6"/>
      <c r="T21" s="224"/>
      <c r="U21" s="6"/>
      <c r="V21" s="224"/>
      <c r="W21" s="6"/>
      <c r="X21" s="224"/>
      <c r="Y21" s="6"/>
      <c r="Z21" s="157"/>
      <c r="AA21" s="28"/>
      <c r="AB21" s="103"/>
      <c r="AC21" s="103"/>
      <c r="AD21" s="103"/>
      <c r="AE21" s="103"/>
      <c r="AF21" s="103"/>
      <c r="AG21" s="103"/>
      <c r="AH21" s="11"/>
      <c r="AI21" s="294">
        <v>78</v>
      </c>
      <c r="AJ21" s="305">
        <v>0</v>
      </c>
    </row>
    <row r="22" spans="1:36" ht="39" thickBot="1">
      <c r="A22" s="31" t="s">
        <v>25</v>
      </c>
      <c r="B22" s="329" t="s">
        <v>65</v>
      </c>
      <c r="C22" s="508" t="s">
        <v>99</v>
      </c>
      <c r="D22" s="509"/>
      <c r="E22" s="510"/>
      <c r="F22" s="407"/>
      <c r="G22" s="408"/>
      <c r="H22" s="409"/>
      <c r="I22" s="250"/>
      <c r="J22" s="166"/>
      <c r="K22" s="158">
        <v>106</v>
      </c>
      <c r="L22" s="159"/>
      <c r="M22" s="167">
        <v>38</v>
      </c>
      <c r="N22" s="12"/>
      <c r="O22" s="12"/>
      <c r="P22" s="6"/>
      <c r="Q22" s="6"/>
      <c r="R22" s="224"/>
      <c r="S22" s="100">
        <v>30</v>
      </c>
      <c r="T22" s="162"/>
      <c r="U22" s="301">
        <v>76</v>
      </c>
      <c r="V22" s="162"/>
      <c r="W22" s="6"/>
      <c r="X22" s="224"/>
      <c r="Y22" s="6"/>
      <c r="Z22" s="157"/>
      <c r="AA22" s="103"/>
      <c r="AB22" s="27"/>
      <c r="AC22" s="28"/>
      <c r="AD22" s="28"/>
      <c r="AE22" s="28"/>
      <c r="AF22" s="28"/>
      <c r="AG22" s="28"/>
      <c r="AH22" s="288">
        <v>38</v>
      </c>
      <c r="AI22" s="294">
        <v>30</v>
      </c>
      <c r="AJ22" s="305">
        <v>76</v>
      </c>
    </row>
    <row r="23" spans="1:36" ht="39.75" thickBot="1">
      <c r="A23" s="31" t="s">
        <v>26</v>
      </c>
      <c r="B23" s="330" t="s">
        <v>113</v>
      </c>
      <c r="C23" s="508">
        <v>4</v>
      </c>
      <c r="D23" s="509"/>
      <c r="E23" s="510"/>
      <c r="F23" s="413"/>
      <c r="G23" s="414"/>
      <c r="H23" s="415"/>
      <c r="I23" s="5"/>
      <c r="J23" s="168"/>
      <c r="K23" s="158">
        <v>78</v>
      </c>
      <c r="L23" s="159"/>
      <c r="M23" s="160"/>
      <c r="N23" s="12"/>
      <c r="O23" s="60"/>
      <c r="P23" s="100">
        <v>32</v>
      </c>
      <c r="Q23" s="301">
        <v>46</v>
      </c>
      <c r="R23" s="162"/>
      <c r="S23" s="6"/>
      <c r="T23" s="224"/>
      <c r="U23" s="100"/>
      <c r="V23" s="162"/>
      <c r="W23" s="6"/>
      <c r="X23" s="224"/>
      <c r="Y23" s="6"/>
      <c r="Z23" s="157"/>
      <c r="AA23" s="103"/>
      <c r="AB23" s="27"/>
      <c r="AC23" s="28"/>
      <c r="AD23" s="28"/>
      <c r="AE23" s="28"/>
      <c r="AF23" s="28"/>
      <c r="AG23" s="28"/>
      <c r="AH23" s="288"/>
      <c r="AI23" s="294">
        <v>32</v>
      </c>
      <c r="AJ23" s="305">
        <v>46</v>
      </c>
    </row>
    <row r="24" spans="1:36" ht="27" thickBot="1">
      <c r="A24" s="31" t="s">
        <v>109</v>
      </c>
      <c r="B24" s="330" t="s">
        <v>114</v>
      </c>
      <c r="C24" s="508"/>
      <c r="D24" s="509"/>
      <c r="E24" s="510"/>
      <c r="F24" s="511">
        <v>5</v>
      </c>
      <c r="G24" s="512"/>
      <c r="H24" s="513"/>
      <c r="I24" s="5"/>
      <c r="J24" s="168"/>
      <c r="K24" s="281">
        <v>94</v>
      </c>
      <c r="L24" s="159">
        <v>3</v>
      </c>
      <c r="M24" s="160">
        <v>15</v>
      </c>
      <c r="N24" s="12"/>
      <c r="O24" s="60"/>
      <c r="P24" s="100"/>
      <c r="Q24" s="331">
        <v>46</v>
      </c>
      <c r="R24" s="162"/>
      <c r="S24" s="100">
        <v>30</v>
      </c>
      <c r="T24" s="224"/>
      <c r="U24" s="100"/>
      <c r="V24" s="162"/>
      <c r="W24" s="6"/>
      <c r="X24" s="224"/>
      <c r="Y24" s="6"/>
      <c r="Z24" s="157"/>
      <c r="AA24" s="103"/>
      <c r="AB24" s="28"/>
      <c r="AC24" s="28"/>
      <c r="AD24" s="28"/>
      <c r="AE24" s="28"/>
      <c r="AF24" s="28"/>
      <c r="AG24" s="28"/>
      <c r="AH24" s="288"/>
      <c r="AI24" s="295">
        <v>94</v>
      </c>
      <c r="AJ24" s="306">
        <v>0</v>
      </c>
    </row>
    <row r="25" spans="1:36" ht="26.25" thickBot="1">
      <c r="A25" s="31" t="s">
        <v>58</v>
      </c>
      <c r="B25" s="109" t="s">
        <v>115</v>
      </c>
      <c r="C25" s="389">
        <v>3</v>
      </c>
      <c r="D25" s="390"/>
      <c r="E25" s="391"/>
      <c r="F25" s="389"/>
      <c r="G25" s="390"/>
      <c r="H25" s="391"/>
      <c r="I25" s="233"/>
      <c r="J25" s="39"/>
      <c r="K25" s="172">
        <v>32</v>
      </c>
      <c r="L25" s="173"/>
      <c r="M25" s="174"/>
      <c r="N25" s="104"/>
      <c r="O25" s="105"/>
      <c r="P25" s="302">
        <v>32</v>
      </c>
      <c r="Q25" s="332"/>
      <c r="R25" s="333"/>
      <c r="S25" s="332"/>
      <c r="T25" s="333"/>
      <c r="U25" s="332"/>
      <c r="V25" s="333"/>
      <c r="W25" s="334"/>
      <c r="X25" s="335"/>
      <c r="Y25" s="336"/>
      <c r="Z25" s="175"/>
      <c r="AA25" s="76"/>
      <c r="AB25" s="76"/>
      <c r="AC25" s="76"/>
      <c r="AD25" s="76"/>
      <c r="AE25" s="76"/>
      <c r="AF25" s="76"/>
      <c r="AG25" s="76"/>
      <c r="AH25" s="290"/>
      <c r="AI25" s="294">
        <v>0</v>
      </c>
      <c r="AJ25" s="305">
        <v>32</v>
      </c>
    </row>
    <row r="26" spans="1:36" ht="15.75" thickBot="1">
      <c r="A26" s="31" t="s">
        <v>59</v>
      </c>
      <c r="B26" s="109" t="s">
        <v>83</v>
      </c>
      <c r="C26" s="389">
        <v>8</v>
      </c>
      <c r="D26" s="390"/>
      <c r="E26" s="391"/>
      <c r="F26" s="389"/>
      <c r="G26" s="390"/>
      <c r="H26" s="391"/>
      <c r="I26" s="39"/>
      <c r="J26" s="39"/>
      <c r="K26" s="221">
        <v>56</v>
      </c>
      <c r="L26" s="38"/>
      <c r="M26" s="38"/>
      <c r="N26" s="78"/>
      <c r="O26" s="79"/>
      <c r="P26" s="337"/>
      <c r="Q26" s="337"/>
      <c r="R26" s="338"/>
      <c r="S26" s="337"/>
      <c r="T26" s="338"/>
      <c r="U26" s="339"/>
      <c r="V26" s="338"/>
      <c r="W26" s="303">
        <v>30</v>
      </c>
      <c r="X26" s="341"/>
      <c r="Y26" s="303">
        <v>26</v>
      </c>
      <c r="Z26" s="171"/>
      <c r="AA26" s="39"/>
      <c r="AB26" s="39"/>
      <c r="AC26" s="39"/>
      <c r="AD26" s="39"/>
      <c r="AE26" s="39"/>
      <c r="AF26" s="39"/>
      <c r="AG26" s="222"/>
      <c r="AH26" s="291"/>
      <c r="AI26" s="294">
        <v>0</v>
      </c>
      <c r="AJ26" s="305">
        <v>56</v>
      </c>
    </row>
    <row r="27" spans="1:36" ht="26.25" thickBot="1">
      <c r="A27" s="108" t="s">
        <v>76</v>
      </c>
      <c r="B27" s="37" t="s">
        <v>82</v>
      </c>
      <c r="C27" s="389"/>
      <c r="D27" s="390"/>
      <c r="E27" s="391"/>
      <c r="F27" s="231"/>
      <c r="G27" s="232"/>
      <c r="H27" s="233"/>
      <c r="I27" s="220">
        <v>8</v>
      </c>
      <c r="J27" s="220"/>
      <c r="K27" s="172">
        <v>56</v>
      </c>
      <c r="L27" s="173"/>
      <c r="M27" s="174"/>
      <c r="N27" s="104"/>
      <c r="O27" s="105"/>
      <c r="P27" s="332"/>
      <c r="Q27" s="332"/>
      <c r="R27" s="333"/>
      <c r="S27" s="332"/>
      <c r="T27" s="333"/>
      <c r="U27" s="337"/>
      <c r="V27" s="333"/>
      <c r="W27" s="304">
        <v>30</v>
      </c>
      <c r="X27" s="342"/>
      <c r="Y27" s="307">
        <v>26</v>
      </c>
      <c r="Z27" s="175"/>
      <c r="AA27" s="76"/>
      <c r="AB27" s="76"/>
      <c r="AC27" s="76"/>
      <c r="AD27" s="76"/>
      <c r="AE27" s="76"/>
      <c r="AF27" s="76"/>
      <c r="AG27" s="176"/>
      <c r="AH27" s="290"/>
      <c r="AI27" s="294">
        <v>0</v>
      </c>
      <c r="AJ27" s="305">
        <v>56</v>
      </c>
    </row>
    <row r="28" spans="1:36" ht="26.25" thickBot="1">
      <c r="A28" s="106" t="s">
        <v>81</v>
      </c>
      <c r="B28" s="107" t="s">
        <v>77</v>
      </c>
      <c r="C28" s="389"/>
      <c r="D28" s="390"/>
      <c r="E28" s="391"/>
      <c r="F28" s="112"/>
      <c r="G28" s="113"/>
      <c r="H28" s="255"/>
      <c r="I28" s="39">
        <v>8</v>
      </c>
      <c r="J28" s="39"/>
      <c r="K28" s="169">
        <v>39</v>
      </c>
      <c r="L28" s="170"/>
      <c r="M28" s="38"/>
      <c r="N28" s="78"/>
      <c r="O28" s="79"/>
      <c r="P28" s="337"/>
      <c r="Q28" s="337"/>
      <c r="R28" s="338"/>
      <c r="S28" s="337"/>
      <c r="T28" s="338"/>
      <c r="U28" s="337"/>
      <c r="V28" s="338"/>
      <c r="W28" s="343"/>
      <c r="X28" s="344"/>
      <c r="Y28" s="303">
        <v>39</v>
      </c>
      <c r="Z28" s="171"/>
      <c r="AA28" s="117"/>
      <c r="AB28" s="39"/>
      <c r="AC28" s="39"/>
      <c r="AD28" s="39"/>
      <c r="AE28" s="39"/>
      <c r="AF28" s="39"/>
      <c r="AG28" s="39"/>
      <c r="AH28" s="291"/>
      <c r="AI28" s="294">
        <v>0</v>
      </c>
      <c r="AJ28" s="305">
        <v>39</v>
      </c>
    </row>
    <row r="29" spans="1:36" ht="15.75" thickBot="1">
      <c r="A29" s="561" t="s">
        <v>16</v>
      </c>
      <c r="B29" s="561" t="s">
        <v>17</v>
      </c>
      <c r="C29" s="505"/>
      <c r="D29" s="506"/>
      <c r="E29" s="507"/>
      <c r="F29" s="505"/>
      <c r="G29" s="506"/>
      <c r="H29" s="507"/>
      <c r="I29" s="237"/>
      <c r="J29" s="529"/>
      <c r="K29" s="134">
        <f>SUM(K31,K37,K43,K49,K55)</f>
        <v>2770</v>
      </c>
      <c r="L29" s="135">
        <f>SUM(L31,L37,L43,L49,L55)</f>
        <v>27</v>
      </c>
      <c r="M29" s="26">
        <f t="shared" ref="M29" si="5">SUM(M31,M37,M43,M49,M55)</f>
        <v>133</v>
      </c>
      <c r="N29" s="563"/>
      <c r="O29" s="563"/>
      <c r="P29" s="563">
        <f>SUM(P37,P31,P43,P55)</f>
        <v>256</v>
      </c>
      <c r="Q29" s="563">
        <f>SUM(Q31,Q37,Q43)</f>
        <v>414</v>
      </c>
      <c r="R29" s="563">
        <f>SUM(R31)</f>
        <v>36</v>
      </c>
      <c r="S29" s="563">
        <f>SUM(S31,S37,S43,S49,S55)</f>
        <v>420</v>
      </c>
      <c r="T29" s="563">
        <f>SUM(T31,T37,T43,T55)</f>
        <v>36</v>
      </c>
      <c r="U29" s="563">
        <f>SUM(U31,U37,U43,U49,U55)</f>
        <v>532</v>
      </c>
      <c r="V29" s="563">
        <f>V31+V37+V43+V49+V55</f>
        <v>144</v>
      </c>
      <c r="W29" s="563">
        <f>SUM(W31,W37,W43,W49,W55)</f>
        <v>450</v>
      </c>
      <c r="X29" s="563">
        <f>SUM(X31,)</f>
        <v>36</v>
      </c>
      <c r="Y29" s="563">
        <f>SUM(Y31,Y37,Y43,Y49,Y55)</f>
        <v>286</v>
      </c>
      <c r="Z29" s="563"/>
      <c r="AA29" s="495">
        <f>SUM(AA31,AA37,AA43,AA49,AA55)</f>
        <v>936</v>
      </c>
      <c r="AB29" s="563">
        <f t="shared" ref="AB29:AG29" si="6">SUM(AB31,AB37,AB43,AB55)</f>
        <v>0</v>
      </c>
      <c r="AC29" s="563">
        <f t="shared" si="6"/>
        <v>0</v>
      </c>
      <c r="AD29" s="563">
        <f t="shared" si="6"/>
        <v>0</v>
      </c>
      <c r="AE29" s="563">
        <f t="shared" si="6"/>
        <v>0</v>
      </c>
      <c r="AF29" s="563">
        <f t="shared" si="6"/>
        <v>0</v>
      </c>
      <c r="AG29" s="563">
        <f t="shared" si="6"/>
        <v>0</v>
      </c>
      <c r="AH29" s="565">
        <v>0</v>
      </c>
      <c r="AI29" s="594">
        <f>SUM(AI31,AI37,AI43,AI55,AI49)</f>
        <v>1854</v>
      </c>
      <c r="AJ29" s="594">
        <f>SUM(AJ31,AJ37,AJ43,AJ55,AJ49)</f>
        <v>916</v>
      </c>
    </row>
    <row r="30" spans="1:36" ht="15.75" thickBot="1">
      <c r="A30" s="562"/>
      <c r="B30" s="562"/>
      <c r="C30" s="457"/>
      <c r="D30" s="458"/>
      <c r="E30" s="459"/>
      <c r="F30" s="457"/>
      <c r="G30" s="458"/>
      <c r="H30" s="459"/>
      <c r="I30" s="238"/>
      <c r="J30" s="530"/>
      <c r="K30" s="134">
        <f>L30+M30</f>
        <v>90</v>
      </c>
      <c r="L30" s="135">
        <f>SUM(L32,L38,L44,L50,L56)</f>
        <v>15</v>
      </c>
      <c r="M30" s="26">
        <f>SUM(M32,M38,M44,M50,M56)</f>
        <v>75</v>
      </c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496"/>
      <c r="AB30" s="564"/>
      <c r="AC30" s="564"/>
      <c r="AD30" s="564"/>
      <c r="AE30" s="564"/>
      <c r="AF30" s="564"/>
      <c r="AG30" s="564"/>
      <c r="AH30" s="566"/>
      <c r="AI30" s="594"/>
      <c r="AJ30" s="594"/>
    </row>
    <row r="31" spans="1:36" ht="31.9" customHeight="1" thickBot="1">
      <c r="A31" s="499" t="s">
        <v>28</v>
      </c>
      <c r="B31" s="585" t="s">
        <v>116</v>
      </c>
      <c r="C31" s="587"/>
      <c r="D31" s="588"/>
      <c r="E31" s="589"/>
      <c r="F31" s="492" t="s">
        <v>134</v>
      </c>
      <c r="G31" s="501"/>
      <c r="H31" s="502"/>
      <c r="I31" s="244"/>
      <c r="J31" s="533"/>
      <c r="K31" s="65">
        <f>SUM(K32:K36)</f>
        <v>1618</v>
      </c>
      <c r="L31" s="177">
        <f>L32+L33+L34</f>
        <v>15</v>
      </c>
      <c r="M31" s="178">
        <f>M32+M33+M34</f>
        <v>73</v>
      </c>
      <c r="N31" s="531"/>
      <c r="O31" s="531"/>
      <c r="P31" s="490">
        <f t="shared" ref="P31:Y31" si="7">SUM(P33:P36)</f>
        <v>192</v>
      </c>
      <c r="Q31" s="490">
        <f t="shared" si="7"/>
        <v>276</v>
      </c>
      <c r="R31" s="490">
        <f t="shared" si="7"/>
        <v>36</v>
      </c>
      <c r="S31" s="490">
        <f t="shared" si="7"/>
        <v>210</v>
      </c>
      <c r="T31" s="490">
        <f t="shared" si="7"/>
        <v>36</v>
      </c>
      <c r="U31" s="490">
        <f t="shared" si="7"/>
        <v>266</v>
      </c>
      <c r="V31" s="490">
        <f>SUM(V33:V36)</f>
        <v>0</v>
      </c>
      <c r="W31" s="490">
        <f t="shared" si="7"/>
        <v>270</v>
      </c>
      <c r="X31" s="490">
        <f t="shared" si="7"/>
        <v>36</v>
      </c>
      <c r="Y31" s="490">
        <f t="shared" si="7"/>
        <v>208</v>
      </c>
      <c r="Z31" s="531"/>
      <c r="AA31" s="490">
        <f t="shared" ref="AA31:AH31" si="8">SUM(AA33:AA36)</f>
        <v>430</v>
      </c>
      <c r="AB31" s="490">
        <f t="shared" si="8"/>
        <v>0</v>
      </c>
      <c r="AC31" s="490">
        <f t="shared" si="8"/>
        <v>0</v>
      </c>
      <c r="AD31" s="490">
        <f t="shared" si="8"/>
        <v>0</v>
      </c>
      <c r="AE31" s="490">
        <f t="shared" si="8"/>
        <v>0</v>
      </c>
      <c r="AF31" s="490">
        <f t="shared" si="8"/>
        <v>0</v>
      </c>
      <c r="AG31" s="490">
        <f t="shared" si="8"/>
        <v>0</v>
      </c>
      <c r="AH31" s="492">
        <f t="shared" si="8"/>
        <v>0</v>
      </c>
      <c r="AI31" s="494">
        <v>1116</v>
      </c>
      <c r="AJ31" s="494">
        <f>SUM(AJ33:AJ36)</f>
        <v>490</v>
      </c>
    </row>
    <row r="32" spans="1:36" ht="22.9" customHeight="1" thickBot="1">
      <c r="A32" s="500"/>
      <c r="B32" s="586"/>
      <c r="C32" s="590"/>
      <c r="D32" s="591"/>
      <c r="E32" s="592"/>
      <c r="F32" s="493"/>
      <c r="G32" s="503"/>
      <c r="H32" s="504"/>
      <c r="I32" s="245"/>
      <c r="J32" s="534"/>
      <c r="K32" s="65">
        <f>SUM(L32:M32)</f>
        <v>18</v>
      </c>
      <c r="L32" s="179">
        <v>3</v>
      </c>
      <c r="M32" s="180">
        <v>15</v>
      </c>
      <c r="N32" s="532"/>
      <c r="O32" s="532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532"/>
      <c r="AA32" s="491"/>
      <c r="AB32" s="491"/>
      <c r="AC32" s="491"/>
      <c r="AD32" s="491"/>
      <c r="AE32" s="491"/>
      <c r="AF32" s="491"/>
      <c r="AG32" s="491"/>
      <c r="AH32" s="493"/>
      <c r="AI32" s="494"/>
      <c r="AJ32" s="494"/>
    </row>
    <row r="33" spans="1:36" ht="69.599999999999994" customHeight="1" thickBot="1">
      <c r="A33" s="320" t="s">
        <v>29</v>
      </c>
      <c r="B33" s="321" t="s">
        <v>118</v>
      </c>
      <c r="C33" s="404" t="s">
        <v>145</v>
      </c>
      <c r="D33" s="405"/>
      <c r="E33" s="406"/>
      <c r="F33" s="404" t="s">
        <v>144</v>
      </c>
      <c r="G33" s="405"/>
      <c r="H33" s="406"/>
      <c r="I33" s="236"/>
      <c r="J33" s="136"/>
      <c r="K33" s="64">
        <v>976</v>
      </c>
      <c r="L33" s="159">
        <v>9</v>
      </c>
      <c r="M33" s="160">
        <v>43</v>
      </c>
      <c r="N33" s="103"/>
      <c r="O33" s="60"/>
      <c r="P33" s="103">
        <v>128</v>
      </c>
      <c r="Q33" s="103">
        <v>184</v>
      </c>
      <c r="R33" s="161"/>
      <c r="S33" s="103">
        <v>150</v>
      </c>
      <c r="T33" s="161"/>
      <c r="U33" s="103">
        <v>152</v>
      </c>
      <c r="V33" s="161"/>
      <c r="W33" s="60">
        <v>180</v>
      </c>
      <c r="X33" s="161"/>
      <c r="Y33" s="60">
        <v>130</v>
      </c>
      <c r="Z33" s="161"/>
      <c r="AA33" s="103"/>
      <c r="AB33" s="103"/>
      <c r="AC33" s="103"/>
      <c r="AD33" s="103"/>
      <c r="AE33" s="103"/>
      <c r="AF33" s="103"/>
      <c r="AG33" s="103"/>
      <c r="AH33" s="102"/>
      <c r="AI33" s="294">
        <v>628</v>
      </c>
      <c r="AJ33" s="305">
        <v>336</v>
      </c>
    </row>
    <row r="34" spans="1:36" ht="75.75" thickBot="1">
      <c r="A34" s="35" t="s">
        <v>30</v>
      </c>
      <c r="B34" s="321" t="s">
        <v>119</v>
      </c>
      <c r="C34" s="526" t="s">
        <v>92</v>
      </c>
      <c r="D34" s="527"/>
      <c r="E34" s="528"/>
      <c r="F34" s="508">
        <v>5</v>
      </c>
      <c r="G34" s="509"/>
      <c r="H34" s="510"/>
      <c r="I34" s="246"/>
      <c r="J34" s="141"/>
      <c r="K34" s="64">
        <v>194</v>
      </c>
      <c r="L34" s="159">
        <v>3</v>
      </c>
      <c r="M34" s="160">
        <v>15</v>
      </c>
      <c r="N34" s="103"/>
      <c r="O34" s="60"/>
      <c r="P34" s="101">
        <v>32</v>
      </c>
      <c r="Q34" s="331">
        <v>46</v>
      </c>
      <c r="R34" s="161"/>
      <c r="S34" s="101">
        <v>30</v>
      </c>
      <c r="T34" s="161"/>
      <c r="U34" s="331">
        <v>38</v>
      </c>
      <c r="V34" s="161"/>
      <c r="W34" s="301">
        <v>30</v>
      </c>
      <c r="X34" s="161"/>
      <c r="Y34" s="101"/>
      <c r="Z34" s="161"/>
      <c r="AA34" s="103"/>
      <c r="AB34" s="103"/>
      <c r="AC34" s="103"/>
      <c r="AD34" s="103"/>
      <c r="AE34" s="103"/>
      <c r="AF34" s="103"/>
      <c r="AG34" s="103"/>
      <c r="AH34" s="102"/>
      <c r="AI34" s="294">
        <v>164</v>
      </c>
      <c r="AJ34" s="305">
        <v>30</v>
      </c>
    </row>
    <row r="35" spans="1:36" ht="15.75" thickBot="1">
      <c r="A35" s="68" t="s">
        <v>31</v>
      </c>
      <c r="B35" s="69" t="s">
        <v>32</v>
      </c>
      <c r="C35" s="61"/>
      <c r="D35" s="10"/>
      <c r="E35" s="62"/>
      <c r="F35" s="407"/>
      <c r="G35" s="408"/>
      <c r="H35" s="409"/>
      <c r="I35" s="240"/>
      <c r="J35" s="136">
        <v>4</v>
      </c>
      <c r="K35" s="63">
        <v>114</v>
      </c>
      <c r="L35" s="32"/>
      <c r="M35" s="156"/>
      <c r="N35" s="12"/>
      <c r="O35" s="49"/>
      <c r="P35" s="12">
        <v>32</v>
      </c>
      <c r="Q35" s="49">
        <v>46</v>
      </c>
      <c r="R35" s="224">
        <v>36</v>
      </c>
      <c r="S35" s="230"/>
      <c r="T35" s="157"/>
      <c r="U35" s="12"/>
      <c r="V35" s="157"/>
      <c r="W35" s="12"/>
      <c r="X35" s="157"/>
      <c r="Y35" s="230"/>
      <c r="Z35" s="157"/>
      <c r="AA35" s="12">
        <v>114</v>
      </c>
      <c r="AB35" s="12"/>
      <c r="AC35" s="12"/>
      <c r="AD35" s="12"/>
      <c r="AE35" s="12"/>
      <c r="AF35" s="12"/>
      <c r="AG35" s="12"/>
      <c r="AH35" s="11"/>
      <c r="AI35" s="294">
        <v>68</v>
      </c>
      <c r="AJ35" s="305">
        <v>46</v>
      </c>
    </row>
    <row r="36" spans="1:36" ht="15.75" thickBot="1">
      <c r="A36" s="9" t="s">
        <v>33</v>
      </c>
      <c r="B36" s="14" t="s">
        <v>34</v>
      </c>
      <c r="C36" s="61"/>
      <c r="D36" s="10"/>
      <c r="E36" s="62"/>
      <c r="F36" s="407"/>
      <c r="G36" s="408"/>
      <c r="H36" s="409"/>
      <c r="I36" s="240"/>
      <c r="J36" s="136">
        <v>8</v>
      </c>
      <c r="K36" s="66">
        <v>316</v>
      </c>
      <c r="L36" s="32"/>
      <c r="M36" s="156"/>
      <c r="N36" s="12"/>
      <c r="O36" s="12"/>
      <c r="P36" s="12"/>
      <c r="Q36" s="12"/>
      <c r="R36" s="157"/>
      <c r="S36" s="340">
        <v>30</v>
      </c>
      <c r="T36" s="157">
        <v>36</v>
      </c>
      <c r="U36" s="12">
        <v>76</v>
      </c>
      <c r="V36" s="157"/>
      <c r="W36" s="340">
        <v>60</v>
      </c>
      <c r="X36" s="157">
        <v>36</v>
      </c>
      <c r="Y36" s="308">
        <v>78</v>
      </c>
      <c r="Z36" s="157"/>
      <c r="AA36" s="12">
        <v>316</v>
      </c>
      <c r="AB36" s="12"/>
      <c r="AC36" s="12"/>
      <c r="AD36" s="12"/>
      <c r="AE36" s="12"/>
      <c r="AF36" s="12"/>
      <c r="AG36" s="12"/>
      <c r="AH36" s="11"/>
      <c r="AI36" s="294">
        <v>238</v>
      </c>
      <c r="AJ36" s="305">
        <v>78</v>
      </c>
    </row>
    <row r="37" spans="1:36" ht="25.9" customHeight="1" thickBot="1">
      <c r="A37" s="499" t="s">
        <v>35</v>
      </c>
      <c r="B37" s="499" t="s">
        <v>117</v>
      </c>
      <c r="C37" s="492"/>
      <c r="D37" s="501"/>
      <c r="E37" s="502"/>
      <c r="F37" s="492" t="s">
        <v>135</v>
      </c>
      <c r="G37" s="501"/>
      <c r="H37" s="502"/>
      <c r="I37" s="244"/>
      <c r="J37" s="490"/>
      <c r="K37" s="181">
        <f>SUM(K38:K42)</f>
        <v>262</v>
      </c>
      <c r="L37" s="177">
        <f>L38</f>
        <v>3</v>
      </c>
      <c r="M37" s="178">
        <f>M38</f>
        <v>15</v>
      </c>
      <c r="N37" s="490"/>
      <c r="O37" s="490"/>
      <c r="P37" s="490">
        <f>SUM(P39:P42)</f>
        <v>32</v>
      </c>
      <c r="Q37" s="490">
        <f>SUM(Q39:Q42)</f>
        <v>46</v>
      </c>
      <c r="R37" s="490"/>
      <c r="S37" s="490">
        <f>SUM(S39:S42)</f>
        <v>90</v>
      </c>
      <c r="T37" s="490">
        <f>SUM(T39:T42)</f>
        <v>0</v>
      </c>
      <c r="U37" s="490">
        <f>SUM(U39:U42)</f>
        <v>76</v>
      </c>
      <c r="V37" s="490">
        <f>SUM(V39:V42)</f>
        <v>0</v>
      </c>
      <c r="W37" s="490">
        <f>SUM(W39:W42)</f>
        <v>0</v>
      </c>
      <c r="X37" s="490"/>
      <c r="Y37" s="490">
        <f>SUM(Y39:Y42)</f>
        <v>0</v>
      </c>
      <c r="Z37" s="490"/>
      <c r="AA37" s="559">
        <f t="shared" ref="AA37:AG37" si="9">SUM(AA39:AA42)</f>
        <v>68</v>
      </c>
      <c r="AB37" s="490">
        <f t="shared" si="9"/>
        <v>0</v>
      </c>
      <c r="AC37" s="490">
        <f t="shared" si="9"/>
        <v>0</v>
      </c>
      <c r="AD37" s="490">
        <f t="shared" si="9"/>
        <v>0</v>
      </c>
      <c r="AE37" s="490">
        <f t="shared" si="9"/>
        <v>0</v>
      </c>
      <c r="AF37" s="490">
        <f t="shared" si="9"/>
        <v>0</v>
      </c>
      <c r="AG37" s="490">
        <f t="shared" si="9"/>
        <v>0</v>
      </c>
      <c r="AH37" s="492">
        <v>0</v>
      </c>
      <c r="AI37" s="494">
        <v>178</v>
      </c>
      <c r="AJ37" s="494">
        <f>SUM(AJ39:AJ42)</f>
        <v>84</v>
      </c>
    </row>
    <row r="38" spans="1:36" ht="27" customHeight="1" thickBot="1">
      <c r="A38" s="500"/>
      <c r="B38" s="500"/>
      <c r="C38" s="493"/>
      <c r="D38" s="503"/>
      <c r="E38" s="504"/>
      <c r="F38" s="493"/>
      <c r="G38" s="503"/>
      <c r="H38" s="504"/>
      <c r="I38" s="245"/>
      <c r="J38" s="491"/>
      <c r="K38" s="181">
        <f>SUM(L38:M38)</f>
        <v>18</v>
      </c>
      <c r="L38" s="177">
        <v>3</v>
      </c>
      <c r="M38" s="178">
        <v>15</v>
      </c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560"/>
      <c r="AB38" s="491"/>
      <c r="AC38" s="491"/>
      <c r="AD38" s="491"/>
      <c r="AE38" s="491"/>
      <c r="AF38" s="491"/>
      <c r="AG38" s="491"/>
      <c r="AH38" s="493"/>
      <c r="AI38" s="494"/>
      <c r="AJ38" s="494"/>
    </row>
    <row r="39" spans="1:36" ht="45.75" thickBot="1">
      <c r="A39" s="7" t="s">
        <v>36</v>
      </c>
      <c r="B39" s="322" t="s">
        <v>120</v>
      </c>
      <c r="C39" s="404" t="s">
        <v>136</v>
      </c>
      <c r="D39" s="405"/>
      <c r="E39" s="406"/>
      <c r="F39" s="404"/>
      <c r="G39" s="405"/>
      <c r="H39" s="406"/>
      <c r="I39" s="236"/>
      <c r="J39" s="141"/>
      <c r="K39" s="163">
        <v>78</v>
      </c>
      <c r="L39" s="164"/>
      <c r="M39" s="165"/>
      <c r="N39" s="103"/>
      <c r="O39" s="103"/>
      <c r="P39" s="103">
        <v>32</v>
      </c>
      <c r="Q39" s="60">
        <v>46</v>
      </c>
      <c r="R39" s="161"/>
      <c r="S39" s="101"/>
      <c r="T39" s="161"/>
      <c r="U39" s="101"/>
      <c r="V39" s="161"/>
      <c r="W39" s="101"/>
      <c r="X39" s="161"/>
      <c r="Y39" s="103"/>
      <c r="Z39" s="161"/>
      <c r="AA39" s="28"/>
      <c r="AB39" s="103"/>
      <c r="AC39" s="103"/>
      <c r="AD39" s="103"/>
      <c r="AE39" s="103"/>
      <c r="AF39" s="103"/>
      <c r="AG39" s="103"/>
      <c r="AH39" s="102"/>
      <c r="AI39" s="294">
        <v>32</v>
      </c>
      <c r="AJ39" s="305">
        <v>46</v>
      </c>
    </row>
    <row r="40" spans="1:36" ht="60.75" thickBot="1">
      <c r="A40" s="7" t="s">
        <v>110</v>
      </c>
      <c r="B40" s="322" t="s">
        <v>121</v>
      </c>
      <c r="C40" s="404" t="s">
        <v>99</v>
      </c>
      <c r="D40" s="405"/>
      <c r="E40" s="406"/>
      <c r="F40" s="404"/>
      <c r="G40" s="405"/>
      <c r="H40" s="406"/>
      <c r="I40" s="260"/>
      <c r="J40" s="141"/>
      <c r="K40" s="163">
        <v>98</v>
      </c>
      <c r="L40" s="164"/>
      <c r="M40" s="165"/>
      <c r="N40" s="103"/>
      <c r="O40" s="103"/>
      <c r="P40" s="103"/>
      <c r="Q40" s="301"/>
      <c r="R40" s="161"/>
      <c r="S40" s="331">
        <v>60</v>
      </c>
      <c r="T40" s="161"/>
      <c r="U40" s="301">
        <v>38</v>
      </c>
      <c r="V40" s="161"/>
      <c r="W40" s="101"/>
      <c r="X40" s="161"/>
      <c r="Y40" s="103"/>
      <c r="Z40" s="161"/>
      <c r="AA40" s="28"/>
      <c r="AB40" s="103"/>
      <c r="AC40" s="103"/>
      <c r="AD40" s="103"/>
      <c r="AE40" s="103"/>
      <c r="AF40" s="103"/>
      <c r="AG40" s="103"/>
      <c r="AH40" s="102"/>
      <c r="AI40" s="294">
        <v>60</v>
      </c>
      <c r="AJ40" s="305">
        <v>38</v>
      </c>
    </row>
    <row r="41" spans="1:36" ht="15.75" thickBot="1">
      <c r="A41" s="9" t="s">
        <v>37</v>
      </c>
      <c r="B41" s="14" t="s">
        <v>32</v>
      </c>
      <c r="C41" s="36"/>
      <c r="D41" s="34"/>
      <c r="E41" s="33"/>
      <c r="F41" s="404"/>
      <c r="G41" s="405"/>
      <c r="H41" s="406"/>
      <c r="I41" s="235"/>
      <c r="J41" s="141">
        <v>5</v>
      </c>
      <c r="K41" s="158">
        <v>30</v>
      </c>
      <c r="L41" s="159"/>
      <c r="M41" s="160"/>
      <c r="N41" s="103"/>
      <c r="O41" s="101"/>
      <c r="P41" s="103"/>
      <c r="Q41" s="103"/>
      <c r="R41" s="161"/>
      <c r="S41" s="103">
        <v>30</v>
      </c>
      <c r="T41" s="161"/>
      <c r="U41" s="103"/>
      <c r="V41" s="161"/>
      <c r="W41" s="103"/>
      <c r="X41" s="161"/>
      <c r="Y41" s="103"/>
      <c r="Z41" s="161"/>
      <c r="AA41" s="103">
        <v>30</v>
      </c>
      <c r="AB41" s="103"/>
      <c r="AC41" s="103"/>
      <c r="AD41" s="103"/>
      <c r="AE41" s="103"/>
      <c r="AF41" s="103"/>
      <c r="AG41" s="103"/>
      <c r="AH41" s="102"/>
      <c r="AI41" s="294">
        <v>30</v>
      </c>
      <c r="AJ41" s="305">
        <v>0</v>
      </c>
    </row>
    <row r="42" spans="1:36" ht="15.75" thickBot="1">
      <c r="A42" s="9" t="s">
        <v>38</v>
      </c>
      <c r="B42" s="14" t="s">
        <v>34</v>
      </c>
      <c r="C42" s="36"/>
      <c r="D42" s="34"/>
      <c r="E42" s="33"/>
      <c r="F42" s="323"/>
      <c r="G42" s="324"/>
      <c r="H42" s="325"/>
      <c r="I42" s="235"/>
      <c r="J42" s="141">
        <v>6</v>
      </c>
      <c r="K42" s="158">
        <v>38</v>
      </c>
      <c r="L42" s="159"/>
      <c r="M42" s="160"/>
      <c r="N42" s="103"/>
      <c r="O42" s="101"/>
      <c r="P42" s="103"/>
      <c r="Q42" s="103"/>
      <c r="R42" s="161"/>
      <c r="S42" s="103"/>
      <c r="T42" s="161"/>
      <c r="U42" s="101">
        <v>38</v>
      </c>
      <c r="V42" s="161"/>
      <c r="W42" s="101"/>
      <c r="X42" s="161"/>
      <c r="Y42" s="103"/>
      <c r="Z42" s="161"/>
      <c r="AA42" s="103">
        <v>38</v>
      </c>
      <c r="AB42" s="103"/>
      <c r="AC42" s="103"/>
      <c r="AD42" s="103"/>
      <c r="AE42" s="103"/>
      <c r="AF42" s="103"/>
      <c r="AG42" s="103"/>
      <c r="AH42" s="102"/>
      <c r="AI42" s="294">
        <v>38</v>
      </c>
      <c r="AJ42" s="305">
        <v>0</v>
      </c>
    </row>
    <row r="43" spans="1:36" ht="29.45" customHeight="1" thickBot="1">
      <c r="A43" s="497" t="s">
        <v>39</v>
      </c>
      <c r="B43" s="499" t="s">
        <v>122</v>
      </c>
      <c r="C43" s="492"/>
      <c r="D43" s="501"/>
      <c r="E43" s="502"/>
      <c r="F43" s="492" t="s">
        <v>137</v>
      </c>
      <c r="G43" s="501"/>
      <c r="H43" s="502"/>
      <c r="I43" s="244"/>
      <c r="J43" s="490"/>
      <c r="K43" s="181">
        <f>SUM(K44:K48)</f>
        <v>482</v>
      </c>
      <c r="L43" s="177">
        <f>L44</f>
        <v>3</v>
      </c>
      <c r="M43" s="178">
        <f>M44</f>
        <v>15</v>
      </c>
      <c r="N43" s="490"/>
      <c r="O43" s="490"/>
      <c r="P43" s="490">
        <f>SUM(P45:P48)</f>
        <v>32</v>
      </c>
      <c r="Q43" s="490">
        <f>SUM(Q45:Q48)</f>
        <v>92</v>
      </c>
      <c r="R43" s="490"/>
      <c r="S43" s="490">
        <f>SUM(S45:S48)</f>
        <v>60</v>
      </c>
      <c r="T43" s="490"/>
      <c r="U43" s="490">
        <f>SUM(U45:U48)</f>
        <v>76</v>
      </c>
      <c r="V43" s="490">
        <f>V47+V48</f>
        <v>144</v>
      </c>
      <c r="W43" s="490">
        <f>SUM(W45:W48)</f>
        <v>60</v>
      </c>
      <c r="X43" s="490">
        <f>SUM(X45:X48)</f>
        <v>0</v>
      </c>
      <c r="Y43" s="490">
        <f>SUM(Y45:Y48)</f>
        <v>0</v>
      </c>
      <c r="Z43" s="490"/>
      <c r="AA43" s="559">
        <f t="shared" ref="AA43:AH43" si="10">SUM(AA45:AA48)</f>
        <v>288</v>
      </c>
      <c r="AB43" s="490">
        <f t="shared" si="10"/>
        <v>0</v>
      </c>
      <c r="AC43" s="490">
        <f t="shared" si="10"/>
        <v>0</v>
      </c>
      <c r="AD43" s="490">
        <f t="shared" si="10"/>
        <v>0</v>
      </c>
      <c r="AE43" s="490">
        <f t="shared" si="10"/>
        <v>0</v>
      </c>
      <c r="AF43" s="490">
        <f t="shared" si="10"/>
        <v>0</v>
      </c>
      <c r="AG43" s="490">
        <f t="shared" si="10"/>
        <v>0</v>
      </c>
      <c r="AH43" s="492">
        <f t="shared" si="10"/>
        <v>0</v>
      </c>
      <c r="AI43" s="494">
        <v>376</v>
      </c>
      <c r="AJ43" s="494">
        <f>SUM(AJ45:AJ48)</f>
        <v>106</v>
      </c>
    </row>
    <row r="44" spans="1:36" ht="29.45" customHeight="1" thickBot="1">
      <c r="A44" s="498"/>
      <c r="B44" s="500"/>
      <c r="C44" s="493"/>
      <c r="D44" s="503"/>
      <c r="E44" s="504"/>
      <c r="F44" s="493"/>
      <c r="G44" s="503"/>
      <c r="H44" s="504"/>
      <c r="I44" s="245"/>
      <c r="J44" s="491"/>
      <c r="K44" s="181">
        <f>L44+M44</f>
        <v>18</v>
      </c>
      <c r="L44" s="177">
        <v>3</v>
      </c>
      <c r="M44" s="178">
        <v>15</v>
      </c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560"/>
      <c r="AB44" s="491"/>
      <c r="AC44" s="491"/>
      <c r="AD44" s="491"/>
      <c r="AE44" s="491"/>
      <c r="AF44" s="491"/>
      <c r="AG44" s="491"/>
      <c r="AH44" s="493"/>
      <c r="AI44" s="494"/>
      <c r="AJ44" s="494"/>
    </row>
    <row r="45" spans="1:36" ht="30.75" thickBot="1">
      <c r="A45" s="7" t="s">
        <v>40</v>
      </c>
      <c r="B45" s="319" t="s">
        <v>123</v>
      </c>
      <c r="C45" s="526" t="s">
        <v>136</v>
      </c>
      <c r="D45" s="405"/>
      <c r="E45" s="406"/>
      <c r="F45" s="234"/>
      <c r="G45" s="235"/>
      <c r="H45" s="236"/>
      <c r="I45" s="235"/>
      <c r="J45" s="141"/>
      <c r="K45" s="163">
        <v>78</v>
      </c>
      <c r="L45" s="164"/>
      <c r="M45" s="165"/>
      <c r="N45" s="103"/>
      <c r="O45" s="103"/>
      <c r="P45" s="103">
        <v>32</v>
      </c>
      <c r="Q45" s="60">
        <v>46</v>
      </c>
      <c r="R45" s="161"/>
      <c r="S45" s="103"/>
      <c r="T45" s="161"/>
      <c r="U45" s="103"/>
      <c r="V45" s="161"/>
      <c r="W45" s="301"/>
      <c r="X45" s="161"/>
      <c r="Y45" s="301"/>
      <c r="Z45" s="161"/>
      <c r="AA45" s="28"/>
      <c r="AB45" s="103"/>
      <c r="AC45" s="103"/>
      <c r="AD45" s="103"/>
      <c r="AE45" s="103"/>
      <c r="AF45" s="103"/>
      <c r="AG45" s="103"/>
      <c r="AH45" s="102"/>
      <c r="AI45" s="294">
        <v>32</v>
      </c>
      <c r="AJ45" s="305">
        <v>46</v>
      </c>
    </row>
    <row r="46" spans="1:36" ht="90.75" thickBot="1">
      <c r="A46" s="35" t="s">
        <v>41</v>
      </c>
      <c r="B46" s="322" t="s">
        <v>124</v>
      </c>
      <c r="C46" s="526" t="s">
        <v>143</v>
      </c>
      <c r="D46" s="405"/>
      <c r="E46" s="406"/>
      <c r="F46" s="404"/>
      <c r="G46" s="405"/>
      <c r="H46" s="406"/>
      <c r="I46" s="236"/>
      <c r="J46" s="182"/>
      <c r="K46" s="163">
        <v>98</v>
      </c>
      <c r="L46" s="164"/>
      <c r="M46" s="165"/>
      <c r="N46" s="103"/>
      <c r="O46" s="103"/>
      <c r="P46" s="101"/>
      <c r="Q46" s="101"/>
      <c r="R46" s="161"/>
      <c r="S46" s="101">
        <v>30</v>
      </c>
      <c r="T46" s="161"/>
      <c r="U46" s="285">
        <v>38</v>
      </c>
      <c r="V46" s="223"/>
      <c r="W46" s="309">
        <v>30</v>
      </c>
      <c r="X46" s="183"/>
      <c r="Y46" s="309"/>
      <c r="Z46" s="183"/>
      <c r="AA46" s="28"/>
      <c r="AB46" s="103"/>
      <c r="AC46" s="103"/>
      <c r="AD46" s="103"/>
      <c r="AE46" s="103"/>
      <c r="AF46" s="103"/>
      <c r="AG46" s="103"/>
      <c r="AH46" s="102"/>
      <c r="AI46" s="294">
        <v>68</v>
      </c>
      <c r="AJ46" s="305">
        <v>30</v>
      </c>
    </row>
    <row r="47" spans="1:36" ht="15.75" thickBot="1">
      <c r="A47" s="9" t="s">
        <v>42</v>
      </c>
      <c r="B47" s="14" t="s">
        <v>32</v>
      </c>
      <c r="C47" s="36"/>
      <c r="D47" s="34"/>
      <c r="E47" s="33"/>
      <c r="F47" s="234"/>
      <c r="G47" s="235"/>
      <c r="H47" s="236"/>
      <c r="I47" s="235"/>
      <c r="J47" s="141">
        <v>4</v>
      </c>
      <c r="K47" s="158">
        <v>82</v>
      </c>
      <c r="L47" s="159"/>
      <c r="M47" s="160"/>
      <c r="N47" s="103"/>
      <c r="O47" s="103"/>
      <c r="P47" s="103"/>
      <c r="Q47" s="100">
        <v>46</v>
      </c>
      <c r="R47" s="162"/>
      <c r="S47" s="101"/>
      <c r="T47" s="161"/>
      <c r="U47" s="101"/>
      <c r="V47" s="161">
        <v>36</v>
      </c>
      <c r="W47" s="101"/>
      <c r="X47" s="161"/>
      <c r="Y47" s="301"/>
      <c r="Z47" s="161"/>
      <c r="AA47" s="103">
        <v>82</v>
      </c>
      <c r="AB47" s="103"/>
      <c r="AC47" s="103"/>
      <c r="AD47" s="103"/>
      <c r="AE47" s="103"/>
      <c r="AF47" s="103"/>
      <c r="AG47" s="103"/>
      <c r="AH47" s="102"/>
      <c r="AI47" s="294">
        <v>82</v>
      </c>
      <c r="AJ47" s="305">
        <v>0</v>
      </c>
    </row>
    <row r="48" spans="1:36" ht="15.75" thickBot="1">
      <c r="A48" s="9" t="s">
        <v>43</v>
      </c>
      <c r="B48" s="14" t="s">
        <v>34</v>
      </c>
      <c r="C48" s="36"/>
      <c r="D48" s="34"/>
      <c r="E48" s="33"/>
      <c r="F48" s="234"/>
      <c r="G48" s="235"/>
      <c r="H48" s="236"/>
      <c r="I48" s="235"/>
      <c r="J48" s="141" t="s">
        <v>92</v>
      </c>
      <c r="K48" s="158">
        <v>206</v>
      </c>
      <c r="L48" s="159"/>
      <c r="M48" s="160"/>
      <c r="N48" s="103"/>
      <c r="O48" s="103"/>
      <c r="P48" s="103"/>
      <c r="Q48" s="103"/>
      <c r="R48" s="161"/>
      <c r="S48" s="101">
        <v>30</v>
      </c>
      <c r="T48" s="161"/>
      <c r="U48" s="331">
        <v>38</v>
      </c>
      <c r="V48" s="161">
        <v>108</v>
      </c>
      <c r="W48" s="301">
        <v>30</v>
      </c>
      <c r="X48" s="286"/>
      <c r="Y48" s="301"/>
      <c r="Z48" s="161"/>
      <c r="AA48" s="103">
        <v>206</v>
      </c>
      <c r="AB48" s="103"/>
      <c r="AC48" s="103"/>
      <c r="AD48" s="103"/>
      <c r="AE48" s="103"/>
      <c r="AF48" s="103"/>
      <c r="AG48" s="103"/>
      <c r="AH48" s="102"/>
      <c r="AI48" s="294">
        <v>176</v>
      </c>
      <c r="AJ48" s="305">
        <v>30</v>
      </c>
    </row>
    <row r="49" spans="1:36" ht="24.6" customHeight="1" thickBot="1">
      <c r="A49" s="497" t="s">
        <v>125</v>
      </c>
      <c r="B49" s="499" t="s">
        <v>129</v>
      </c>
      <c r="C49" s="492"/>
      <c r="D49" s="501"/>
      <c r="E49" s="502"/>
      <c r="F49" s="492" t="s">
        <v>134</v>
      </c>
      <c r="G49" s="501"/>
      <c r="H49" s="502"/>
      <c r="I49" s="264"/>
      <c r="J49" s="490"/>
      <c r="K49" s="142">
        <f>SUM(K50:K54)</f>
        <v>224</v>
      </c>
      <c r="L49" s="265">
        <f>L50</f>
        <v>3</v>
      </c>
      <c r="M49" s="262">
        <f>M50</f>
        <v>15</v>
      </c>
      <c r="N49" s="490"/>
      <c r="O49" s="490"/>
      <c r="P49" s="490"/>
      <c r="Q49" s="490"/>
      <c r="R49" s="490"/>
      <c r="S49" s="490">
        <f>SUM(S51:S54)</f>
        <v>30</v>
      </c>
      <c r="T49" s="490"/>
      <c r="U49" s="490">
        <f>SUM(U51:U54)</f>
        <v>38</v>
      </c>
      <c r="V49" s="490"/>
      <c r="W49" s="490">
        <f>SUM(W51:W54)</f>
        <v>60</v>
      </c>
      <c r="X49" s="490"/>
      <c r="Y49" s="490">
        <f>SUM(Y51:Y54)</f>
        <v>78</v>
      </c>
      <c r="Z49" s="490"/>
      <c r="AA49" s="490">
        <f t="shared" ref="AA49:AB49" si="11">SUM(AA51:AA54)</f>
        <v>82</v>
      </c>
      <c r="AB49" s="490">
        <f t="shared" si="11"/>
        <v>0</v>
      </c>
      <c r="AC49" s="490">
        <f>SUM(AC51:AC54)</f>
        <v>0</v>
      </c>
      <c r="AD49" s="490">
        <f>SUM(AD51:AD54)</f>
        <v>0</v>
      </c>
      <c r="AE49" s="490">
        <f>SUM(AE51:AE54)</f>
        <v>0</v>
      </c>
      <c r="AF49" s="490">
        <f>SUM(AF51:AF54)</f>
        <v>0</v>
      </c>
      <c r="AG49" s="490">
        <f t="shared" ref="AG49" si="12">SUM(AG51:AG54)</f>
        <v>0</v>
      </c>
      <c r="AH49" s="492"/>
      <c r="AI49" s="494">
        <v>184</v>
      </c>
      <c r="AJ49" s="494">
        <f>SUM(AJ51:AJ54)</f>
        <v>52</v>
      </c>
    </row>
    <row r="50" spans="1:36" ht="27" customHeight="1" thickBot="1">
      <c r="A50" s="498"/>
      <c r="B50" s="500"/>
      <c r="C50" s="493"/>
      <c r="D50" s="503"/>
      <c r="E50" s="504"/>
      <c r="F50" s="493"/>
      <c r="G50" s="503"/>
      <c r="H50" s="504"/>
      <c r="I50" s="266"/>
      <c r="J50" s="491"/>
      <c r="K50" s="142">
        <f>L50+M50</f>
        <v>18</v>
      </c>
      <c r="L50" s="265">
        <v>3</v>
      </c>
      <c r="M50" s="262">
        <v>15</v>
      </c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491"/>
      <c r="Z50" s="491"/>
      <c r="AA50" s="491"/>
      <c r="AB50" s="491"/>
      <c r="AC50" s="491"/>
      <c r="AD50" s="491"/>
      <c r="AE50" s="491"/>
      <c r="AF50" s="491"/>
      <c r="AG50" s="491"/>
      <c r="AH50" s="493"/>
      <c r="AI50" s="494"/>
      <c r="AJ50" s="494"/>
    </row>
    <row r="51" spans="1:36" ht="26.25" thickBot="1">
      <c r="A51" s="7" t="s">
        <v>126</v>
      </c>
      <c r="B51" s="282" t="s">
        <v>130</v>
      </c>
      <c r="C51" s="404">
        <v>6</v>
      </c>
      <c r="D51" s="405"/>
      <c r="E51" s="406"/>
      <c r="F51" s="258"/>
      <c r="G51" s="259"/>
      <c r="H51" s="260"/>
      <c r="I51" s="259"/>
      <c r="J51" s="141"/>
      <c r="K51" s="190">
        <v>44</v>
      </c>
      <c r="L51" s="159"/>
      <c r="M51" s="160"/>
      <c r="N51" s="103"/>
      <c r="O51" s="103"/>
      <c r="P51" s="103"/>
      <c r="Q51" s="103"/>
      <c r="R51" s="161"/>
      <c r="S51" s="103">
        <v>30</v>
      </c>
      <c r="T51" s="161"/>
      <c r="U51" s="100">
        <v>14</v>
      </c>
      <c r="V51" s="161"/>
      <c r="W51" s="103"/>
      <c r="X51" s="161"/>
      <c r="Y51" s="101"/>
      <c r="Z51" s="161"/>
      <c r="AA51" s="103"/>
      <c r="AB51" s="103"/>
      <c r="AC51" s="103"/>
      <c r="AD51" s="103"/>
      <c r="AE51" s="103"/>
      <c r="AF51" s="103"/>
      <c r="AG51" s="103"/>
      <c r="AH51" s="102"/>
      <c r="AI51" s="294">
        <v>44</v>
      </c>
      <c r="AJ51" s="305">
        <v>0</v>
      </c>
    </row>
    <row r="52" spans="1:36" ht="39" thickBot="1">
      <c r="A52" s="7" t="s">
        <v>131</v>
      </c>
      <c r="B52" s="326" t="s">
        <v>132</v>
      </c>
      <c r="C52" s="526" t="s">
        <v>146</v>
      </c>
      <c r="D52" s="405"/>
      <c r="E52" s="406"/>
      <c r="F52" s="404"/>
      <c r="G52" s="405"/>
      <c r="H52" s="406"/>
      <c r="I52" s="318"/>
      <c r="J52" s="141"/>
      <c r="K52" s="190">
        <v>80</v>
      </c>
      <c r="L52" s="159"/>
      <c r="M52" s="160"/>
      <c r="N52" s="103"/>
      <c r="O52" s="103"/>
      <c r="P52" s="103"/>
      <c r="Q52" s="103"/>
      <c r="R52" s="161"/>
      <c r="S52" s="103"/>
      <c r="T52" s="161"/>
      <c r="U52" s="103"/>
      <c r="V52" s="161"/>
      <c r="W52" s="103">
        <v>30</v>
      </c>
      <c r="X52" s="161"/>
      <c r="Y52" s="301">
        <v>50</v>
      </c>
      <c r="Z52" s="161"/>
      <c r="AA52" s="103"/>
      <c r="AB52" s="103"/>
      <c r="AC52" s="103"/>
      <c r="AD52" s="103"/>
      <c r="AE52" s="103"/>
      <c r="AF52" s="103"/>
      <c r="AG52" s="103"/>
      <c r="AH52" s="102"/>
      <c r="AI52" s="294">
        <v>68</v>
      </c>
      <c r="AJ52" s="305">
        <v>24</v>
      </c>
    </row>
    <row r="53" spans="1:36" ht="15.75" thickBot="1">
      <c r="A53" s="9" t="s">
        <v>127</v>
      </c>
      <c r="B53" s="14" t="s">
        <v>32</v>
      </c>
      <c r="C53" s="258"/>
      <c r="D53" s="259"/>
      <c r="E53" s="260"/>
      <c r="F53" s="404"/>
      <c r="G53" s="405"/>
      <c r="H53" s="406"/>
      <c r="I53" s="259"/>
      <c r="J53" s="141">
        <v>6</v>
      </c>
      <c r="K53" s="158">
        <v>24</v>
      </c>
      <c r="L53" s="159"/>
      <c r="M53" s="160"/>
      <c r="N53" s="103"/>
      <c r="O53" s="103"/>
      <c r="P53" s="103"/>
      <c r="Q53" s="103"/>
      <c r="R53" s="161"/>
      <c r="S53" s="101"/>
      <c r="T53" s="161"/>
      <c r="U53" s="101">
        <v>24</v>
      </c>
      <c r="V53" s="161"/>
      <c r="W53" s="301"/>
      <c r="X53" s="161"/>
      <c r="Y53" s="101"/>
      <c r="Z53" s="161"/>
      <c r="AA53" s="103">
        <v>24</v>
      </c>
      <c r="AB53" s="103"/>
      <c r="AC53" s="103"/>
      <c r="AD53" s="103"/>
      <c r="AE53" s="103"/>
      <c r="AF53" s="103"/>
      <c r="AG53" s="103"/>
      <c r="AH53" s="102"/>
      <c r="AI53" s="294">
        <v>24</v>
      </c>
      <c r="AJ53" s="305">
        <v>0</v>
      </c>
    </row>
    <row r="54" spans="1:36" ht="15.75" thickBot="1">
      <c r="A54" s="9" t="s">
        <v>128</v>
      </c>
      <c r="B54" s="14" t="s">
        <v>34</v>
      </c>
      <c r="C54" s="258"/>
      <c r="D54" s="259"/>
      <c r="E54" s="260"/>
      <c r="F54" s="404"/>
      <c r="G54" s="405"/>
      <c r="H54" s="406"/>
      <c r="I54" s="259"/>
      <c r="J54" s="141">
        <v>8</v>
      </c>
      <c r="K54" s="158">
        <v>58</v>
      </c>
      <c r="L54" s="159"/>
      <c r="M54" s="160"/>
      <c r="N54" s="103"/>
      <c r="O54" s="103"/>
      <c r="P54" s="103"/>
      <c r="Q54" s="103"/>
      <c r="R54" s="161"/>
      <c r="S54" s="101"/>
      <c r="T54" s="161"/>
      <c r="U54" s="101"/>
      <c r="V54" s="161"/>
      <c r="W54" s="101">
        <v>30</v>
      </c>
      <c r="X54" s="161"/>
      <c r="Y54" s="301">
        <v>28</v>
      </c>
      <c r="Z54" s="161"/>
      <c r="AA54" s="103">
        <v>58</v>
      </c>
      <c r="AB54" s="103"/>
      <c r="AC54" s="103"/>
      <c r="AD54" s="103"/>
      <c r="AE54" s="103"/>
      <c r="AF54" s="103"/>
      <c r="AG54" s="103"/>
      <c r="AH54" s="102"/>
      <c r="AI54" s="294">
        <v>30</v>
      </c>
      <c r="AJ54" s="305">
        <v>28</v>
      </c>
    </row>
    <row r="55" spans="1:36" ht="28.9" customHeight="1" thickBot="1">
      <c r="A55" s="539" t="s">
        <v>138</v>
      </c>
      <c r="B55" s="541" t="s">
        <v>74</v>
      </c>
      <c r="C55" s="545"/>
      <c r="D55" s="546"/>
      <c r="E55" s="547"/>
      <c r="F55" s="551" t="s">
        <v>142</v>
      </c>
      <c r="G55" s="552"/>
      <c r="H55" s="553"/>
      <c r="I55" s="242"/>
      <c r="J55" s="543"/>
      <c r="K55" s="184">
        <f>SUM(K56:K59)</f>
        <v>184</v>
      </c>
      <c r="L55" s="185">
        <f>L56</f>
        <v>3</v>
      </c>
      <c r="M55" s="185">
        <f>M56</f>
        <v>15</v>
      </c>
      <c r="N55" s="543"/>
      <c r="O55" s="543"/>
      <c r="P55" s="543"/>
      <c r="Q55" s="543"/>
      <c r="R55" s="543"/>
      <c r="S55" s="543">
        <f>SUM(S57)</f>
        <v>30</v>
      </c>
      <c r="T55" s="543"/>
      <c r="U55" s="543">
        <f>SUM(U57:U59)</f>
        <v>76</v>
      </c>
      <c r="V55" s="543"/>
      <c r="W55" s="543">
        <f>SUM(W57:W59)</f>
        <v>60</v>
      </c>
      <c r="X55" s="543"/>
      <c r="Y55" s="543">
        <f>SUM(Y57:Y59)</f>
        <v>0</v>
      </c>
      <c r="Z55" s="543"/>
      <c r="AA55" s="557">
        <f t="shared" ref="AA55:AG55" si="13">SUM(AA57:AA59)</f>
        <v>68</v>
      </c>
      <c r="AB55" s="535">
        <f t="shared" si="13"/>
        <v>0</v>
      </c>
      <c r="AC55" s="535">
        <f t="shared" si="13"/>
        <v>0</v>
      </c>
      <c r="AD55" s="535">
        <f t="shared" si="13"/>
        <v>0</v>
      </c>
      <c r="AE55" s="535">
        <f t="shared" si="13"/>
        <v>0</v>
      </c>
      <c r="AF55" s="535">
        <f t="shared" si="13"/>
        <v>0</v>
      </c>
      <c r="AG55" s="535">
        <f t="shared" si="13"/>
        <v>0</v>
      </c>
      <c r="AH55" s="537"/>
      <c r="AI55" s="593">
        <f>SUM(AI57:AI59)</f>
        <v>0</v>
      </c>
      <c r="AJ55" s="593">
        <v>184</v>
      </c>
    </row>
    <row r="56" spans="1:36" ht="36.6" customHeight="1" thickBot="1">
      <c r="A56" s="540"/>
      <c r="B56" s="542"/>
      <c r="C56" s="548"/>
      <c r="D56" s="549"/>
      <c r="E56" s="550"/>
      <c r="F56" s="554"/>
      <c r="G56" s="555"/>
      <c r="H56" s="556"/>
      <c r="I56" s="243"/>
      <c r="J56" s="544"/>
      <c r="K56" s="184">
        <f>SUM(L56:M56)</f>
        <v>18</v>
      </c>
      <c r="L56" s="185">
        <v>3</v>
      </c>
      <c r="M56" s="185">
        <v>15</v>
      </c>
      <c r="N56" s="544"/>
      <c r="O56" s="544"/>
      <c r="P56" s="544"/>
      <c r="Q56" s="544"/>
      <c r="R56" s="544"/>
      <c r="S56" s="544"/>
      <c r="T56" s="544"/>
      <c r="U56" s="544"/>
      <c r="V56" s="544"/>
      <c r="W56" s="544"/>
      <c r="X56" s="544"/>
      <c r="Y56" s="544"/>
      <c r="Z56" s="544"/>
      <c r="AA56" s="558"/>
      <c r="AB56" s="536"/>
      <c r="AC56" s="536"/>
      <c r="AD56" s="536"/>
      <c r="AE56" s="536"/>
      <c r="AF56" s="536"/>
      <c r="AG56" s="536"/>
      <c r="AH56" s="538"/>
      <c r="AI56" s="593"/>
      <c r="AJ56" s="593"/>
    </row>
    <row r="57" spans="1:36" ht="75.75" thickBot="1">
      <c r="A57" s="72" t="s">
        <v>139</v>
      </c>
      <c r="B57" s="73" t="s">
        <v>75</v>
      </c>
      <c r="C57" s="524" t="s">
        <v>92</v>
      </c>
      <c r="D57" s="524"/>
      <c r="E57" s="525"/>
      <c r="F57" s="413"/>
      <c r="G57" s="414"/>
      <c r="H57" s="415"/>
      <c r="I57" s="241"/>
      <c r="J57" s="168"/>
      <c r="K57" s="186">
        <v>98</v>
      </c>
      <c r="L57" s="187"/>
      <c r="M57" s="188"/>
      <c r="N57" s="70"/>
      <c r="O57" s="70"/>
      <c r="P57" s="70"/>
      <c r="Q57" s="70"/>
      <c r="R57" s="189"/>
      <c r="S57" s="309">
        <v>30</v>
      </c>
      <c r="T57" s="183"/>
      <c r="U57" s="309">
        <v>38</v>
      </c>
      <c r="V57" s="183"/>
      <c r="W57" s="309">
        <v>30</v>
      </c>
      <c r="X57" s="183"/>
      <c r="Y57" s="39"/>
      <c r="Z57" s="183"/>
      <c r="AA57" s="117"/>
      <c r="AB57" s="39"/>
      <c r="AC57" s="39"/>
      <c r="AD57" s="39"/>
      <c r="AE57" s="39"/>
      <c r="AF57" s="39"/>
      <c r="AG57" s="39"/>
      <c r="AH57" s="257"/>
      <c r="AI57" s="294">
        <v>0</v>
      </c>
      <c r="AJ57" s="305">
        <v>98</v>
      </c>
    </row>
    <row r="58" spans="1:36" ht="15.75" thickBot="1">
      <c r="A58" s="71" t="s">
        <v>140</v>
      </c>
      <c r="B58" s="69" t="s">
        <v>32</v>
      </c>
      <c r="C58" s="514"/>
      <c r="D58" s="514"/>
      <c r="E58" s="515"/>
      <c r="F58" s="516"/>
      <c r="G58" s="517"/>
      <c r="H58" s="518"/>
      <c r="I58" s="119"/>
      <c r="J58" s="119">
        <v>6</v>
      </c>
      <c r="K58" s="190">
        <v>38</v>
      </c>
      <c r="L58" s="191"/>
      <c r="M58" s="89"/>
      <c r="N58" s="119"/>
      <c r="O58" s="119"/>
      <c r="P58" s="119"/>
      <c r="Q58" s="119"/>
      <c r="R58" s="193"/>
      <c r="S58" s="310"/>
      <c r="T58" s="193"/>
      <c r="U58" s="312">
        <v>38</v>
      </c>
      <c r="V58" s="194"/>
      <c r="W58" s="312"/>
      <c r="X58" s="194"/>
      <c r="Y58" s="67"/>
      <c r="Z58" s="194"/>
      <c r="AA58" s="192">
        <v>38</v>
      </c>
      <c r="AB58" s="67"/>
      <c r="AC58" s="67"/>
      <c r="AD58" s="67"/>
      <c r="AE58" s="67"/>
      <c r="AF58" s="67"/>
      <c r="AG58" s="67"/>
      <c r="AH58" s="261"/>
      <c r="AI58" s="294">
        <v>0</v>
      </c>
      <c r="AJ58" s="305">
        <v>38</v>
      </c>
    </row>
    <row r="59" spans="1:36" ht="15.75" thickBot="1">
      <c r="A59" s="9" t="s">
        <v>141</v>
      </c>
      <c r="B59" s="14" t="s">
        <v>34</v>
      </c>
      <c r="C59" s="519"/>
      <c r="D59" s="520"/>
      <c r="E59" s="520"/>
      <c r="F59" s="521"/>
      <c r="G59" s="522"/>
      <c r="H59" s="523"/>
      <c r="I59" s="251"/>
      <c r="J59" s="80">
        <v>7</v>
      </c>
      <c r="K59" s="195">
        <v>30</v>
      </c>
      <c r="L59" s="196"/>
      <c r="M59" s="197"/>
      <c r="N59" s="118"/>
      <c r="O59" s="118"/>
      <c r="P59" s="118"/>
      <c r="Q59" s="118"/>
      <c r="R59" s="198"/>
      <c r="S59" s="311"/>
      <c r="T59" s="198"/>
      <c r="U59" s="313"/>
      <c r="V59" s="139"/>
      <c r="W59" s="313">
        <v>30</v>
      </c>
      <c r="X59" s="139"/>
      <c r="Y59" s="199"/>
      <c r="Z59" s="139"/>
      <c r="AA59" s="8">
        <v>30</v>
      </c>
      <c r="AB59" s="8"/>
      <c r="AC59" s="8"/>
      <c r="AD59" s="8"/>
      <c r="AE59" s="8"/>
      <c r="AF59" s="8"/>
      <c r="AG59" s="8"/>
      <c r="AH59" s="289"/>
      <c r="AI59" s="294">
        <v>0</v>
      </c>
      <c r="AJ59" s="305">
        <v>30</v>
      </c>
    </row>
    <row r="60" spans="1:36" ht="48" thickBot="1">
      <c r="A60" s="81" t="s">
        <v>66</v>
      </c>
      <c r="B60" s="82" t="s">
        <v>67</v>
      </c>
      <c r="C60" s="84"/>
      <c r="D60" s="85"/>
      <c r="E60" s="86"/>
      <c r="F60" s="84"/>
      <c r="G60" s="85"/>
      <c r="H60" s="86"/>
      <c r="I60" s="85"/>
      <c r="J60" s="200">
        <v>8</v>
      </c>
      <c r="K60" s="201">
        <v>144</v>
      </c>
      <c r="L60" s="202"/>
      <c r="M60" s="203"/>
      <c r="N60" s="83"/>
      <c r="O60" s="83"/>
      <c r="P60" s="83"/>
      <c r="Q60" s="83"/>
      <c r="R60" s="205"/>
      <c r="S60" s="83"/>
      <c r="T60" s="205"/>
      <c r="U60" s="83"/>
      <c r="V60" s="205"/>
      <c r="W60" s="83"/>
      <c r="X60" s="206"/>
      <c r="Y60" s="83"/>
      <c r="Z60" s="205">
        <v>144</v>
      </c>
      <c r="AA60" s="204">
        <v>144</v>
      </c>
      <c r="AB60" s="87"/>
      <c r="AC60" s="88"/>
      <c r="AD60" s="88"/>
      <c r="AE60" s="88"/>
      <c r="AF60" s="88"/>
      <c r="AG60" s="88"/>
      <c r="AH60" s="296"/>
      <c r="AI60" s="294">
        <v>144</v>
      </c>
      <c r="AJ60" s="294"/>
    </row>
    <row r="61" spans="1:36" ht="32.25" thickBot="1">
      <c r="A61" s="47" t="s">
        <v>44</v>
      </c>
      <c r="B61" s="48" t="s">
        <v>45</v>
      </c>
      <c r="C61" s="42"/>
      <c r="D61" s="43"/>
      <c r="E61" s="44"/>
      <c r="F61" s="42"/>
      <c r="G61" s="43"/>
      <c r="H61" s="44"/>
      <c r="I61" s="43"/>
      <c r="J61" s="207"/>
      <c r="K61" s="201">
        <v>216</v>
      </c>
      <c r="L61" s="208"/>
      <c r="M61" s="41"/>
      <c r="N61" s="40"/>
      <c r="O61" s="40"/>
      <c r="P61" s="40"/>
      <c r="Q61" s="40"/>
      <c r="R61" s="40"/>
      <c r="S61" s="40"/>
      <c r="T61" s="207"/>
      <c r="U61" s="75"/>
      <c r="V61" s="75"/>
      <c r="W61" s="75"/>
      <c r="X61" s="209"/>
      <c r="Y61" s="40">
        <v>216</v>
      </c>
      <c r="Z61" s="40"/>
      <c r="AA61" s="40"/>
      <c r="AB61" s="45"/>
      <c r="AC61" s="46"/>
      <c r="AD61" s="46"/>
      <c r="AE61" s="46"/>
      <c r="AF61" s="46"/>
      <c r="AG61" s="46"/>
      <c r="AH61" s="297"/>
      <c r="AI61" s="299"/>
      <c r="AJ61" s="299"/>
    </row>
    <row r="62" spans="1:36" ht="21" thickBot="1">
      <c r="A62" s="50" t="s">
        <v>71</v>
      </c>
      <c r="B62" s="51"/>
      <c r="C62" s="52"/>
      <c r="D62" s="53"/>
      <c r="E62" s="54"/>
      <c r="F62" s="52"/>
      <c r="G62" s="53"/>
      <c r="H62" s="54"/>
      <c r="I62" s="53"/>
      <c r="J62" s="210"/>
      <c r="K62" s="211">
        <f>SUM(K61,K9)</f>
        <v>4464</v>
      </c>
      <c r="L62" s="267"/>
      <c r="M62" s="268"/>
      <c r="N62" s="270"/>
      <c r="O62" s="270"/>
      <c r="P62" s="225">
        <f>P9/16</f>
        <v>36</v>
      </c>
      <c r="Q62" s="225">
        <f>Q9/23</f>
        <v>36</v>
      </c>
      <c r="R62" s="225"/>
      <c r="S62" s="225">
        <f>S9/15</f>
        <v>36</v>
      </c>
      <c r="T62" s="226"/>
      <c r="U62" s="227">
        <f>U9/19</f>
        <v>36</v>
      </c>
      <c r="V62" s="227"/>
      <c r="W62" s="227">
        <f>W9/15</f>
        <v>36</v>
      </c>
      <c r="X62" s="227"/>
      <c r="Y62" s="227">
        <f>Y9/13</f>
        <v>36</v>
      </c>
      <c r="Z62" s="228"/>
      <c r="AA62" s="57"/>
      <c r="AB62" s="55"/>
      <c r="AC62" s="56"/>
      <c r="AD62" s="56"/>
      <c r="AE62" s="56"/>
      <c r="AF62" s="56"/>
      <c r="AG62" s="56"/>
      <c r="AH62" s="298"/>
      <c r="AI62" s="299"/>
      <c r="AJ62" s="299"/>
    </row>
    <row r="63" spans="1:36" ht="31.9" customHeight="1" thickBot="1">
      <c r="A63" s="580" t="s">
        <v>93</v>
      </c>
      <c r="B63" s="581"/>
      <c r="C63" s="581"/>
      <c r="D63" s="581"/>
      <c r="E63" s="581"/>
      <c r="F63" s="581"/>
      <c r="G63" s="581"/>
      <c r="H63" s="581"/>
      <c r="I63" s="581"/>
      <c r="J63" s="581"/>
      <c r="K63" s="581"/>
      <c r="L63" s="582" t="s">
        <v>94</v>
      </c>
      <c r="M63" s="582"/>
      <c r="N63" s="271"/>
      <c r="O63" s="271"/>
      <c r="P63" s="269">
        <v>14</v>
      </c>
      <c r="Q63" s="15">
        <v>13</v>
      </c>
      <c r="R63" s="171"/>
      <c r="S63" s="15">
        <v>10</v>
      </c>
      <c r="T63" s="171"/>
      <c r="U63" s="15">
        <v>10</v>
      </c>
      <c r="V63" s="171"/>
      <c r="W63" s="15">
        <v>8</v>
      </c>
      <c r="X63" s="171"/>
      <c r="Y63" s="15">
        <v>7</v>
      </c>
      <c r="Z63" s="171"/>
    </row>
    <row r="64" spans="1:36" ht="19.899999999999999" customHeight="1" thickBot="1">
      <c r="A64" s="583" t="s">
        <v>68</v>
      </c>
      <c r="B64" s="583"/>
      <c r="C64" s="583"/>
      <c r="D64" s="583"/>
      <c r="E64" s="583"/>
      <c r="F64" s="583"/>
      <c r="G64" s="583"/>
      <c r="H64" s="583"/>
      <c r="I64" s="583"/>
      <c r="J64" s="583"/>
      <c r="K64" s="583"/>
      <c r="L64" s="571" t="s">
        <v>32</v>
      </c>
      <c r="M64" s="571"/>
      <c r="N64" s="271"/>
      <c r="O64" s="271"/>
      <c r="P64" s="103">
        <f>SUM(P35+P41+P47+P53+P58)</f>
        <v>32</v>
      </c>
      <c r="Q64" s="16">
        <f>SUM(Q35+Q41+Q47+Q58+Q53)</f>
        <v>92</v>
      </c>
      <c r="R64" s="212">
        <f>SUM(R35,R41,R47,R58+S53)</f>
        <v>36</v>
      </c>
      <c r="S64" s="16">
        <f>SUM(S35,S41,S47,S58)</f>
        <v>30</v>
      </c>
      <c r="T64" s="212">
        <f>T58+T53+T47+T41+T35</f>
        <v>0</v>
      </c>
      <c r="U64" s="16">
        <f>SUM(U35+U41+U47+U58+U53)</f>
        <v>62</v>
      </c>
      <c r="V64" s="212">
        <f>SUM(V41+V35+V47+V53+V58)</f>
        <v>36</v>
      </c>
      <c r="W64" s="16">
        <f>SUM(W53+W58+W47+W41+W35)</f>
        <v>0</v>
      </c>
      <c r="X64" s="212">
        <f>X58+X53+X47+X41+X35</f>
        <v>0</v>
      </c>
      <c r="Y64" s="16">
        <f>Y58+Y53+Y47+Y41+Y35</f>
        <v>0</v>
      </c>
      <c r="Z64" s="212"/>
      <c r="AA64">
        <f>SUM(P64:Y64)</f>
        <v>288</v>
      </c>
      <c r="AB64" s="327">
        <f>AA64/36</f>
        <v>8</v>
      </c>
      <c r="AD64" t="s">
        <v>111</v>
      </c>
    </row>
    <row r="65" spans="1:28" ht="25.9" customHeight="1" thickBot="1">
      <c r="A65" s="583" t="s">
        <v>70</v>
      </c>
      <c r="B65" s="583"/>
      <c r="C65" s="583"/>
      <c r="D65" s="583"/>
      <c r="E65" s="583"/>
      <c r="F65" s="583"/>
      <c r="G65" s="583"/>
      <c r="H65" s="583"/>
      <c r="I65" s="583"/>
      <c r="J65" s="583"/>
      <c r="K65" s="583"/>
      <c r="L65" s="584" t="s">
        <v>34</v>
      </c>
      <c r="M65" s="584"/>
      <c r="N65" s="272"/>
      <c r="O65" s="272"/>
      <c r="P65" s="28">
        <f>P36+P42+P48+P54+P59</f>
        <v>0</v>
      </c>
      <c r="Q65" s="27">
        <f>SUM(Q36+Q59+Q54+Q48+Q42)</f>
        <v>0</v>
      </c>
      <c r="R65" s="175">
        <f>SUM(R36+R59+R54+R48+R42)</f>
        <v>0</v>
      </c>
      <c r="S65" s="27">
        <f>SUM(S36,S42,S48,S59)</f>
        <v>60</v>
      </c>
      <c r="T65" s="175">
        <f>SUM(T36,T42,T48,T59,T54)</f>
        <v>36</v>
      </c>
      <c r="U65" s="27">
        <f>SUM(U36+U42+U48+U59+U54)</f>
        <v>152</v>
      </c>
      <c r="V65" s="175">
        <f>SUM(V36+V42+V59+V54+V48)</f>
        <v>108</v>
      </c>
      <c r="W65" s="27">
        <f>SUM(W36+W42+W48+W59+W54)</f>
        <v>150</v>
      </c>
      <c r="X65" s="175">
        <f>SUM(X36+X48+X59+X54+X42)</f>
        <v>36</v>
      </c>
      <c r="Y65" s="27">
        <f>SUM(Y36+Y48+Y54+Y59+Y42)</f>
        <v>106</v>
      </c>
      <c r="Z65" s="175">
        <v>144</v>
      </c>
      <c r="AA65">
        <f>SUM(P65:Z65)</f>
        <v>792</v>
      </c>
      <c r="AB65" s="327">
        <f>AA65/36</f>
        <v>22</v>
      </c>
    </row>
    <row r="66" spans="1:28" ht="16.149999999999999" customHeight="1" thickBot="1">
      <c r="A66" s="573" t="s">
        <v>69</v>
      </c>
      <c r="B66" s="573"/>
      <c r="C66" s="573"/>
      <c r="D66" s="573"/>
      <c r="E66" s="573"/>
      <c r="F66" s="573"/>
      <c r="G66" s="573"/>
      <c r="H66" s="573"/>
      <c r="I66" s="573"/>
      <c r="J66" s="573"/>
      <c r="K66" s="573"/>
      <c r="L66" s="571" t="s">
        <v>95</v>
      </c>
      <c r="M66" s="572"/>
      <c r="N66" s="271"/>
      <c r="O66" s="271"/>
      <c r="P66" s="6">
        <v>2</v>
      </c>
      <c r="Q66" s="114">
        <v>3</v>
      </c>
      <c r="R66" s="213"/>
      <c r="S66" s="114">
        <v>2</v>
      </c>
      <c r="T66" s="213"/>
      <c r="U66" s="114">
        <v>2</v>
      </c>
      <c r="V66" s="213"/>
      <c r="W66" s="114">
        <v>2</v>
      </c>
      <c r="X66" s="213"/>
      <c r="Y66" s="114">
        <v>2</v>
      </c>
      <c r="Z66" s="213"/>
    </row>
    <row r="67" spans="1:28" ht="16.149999999999999" customHeight="1" thickBot="1">
      <c r="A67" s="273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574" t="s">
        <v>96</v>
      </c>
      <c r="M67" s="575"/>
      <c r="N67" s="275"/>
      <c r="O67" s="276"/>
      <c r="P67" s="100">
        <v>3</v>
      </c>
      <c r="Q67" s="315">
        <v>7</v>
      </c>
      <c r="R67" s="316"/>
      <c r="S67" s="315">
        <v>4</v>
      </c>
      <c r="T67" s="316"/>
      <c r="U67" s="315">
        <v>6</v>
      </c>
      <c r="V67" s="316"/>
      <c r="W67" s="315">
        <v>6</v>
      </c>
      <c r="X67" s="316"/>
      <c r="Y67" s="317">
        <v>4</v>
      </c>
      <c r="Z67" s="213"/>
    </row>
    <row r="68" spans="1:28" ht="15.75" thickBo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576" t="s">
        <v>84</v>
      </c>
      <c r="M68" s="577"/>
      <c r="N68" s="280"/>
      <c r="O68" s="280"/>
      <c r="P68" s="277"/>
      <c r="Q68" s="214"/>
      <c r="R68" s="215"/>
      <c r="S68" s="214"/>
      <c r="T68" s="216"/>
      <c r="U68" s="214"/>
      <c r="V68" s="216"/>
      <c r="W68" s="214"/>
      <c r="X68" s="215"/>
      <c r="Y68" s="214">
        <v>3</v>
      </c>
      <c r="Z68" s="215"/>
    </row>
    <row r="69" spans="1:28" ht="15.75" thickBo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578" t="s">
        <v>97</v>
      </c>
      <c r="M69" s="579"/>
      <c r="N69" s="278"/>
      <c r="O69" s="278"/>
      <c r="P69" s="279">
        <v>0</v>
      </c>
      <c r="Q69" s="217">
        <v>2</v>
      </c>
      <c r="R69" s="189"/>
      <c r="S69" s="39">
        <v>1</v>
      </c>
      <c r="T69" s="183"/>
      <c r="U69" s="218">
        <v>4</v>
      </c>
      <c r="V69" s="183"/>
      <c r="W69" s="39">
        <v>2</v>
      </c>
      <c r="X69" s="183"/>
      <c r="Y69" s="39">
        <v>2</v>
      </c>
      <c r="Z69" s="314">
        <v>1</v>
      </c>
    </row>
  </sheetData>
  <mergeCells count="264">
    <mergeCell ref="F41:H41"/>
    <mergeCell ref="C46:E46"/>
    <mergeCell ref="C52:E52"/>
    <mergeCell ref="AI55:AI56"/>
    <mergeCell ref="AJ55:AJ56"/>
    <mergeCell ref="AI29:AI30"/>
    <mergeCell ref="AJ29:AJ30"/>
    <mergeCell ref="AI31:AI32"/>
    <mergeCell ref="AJ31:AJ32"/>
    <mergeCell ref="AI37:AI38"/>
    <mergeCell ref="AJ37:AJ38"/>
    <mergeCell ref="AI43:AI44"/>
    <mergeCell ref="AJ43:AJ44"/>
    <mergeCell ref="AJ49:AJ50"/>
    <mergeCell ref="N43:N44"/>
    <mergeCell ref="AH37:AH38"/>
    <mergeCell ref="AC31:AC32"/>
    <mergeCell ref="AD31:AD32"/>
    <mergeCell ref="AE31:AE32"/>
    <mergeCell ref="AF31:AF32"/>
    <mergeCell ref="T31:T32"/>
    <mergeCell ref="U31:U32"/>
    <mergeCell ref="V31:V32"/>
    <mergeCell ref="AA31:AA32"/>
    <mergeCell ref="L66:M66"/>
    <mergeCell ref="A66:K66"/>
    <mergeCell ref="L67:M67"/>
    <mergeCell ref="L68:M68"/>
    <mergeCell ref="L69:M69"/>
    <mergeCell ref="AF29:AF30"/>
    <mergeCell ref="A63:K63"/>
    <mergeCell ref="L63:M63"/>
    <mergeCell ref="L64:M64"/>
    <mergeCell ref="A64:K64"/>
    <mergeCell ref="L65:M65"/>
    <mergeCell ref="A65:K65"/>
    <mergeCell ref="AC37:AC38"/>
    <mergeCell ref="AD37:AD38"/>
    <mergeCell ref="AE37:AE38"/>
    <mergeCell ref="AF37:AF38"/>
    <mergeCell ref="AC43:AC44"/>
    <mergeCell ref="AD43:AD44"/>
    <mergeCell ref="AE43:AE44"/>
    <mergeCell ref="AF43:AF44"/>
    <mergeCell ref="A31:A32"/>
    <mergeCell ref="B31:B32"/>
    <mergeCell ref="C31:E32"/>
    <mergeCell ref="F31:H32"/>
    <mergeCell ref="N4:O4"/>
    <mergeCell ref="P4:Q4"/>
    <mergeCell ref="A2:A7"/>
    <mergeCell ref="B2:B7"/>
    <mergeCell ref="C2:J3"/>
    <mergeCell ref="K2:K7"/>
    <mergeCell ref="L2:L7"/>
    <mergeCell ref="M2:M7"/>
    <mergeCell ref="AA2:AH3"/>
    <mergeCell ref="N2:Z3"/>
    <mergeCell ref="C4:E7"/>
    <mergeCell ref="A1:AH1"/>
    <mergeCell ref="C9:E9"/>
    <mergeCell ref="C10:E10"/>
    <mergeCell ref="F10:H10"/>
    <mergeCell ref="C11:E11"/>
    <mergeCell ref="C14:E14"/>
    <mergeCell ref="C16:E16"/>
    <mergeCell ref="F16:H16"/>
    <mergeCell ref="S4:U4"/>
    <mergeCell ref="W4:Z4"/>
    <mergeCell ref="Q5:R5"/>
    <mergeCell ref="S5:T5"/>
    <mergeCell ref="U5:V5"/>
    <mergeCell ref="W5:X5"/>
    <mergeCell ref="Y5:Z5"/>
    <mergeCell ref="F4:H7"/>
    <mergeCell ref="C8:E8"/>
    <mergeCell ref="F8:H8"/>
    <mergeCell ref="I4:J4"/>
    <mergeCell ref="I5:I7"/>
    <mergeCell ref="J5:J7"/>
    <mergeCell ref="C12:E12"/>
    <mergeCell ref="AA4:AA7"/>
    <mergeCell ref="AB4:AH6"/>
    <mergeCell ref="A29:A30"/>
    <mergeCell ref="B29:B30"/>
    <mergeCell ref="W29:W30"/>
    <mergeCell ref="X29:X30"/>
    <mergeCell ref="Y29:Y30"/>
    <mergeCell ref="Z29:Z30"/>
    <mergeCell ref="AB29:AB30"/>
    <mergeCell ref="AG29:AG30"/>
    <mergeCell ref="AH29:AH30"/>
    <mergeCell ref="Q29:Q30"/>
    <mergeCell ref="R29:R30"/>
    <mergeCell ref="S29:S30"/>
    <mergeCell ref="T29:T30"/>
    <mergeCell ref="U29:U30"/>
    <mergeCell ref="V29:V30"/>
    <mergeCell ref="N29:N30"/>
    <mergeCell ref="O29:O30"/>
    <mergeCell ref="P29:P30"/>
    <mergeCell ref="AC29:AC30"/>
    <mergeCell ref="AD29:AD30"/>
    <mergeCell ref="AE29:AE30"/>
    <mergeCell ref="Z31:Z32"/>
    <mergeCell ref="W43:W44"/>
    <mergeCell ref="X43:X44"/>
    <mergeCell ref="Y43:Y44"/>
    <mergeCell ref="Z43:Z44"/>
    <mergeCell ref="O43:O44"/>
    <mergeCell ref="P43:P44"/>
    <mergeCell ref="Q43:Q44"/>
    <mergeCell ref="R43:R44"/>
    <mergeCell ref="S43:S44"/>
    <mergeCell ref="T43:T44"/>
    <mergeCell ref="A43:A44"/>
    <mergeCell ref="B43:B44"/>
    <mergeCell ref="C43:E44"/>
    <mergeCell ref="F43:H44"/>
    <mergeCell ref="U37:U38"/>
    <mergeCell ref="J37:J38"/>
    <mergeCell ref="AA37:AA38"/>
    <mergeCell ref="AB37:AB38"/>
    <mergeCell ref="AG37:AG38"/>
    <mergeCell ref="N37:N38"/>
    <mergeCell ref="A37:A38"/>
    <mergeCell ref="B37:B38"/>
    <mergeCell ref="C37:E38"/>
    <mergeCell ref="F37:H38"/>
    <mergeCell ref="F39:H39"/>
    <mergeCell ref="C39:E39"/>
    <mergeCell ref="U43:U44"/>
    <mergeCell ref="V37:V38"/>
    <mergeCell ref="W37:W38"/>
    <mergeCell ref="V43:V44"/>
    <mergeCell ref="AA43:AA44"/>
    <mergeCell ref="J43:J44"/>
    <mergeCell ref="X37:X38"/>
    <mergeCell ref="AB43:AB44"/>
    <mergeCell ref="C45:E45"/>
    <mergeCell ref="F46:H46"/>
    <mergeCell ref="N55:N56"/>
    <mergeCell ref="O55:O56"/>
    <mergeCell ref="P55:P56"/>
    <mergeCell ref="C55:E56"/>
    <mergeCell ref="F55:H56"/>
    <mergeCell ref="J55:J56"/>
    <mergeCell ref="AA55:AA56"/>
    <mergeCell ref="Z49:Z50"/>
    <mergeCell ref="R49:R50"/>
    <mergeCell ref="S49:S50"/>
    <mergeCell ref="T49:T50"/>
    <mergeCell ref="U49:U50"/>
    <mergeCell ref="V49:V50"/>
    <mergeCell ref="W49:W50"/>
    <mergeCell ref="X49:X50"/>
    <mergeCell ref="Y49:Y50"/>
    <mergeCell ref="AG55:AG56"/>
    <mergeCell ref="AH55:AH56"/>
    <mergeCell ref="AE55:AE56"/>
    <mergeCell ref="AF55:AF56"/>
    <mergeCell ref="A55:A56"/>
    <mergeCell ref="B55:B56"/>
    <mergeCell ref="W55:W56"/>
    <mergeCell ref="X55:X56"/>
    <mergeCell ref="Y55:Y56"/>
    <mergeCell ref="Z55:Z56"/>
    <mergeCell ref="AC55:AC56"/>
    <mergeCell ref="AD55:AD56"/>
    <mergeCell ref="Q55:Q56"/>
    <mergeCell ref="R55:R56"/>
    <mergeCell ref="S55:S56"/>
    <mergeCell ref="T55:T56"/>
    <mergeCell ref="U55:U56"/>
    <mergeCell ref="V55:V56"/>
    <mergeCell ref="AB55:AB56"/>
    <mergeCell ref="C34:E34"/>
    <mergeCell ref="C28:E28"/>
    <mergeCell ref="J29:J30"/>
    <mergeCell ref="C40:E40"/>
    <mergeCell ref="Y37:Y38"/>
    <mergeCell ref="Z37:Z38"/>
    <mergeCell ref="O37:O38"/>
    <mergeCell ref="P37:P38"/>
    <mergeCell ref="Q37:Q38"/>
    <mergeCell ref="R37:R38"/>
    <mergeCell ref="S37:S38"/>
    <mergeCell ref="T37:T38"/>
    <mergeCell ref="F33:H33"/>
    <mergeCell ref="F34:H34"/>
    <mergeCell ref="Q31:Q32"/>
    <mergeCell ref="R31:R32"/>
    <mergeCell ref="S31:S32"/>
    <mergeCell ref="N31:N32"/>
    <mergeCell ref="O31:O32"/>
    <mergeCell ref="P31:P32"/>
    <mergeCell ref="J31:J32"/>
    <mergeCell ref="W31:W32"/>
    <mergeCell ref="X31:X32"/>
    <mergeCell ref="Y31:Y32"/>
    <mergeCell ref="C58:E58"/>
    <mergeCell ref="F58:H58"/>
    <mergeCell ref="C59:E59"/>
    <mergeCell ref="F59:H59"/>
    <mergeCell ref="C19:E19"/>
    <mergeCell ref="C20:E20"/>
    <mergeCell ref="F20:H20"/>
    <mergeCell ref="C21:E21"/>
    <mergeCell ref="F21:H21"/>
    <mergeCell ref="F25:H25"/>
    <mergeCell ref="C25:E25"/>
    <mergeCell ref="F19:H19"/>
    <mergeCell ref="F22:H22"/>
    <mergeCell ref="F23:H23"/>
    <mergeCell ref="C33:E33"/>
    <mergeCell ref="F40:H40"/>
    <mergeCell ref="C57:E57"/>
    <mergeCell ref="F57:H57"/>
    <mergeCell ref="C51:E51"/>
    <mergeCell ref="F52:H52"/>
    <mergeCell ref="F53:H53"/>
    <mergeCell ref="F54:H54"/>
    <mergeCell ref="F35:H35"/>
    <mergeCell ref="F36:H36"/>
    <mergeCell ref="F17:H17"/>
    <mergeCell ref="F18:H18"/>
    <mergeCell ref="C26:E26"/>
    <mergeCell ref="F26:H26"/>
    <mergeCell ref="C29:E30"/>
    <mergeCell ref="F29:H30"/>
    <mergeCell ref="C22:E22"/>
    <mergeCell ref="C23:E23"/>
    <mergeCell ref="C17:E17"/>
    <mergeCell ref="C18:E18"/>
    <mergeCell ref="C24:E24"/>
    <mergeCell ref="F24:H24"/>
    <mergeCell ref="C27:E27"/>
    <mergeCell ref="A49:A50"/>
    <mergeCell ref="B49:B50"/>
    <mergeCell ref="C49:E50"/>
    <mergeCell ref="F49:H50"/>
    <mergeCell ref="J49:J50"/>
    <mergeCell ref="N49:N50"/>
    <mergeCell ref="O49:O50"/>
    <mergeCell ref="P49:P50"/>
    <mergeCell ref="Q49:Q50"/>
    <mergeCell ref="AI2:AJ4"/>
    <mergeCell ref="AJ5:AJ7"/>
    <mergeCell ref="AI5:AI7"/>
    <mergeCell ref="AA49:AA50"/>
    <mergeCell ref="AB49:AB50"/>
    <mergeCell ref="AC49:AC50"/>
    <mergeCell ref="AD49:AD50"/>
    <mergeCell ref="AE49:AE50"/>
    <mergeCell ref="AF49:AF50"/>
    <mergeCell ref="AG49:AG50"/>
    <mergeCell ref="AH49:AH50"/>
    <mergeCell ref="AI49:AI50"/>
    <mergeCell ref="AA29:AA30"/>
    <mergeCell ref="AB31:AB32"/>
    <mergeCell ref="AG31:AG32"/>
    <mergeCell ref="AH31:AH32"/>
    <mergeCell ref="AG43:AG44"/>
    <mergeCell ref="AH43:AH44"/>
  </mergeCells>
  <pageMargins left="0.31496062992125984" right="0.31496062992125984" top="0.35433070866141736" bottom="0.35433070866141736" header="0.31496062992125984" footer="0.31496062992125984"/>
  <pageSetup paperSize="9" scale="5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topLeftCell="A52" zoomScale="70" zoomScaleNormal="70" workbookViewId="0">
      <selection activeCell="F62" sqref="F62"/>
    </sheetView>
  </sheetViews>
  <sheetFormatPr defaultRowHeight="15"/>
  <cols>
    <col min="1" max="1" width="12" customWidth="1"/>
    <col min="2" max="2" width="30.7109375" customWidth="1"/>
    <col min="3" max="3" width="14.28515625" customWidth="1"/>
    <col min="4" max="5" width="11.28515625" bestFit="1" customWidth="1"/>
  </cols>
  <sheetData>
    <row r="1" spans="1:5" ht="36" customHeight="1" thickBot="1">
      <c r="A1" s="466" t="s">
        <v>133</v>
      </c>
      <c r="B1" s="466"/>
      <c r="C1" s="466"/>
    </row>
    <row r="2" spans="1:5" ht="14.45" customHeight="1">
      <c r="A2" s="467" t="s">
        <v>0</v>
      </c>
      <c r="B2" s="470" t="s">
        <v>85</v>
      </c>
      <c r="C2" s="476" t="s">
        <v>87</v>
      </c>
      <c r="D2" s="427" t="s">
        <v>112</v>
      </c>
      <c r="E2" s="428"/>
    </row>
    <row r="3" spans="1:5" ht="15" customHeight="1">
      <c r="A3" s="468"/>
      <c r="B3" s="471"/>
      <c r="C3" s="477"/>
      <c r="D3" s="429"/>
      <c r="E3" s="430"/>
    </row>
    <row r="4" spans="1:5" ht="20.45" customHeight="1" thickBot="1">
      <c r="A4" s="468"/>
      <c r="B4" s="472"/>
      <c r="C4" s="570"/>
      <c r="D4" s="431"/>
      <c r="E4" s="432"/>
    </row>
    <row r="5" spans="1:5">
      <c r="A5" s="468"/>
      <c r="B5" s="472"/>
      <c r="C5" s="477"/>
      <c r="D5" s="416" t="s">
        <v>147</v>
      </c>
      <c r="E5" s="416" t="s">
        <v>148</v>
      </c>
    </row>
    <row r="6" spans="1:5">
      <c r="A6" s="468"/>
      <c r="B6" s="472"/>
      <c r="C6" s="477"/>
      <c r="D6" s="417"/>
      <c r="E6" s="417"/>
    </row>
    <row r="7" spans="1:5" ht="97.9" customHeight="1" thickBot="1">
      <c r="A7" s="469"/>
      <c r="B7" s="473"/>
      <c r="C7" s="478"/>
      <c r="D7" s="418"/>
      <c r="E7" s="418"/>
    </row>
    <row r="8" spans="1:5" ht="15.75" thickBot="1">
      <c r="A8" s="2">
        <v>1</v>
      </c>
      <c r="B8" s="346">
        <v>2</v>
      </c>
      <c r="C8" s="124">
        <v>7</v>
      </c>
      <c r="D8" s="284">
        <v>31</v>
      </c>
      <c r="E8" s="300">
        <v>32</v>
      </c>
    </row>
    <row r="9" spans="1:5" ht="32.25" thickBot="1">
      <c r="A9" s="120" t="s">
        <v>72</v>
      </c>
      <c r="B9" s="120" t="s">
        <v>73</v>
      </c>
      <c r="C9" s="129" t="e">
        <f>SUM(C10,C16,C29,C60)</f>
        <v>#REF!</v>
      </c>
      <c r="D9" s="292">
        <f>SUM(D10,D16,D29,D60)</f>
        <v>2975</v>
      </c>
      <c r="E9" s="292">
        <f>SUM(E10,E16,E29)</f>
        <v>1273</v>
      </c>
    </row>
    <row r="10" spans="1:5" ht="15.75" thickBot="1">
      <c r="A10" s="23" t="s">
        <v>46</v>
      </c>
      <c r="B10" s="24" t="s">
        <v>47</v>
      </c>
      <c r="C10" s="134">
        <f t="shared" ref="C10" si="0">SUM(C11:C15)</f>
        <v>487</v>
      </c>
      <c r="D10" s="293">
        <f t="shared" ref="D10:E10" si="1">SUM(D11:D15)</f>
        <v>487</v>
      </c>
      <c r="E10" s="293">
        <f t="shared" si="1"/>
        <v>0</v>
      </c>
    </row>
    <row r="11" spans="1:5" ht="15.75" thickBot="1">
      <c r="A11" s="17" t="s">
        <v>48</v>
      </c>
      <c r="B11" s="18" t="s">
        <v>53</v>
      </c>
      <c r="C11" s="124">
        <v>78</v>
      </c>
      <c r="D11" s="294">
        <v>78</v>
      </c>
      <c r="E11" s="305">
        <v>0</v>
      </c>
    </row>
    <row r="12" spans="1:5" ht="26.25" thickBot="1">
      <c r="A12" s="17" t="s">
        <v>49</v>
      </c>
      <c r="B12" s="19" t="s">
        <v>54</v>
      </c>
      <c r="C12" s="142">
        <v>146</v>
      </c>
      <c r="D12" s="294">
        <v>146</v>
      </c>
      <c r="E12" s="305">
        <v>0</v>
      </c>
    </row>
    <row r="13" spans="1:5" ht="15.75" thickBot="1">
      <c r="A13" s="17" t="s">
        <v>50</v>
      </c>
      <c r="B13" s="19" t="s">
        <v>27</v>
      </c>
      <c r="C13" s="146">
        <v>78</v>
      </c>
      <c r="D13" s="294">
        <v>78</v>
      </c>
      <c r="E13" s="305">
        <v>0</v>
      </c>
    </row>
    <row r="14" spans="1:5" ht="15.75" thickBot="1">
      <c r="A14" s="17" t="s">
        <v>51</v>
      </c>
      <c r="B14" s="19" t="s">
        <v>15</v>
      </c>
      <c r="C14" s="124">
        <v>146</v>
      </c>
      <c r="D14" s="294">
        <v>146</v>
      </c>
      <c r="E14" s="305">
        <v>0</v>
      </c>
    </row>
    <row r="15" spans="1:5" ht="15.75" thickBot="1">
      <c r="A15" s="17" t="s">
        <v>52</v>
      </c>
      <c r="B15" s="20" t="s">
        <v>55</v>
      </c>
      <c r="C15" s="149">
        <v>39</v>
      </c>
      <c r="D15" s="294">
        <v>39</v>
      </c>
      <c r="E15" s="305">
        <v>0</v>
      </c>
    </row>
    <row r="16" spans="1:5" ht="15.75" thickBot="1">
      <c r="A16" s="21" t="s">
        <v>18</v>
      </c>
      <c r="B16" s="58" t="s">
        <v>19</v>
      </c>
      <c r="C16" s="345">
        <f>SUM(C17:C28)</f>
        <v>847</v>
      </c>
      <c r="D16" s="293">
        <f>SUM(D17:D28)</f>
        <v>490</v>
      </c>
      <c r="E16" s="293">
        <f>SUM(E17:E28)</f>
        <v>357</v>
      </c>
    </row>
    <row r="17" spans="1:5" ht="15.75" thickBot="1">
      <c r="A17" s="30" t="s">
        <v>20</v>
      </c>
      <c r="B17" s="328" t="s">
        <v>60</v>
      </c>
      <c r="C17" s="155">
        <v>88</v>
      </c>
      <c r="D17" s="294">
        <v>88</v>
      </c>
      <c r="E17" s="305">
        <v>0</v>
      </c>
    </row>
    <row r="18" spans="1:5" ht="15.75" thickBot="1">
      <c r="A18" s="30" t="s">
        <v>21</v>
      </c>
      <c r="B18" s="328" t="s">
        <v>61</v>
      </c>
      <c r="C18" s="155">
        <v>88</v>
      </c>
      <c r="D18" s="294">
        <v>88</v>
      </c>
      <c r="E18" s="305">
        <v>0</v>
      </c>
    </row>
    <row r="19" spans="1:5" ht="26.25" thickBot="1">
      <c r="A19" s="31" t="s">
        <v>22</v>
      </c>
      <c r="B19" s="329" t="s">
        <v>62</v>
      </c>
      <c r="C19" s="158">
        <v>82</v>
      </c>
      <c r="D19" s="294">
        <v>30</v>
      </c>
      <c r="E19" s="305">
        <v>52</v>
      </c>
    </row>
    <row r="20" spans="1:5" ht="39" thickBot="1">
      <c r="A20" s="31" t="s">
        <v>23</v>
      </c>
      <c r="B20" s="329" t="s">
        <v>63</v>
      </c>
      <c r="C20" s="158">
        <v>50</v>
      </c>
      <c r="D20" s="294">
        <v>50</v>
      </c>
      <c r="E20" s="305">
        <v>0</v>
      </c>
    </row>
    <row r="21" spans="1:5" ht="27" thickBot="1">
      <c r="A21" s="31" t="s">
        <v>24</v>
      </c>
      <c r="B21" s="330" t="s">
        <v>64</v>
      </c>
      <c r="C21" s="163">
        <v>78</v>
      </c>
      <c r="D21" s="294">
        <v>78</v>
      </c>
      <c r="E21" s="305">
        <v>0</v>
      </c>
    </row>
    <row r="22" spans="1:5" ht="39" thickBot="1">
      <c r="A22" s="31" t="s">
        <v>25</v>
      </c>
      <c r="B22" s="329" t="s">
        <v>65</v>
      </c>
      <c r="C22" s="158">
        <v>106</v>
      </c>
      <c r="D22" s="294">
        <v>30</v>
      </c>
      <c r="E22" s="305">
        <v>76</v>
      </c>
    </row>
    <row r="23" spans="1:5" ht="39.75" thickBot="1">
      <c r="A23" s="31" t="s">
        <v>26</v>
      </c>
      <c r="B23" s="330" t="s">
        <v>113</v>
      </c>
      <c r="C23" s="158">
        <v>78</v>
      </c>
      <c r="D23" s="294">
        <v>32</v>
      </c>
      <c r="E23" s="305">
        <v>46</v>
      </c>
    </row>
    <row r="24" spans="1:5" ht="27" thickBot="1">
      <c r="A24" s="31" t="s">
        <v>109</v>
      </c>
      <c r="B24" s="330" t="s">
        <v>114</v>
      </c>
      <c r="C24" s="281">
        <v>94</v>
      </c>
      <c r="D24" s="295">
        <v>94</v>
      </c>
      <c r="E24" s="306">
        <v>0</v>
      </c>
    </row>
    <row r="25" spans="1:5" ht="26.25" thickBot="1">
      <c r="A25" s="31" t="s">
        <v>58</v>
      </c>
      <c r="B25" s="109" t="s">
        <v>115</v>
      </c>
      <c r="C25" s="172">
        <v>32</v>
      </c>
      <c r="D25" s="294">
        <v>0</v>
      </c>
      <c r="E25" s="305">
        <v>32</v>
      </c>
    </row>
    <row r="26" spans="1:5" ht="15.75" thickBot="1">
      <c r="A26" s="31" t="s">
        <v>59</v>
      </c>
      <c r="B26" s="109" t="s">
        <v>83</v>
      </c>
      <c r="C26" s="221">
        <v>56</v>
      </c>
      <c r="D26" s="294">
        <v>0</v>
      </c>
      <c r="E26" s="305">
        <v>56</v>
      </c>
    </row>
    <row r="27" spans="1:5" ht="26.25" thickBot="1">
      <c r="A27" s="108" t="s">
        <v>76</v>
      </c>
      <c r="B27" s="37" t="s">
        <v>82</v>
      </c>
      <c r="C27" s="172">
        <v>56</v>
      </c>
      <c r="D27" s="294">
        <v>0</v>
      </c>
      <c r="E27" s="305">
        <v>56</v>
      </c>
    </row>
    <row r="28" spans="1:5" ht="26.25" thickBot="1">
      <c r="A28" s="106" t="s">
        <v>81</v>
      </c>
      <c r="B28" s="107" t="s">
        <v>77</v>
      </c>
      <c r="C28" s="169">
        <v>39</v>
      </c>
      <c r="D28" s="294">
        <v>0</v>
      </c>
      <c r="E28" s="305">
        <v>39</v>
      </c>
    </row>
    <row r="29" spans="1:5" ht="15.75" thickBot="1">
      <c r="A29" s="561" t="s">
        <v>16</v>
      </c>
      <c r="B29" s="561" t="s">
        <v>17</v>
      </c>
      <c r="C29" s="134" t="e">
        <f>SUM(C31,C37,C43,C49,C55)</f>
        <v>#REF!</v>
      </c>
      <c r="D29" s="594">
        <f>SUM(D31,D37,D43,D55,D49)</f>
        <v>1854</v>
      </c>
      <c r="E29" s="594">
        <f>SUM(E31,E37,E43,E55,E49)</f>
        <v>916</v>
      </c>
    </row>
    <row r="30" spans="1:5" ht="15.75" thickBot="1">
      <c r="A30" s="562"/>
      <c r="B30" s="562"/>
      <c r="C30" s="134" t="e">
        <f>#REF!+#REF!</f>
        <v>#REF!</v>
      </c>
      <c r="D30" s="594"/>
      <c r="E30" s="594"/>
    </row>
    <row r="31" spans="1:5" ht="31.9" customHeight="1" thickBot="1">
      <c r="A31" s="499" t="s">
        <v>28</v>
      </c>
      <c r="B31" s="585" t="s">
        <v>116</v>
      </c>
      <c r="C31" s="65" t="e">
        <f>SUM(C32:C36)</f>
        <v>#REF!</v>
      </c>
      <c r="D31" s="494">
        <v>1116</v>
      </c>
      <c r="E31" s="494">
        <f>SUM(E33:E36)</f>
        <v>490</v>
      </c>
    </row>
    <row r="32" spans="1:5" ht="22.9" customHeight="1" thickBot="1">
      <c r="A32" s="500"/>
      <c r="B32" s="586"/>
      <c r="C32" s="65" t="e">
        <f>SUM(#REF!)</f>
        <v>#REF!</v>
      </c>
      <c r="D32" s="494"/>
      <c r="E32" s="494"/>
    </row>
    <row r="33" spans="1:6" ht="69.599999999999994" customHeight="1" thickBot="1">
      <c r="A33" s="320" t="s">
        <v>29</v>
      </c>
      <c r="B33" s="321" t="s">
        <v>118</v>
      </c>
      <c r="C33" s="64">
        <v>964</v>
      </c>
      <c r="D33" s="294">
        <v>628</v>
      </c>
      <c r="E33" s="305">
        <v>336</v>
      </c>
      <c r="F33">
        <v>48</v>
      </c>
    </row>
    <row r="34" spans="1:6" ht="75.75" thickBot="1">
      <c r="A34" s="35" t="s">
        <v>30</v>
      </c>
      <c r="B34" s="322" t="s">
        <v>119</v>
      </c>
      <c r="C34" s="64">
        <v>194</v>
      </c>
      <c r="D34" s="294">
        <v>164</v>
      </c>
      <c r="E34" s="305">
        <v>30</v>
      </c>
      <c r="F34">
        <v>6</v>
      </c>
    </row>
    <row r="35" spans="1:6" ht="15.75" thickBot="1">
      <c r="A35" s="68" t="s">
        <v>31</v>
      </c>
      <c r="B35" s="69" t="s">
        <v>32</v>
      </c>
      <c r="C35" s="63">
        <v>114</v>
      </c>
      <c r="D35" s="294">
        <v>68</v>
      </c>
      <c r="E35" s="305">
        <v>46</v>
      </c>
      <c r="F35">
        <v>46</v>
      </c>
    </row>
    <row r="36" spans="1:6" ht="15.75" thickBot="1">
      <c r="A36" s="9" t="s">
        <v>33</v>
      </c>
      <c r="B36" s="14" t="s">
        <v>34</v>
      </c>
      <c r="C36" s="66">
        <v>316</v>
      </c>
      <c r="D36" s="294">
        <v>238</v>
      </c>
      <c r="E36" s="305">
        <v>78</v>
      </c>
      <c r="F36">
        <v>54</v>
      </c>
    </row>
    <row r="37" spans="1:6" ht="25.9" customHeight="1" thickBot="1">
      <c r="A37" s="499" t="s">
        <v>35</v>
      </c>
      <c r="B37" s="499" t="s">
        <v>117</v>
      </c>
      <c r="C37" s="181" t="e">
        <f>SUM(C38:C42)</f>
        <v>#REF!</v>
      </c>
      <c r="D37" s="494">
        <v>178</v>
      </c>
      <c r="E37" s="494">
        <f>SUM(E39:E42)</f>
        <v>84</v>
      </c>
    </row>
    <row r="38" spans="1:6" ht="27" customHeight="1" thickBot="1">
      <c r="A38" s="500"/>
      <c r="B38" s="500"/>
      <c r="C38" s="181" t="e">
        <f>SUM(#REF!)</f>
        <v>#REF!</v>
      </c>
      <c r="D38" s="494"/>
      <c r="E38" s="494"/>
    </row>
    <row r="39" spans="1:6" ht="45.75" thickBot="1">
      <c r="A39" s="7" t="s">
        <v>36</v>
      </c>
      <c r="B39" s="322" t="s">
        <v>120</v>
      </c>
      <c r="C39" s="163">
        <v>78</v>
      </c>
      <c r="D39" s="294">
        <v>32</v>
      </c>
      <c r="E39" s="305">
        <v>46</v>
      </c>
      <c r="F39">
        <v>12</v>
      </c>
    </row>
    <row r="40" spans="1:6" ht="60.75" thickBot="1">
      <c r="A40" s="7" t="s">
        <v>110</v>
      </c>
      <c r="B40" s="322" t="s">
        <v>121</v>
      </c>
      <c r="C40" s="163">
        <v>98</v>
      </c>
      <c r="D40" s="294">
        <v>60</v>
      </c>
      <c r="E40" s="305">
        <v>38</v>
      </c>
      <c r="F40">
        <v>24</v>
      </c>
    </row>
    <row r="41" spans="1:6" ht="15.75" thickBot="1">
      <c r="A41" s="9" t="s">
        <v>37</v>
      </c>
      <c r="B41" s="14" t="s">
        <v>32</v>
      </c>
      <c r="C41" s="158">
        <v>30</v>
      </c>
      <c r="D41" s="294">
        <v>30</v>
      </c>
      <c r="E41" s="305">
        <v>0</v>
      </c>
    </row>
    <row r="42" spans="1:6" ht="15.75" thickBot="1">
      <c r="A42" s="9" t="s">
        <v>38</v>
      </c>
      <c r="B42" s="14" t="s">
        <v>34</v>
      </c>
      <c r="C42" s="158">
        <v>38</v>
      </c>
      <c r="D42" s="294">
        <v>38</v>
      </c>
      <c r="E42" s="305">
        <v>0</v>
      </c>
    </row>
    <row r="43" spans="1:6" ht="29.45" customHeight="1" thickBot="1">
      <c r="A43" s="497" t="s">
        <v>39</v>
      </c>
      <c r="B43" s="499" t="s">
        <v>122</v>
      </c>
      <c r="C43" s="181" t="e">
        <f>SUM(C44:C48)</f>
        <v>#REF!</v>
      </c>
      <c r="D43" s="494">
        <v>376</v>
      </c>
      <c r="E43" s="494">
        <f>SUM(E45:E48)</f>
        <v>106</v>
      </c>
    </row>
    <row r="44" spans="1:6" ht="29.45" customHeight="1" thickBot="1">
      <c r="A44" s="498"/>
      <c r="B44" s="500"/>
      <c r="C44" s="181" t="e">
        <f>#REF!+#REF!</f>
        <v>#REF!</v>
      </c>
      <c r="D44" s="494"/>
      <c r="E44" s="494"/>
    </row>
    <row r="45" spans="1:6" ht="30.75" thickBot="1">
      <c r="A45" s="7" t="s">
        <v>40</v>
      </c>
      <c r="B45" s="319" t="s">
        <v>123</v>
      </c>
      <c r="C45" s="163">
        <v>78</v>
      </c>
      <c r="D45" s="294">
        <v>32</v>
      </c>
      <c r="E45" s="305">
        <v>46</v>
      </c>
    </row>
    <row r="46" spans="1:6" ht="90.75" thickBot="1">
      <c r="A46" s="35" t="s">
        <v>41</v>
      </c>
      <c r="B46" s="322" t="s">
        <v>124</v>
      </c>
      <c r="C46" s="163">
        <v>98</v>
      </c>
      <c r="D46" s="294">
        <v>68</v>
      </c>
      <c r="E46" s="305">
        <v>30</v>
      </c>
      <c r="F46">
        <v>24</v>
      </c>
    </row>
    <row r="47" spans="1:6" ht="15.75" thickBot="1">
      <c r="A47" s="9" t="s">
        <v>42</v>
      </c>
      <c r="B47" s="14" t="s">
        <v>32</v>
      </c>
      <c r="C47" s="158">
        <v>82</v>
      </c>
      <c r="D47" s="294">
        <v>82</v>
      </c>
      <c r="E47" s="305">
        <v>0</v>
      </c>
    </row>
    <row r="48" spans="1:6" ht="15.75" thickBot="1">
      <c r="A48" s="9" t="s">
        <v>43</v>
      </c>
      <c r="B48" s="14" t="s">
        <v>34</v>
      </c>
      <c r="C48" s="158">
        <v>206</v>
      </c>
      <c r="D48" s="294">
        <v>176</v>
      </c>
      <c r="E48" s="305">
        <v>30</v>
      </c>
      <c r="F48">
        <v>18</v>
      </c>
    </row>
    <row r="49" spans="1:6" ht="24.6" customHeight="1" thickBot="1">
      <c r="A49" s="497" t="s">
        <v>125</v>
      </c>
      <c r="B49" s="499" t="s">
        <v>129</v>
      </c>
      <c r="C49" s="142" t="e">
        <f>SUM(C50:C54)</f>
        <v>#REF!</v>
      </c>
      <c r="D49" s="494">
        <v>184</v>
      </c>
      <c r="E49" s="494">
        <f>SUM(E51:E54)</f>
        <v>52</v>
      </c>
    </row>
    <row r="50" spans="1:6" ht="27" customHeight="1" thickBot="1">
      <c r="A50" s="498"/>
      <c r="B50" s="500"/>
      <c r="C50" s="142" t="e">
        <f>#REF!+#REF!</f>
        <v>#REF!</v>
      </c>
      <c r="D50" s="494"/>
      <c r="E50" s="494"/>
    </row>
    <row r="51" spans="1:6" ht="26.25" thickBot="1">
      <c r="A51" s="7" t="s">
        <v>126</v>
      </c>
      <c r="B51" s="282" t="s">
        <v>130</v>
      </c>
      <c r="C51" s="190">
        <v>44</v>
      </c>
      <c r="D51" s="294">
        <v>44</v>
      </c>
      <c r="E51" s="305">
        <v>0</v>
      </c>
    </row>
    <row r="52" spans="1:6" ht="39" thickBot="1">
      <c r="A52" s="7" t="s">
        <v>131</v>
      </c>
      <c r="B52" s="326" t="s">
        <v>132</v>
      </c>
      <c r="C52" s="190">
        <v>92</v>
      </c>
      <c r="D52" s="294">
        <v>68</v>
      </c>
      <c r="E52" s="305">
        <v>24</v>
      </c>
      <c r="F52">
        <v>18</v>
      </c>
    </row>
    <row r="53" spans="1:6" ht="15.75" thickBot="1">
      <c r="A53" s="9" t="s">
        <v>127</v>
      </c>
      <c r="B53" s="14" t="s">
        <v>32</v>
      </c>
      <c r="C53" s="158">
        <v>24</v>
      </c>
      <c r="D53" s="294">
        <v>24</v>
      </c>
      <c r="E53" s="305">
        <v>0</v>
      </c>
    </row>
    <row r="54" spans="1:6" ht="15.75" thickBot="1">
      <c r="A54" s="9" t="s">
        <v>128</v>
      </c>
      <c r="B54" s="14" t="s">
        <v>34</v>
      </c>
      <c r="C54" s="158">
        <v>58</v>
      </c>
      <c r="D54" s="294">
        <v>30</v>
      </c>
      <c r="E54" s="305">
        <v>28</v>
      </c>
      <c r="F54">
        <v>18</v>
      </c>
    </row>
    <row r="55" spans="1:6" ht="28.9" customHeight="1" thickBot="1">
      <c r="A55" s="539" t="s">
        <v>138</v>
      </c>
      <c r="B55" s="541" t="s">
        <v>74</v>
      </c>
      <c r="C55" s="184" t="e">
        <f>SUM(C56:C59)</f>
        <v>#REF!</v>
      </c>
      <c r="D55" s="593">
        <f>SUM(D57:D59)</f>
        <v>0</v>
      </c>
      <c r="E55" s="593">
        <v>184</v>
      </c>
    </row>
    <row r="56" spans="1:6" ht="36.6" customHeight="1" thickBot="1">
      <c r="A56" s="540"/>
      <c r="B56" s="542"/>
      <c r="C56" s="184" t="e">
        <f>SUM(#REF!)</f>
        <v>#REF!</v>
      </c>
      <c r="D56" s="593"/>
      <c r="E56" s="593"/>
      <c r="F56">
        <v>184</v>
      </c>
    </row>
    <row r="57" spans="1:6" ht="75.75" thickBot="1">
      <c r="A57" s="72" t="s">
        <v>139</v>
      </c>
      <c r="B57" s="73" t="s">
        <v>75</v>
      </c>
      <c r="C57" s="186">
        <v>98</v>
      </c>
      <c r="D57" s="294">
        <v>0</v>
      </c>
      <c r="E57" s="305">
        <v>98</v>
      </c>
    </row>
    <row r="58" spans="1:6" ht="15.75" thickBot="1">
      <c r="A58" s="71" t="s">
        <v>140</v>
      </c>
      <c r="B58" s="69" t="s">
        <v>32</v>
      </c>
      <c r="C58" s="190">
        <v>38</v>
      </c>
      <c r="D58" s="294">
        <v>0</v>
      </c>
      <c r="E58" s="305">
        <v>38</v>
      </c>
    </row>
    <row r="59" spans="1:6" ht="15.75" thickBot="1">
      <c r="A59" s="9" t="s">
        <v>141</v>
      </c>
      <c r="B59" s="14" t="s">
        <v>34</v>
      </c>
      <c r="C59" s="195">
        <v>30</v>
      </c>
      <c r="D59" s="294">
        <v>0</v>
      </c>
      <c r="E59" s="305">
        <v>30</v>
      </c>
    </row>
    <row r="60" spans="1:6" ht="48" thickBot="1">
      <c r="A60" s="81" t="s">
        <v>66</v>
      </c>
      <c r="B60" s="82" t="s">
        <v>67</v>
      </c>
      <c r="C60" s="201">
        <v>144</v>
      </c>
      <c r="D60" s="294">
        <v>144</v>
      </c>
      <c r="E60" s="294"/>
    </row>
    <row r="61" spans="1:6" ht="32.25" thickBot="1">
      <c r="A61" s="47" t="s">
        <v>44</v>
      </c>
      <c r="B61" s="48" t="s">
        <v>45</v>
      </c>
      <c r="C61" s="201">
        <v>216</v>
      </c>
      <c r="D61" s="299"/>
      <c r="E61" s="299"/>
    </row>
    <row r="62" spans="1:6" ht="21" thickBot="1">
      <c r="A62" s="50" t="s">
        <v>71</v>
      </c>
      <c r="B62" s="51"/>
      <c r="C62" s="211" t="e">
        <f>SUM(C61,C9)</f>
        <v>#REF!</v>
      </c>
      <c r="D62" s="299"/>
      <c r="E62" s="299"/>
      <c r="F62">
        <f>SUM(F1:F61)</f>
        <v>452</v>
      </c>
    </row>
  </sheetData>
  <mergeCells count="31">
    <mergeCell ref="D55:D56"/>
    <mergeCell ref="E55:E56"/>
    <mergeCell ref="A55:A56"/>
    <mergeCell ref="B55:B56"/>
    <mergeCell ref="D49:D50"/>
    <mergeCell ref="E49:E50"/>
    <mergeCell ref="A49:A50"/>
    <mergeCell ref="B49:B50"/>
    <mergeCell ref="D43:D44"/>
    <mergeCell ref="E43:E44"/>
    <mergeCell ref="A43:A44"/>
    <mergeCell ref="B43:B44"/>
    <mergeCell ref="D37:D38"/>
    <mergeCell ref="E37:E38"/>
    <mergeCell ref="A37:A38"/>
    <mergeCell ref="B37:B38"/>
    <mergeCell ref="D31:D32"/>
    <mergeCell ref="E31:E32"/>
    <mergeCell ref="A31:A32"/>
    <mergeCell ref="B31:B32"/>
    <mergeCell ref="D29:D30"/>
    <mergeCell ref="E29:E30"/>
    <mergeCell ref="A29:A30"/>
    <mergeCell ref="B29:B30"/>
    <mergeCell ref="D5:D7"/>
    <mergeCell ref="E5:E7"/>
    <mergeCell ref="D2:E4"/>
    <mergeCell ref="A1:C1"/>
    <mergeCell ref="A2:A7"/>
    <mergeCell ref="B2:B7"/>
    <mergeCell ref="C2:C7"/>
  </mergeCells>
  <pageMargins left="0.31496062992125984" right="0.31496062992125984" top="0.35433070866141736" bottom="0.35433070866141736" header="0.31496062992125984" footer="0.31496062992125984"/>
  <pageSetup paperSize="9" scale="5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УП СОО</vt:lpstr>
      <vt:lpstr>УП 44.02.03</vt:lpstr>
      <vt:lpstr>Цифра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56456</dc:creator>
  <cp:lastModifiedBy>Владимир</cp:lastModifiedBy>
  <cp:lastPrinted>2024-03-15T11:38:43Z</cp:lastPrinted>
  <dcterms:created xsi:type="dcterms:W3CDTF">2022-05-31T06:17:57Z</dcterms:created>
  <dcterms:modified xsi:type="dcterms:W3CDTF">2025-07-10T16:45:01Z</dcterms:modified>
</cp:coreProperties>
</file>