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40" windowWidth="12120" windowHeight="7935" activeTab="1"/>
  </bookViews>
  <sheets>
    <sheet name="График учебного процесса" sheetId="10" r:id="rId1"/>
    <sheet name="ПИ" sheetId="8" r:id="rId2"/>
    <sheet name="Лист3" sheetId="11" r:id="rId3"/>
  </sheets>
  <definedNames>
    <definedName name="_xlnm.Print_Titles" localSheetId="1">ПИ!$1:$7</definedName>
  </definedNames>
  <calcPr calcId="125725"/>
</workbook>
</file>

<file path=xl/calcChain.xml><?xml version="1.0" encoding="utf-8"?>
<calcChain xmlns="http://schemas.openxmlformats.org/spreadsheetml/2006/main">
  <c r="AC366" i="8"/>
  <c r="AA366"/>
  <c r="Y367"/>
  <c r="Y366"/>
  <c r="W366"/>
  <c r="U366"/>
  <c r="T366"/>
  <c r="U367"/>
  <c r="BF5" i="10" l="1"/>
  <c r="BF6"/>
  <c r="BF7"/>
  <c r="BF4"/>
  <c r="AA367" i="8"/>
  <c r="T367"/>
  <c r="N15" l="1"/>
  <c r="O15" s="1"/>
  <c r="N14"/>
  <c r="O14" s="1"/>
  <c r="N13"/>
  <c r="O13" s="1"/>
  <c r="N12"/>
  <c r="O12" s="1"/>
  <c r="S366"/>
  <c r="M46"/>
  <c r="P46"/>
  <c r="R46"/>
  <c r="S46"/>
  <c r="Q8"/>
  <c r="L15" l="1"/>
  <c r="L14"/>
  <c r="L13"/>
  <c r="L12"/>
  <c r="P38"/>
  <c r="R38"/>
  <c r="S38"/>
  <c r="P9"/>
  <c r="R9"/>
  <c r="R8" s="1"/>
  <c r="S9"/>
  <c r="P244"/>
  <c r="P216"/>
  <c r="P215"/>
  <c r="P186"/>
  <c r="P187"/>
  <c r="P8" l="1"/>
  <c r="S8"/>
  <c r="P245"/>
  <c r="P274"/>
  <c r="P273"/>
  <c r="Z362"/>
  <c r="AB362"/>
  <c r="AC362"/>
  <c r="AA362"/>
  <c r="X362"/>
  <c r="Y362"/>
  <c r="V362"/>
  <c r="W362"/>
  <c r="AB364"/>
  <c r="AC364"/>
  <c r="AA364"/>
  <c r="Z364"/>
  <c r="X364"/>
  <c r="Y364"/>
  <c r="V364"/>
  <c r="W364"/>
  <c r="U364"/>
  <c r="AB363"/>
  <c r="AC363"/>
  <c r="AA363"/>
  <c r="Z363"/>
  <c r="X363"/>
  <c r="Y363"/>
  <c r="V363"/>
  <c r="W363"/>
  <c r="U363"/>
  <c r="P160"/>
  <c r="AB189"/>
  <c r="AC189"/>
  <c r="AA189"/>
  <c r="U189"/>
  <c r="V189"/>
  <c r="W189"/>
  <c r="X189"/>
  <c r="R189"/>
  <c r="S189"/>
  <c r="T189"/>
  <c r="O158" l="1"/>
  <c r="Q90"/>
  <c r="Q218"/>
  <c r="Q189"/>
  <c r="Q160"/>
  <c r="L11"/>
  <c r="O11"/>
  <c r="N22"/>
  <c r="O22" s="1"/>
  <c r="C9"/>
  <c r="F9"/>
  <c r="V117"/>
  <c r="W117"/>
  <c r="X117"/>
  <c r="Y117"/>
  <c r="Z117"/>
  <c r="AA117"/>
  <c r="AB117"/>
  <c r="AC117"/>
  <c r="U117"/>
  <c r="T117"/>
  <c r="S117"/>
  <c r="R117"/>
  <c r="P117"/>
  <c r="Q159" l="1"/>
  <c r="Q116" s="1"/>
  <c r="Q360" s="1"/>
  <c r="L22"/>
  <c r="N143"/>
  <c r="N144"/>
  <c r="N145"/>
  <c r="N146"/>
  <c r="N147"/>
  <c r="N148"/>
  <c r="N149"/>
  <c r="N150"/>
  <c r="N151"/>
  <c r="N152"/>
  <c r="N153"/>
  <c r="N154"/>
  <c r="N155"/>
  <c r="N156"/>
  <c r="N157"/>
  <c r="N142"/>
  <c r="AB366"/>
  <c r="X366"/>
  <c r="R366"/>
  <c r="L143" l="1"/>
  <c r="O143"/>
  <c r="AE142"/>
  <c r="O142"/>
  <c r="O154"/>
  <c r="O150"/>
  <c r="O146"/>
  <c r="O157"/>
  <c r="O153"/>
  <c r="O149"/>
  <c r="O145"/>
  <c r="O156"/>
  <c r="O152"/>
  <c r="O148"/>
  <c r="O144"/>
  <c r="O155"/>
  <c r="O151"/>
  <c r="O147"/>
  <c r="L142"/>
  <c r="T364"/>
  <c r="T363"/>
  <c r="AC247"/>
  <c r="AA247"/>
  <c r="W247"/>
  <c r="U247"/>
  <c r="T247"/>
  <c r="P247"/>
  <c r="AC218"/>
  <c r="AA218"/>
  <c r="Y218"/>
  <c r="W218"/>
  <c r="U218"/>
  <c r="T218"/>
  <c r="P218"/>
  <c r="P189"/>
  <c r="Y189"/>
  <c r="AB160"/>
  <c r="AC160"/>
  <c r="AA160"/>
  <c r="Z160"/>
  <c r="X160"/>
  <c r="Y160"/>
  <c r="V160"/>
  <c r="W160"/>
  <c r="U160"/>
  <c r="T160"/>
  <c r="U159" l="1"/>
  <c r="AC159"/>
  <c r="AA159"/>
  <c r="Y159"/>
  <c r="W159"/>
  <c r="Z368"/>
  <c r="L370"/>
  <c r="Z189" l="1"/>
  <c r="AD275"/>
  <c r="N245"/>
  <c r="AC367"/>
  <c r="W367"/>
  <c r="S367"/>
  <c r="R367"/>
  <c r="T365"/>
  <c r="S365"/>
  <c r="S364"/>
  <c r="R364"/>
  <c r="AD364" s="1"/>
  <c r="S363"/>
  <c r="R363"/>
  <c r="AD363" l="1"/>
  <c r="N187"/>
  <c r="N186"/>
  <c r="AD362" l="1"/>
  <c r="AE368" s="1"/>
  <c r="N358"/>
  <c r="AE358" s="1"/>
  <c r="N357"/>
  <c r="AE357" s="1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AD331"/>
  <c r="AC331"/>
  <c r="AB331"/>
  <c r="AA331"/>
  <c r="Z331"/>
  <c r="Y331"/>
  <c r="X331"/>
  <c r="W331"/>
  <c r="V331"/>
  <c r="U331"/>
  <c r="T331"/>
  <c r="S331"/>
  <c r="R331"/>
  <c r="P331"/>
  <c r="I331"/>
  <c r="F331"/>
  <c r="C331"/>
  <c r="N330"/>
  <c r="AE330" s="1"/>
  <c r="N329"/>
  <c r="AE329" s="1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AD303"/>
  <c r="AC303"/>
  <c r="AB303"/>
  <c r="AA303"/>
  <c r="Z303"/>
  <c r="Y303"/>
  <c r="X303"/>
  <c r="W303"/>
  <c r="V303"/>
  <c r="U303"/>
  <c r="T303"/>
  <c r="S303"/>
  <c r="R303"/>
  <c r="P303"/>
  <c r="I303"/>
  <c r="F303"/>
  <c r="C303"/>
  <c r="N302"/>
  <c r="AE302" s="1"/>
  <c r="N301"/>
  <c r="AE301" s="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AC275"/>
  <c r="AB275"/>
  <c r="AA275"/>
  <c r="Z275"/>
  <c r="Y275"/>
  <c r="X275"/>
  <c r="W275"/>
  <c r="V275"/>
  <c r="U275"/>
  <c r="T275"/>
  <c r="S275"/>
  <c r="R275"/>
  <c r="P275"/>
  <c r="I275"/>
  <c r="F275"/>
  <c r="C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AB247"/>
  <c r="Z247"/>
  <c r="X247"/>
  <c r="V247"/>
  <c r="S247"/>
  <c r="R247"/>
  <c r="I247"/>
  <c r="F247"/>
  <c r="C247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O219" s="1"/>
  <c r="AB218"/>
  <c r="Z218"/>
  <c r="X218"/>
  <c r="V218"/>
  <c r="S218"/>
  <c r="R218"/>
  <c r="I218"/>
  <c r="F218"/>
  <c r="C218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O192" s="1"/>
  <c r="N191"/>
  <c r="O191" s="1"/>
  <c r="N190"/>
  <c r="O190" s="1"/>
  <c r="T159"/>
  <c r="I189"/>
  <c r="F189"/>
  <c r="C189"/>
  <c r="L187"/>
  <c r="L186"/>
  <c r="I160"/>
  <c r="F160"/>
  <c r="C160"/>
  <c r="R160"/>
  <c r="S160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I117"/>
  <c r="F117"/>
  <c r="C117"/>
  <c r="AD116"/>
  <c r="N134"/>
  <c r="N135"/>
  <c r="N136"/>
  <c r="N137"/>
  <c r="N138"/>
  <c r="N139"/>
  <c r="N140"/>
  <c r="N141"/>
  <c r="AE141" s="1"/>
  <c r="X159" l="1"/>
  <c r="AB159"/>
  <c r="AB116" s="1"/>
  <c r="V159"/>
  <c r="V116" s="1"/>
  <c r="Z159"/>
  <c r="AC365"/>
  <c r="AA365"/>
  <c r="X365"/>
  <c r="V365"/>
  <c r="AB365"/>
  <c r="Y365"/>
  <c r="W365"/>
  <c r="U365"/>
  <c r="R365"/>
  <c r="N189"/>
  <c r="AE189" s="1"/>
  <c r="N218"/>
  <c r="AE218" s="1"/>
  <c r="N247"/>
  <c r="AE247" s="1"/>
  <c r="S159"/>
  <c r="F159"/>
  <c r="F116" s="1"/>
  <c r="C159"/>
  <c r="C116" s="1"/>
  <c r="I159"/>
  <c r="I116" s="1"/>
  <c r="S116"/>
  <c r="P159"/>
  <c r="P116" s="1"/>
  <c r="X116"/>
  <c r="R159"/>
  <c r="R116" s="1"/>
  <c r="AE185"/>
  <c r="M185"/>
  <c r="L185" s="1"/>
  <c r="AE183"/>
  <c r="M183"/>
  <c r="L183" s="1"/>
  <c r="AE181"/>
  <c r="M181"/>
  <c r="L181" s="1"/>
  <c r="AE179"/>
  <c r="M179"/>
  <c r="L179" s="1"/>
  <c r="AE177"/>
  <c r="M177"/>
  <c r="L177" s="1"/>
  <c r="AE175"/>
  <c r="M175"/>
  <c r="L175" s="1"/>
  <c r="AE173"/>
  <c r="M173"/>
  <c r="L173" s="1"/>
  <c r="AE171"/>
  <c r="M171"/>
  <c r="L171" s="1"/>
  <c r="AE165"/>
  <c r="M165"/>
  <c r="L165" s="1"/>
  <c r="M163"/>
  <c r="L163" s="1"/>
  <c r="M192"/>
  <c r="L192" s="1"/>
  <c r="M194"/>
  <c r="L194" s="1"/>
  <c r="AE196"/>
  <c r="M196"/>
  <c r="L196" s="1"/>
  <c r="AE198"/>
  <c r="M198"/>
  <c r="L198" s="1"/>
  <c r="AE200"/>
  <c r="M200"/>
  <c r="L200" s="1"/>
  <c r="AE202"/>
  <c r="M202"/>
  <c r="L202" s="1"/>
  <c r="AE204"/>
  <c r="M204"/>
  <c r="L204" s="1"/>
  <c r="AE206"/>
  <c r="M206"/>
  <c r="L206" s="1"/>
  <c r="AE208"/>
  <c r="M208"/>
  <c r="L208" s="1"/>
  <c r="AE210"/>
  <c r="M210"/>
  <c r="L210" s="1"/>
  <c r="AE212"/>
  <c r="M212"/>
  <c r="L212" s="1"/>
  <c r="AE214"/>
  <c r="M214"/>
  <c r="L214" s="1"/>
  <c r="AE220"/>
  <c r="M220"/>
  <c r="L220" s="1"/>
  <c r="AE222"/>
  <c r="M222"/>
  <c r="L222" s="1"/>
  <c r="AE224"/>
  <c r="M224"/>
  <c r="L224" s="1"/>
  <c r="AE226"/>
  <c r="M226"/>
  <c r="L226" s="1"/>
  <c r="AE228"/>
  <c r="M228"/>
  <c r="L228" s="1"/>
  <c r="AE230"/>
  <c r="M230"/>
  <c r="L230" s="1"/>
  <c r="AE232"/>
  <c r="M232"/>
  <c r="L232" s="1"/>
  <c r="AE234"/>
  <c r="M234"/>
  <c r="L234" s="1"/>
  <c r="AE236"/>
  <c r="M236"/>
  <c r="L236" s="1"/>
  <c r="AE238"/>
  <c r="M238"/>
  <c r="L238" s="1"/>
  <c r="AE240"/>
  <c r="M240"/>
  <c r="L240" s="1"/>
  <c r="AE242"/>
  <c r="M242"/>
  <c r="L242" s="1"/>
  <c r="AE249"/>
  <c r="M249"/>
  <c r="L249" s="1"/>
  <c r="AE251"/>
  <c r="M251"/>
  <c r="L251" s="1"/>
  <c r="AE253"/>
  <c r="M253"/>
  <c r="L253" s="1"/>
  <c r="AE255"/>
  <c r="M255"/>
  <c r="L255" s="1"/>
  <c r="AE257"/>
  <c r="M257"/>
  <c r="L257" s="1"/>
  <c r="AE259"/>
  <c r="M259"/>
  <c r="L259" s="1"/>
  <c r="AE261"/>
  <c r="M261"/>
  <c r="L261" s="1"/>
  <c r="AE263"/>
  <c r="M263"/>
  <c r="L263" s="1"/>
  <c r="AE265"/>
  <c r="M265"/>
  <c r="L265" s="1"/>
  <c r="AE267"/>
  <c r="M267"/>
  <c r="L267" s="1"/>
  <c r="AE269"/>
  <c r="M269"/>
  <c r="L269" s="1"/>
  <c r="AE271"/>
  <c r="M271"/>
  <c r="L271" s="1"/>
  <c r="AE276"/>
  <c r="M276"/>
  <c r="L276" s="1"/>
  <c r="AE278"/>
  <c r="M278"/>
  <c r="L278" s="1"/>
  <c r="AE280"/>
  <c r="M280"/>
  <c r="L280" s="1"/>
  <c r="AE282"/>
  <c r="M282"/>
  <c r="L282" s="1"/>
  <c r="AE284"/>
  <c r="M284"/>
  <c r="L284" s="1"/>
  <c r="AE286"/>
  <c r="M286"/>
  <c r="L286" s="1"/>
  <c r="AE288"/>
  <c r="M288"/>
  <c r="L288" s="1"/>
  <c r="AE290"/>
  <c r="M290"/>
  <c r="L290" s="1"/>
  <c r="AE292"/>
  <c r="M292"/>
  <c r="L292" s="1"/>
  <c r="AE294"/>
  <c r="M294"/>
  <c r="L294" s="1"/>
  <c r="AE296"/>
  <c r="M296"/>
  <c r="L296" s="1"/>
  <c r="AE298"/>
  <c r="M298"/>
  <c r="L298" s="1"/>
  <c r="AE300"/>
  <c r="M300"/>
  <c r="L300" s="1"/>
  <c r="AE305"/>
  <c r="M305"/>
  <c r="L305" s="1"/>
  <c r="AE307"/>
  <c r="M307"/>
  <c r="L307" s="1"/>
  <c r="AE309"/>
  <c r="M309"/>
  <c r="L309" s="1"/>
  <c r="AE311"/>
  <c r="M311"/>
  <c r="L311" s="1"/>
  <c r="AE313"/>
  <c r="M313"/>
  <c r="L313" s="1"/>
  <c r="AE315"/>
  <c r="M315"/>
  <c r="L315" s="1"/>
  <c r="AE317"/>
  <c r="M317"/>
  <c r="L317" s="1"/>
  <c r="AE319"/>
  <c r="M319"/>
  <c r="L319" s="1"/>
  <c r="AE321"/>
  <c r="M321"/>
  <c r="L321" s="1"/>
  <c r="AE323"/>
  <c r="M323"/>
  <c r="L323" s="1"/>
  <c r="AE325"/>
  <c r="M325"/>
  <c r="L325" s="1"/>
  <c r="AE327"/>
  <c r="M327"/>
  <c r="L327" s="1"/>
  <c r="AE332"/>
  <c r="M332"/>
  <c r="L332" s="1"/>
  <c r="AE334"/>
  <c r="M334"/>
  <c r="L334" s="1"/>
  <c r="AE336"/>
  <c r="M336"/>
  <c r="L336" s="1"/>
  <c r="AE338"/>
  <c r="M338"/>
  <c r="L338" s="1"/>
  <c r="AE340"/>
  <c r="M340"/>
  <c r="L340" s="1"/>
  <c r="AE342"/>
  <c r="M342"/>
  <c r="L342" s="1"/>
  <c r="AE344"/>
  <c r="M344"/>
  <c r="L344" s="1"/>
  <c r="AE346"/>
  <c r="M346"/>
  <c r="L346" s="1"/>
  <c r="AE348"/>
  <c r="M348"/>
  <c r="L348" s="1"/>
  <c r="AE350"/>
  <c r="M350"/>
  <c r="L350" s="1"/>
  <c r="AE352"/>
  <c r="M352"/>
  <c r="L352" s="1"/>
  <c r="AE354"/>
  <c r="M354"/>
  <c r="L354" s="1"/>
  <c r="AE356"/>
  <c r="M356"/>
  <c r="L356" s="1"/>
  <c r="O140"/>
  <c r="L140"/>
  <c r="O138"/>
  <c r="L138"/>
  <c r="L136"/>
  <c r="O141"/>
  <c r="L141"/>
  <c r="O139"/>
  <c r="L139"/>
  <c r="L135"/>
  <c r="AE184"/>
  <c r="M184"/>
  <c r="L184" s="1"/>
  <c r="AE182"/>
  <c r="M182"/>
  <c r="L182" s="1"/>
  <c r="AE180"/>
  <c r="M180"/>
  <c r="L180" s="1"/>
  <c r="AE178"/>
  <c r="M178"/>
  <c r="L178" s="1"/>
  <c r="AE176"/>
  <c r="M176"/>
  <c r="L176" s="1"/>
  <c r="AE174"/>
  <c r="M174"/>
  <c r="L174" s="1"/>
  <c r="AE172"/>
  <c r="M172"/>
  <c r="L172" s="1"/>
  <c r="AE170"/>
  <c r="M170"/>
  <c r="L170" s="1"/>
  <c r="AE168"/>
  <c r="M168"/>
  <c r="L168" s="1"/>
  <c r="AE166"/>
  <c r="M166"/>
  <c r="L166" s="1"/>
  <c r="M191"/>
  <c r="L191" s="1"/>
  <c r="M193"/>
  <c r="L193" s="1"/>
  <c r="M195"/>
  <c r="L195" s="1"/>
  <c r="AE197"/>
  <c r="M197"/>
  <c r="L197" s="1"/>
  <c r="AE199"/>
  <c r="M199"/>
  <c r="L199" s="1"/>
  <c r="AE201"/>
  <c r="M201"/>
  <c r="L201" s="1"/>
  <c r="AE203"/>
  <c r="M203"/>
  <c r="L203" s="1"/>
  <c r="AE205"/>
  <c r="M205"/>
  <c r="L205" s="1"/>
  <c r="AE207"/>
  <c r="M207"/>
  <c r="L207" s="1"/>
  <c r="AE209"/>
  <c r="M209"/>
  <c r="L209" s="1"/>
  <c r="AE211"/>
  <c r="M211"/>
  <c r="L211" s="1"/>
  <c r="AE213"/>
  <c r="M213"/>
  <c r="L213" s="1"/>
  <c r="AE221"/>
  <c r="M221"/>
  <c r="L221" s="1"/>
  <c r="AE223"/>
  <c r="M223"/>
  <c r="L223" s="1"/>
  <c r="AE225"/>
  <c r="M225"/>
  <c r="L225" s="1"/>
  <c r="AE227"/>
  <c r="M227"/>
  <c r="L227" s="1"/>
  <c r="AE229"/>
  <c r="M229"/>
  <c r="L229" s="1"/>
  <c r="AE231"/>
  <c r="M231"/>
  <c r="L231" s="1"/>
  <c r="AE233"/>
  <c r="M233"/>
  <c r="L233" s="1"/>
  <c r="AE235"/>
  <c r="M235"/>
  <c r="L235" s="1"/>
  <c r="AE237"/>
  <c r="M237"/>
  <c r="L237" s="1"/>
  <c r="AE239"/>
  <c r="M239"/>
  <c r="L239" s="1"/>
  <c r="AE241"/>
  <c r="M241"/>
  <c r="L241" s="1"/>
  <c r="AE243"/>
  <c r="M243"/>
  <c r="L243" s="1"/>
  <c r="AE250"/>
  <c r="M250"/>
  <c r="L250" s="1"/>
  <c r="AE252"/>
  <c r="M252"/>
  <c r="L252" s="1"/>
  <c r="AE254"/>
  <c r="M254"/>
  <c r="L254" s="1"/>
  <c r="AE256"/>
  <c r="M256"/>
  <c r="L256" s="1"/>
  <c r="AE258"/>
  <c r="M258"/>
  <c r="L258" s="1"/>
  <c r="AE260"/>
  <c r="M260"/>
  <c r="L260" s="1"/>
  <c r="AE262"/>
  <c r="M262"/>
  <c r="L262" s="1"/>
  <c r="AE264"/>
  <c r="M264"/>
  <c r="L264" s="1"/>
  <c r="AE266"/>
  <c r="M266"/>
  <c r="L266" s="1"/>
  <c r="AE268"/>
  <c r="M268"/>
  <c r="L268" s="1"/>
  <c r="AE270"/>
  <c r="M270"/>
  <c r="L270" s="1"/>
  <c r="AE272"/>
  <c r="M272"/>
  <c r="L272" s="1"/>
  <c r="AE277"/>
  <c r="M277"/>
  <c r="L277" s="1"/>
  <c r="AE279"/>
  <c r="M279"/>
  <c r="L279" s="1"/>
  <c r="AE281"/>
  <c r="M281"/>
  <c r="L281" s="1"/>
  <c r="AE283"/>
  <c r="M283"/>
  <c r="L283" s="1"/>
  <c r="AE285"/>
  <c r="M285"/>
  <c r="L285" s="1"/>
  <c r="AE287"/>
  <c r="M287"/>
  <c r="L287" s="1"/>
  <c r="AE289"/>
  <c r="M289"/>
  <c r="L289" s="1"/>
  <c r="AE291"/>
  <c r="M291"/>
  <c r="L291" s="1"/>
  <c r="AE293"/>
  <c r="M293"/>
  <c r="L293" s="1"/>
  <c r="AE295"/>
  <c r="M295"/>
  <c r="L295" s="1"/>
  <c r="AE297"/>
  <c r="M297"/>
  <c r="L297" s="1"/>
  <c r="AE299"/>
  <c r="M299"/>
  <c r="L299" s="1"/>
  <c r="AE304"/>
  <c r="M304"/>
  <c r="L304" s="1"/>
  <c r="AE306"/>
  <c r="M306"/>
  <c r="L306" s="1"/>
  <c r="AE308"/>
  <c r="M308"/>
  <c r="L308" s="1"/>
  <c r="AE310"/>
  <c r="M310"/>
  <c r="L310" s="1"/>
  <c r="AE312"/>
  <c r="M312"/>
  <c r="L312" s="1"/>
  <c r="AE314"/>
  <c r="M314"/>
  <c r="L314" s="1"/>
  <c r="AE316"/>
  <c r="M316"/>
  <c r="L316" s="1"/>
  <c r="AE318"/>
  <c r="M318"/>
  <c r="L318" s="1"/>
  <c r="AE320"/>
  <c r="M320"/>
  <c r="L320" s="1"/>
  <c r="AE322"/>
  <c r="M322"/>
  <c r="L322" s="1"/>
  <c r="AE324"/>
  <c r="M324"/>
  <c r="L324" s="1"/>
  <c r="AE326"/>
  <c r="M326"/>
  <c r="L326" s="1"/>
  <c r="AE328"/>
  <c r="M328"/>
  <c r="L328" s="1"/>
  <c r="AE333"/>
  <c r="M333"/>
  <c r="L333" s="1"/>
  <c r="AE335"/>
  <c r="M335"/>
  <c r="L335" s="1"/>
  <c r="AE337"/>
  <c r="M337"/>
  <c r="L337" s="1"/>
  <c r="AE339"/>
  <c r="M339"/>
  <c r="L339" s="1"/>
  <c r="AE341"/>
  <c r="M341"/>
  <c r="L341" s="1"/>
  <c r="AE343"/>
  <c r="M343"/>
  <c r="L343" s="1"/>
  <c r="AE345"/>
  <c r="M345"/>
  <c r="L345" s="1"/>
  <c r="AE347"/>
  <c r="M347"/>
  <c r="L347" s="1"/>
  <c r="AE349"/>
  <c r="M349"/>
  <c r="L349" s="1"/>
  <c r="AE351"/>
  <c r="M351"/>
  <c r="L351" s="1"/>
  <c r="AE353"/>
  <c r="M353"/>
  <c r="L353" s="1"/>
  <c r="AE355"/>
  <c r="M355"/>
  <c r="L355" s="1"/>
  <c r="AE167"/>
  <c r="M167"/>
  <c r="L167" s="1"/>
  <c r="AE169"/>
  <c r="M169"/>
  <c r="L169" s="1"/>
  <c r="M162"/>
  <c r="L162" s="1"/>
  <c r="L134"/>
  <c r="AE164"/>
  <c r="M164"/>
  <c r="L190"/>
  <c r="U116"/>
  <c r="O136"/>
  <c r="O134"/>
  <c r="O137"/>
  <c r="L137"/>
  <c r="O135"/>
  <c r="AC116"/>
  <c r="AA116"/>
  <c r="Y116"/>
  <c r="W116"/>
  <c r="T116"/>
  <c r="O304"/>
  <c r="O306"/>
  <c r="O308"/>
  <c r="O310"/>
  <c r="O312"/>
  <c r="O314"/>
  <c r="O316"/>
  <c r="O318"/>
  <c r="O320"/>
  <c r="O322"/>
  <c r="O324"/>
  <c r="O326"/>
  <c r="O328"/>
  <c r="L330"/>
  <c r="N331"/>
  <c r="N275"/>
  <c r="N303"/>
  <c r="O305"/>
  <c r="O307"/>
  <c r="O309"/>
  <c r="O311"/>
  <c r="O313"/>
  <c r="O315"/>
  <c r="O317"/>
  <c r="O319"/>
  <c r="O321"/>
  <c r="O323"/>
  <c r="O325"/>
  <c r="O327"/>
  <c r="L329"/>
  <c r="O329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L357"/>
  <c r="O357"/>
  <c r="L358"/>
  <c r="O358"/>
  <c r="O330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L301"/>
  <c r="O301"/>
  <c r="L302"/>
  <c r="O302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L273"/>
  <c r="L274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L244"/>
  <c r="L245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L215"/>
  <c r="L216"/>
  <c r="O185"/>
  <c r="O183"/>
  <c r="O181"/>
  <c r="O179"/>
  <c r="O177"/>
  <c r="O175"/>
  <c r="O173"/>
  <c r="O171"/>
  <c r="O167"/>
  <c r="O165"/>
  <c r="O163"/>
  <c r="O184"/>
  <c r="O182"/>
  <c r="O180"/>
  <c r="O178"/>
  <c r="O176"/>
  <c r="O174"/>
  <c r="O172"/>
  <c r="O170"/>
  <c r="O168"/>
  <c r="O166"/>
  <c r="O164"/>
  <c r="O162"/>
  <c r="I90"/>
  <c r="F90"/>
  <c r="C90"/>
  <c r="P90"/>
  <c r="R90"/>
  <c r="S90"/>
  <c r="T90"/>
  <c r="U90"/>
  <c r="V90"/>
  <c r="W90"/>
  <c r="X90"/>
  <c r="Y90"/>
  <c r="Z90"/>
  <c r="AA90"/>
  <c r="AB90"/>
  <c r="AC90"/>
  <c r="AB64"/>
  <c r="Z64"/>
  <c r="X64"/>
  <c r="V64"/>
  <c r="AB38"/>
  <c r="Z38"/>
  <c r="X38"/>
  <c r="V38"/>
  <c r="AB9"/>
  <c r="AB8" s="1"/>
  <c r="Z9"/>
  <c r="Z8" s="1"/>
  <c r="X9"/>
  <c r="X8" s="1"/>
  <c r="V9"/>
  <c r="V8" s="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U38"/>
  <c r="T38"/>
  <c r="I64"/>
  <c r="F64"/>
  <c r="C64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I38"/>
  <c r="F38"/>
  <c r="F8" s="1"/>
  <c r="C38"/>
  <c r="C8" s="1"/>
  <c r="N40"/>
  <c r="N41"/>
  <c r="N42"/>
  <c r="N43"/>
  <c r="N44"/>
  <c r="N45"/>
  <c r="N47"/>
  <c r="N48"/>
  <c r="N49"/>
  <c r="N50"/>
  <c r="N52"/>
  <c r="N53"/>
  <c r="N54"/>
  <c r="N55"/>
  <c r="N56"/>
  <c r="N57"/>
  <c r="N58"/>
  <c r="N59"/>
  <c r="N60"/>
  <c r="N61"/>
  <c r="N62"/>
  <c r="N63"/>
  <c r="I9"/>
  <c r="N18"/>
  <c r="N19"/>
  <c r="N20"/>
  <c r="N21"/>
  <c r="N23"/>
  <c r="N24"/>
  <c r="N25"/>
  <c r="N26"/>
  <c r="N27"/>
  <c r="N28"/>
  <c r="N29"/>
  <c r="N30"/>
  <c r="N31"/>
  <c r="N32"/>
  <c r="N33"/>
  <c r="N34"/>
  <c r="N35"/>
  <c r="N36"/>
  <c r="N37"/>
  <c r="N46" l="1"/>
  <c r="I8"/>
  <c r="M189"/>
  <c r="V360"/>
  <c r="V368" s="1"/>
  <c r="M247"/>
  <c r="O247"/>
  <c r="O218"/>
  <c r="O189"/>
  <c r="L189"/>
  <c r="X360"/>
  <c r="X368" s="1"/>
  <c r="L219"/>
  <c r="L218" s="1"/>
  <c r="M218"/>
  <c r="Z116"/>
  <c r="Z360"/>
  <c r="AE331"/>
  <c r="AE303"/>
  <c r="AE275"/>
  <c r="O303"/>
  <c r="AB360"/>
  <c r="AB368" s="1"/>
  <c r="AE35"/>
  <c r="M35"/>
  <c r="L35" s="1"/>
  <c r="AE33"/>
  <c r="M33"/>
  <c r="L33" s="1"/>
  <c r="AE29"/>
  <c r="M29"/>
  <c r="L29" s="1"/>
  <c r="AE27"/>
  <c r="M27"/>
  <c r="L27" s="1"/>
  <c r="AE23"/>
  <c r="L23"/>
  <c r="AE21"/>
  <c r="L21"/>
  <c r="L19"/>
  <c r="AE36"/>
  <c r="M36"/>
  <c r="L36" s="1"/>
  <c r="AE34"/>
  <c r="M34"/>
  <c r="L34" s="1"/>
  <c r="AE32"/>
  <c r="M32"/>
  <c r="L32" s="1"/>
  <c r="AE30"/>
  <c r="M30"/>
  <c r="L30" s="1"/>
  <c r="AE28"/>
  <c r="M28"/>
  <c r="L28" s="1"/>
  <c r="AE26"/>
  <c r="M26"/>
  <c r="L26" s="1"/>
  <c r="AE24"/>
  <c r="M24"/>
  <c r="L24" s="1"/>
  <c r="AE22"/>
  <c r="AE20"/>
  <c r="L20"/>
  <c r="L18"/>
  <c r="O63"/>
  <c r="M63"/>
  <c r="L63" s="1"/>
  <c r="O61"/>
  <c r="M61"/>
  <c r="L61" s="1"/>
  <c r="O59"/>
  <c r="M59"/>
  <c r="L59" s="1"/>
  <c r="O57"/>
  <c r="M57"/>
  <c r="L57" s="1"/>
  <c r="O55"/>
  <c r="M55"/>
  <c r="L55" s="1"/>
  <c r="O53"/>
  <c r="M53"/>
  <c r="L53" s="1"/>
  <c r="O49"/>
  <c r="L49"/>
  <c r="O47"/>
  <c r="L47"/>
  <c r="O45"/>
  <c r="L45"/>
  <c r="AE88"/>
  <c r="M88"/>
  <c r="L88" s="1"/>
  <c r="AE86"/>
  <c r="M86"/>
  <c r="L86" s="1"/>
  <c r="AE84"/>
  <c r="M84"/>
  <c r="L84" s="1"/>
  <c r="AE82"/>
  <c r="M82"/>
  <c r="L82" s="1"/>
  <c r="AE80"/>
  <c r="M80"/>
  <c r="L80" s="1"/>
  <c r="AE78"/>
  <c r="M78"/>
  <c r="L78" s="1"/>
  <c r="AE76"/>
  <c r="M76"/>
  <c r="L76" s="1"/>
  <c r="AE74"/>
  <c r="M74"/>
  <c r="L74" s="1"/>
  <c r="AE72"/>
  <c r="M72"/>
  <c r="L72" s="1"/>
  <c r="AE70"/>
  <c r="M70"/>
  <c r="L70" s="1"/>
  <c r="AE68"/>
  <c r="L68"/>
  <c r="AE66"/>
  <c r="L66"/>
  <c r="AE114"/>
  <c r="M114"/>
  <c r="L114" s="1"/>
  <c r="AE112"/>
  <c r="M112"/>
  <c r="L112" s="1"/>
  <c r="AE110"/>
  <c r="M110"/>
  <c r="L110" s="1"/>
  <c r="AE108"/>
  <c r="M108"/>
  <c r="L108" s="1"/>
  <c r="AE106"/>
  <c r="M106"/>
  <c r="L106" s="1"/>
  <c r="AE104"/>
  <c r="M104"/>
  <c r="L104" s="1"/>
  <c r="AE102"/>
  <c r="M102"/>
  <c r="L102" s="1"/>
  <c r="AE100"/>
  <c r="M100"/>
  <c r="L100" s="1"/>
  <c r="AE98"/>
  <c r="M98"/>
  <c r="L98" s="1"/>
  <c r="AE96"/>
  <c r="M96"/>
  <c r="L96" s="1"/>
  <c r="AE94"/>
  <c r="M94"/>
  <c r="L94" s="1"/>
  <c r="M92"/>
  <c r="L92" s="1"/>
  <c r="M303"/>
  <c r="M331"/>
  <c r="M275"/>
  <c r="AE37"/>
  <c r="M37"/>
  <c r="L37" s="1"/>
  <c r="AE31"/>
  <c r="M31"/>
  <c r="L31" s="1"/>
  <c r="AE25"/>
  <c r="M25"/>
  <c r="L25" s="1"/>
  <c r="M62"/>
  <c r="L62" s="1"/>
  <c r="M60"/>
  <c r="L60" s="1"/>
  <c r="M58"/>
  <c r="L58" s="1"/>
  <c r="M56"/>
  <c r="L56" s="1"/>
  <c r="M54"/>
  <c r="L54" s="1"/>
  <c r="M52"/>
  <c r="L52" s="1"/>
  <c r="L50"/>
  <c r="L48"/>
  <c r="M44"/>
  <c r="L44" s="1"/>
  <c r="AE89"/>
  <c r="M89"/>
  <c r="L89" s="1"/>
  <c r="AE87"/>
  <c r="M87"/>
  <c r="L87" s="1"/>
  <c r="AE85"/>
  <c r="M85"/>
  <c r="L85" s="1"/>
  <c r="AE83"/>
  <c r="M83"/>
  <c r="L83" s="1"/>
  <c r="AE81"/>
  <c r="M81"/>
  <c r="L81" s="1"/>
  <c r="AE79"/>
  <c r="M79"/>
  <c r="L79" s="1"/>
  <c r="AE77"/>
  <c r="M77"/>
  <c r="L77" s="1"/>
  <c r="AE75"/>
  <c r="M75"/>
  <c r="L75" s="1"/>
  <c r="AE73"/>
  <c r="M73"/>
  <c r="L73" s="1"/>
  <c r="AE71"/>
  <c r="M71"/>
  <c r="L71" s="1"/>
  <c r="AE69"/>
  <c r="M69"/>
  <c r="L69" s="1"/>
  <c r="AE67"/>
  <c r="L67"/>
  <c r="AE115"/>
  <c r="M115"/>
  <c r="L115" s="1"/>
  <c r="AE113"/>
  <c r="M113"/>
  <c r="L113" s="1"/>
  <c r="AE111"/>
  <c r="M111"/>
  <c r="L111" s="1"/>
  <c r="AE109"/>
  <c r="M109"/>
  <c r="L109" s="1"/>
  <c r="AE107"/>
  <c r="M107"/>
  <c r="L107" s="1"/>
  <c r="AE105"/>
  <c r="M105"/>
  <c r="L105" s="1"/>
  <c r="AE103"/>
  <c r="M103"/>
  <c r="L103" s="1"/>
  <c r="AE101"/>
  <c r="M101"/>
  <c r="L101" s="1"/>
  <c r="AE99"/>
  <c r="M99"/>
  <c r="L99" s="1"/>
  <c r="AE97"/>
  <c r="M97"/>
  <c r="L97" s="1"/>
  <c r="AE95"/>
  <c r="M95"/>
  <c r="L95" s="1"/>
  <c r="AE93"/>
  <c r="M93"/>
  <c r="L93" s="1"/>
  <c r="L248"/>
  <c r="L247" s="1"/>
  <c r="L164"/>
  <c r="O43"/>
  <c r="M43"/>
  <c r="L43" s="1"/>
  <c r="M42"/>
  <c r="O41"/>
  <c r="L41"/>
  <c r="L40"/>
  <c r="L303"/>
  <c r="O331"/>
  <c r="L331"/>
  <c r="O275"/>
  <c r="L275"/>
  <c r="O114"/>
  <c r="O112"/>
  <c r="O110"/>
  <c r="O108"/>
  <c r="O106"/>
  <c r="O104"/>
  <c r="O102"/>
  <c r="O100"/>
  <c r="O98"/>
  <c r="O96"/>
  <c r="O94"/>
  <c r="O92"/>
  <c r="O115"/>
  <c r="O113"/>
  <c r="O111"/>
  <c r="O109"/>
  <c r="O107"/>
  <c r="O105"/>
  <c r="O103"/>
  <c r="O101"/>
  <c r="O99"/>
  <c r="O97"/>
  <c r="O95"/>
  <c r="O93"/>
  <c r="O88"/>
  <c r="O86"/>
  <c r="O84"/>
  <c r="O82"/>
  <c r="O80"/>
  <c r="O78"/>
  <c r="O76"/>
  <c r="O74"/>
  <c r="O72"/>
  <c r="O70"/>
  <c r="O66"/>
  <c r="O89"/>
  <c r="O87"/>
  <c r="O85"/>
  <c r="O83"/>
  <c r="O81"/>
  <c r="O79"/>
  <c r="O77"/>
  <c r="O75"/>
  <c r="O73"/>
  <c r="O71"/>
  <c r="O69"/>
  <c r="O62"/>
  <c r="O60"/>
  <c r="O58"/>
  <c r="O56"/>
  <c r="O54"/>
  <c r="O52"/>
  <c r="O50"/>
  <c r="O48"/>
  <c r="O44"/>
  <c r="O42"/>
  <c r="O40"/>
  <c r="O37"/>
  <c r="O35"/>
  <c r="O33"/>
  <c r="O31"/>
  <c r="O29"/>
  <c r="O27"/>
  <c r="O25"/>
  <c r="O23"/>
  <c r="O21"/>
  <c r="O19"/>
  <c r="O36"/>
  <c r="O34"/>
  <c r="O32"/>
  <c r="O30"/>
  <c r="O28"/>
  <c r="O26"/>
  <c r="O24"/>
  <c r="O20"/>
  <c r="O18"/>
  <c r="L46" l="1"/>
  <c r="O46"/>
  <c r="L42"/>
  <c r="N39"/>
  <c r="N38" s="1"/>
  <c r="AC38"/>
  <c r="AA38"/>
  <c r="Y38"/>
  <c r="W38"/>
  <c r="M39" l="1"/>
  <c r="M38" s="1"/>
  <c r="N16"/>
  <c r="N17"/>
  <c r="N10"/>
  <c r="N9" l="1"/>
  <c r="N8" s="1"/>
  <c r="O17"/>
  <c r="L17"/>
  <c r="M10"/>
  <c r="O16"/>
  <c r="L16"/>
  <c r="O10"/>
  <c r="L369"/>
  <c r="N133"/>
  <c r="N117" s="1"/>
  <c r="N91"/>
  <c r="M91" s="1"/>
  <c r="M90" s="1"/>
  <c r="AD64"/>
  <c r="AC64"/>
  <c r="AC360" s="1"/>
  <c r="AA64"/>
  <c r="AA360" s="1"/>
  <c r="Y64"/>
  <c r="Y360" s="1"/>
  <c r="W64"/>
  <c r="W360" s="1"/>
  <c r="U64"/>
  <c r="U360" s="1"/>
  <c r="T64"/>
  <c r="T360" s="1"/>
  <c r="S64"/>
  <c r="R64"/>
  <c r="P64"/>
  <c r="P360" s="1"/>
  <c r="AC9"/>
  <c r="AC8" s="1"/>
  <c r="AA9"/>
  <c r="AA8" s="1"/>
  <c r="Y9"/>
  <c r="Y8" s="1"/>
  <c r="W9"/>
  <c r="W8" s="1"/>
  <c r="U9"/>
  <c r="U8" s="1"/>
  <c r="L10" l="1"/>
  <c r="L9" s="1"/>
  <c r="M9"/>
  <c r="M8" s="1"/>
  <c r="O9"/>
  <c r="M117"/>
  <c r="AE117"/>
  <c r="L91"/>
  <c r="N90"/>
  <c r="AE90" s="1"/>
  <c r="O91"/>
  <c r="O90" s="1"/>
  <c r="O133"/>
  <c r="O117" s="1"/>
  <c r="O8" l="1"/>
  <c r="W368"/>
  <c r="Y368"/>
  <c r="AA368"/>
  <c r="L133"/>
  <c r="L117" s="1"/>
  <c r="T9"/>
  <c r="R118"/>
  <c r="S118"/>
  <c r="T118"/>
  <c r="N119"/>
  <c r="AE119" s="1"/>
  <c r="N120"/>
  <c r="AE120" s="1"/>
  <c r="N121"/>
  <c r="AE121" s="1"/>
  <c r="N122"/>
  <c r="AE122" s="1"/>
  <c r="N123"/>
  <c r="AE123" s="1"/>
  <c r="N124"/>
  <c r="AE124" s="1"/>
  <c r="N125"/>
  <c r="AE125" s="1"/>
  <c r="N126"/>
  <c r="AE126" s="1"/>
  <c r="N127"/>
  <c r="AE127" s="1"/>
  <c r="N128"/>
  <c r="AE128" s="1"/>
  <c r="N129"/>
  <c r="AE129" s="1"/>
  <c r="N130"/>
  <c r="AE130" s="1"/>
  <c r="N131"/>
  <c r="AE131" s="1"/>
  <c r="N132"/>
  <c r="AE132" s="1"/>
  <c r="N161"/>
  <c r="N160" s="1"/>
  <c r="N65"/>
  <c r="O39"/>
  <c r="O38" s="1"/>
  <c r="M119" l="1"/>
  <c r="L119" s="1"/>
  <c r="M126"/>
  <c r="L126" s="1"/>
  <c r="N118"/>
  <c r="AE118" s="1"/>
  <c r="T368"/>
  <c r="T8"/>
  <c r="M129"/>
  <c r="L129" s="1"/>
  <c r="M122"/>
  <c r="L122" s="1"/>
  <c r="M130"/>
  <c r="L130" s="1"/>
  <c r="M123"/>
  <c r="L123" s="1"/>
  <c r="M125"/>
  <c r="L125" s="1"/>
  <c r="M121"/>
  <c r="L121" s="1"/>
  <c r="M120"/>
  <c r="L120" s="1"/>
  <c r="M124"/>
  <c r="L124" s="1"/>
  <c r="M128"/>
  <c r="L128" s="1"/>
  <c r="M131"/>
  <c r="L131" s="1"/>
  <c r="M127"/>
  <c r="L127" s="1"/>
  <c r="AC368"/>
  <c r="O65"/>
  <c r="O64" s="1"/>
  <c r="L65"/>
  <c r="L64" s="1"/>
  <c r="M160"/>
  <c r="O161"/>
  <c r="AE160"/>
  <c r="N64"/>
  <c r="AE65"/>
  <c r="AE64" s="1"/>
  <c r="M132"/>
  <c r="L132" s="1"/>
  <c r="L39"/>
  <c r="L38" s="1"/>
  <c r="L8" s="1"/>
  <c r="R360"/>
  <c r="R368" s="1"/>
  <c r="L90"/>
  <c r="M118" l="1"/>
  <c r="L118" s="1"/>
  <c r="O160"/>
  <c r="O159" s="1"/>
  <c r="O116" s="1"/>
  <c r="O360" s="1"/>
  <c r="M64"/>
  <c r="S360"/>
  <c r="S368" s="1"/>
  <c r="U368"/>
  <c r="M159"/>
  <c r="M116" s="1"/>
  <c r="L161"/>
  <c r="N159"/>
  <c r="AE159" s="1"/>
  <c r="M360" l="1"/>
  <c r="L160"/>
  <c r="L159" s="1"/>
  <c r="L116" s="1"/>
  <c r="L360" s="1"/>
  <c r="N116"/>
  <c r="N360" s="1"/>
  <c r="AE116"/>
  <c r="AE362" s="1"/>
  <c r="AE363" s="1"/>
</calcChain>
</file>

<file path=xl/sharedStrings.xml><?xml version="1.0" encoding="utf-8"?>
<sst xmlns="http://schemas.openxmlformats.org/spreadsheetml/2006/main" count="595" uniqueCount="477">
  <si>
    <t>Индекс</t>
  </si>
  <si>
    <t>Обязательная</t>
  </si>
  <si>
    <t>I курс</t>
  </si>
  <si>
    <t>II курс</t>
  </si>
  <si>
    <t>III курс</t>
  </si>
  <si>
    <t>Всего</t>
  </si>
  <si>
    <t>в том числе: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</si>
  <si>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</si>
  <si>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</si>
  <si>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</si>
  <si>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</si>
  <si>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</si>
  <si>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ОД.00</t>
  </si>
  <si>
    <t>Общеобразовательные дисциплины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</si>
  <si>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</si>
  <si>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</si>
  <si>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</si>
  <si>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</si>
  <si>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</si>
  <si>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</si>
  <si>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</si>
  <si>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</si>
  <si>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</si>
  <si>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</si>
  <si>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</si>
  <si>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</si>
  <si>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</si>
  <si>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</si>
  <si>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П.00</t>
  </si>
  <si>
    <t>Профессиональный цикл</t>
  </si>
  <si>
    <t>ОП.00</t>
  </si>
  <si>
    <t>ПМ.00</t>
  </si>
  <si>
    <t>Профессиональные модули</t>
  </si>
  <si>
    <t>ПМ.01</t>
  </si>
  <si>
    <t>УП.01</t>
  </si>
  <si>
    <t>ПП.01</t>
  </si>
  <si>
    <t>ПМ.02</t>
  </si>
  <si>
    <t>УП.02</t>
  </si>
  <si>
    <t>ПП.02</t>
  </si>
  <si>
    <t xml:space="preserve"> нед.</t>
  </si>
  <si>
    <t>ПМ.03</t>
  </si>
  <si>
    <t>ПМ.04</t>
  </si>
  <si>
    <t>Самостоятельная   работа (час)</t>
  </si>
  <si>
    <t>Учебная нагрузка обучающихся (час)</t>
  </si>
  <si>
    <t>Максимальная</t>
  </si>
  <si>
    <t>Общеобразовательный цикл</t>
  </si>
  <si>
    <t>Разница</t>
  </si>
  <si>
    <t>УП.06</t>
  </si>
  <si>
    <t>ПП.06</t>
  </si>
  <si>
    <t>Всего:</t>
  </si>
  <si>
    <t>Дисциплин и МДК</t>
  </si>
  <si>
    <t>Учебной практики</t>
  </si>
  <si>
    <t>УП.03</t>
  </si>
  <si>
    <t>ИТОГО (вместе с практикой)</t>
  </si>
  <si>
    <t>IV курс</t>
  </si>
  <si>
    <t>5 сем.</t>
  </si>
  <si>
    <t>6 сем.</t>
  </si>
  <si>
    <t>7 сем.</t>
  </si>
  <si>
    <t>8 сем.</t>
  </si>
  <si>
    <t>МДК.01.04</t>
  </si>
  <si>
    <t>МДК.01.05</t>
  </si>
  <si>
    <t>МДК.01.06</t>
  </si>
  <si>
    <t>МДК.01.07</t>
  </si>
  <si>
    <t>МДК.01.08</t>
  </si>
  <si>
    <t>ОГСЭ.00</t>
  </si>
  <si>
    <t>Общий гуманитарный и социально-экономический цикл</t>
  </si>
  <si>
    <t>ЕН.00</t>
  </si>
  <si>
    <t>Математический и общий естественнонаучный цикл</t>
  </si>
  <si>
    <t>Консультации на учебную группу по 100 часов в год (всего 400 час.)</t>
  </si>
  <si>
    <t>Факультативные дисциплины</t>
  </si>
  <si>
    <t>ОДБ.12</t>
  </si>
  <si>
    <t>ОДБ.13</t>
  </si>
  <si>
    <t>ОДБ.14</t>
  </si>
  <si>
    <t>ОДБ.15</t>
  </si>
  <si>
    <t>ОДБ.16</t>
  </si>
  <si>
    <t>ОДБ.17</t>
  </si>
  <si>
    <t>ОДБ.18</t>
  </si>
  <si>
    <t>ОДБ.19</t>
  </si>
  <si>
    <t>ОДБ.20</t>
  </si>
  <si>
    <t>ОДБ.21</t>
  </si>
  <si>
    <t>ОДБ.22</t>
  </si>
  <si>
    <t>ОДБ.23</t>
  </si>
  <si>
    <t>ОДБ.24</t>
  </si>
  <si>
    <t>ОДБ.25</t>
  </si>
  <si>
    <t>1 сем.</t>
  </si>
  <si>
    <t>ОГСЭ.05</t>
  </si>
  <si>
    <t>ОГСЭ.06</t>
  </si>
  <si>
    <t>ОГСЭ.07</t>
  </si>
  <si>
    <t>ОГСЭ.08</t>
  </si>
  <si>
    <t>ОГСЭ.09</t>
  </si>
  <si>
    <t>ОГСЭ.10</t>
  </si>
  <si>
    <t>ОГСЭ.11</t>
  </si>
  <si>
    <t>ОГСЭ.12</t>
  </si>
  <si>
    <t>ОГСЭ.13</t>
  </si>
  <si>
    <t>ОГСЭ.14</t>
  </si>
  <si>
    <t>ОГСЭ.15</t>
  </si>
  <si>
    <t>ОГСЭ.16</t>
  </si>
  <si>
    <t>ОГСЭ.17</t>
  </si>
  <si>
    <t>ОГСЭ.18</t>
  </si>
  <si>
    <t>ОГСЭ.19</t>
  </si>
  <si>
    <t>ОГСЭ.20</t>
  </si>
  <si>
    <t>ОГСЭ.21</t>
  </si>
  <si>
    <t>ОГСЭ.22</t>
  </si>
  <si>
    <t>ОГСЭ.23</t>
  </si>
  <si>
    <t>ОГСЭ.24</t>
  </si>
  <si>
    <t>ОГСЭ.25</t>
  </si>
  <si>
    <t>ЕН.03</t>
  </si>
  <si>
    <t>ЕН.04</t>
  </si>
  <si>
    <t>ЕН.05</t>
  </si>
  <si>
    <t>ЕН.06</t>
  </si>
  <si>
    <t>ЕН.07</t>
  </si>
  <si>
    <t>ЕН.08</t>
  </si>
  <si>
    <t>ЕН.09</t>
  </si>
  <si>
    <t>ЕН.10</t>
  </si>
  <si>
    <t>ЕН.11</t>
  </si>
  <si>
    <t>ЕН.12</t>
  </si>
  <si>
    <t>ЕН.13</t>
  </si>
  <si>
    <t>ЕН.14</t>
  </si>
  <si>
    <t>ЕН.15</t>
  </si>
  <si>
    <t>ЕН.16</t>
  </si>
  <si>
    <t>ЕН.17</t>
  </si>
  <si>
    <t>ЕН.18</t>
  </si>
  <si>
    <t>ЕН.19</t>
  </si>
  <si>
    <t>ЕН.20</t>
  </si>
  <si>
    <t>ЕН.21</t>
  </si>
  <si>
    <t>ЕН.22</t>
  </si>
  <si>
    <t>ЕН.23</t>
  </si>
  <si>
    <t>ЕН.24</t>
  </si>
  <si>
    <t>ЕН.25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</si>
  <si>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</si>
  <si>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</si>
  <si>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</si>
  <si>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</si>
  <si>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</si>
  <si>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</si>
  <si>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</si>
  <si>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</si>
  <si>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ОП.20</t>
  </si>
  <si>
    <t>ОП.21</t>
  </si>
  <si>
    <t>ОП.22</t>
  </si>
  <si>
    <t>ОП.23</t>
  </si>
  <si>
    <t>ОП.24</t>
  </si>
  <si>
    <t>ОП.25</t>
  </si>
  <si>
    <t>МДК.01.09</t>
  </si>
  <si>
    <t>МДК.01.10</t>
  </si>
  <si>
    <t>МДК.01.11</t>
  </si>
  <si>
    <t>МДК.01.12</t>
  </si>
  <si>
    <t>МДК.01.13</t>
  </si>
  <si>
    <t>МДК.01.14</t>
  </si>
  <si>
    <t>МДК.01.15</t>
  </si>
  <si>
    <t>МДК.01.16</t>
  </si>
  <si>
    <t>МДК.01.17</t>
  </si>
  <si>
    <t>МДК.01.18</t>
  </si>
  <si>
    <t>МДК.01.19</t>
  </si>
  <si>
    <t>МДК.01.20</t>
  </si>
  <si>
    <t>МДК.01.21</t>
  </si>
  <si>
    <t>МДК.01.22</t>
  </si>
  <si>
    <t>МДК.01.23</t>
  </si>
  <si>
    <t>МДК.01.24</t>
  </si>
  <si>
    <t>МДК.01.25</t>
  </si>
  <si>
    <t>МДК.02.04</t>
  </si>
  <si>
    <t>МДК.02.05</t>
  </si>
  <si>
    <t>МДК.02.06</t>
  </si>
  <si>
    <t>МДК.02.07</t>
  </si>
  <si>
    <t>МДК.02.08</t>
  </si>
  <si>
    <t>МДК.02.09</t>
  </si>
  <si>
    <t>МДК.02.10</t>
  </si>
  <si>
    <t>МДК.02.11</t>
  </si>
  <si>
    <t>МДК.02.12</t>
  </si>
  <si>
    <t>МДК.02.13</t>
  </si>
  <si>
    <t>МДК.02.14</t>
  </si>
  <si>
    <t>МДК.02.15</t>
  </si>
  <si>
    <t>МДК.02.16</t>
  </si>
  <si>
    <t>МДК.02.17</t>
  </si>
  <si>
    <t>МДК.02.18</t>
  </si>
  <si>
    <t>МДК.02.19</t>
  </si>
  <si>
    <t>МДК.02.20</t>
  </si>
  <si>
    <t>МДК.02.21</t>
  </si>
  <si>
    <t>МДК.02.22</t>
  </si>
  <si>
    <t>МДК.02.23</t>
  </si>
  <si>
    <t>МДК.02.24</t>
  </si>
  <si>
    <t>МДК.02.25</t>
  </si>
  <si>
    <t>МДК.03.02</t>
  </si>
  <si>
    <t>МДК.03.03</t>
  </si>
  <si>
    <t>МДК.03.04</t>
  </si>
  <si>
    <t>МДК.03.05</t>
  </si>
  <si>
    <t>МДК.03.06</t>
  </si>
  <si>
    <t>МДК.03.07</t>
  </si>
  <si>
    <t>МДК.03.08</t>
  </si>
  <si>
    <t>МДК.03.09</t>
  </si>
  <si>
    <t>МДК.03.10</t>
  </si>
  <si>
    <t>МДК.03.11</t>
  </si>
  <si>
    <t>МДК.03.12</t>
  </si>
  <si>
    <t>МДК.03.13</t>
  </si>
  <si>
    <t>МДК.03.14</t>
  </si>
  <si>
    <t>МДК.03.15</t>
  </si>
  <si>
    <t>МДК.03.16</t>
  </si>
  <si>
    <t>МДК.03.17</t>
  </si>
  <si>
    <t>МДК.03.18</t>
  </si>
  <si>
    <t>МДК.03.19</t>
  </si>
  <si>
    <t>МДК.03.20</t>
  </si>
  <si>
    <t>МДК.03.21</t>
  </si>
  <si>
    <t>МДК.03.22</t>
  </si>
  <si>
    <t>МДК.03.23</t>
  </si>
  <si>
    <t>МДК.03.24</t>
  </si>
  <si>
    <t>МДК.03.25</t>
  </si>
  <si>
    <t>ПП.03</t>
  </si>
  <si>
    <t>МДК.04.02</t>
  </si>
  <si>
    <t>МДК.04.03</t>
  </si>
  <si>
    <t>МДК.04.04</t>
  </si>
  <si>
    <t>МДК.04.05</t>
  </si>
  <si>
    <t>МДК.04.06</t>
  </si>
  <si>
    <t>МДК.04.07</t>
  </si>
  <si>
    <t>МДК.04.08</t>
  </si>
  <si>
    <t>МДК.04.09</t>
  </si>
  <si>
    <t>МДК.04.10</t>
  </si>
  <si>
    <t>МДК.04.11</t>
  </si>
  <si>
    <t>МДК.04.12</t>
  </si>
  <si>
    <t>МДК.04.13</t>
  </si>
  <si>
    <t>МДК.04.14</t>
  </si>
  <si>
    <t>МДК.04.15</t>
  </si>
  <si>
    <t>МДК.04.16</t>
  </si>
  <si>
    <t>МДК.04.17</t>
  </si>
  <si>
    <t>МДК.04.18</t>
  </si>
  <si>
    <t>МДК.04.19</t>
  </si>
  <si>
    <t>МДК.04.20</t>
  </si>
  <si>
    <t>МДК.04.21</t>
  </si>
  <si>
    <t>МДК.04.22</t>
  </si>
  <si>
    <t>МДК.04.23</t>
  </si>
  <si>
    <t>МДК.04.24</t>
  </si>
  <si>
    <t>МДК.04.25</t>
  </si>
  <si>
    <t>УП.04</t>
  </si>
  <si>
    <t>ПП.04</t>
  </si>
  <si>
    <t>ПМ.05</t>
  </si>
  <si>
    <t>МДК.05.01</t>
  </si>
  <si>
    <t>МДК.05.02</t>
  </si>
  <si>
    <t>МДК.05.03</t>
  </si>
  <si>
    <t>МДК.05.04</t>
  </si>
  <si>
    <t>МДК.05.05</t>
  </si>
  <si>
    <t>МДК.05.06</t>
  </si>
  <si>
    <t>МДК.05.07</t>
  </si>
  <si>
    <t>МДК.05.08</t>
  </si>
  <si>
    <t>МДК.05.09</t>
  </si>
  <si>
    <t>МДК.05.10</t>
  </si>
  <si>
    <t>МДК.05.11</t>
  </si>
  <si>
    <t>МДК.05.12</t>
  </si>
  <si>
    <t>МДК.05.13</t>
  </si>
  <si>
    <t>МДК.05.14</t>
  </si>
  <si>
    <t>МДК.05.15</t>
  </si>
  <si>
    <t>МДК.05.16</t>
  </si>
  <si>
    <t>МДК.05.17</t>
  </si>
  <si>
    <t>МДК.05.18</t>
  </si>
  <si>
    <t>МДК.05.19</t>
  </si>
  <si>
    <t>МДК.05.20</t>
  </si>
  <si>
    <t>МДК.05.21</t>
  </si>
  <si>
    <t>МДК.05.22</t>
  </si>
  <si>
    <t>МДК.05.23</t>
  </si>
  <si>
    <t>МДК.05.24</t>
  </si>
  <si>
    <t>МДК.05.25</t>
  </si>
  <si>
    <t>УП.05</t>
  </si>
  <si>
    <t>ПП.05</t>
  </si>
  <si>
    <t>ПМ.06</t>
  </si>
  <si>
    <t>МДК.06.01</t>
  </si>
  <si>
    <t>МДК.06.02</t>
  </si>
  <si>
    <t>МДК.06.03</t>
  </si>
  <si>
    <t>МДК.06.04</t>
  </si>
  <si>
    <t>МДК.06.05</t>
  </si>
  <si>
    <t>МДК.06.06</t>
  </si>
  <si>
    <t>МДК.06.07</t>
  </si>
  <si>
    <t>МДК.06.08</t>
  </si>
  <si>
    <t>МДК.06.09</t>
  </si>
  <si>
    <t>МДК.06.10</t>
  </si>
  <si>
    <t>МДК.06.11</t>
  </si>
  <si>
    <t>МДК.06.12</t>
  </si>
  <si>
    <t>МДК.06.13</t>
  </si>
  <si>
    <t>МДК.06.14</t>
  </si>
  <si>
    <t>МДК.06.15</t>
  </si>
  <si>
    <t>МДК.06.16</t>
  </si>
  <si>
    <t>МДК.06.17</t>
  </si>
  <si>
    <t>МДК.06.18</t>
  </si>
  <si>
    <t>МДК.06.19</t>
  </si>
  <si>
    <t>МДК.06.20</t>
  </si>
  <si>
    <t>МДК.06.21</t>
  </si>
  <si>
    <t>МДК.06.22</t>
  </si>
  <si>
    <t>МДК.06.23</t>
  </si>
  <si>
    <t>МДК.06.24</t>
  </si>
  <si>
    <t>МДК.06.25</t>
  </si>
  <si>
    <t>ПМ.07</t>
  </si>
  <si>
    <t>МДК.07.01</t>
  </si>
  <si>
    <t>МДК.07.02</t>
  </si>
  <si>
    <t>МДК.07.03</t>
  </si>
  <si>
    <t>МДК.07.04</t>
  </si>
  <si>
    <t>МДК.07.05</t>
  </si>
  <si>
    <t>МДК.07.06</t>
  </si>
  <si>
    <t>МДК.07.07</t>
  </si>
  <si>
    <t>МДК.07.08</t>
  </si>
  <si>
    <t>МДК.07.09</t>
  </si>
  <si>
    <t>МДК.07.10</t>
  </si>
  <si>
    <t>МДК.07.11</t>
  </si>
  <si>
    <t>МДК.07.12</t>
  </si>
  <si>
    <t>МДК.07.13</t>
  </si>
  <si>
    <t>МДК.07.14</t>
  </si>
  <si>
    <t>МДК.07.15</t>
  </si>
  <si>
    <t>МДК.07.16</t>
  </si>
  <si>
    <t>МДК.07.17</t>
  </si>
  <si>
    <t>МДК.07.18</t>
  </si>
  <si>
    <t>МДК.07.19</t>
  </si>
  <si>
    <t>МДК.07.20</t>
  </si>
  <si>
    <t>МДК.07.21</t>
  </si>
  <si>
    <t>МДК.07.22</t>
  </si>
  <si>
    <t>МДК.07.23</t>
  </si>
  <si>
    <t>МДК.07.24</t>
  </si>
  <si>
    <t>МДК.07.25</t>
  </si>
  <si>
    <t>УП.07</t>
  </si>
  <si>
    <t>ПП.07</t>
  </si>
  <si>
    <t>Консультации на учебную группу на весь период обучения</t>
  </si>
  <si>
    <t>Иностранный язык</t>
  </si>
  <si>
    <t>Математика</t>
  </si>
  <si>
    <t>Физика</t>
  </si>
  <si>
    <t>Физическая культура</t>
  </si>
  <si>
    <t>Основы философии</t>
  </si>
  <si>
    <t>История</t>
  </si>
  <si>
    <t xml:space="preserve"> </t>
  </si>
  <si>
    <t>Безопасность жизнедеятельности</t>
  </si>
  <si>
    <t>РЕЗЕРВ ВРЕМЕНИ</t>
  </si>
  <si>
    <t>СУММА:</t>
  </si>
  <si>
    <t>Дискретная математика</t>
  </si>
  <si>
    <t>Экономика организации</t>
  </si>
  <si>
    <t>Менеджмент</t>
  </si>
  <si>
    <t>Документационное обеспечение управления</t>
  </si>
  <si>
    <t>Основы теории информации</t>
  </si>
  <si>
    <t>Операционные системы и среды</t>
  </si>
  <si>
    <t>Архитектура электронно-вычислительных машин и вычислительные системы</t>
  </si>
  <si>
    <t>Разработка, внедрение и адаптация программного обеспечения отраслевой направленности</t>
  </si>
  <si>
    <t>Сопровождение и продвижение программного обеспечения отраслевой направленности</t>
  </si>
  <si>
    <t>Обеспечение проектной деятельности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</si>
  <si>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</si>
  <si>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</si>
  <si>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</si>
  <si>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</si>
  <si>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</si>
  <si>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</si>
  <si>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</si>
  <si>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</si>
  <si>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</si>
  <si>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</si>
  <si>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</si>
  <si>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</si>
  <si>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</si>
  <si>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1-7</t>
  </si>
  <si>
    <t>8-14</t>
  </si>
  <si>
    <t>15-21</t>
  </si>
  <si>
    <t>22-28</t>
  </si>
  <si>
    <t>29-5</t>
  </si>
  <si>
    <t>6-12</t>
  </si>
  <si>
    <t>13-19</t>
  </si>
  <si>
    <t>20-26</t>
  </si>
  <si>
    <t>27-2</t>
  </si>
  <si>
    <t>3-9</t>
  </si>
  <si>
    <t>10-16</t>
  </si>
  <si>
    <t>17-23</t>
  </si>
  <si>
    <t>24-30</t>
  </si>
  <si>
    <t>29-4</t>
  </si>
  <si>
    <t>5-11</t>
  </si>
  <si>
    <t>12-18</t>
  </si>
  <si>
    <t>19-25</t>
  </si>
  <si>
    <t>26-1</t>
  </si>
  <si>
    <t>2-8</t>
  </si>
  <si>
    <t>9-15</t>
  </si>
  <si>
    <t>16-22</t>
  </si>
  <si>
    <t>23-1</t>
  </si>
  <si>
    <t>23-29</t>
  </si>
  <si>
    <t>30-5</t>
  </si>
  <si>
    <t>27-3</t>
  </si>
  <si>
    <t>4-10</t>
  </si>
  <si>
    <t>11-17</t>
  </si>
  <si>
    <t>18-24</t>
  </si>
  <si>
    <t>25-31</t>
  </si>
  <si>
    <t>24-31</t>
  </si>
  <si>
    <t>у</t>
  </si>
  <si>
    <t>зк</t>
  </si>
  <si>
    <t>э</t>
  </si>
  <si>
    <t>лк</t>
  </si>
  <si>
    <t>=</t>
  </si>
  <si>
    <t>::</t>
  </si>
  <si>
    <t>оо</t>
  </si>
  <si>
    <t>П</t>
  </si>
  <si>
    <t>D</t>
  </si>
  <si>
    <t>Ш</t>
  </si>
  <si>
    <t>*</t>
  </si>
  <si>
    <t>Условные обозначения:</t>
  </si>
  <si>
    <t>каникулы</t>
  </si>
  <si>
    <t>промежуточная аттестация</t>
  </si>
  <si>
    <t>Производственная практика</t>
  </si>
  <si>
    <t>Учебная практика</t>
  </si>
  <si>
    <t>Зачёты</t>
  </si>
  <si>
    <t>Дифференцированные зачеты</t>
  </si>
  <si>
    <t>Экзамены</t>
  </si>
  <si>
    <t>Общепрофессиональный цикл</t>
  </si>
  <si>
    <t>*8</t>
  </si>
  <si>
    <t xml:space="preserve">Обработка отраслевой информации </t>
  </si>
  <si>
    <t>Диф. зачеты без ФК</t>
  </si>
  <si>
    <t>Зачёты без ФК</t>
  </si>
  <si>
    <t>Произв. практики</t>
  </si>
  <si>
    <t>ФГОС</t>
  </si>
  <si>
    <t>Эффективное поведение на рынке труда</t>
  </si>
  <si>
    <t>ошибка в ФГОС</t>
  </si>
  <si>
    <r>
      <t>Обработка отраслевой информации</t>
    </r>
    <r>
      <rPr>
        <sz val="8"/>
        <color rgb="FFFF0000"/>
        <rFont val="Arial"/>
        <family val="2"/>
        <charset val="204"/>
      </rPr>
      <t xml:space="preserve"> </t>
    </r>
  </si>
  <si>
    <t xml:space="preserve">Разработка, внедрение и адаптация программного обеспечения отраслевой направленности </t>
  </si>
  <si>
    <t xml:space="preserve">Сопровождение и продвижение программного обеспечения отраслевой направленности </t>
  </si>
  <si>
    <t xml:space="preserve">Информатика </t>
  </si>
  <si>
    <t>Основы безопасности жизнедеятельности</t>
  </si>
  <si>
    <t>*2</t>
  </si>
  <si>
    <t>курсовое проектирование</t>
  </si>
  <si>
    <t>Web-дизайн</t>
  </si>
  <si>
    <t xml:space="preserve">Правовое обеспечение профессиональной деятельности </t>
  </si>
  <si>
    <t>Теория вероятностей и математическая статистика</t>
  </si>
  <si>
    <t>Астрономия</t>
  </si>
  <si>
    <t>ОУПБ</t>
  </si>
  <si>
    <t>ОУПБ.01</t>
  </si>
  <si>
    <t>Русский язык</t>
  </si>
  <si>
    <t>ОУПБ.02</t>
  </si>
  <si>
    <t>ОУПБ.03</t>
  </si>
  <si>
    <t>ОУПБ.04</t>
  </si>
  <si>
    <t>ОУПБ.05</t>
  </si>
  <si>
    <t>ОУПБ.06</t>
  </si>
  <si>
    <t>ОУПБ.07</t>
  </si>
  <si>
    <t>ОУПБ.08</t>
  </si>
  <si>
    <t>ОУПБ.09</t>
  </si>
  <si>
    <t>Литература</t>
  </si>
  <si>
    <t>Родной язык</t>
  </si>
  <si>
    <t>ОУПП</t>
  </si>
  <si>
    <t>Общеобразовательные учебные предметы углублённого уровня</t>
  </si>
  <si>
    <t>Общеобразовательные учебные предметы базового уровня</t>
  </si>
  <si>
    <t>ОУПП.01</t>
  </si>
  <si>
    <t>ОУПП.02</t>
  </si>
  <si>
    <t>ОУПП.03</t>
  </si>
  <si>
    <t>ИП</t>
  </si>
  <si>
    <t>ОУПВ</t>
  </si>
  <si>
    <t>Учебные предметы по выбору, предлагаемые ОО</t>
  </si>
  <si>
    <t>ОГСЭ.01.</t>
  </si>
  <si>
    <t>ОГСЭ.02.</t>
  </si>
  <si>
    <t>ОГСЭ.03.</t>
  </si>
  <si>
    <t>ОГСЭ.04.</t>
  </si>
  <si>
    <t>ЕН.01.</t>
  </si>
  <si>
    <t>ЕН.02.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</si>
  <si>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</si>
  <si>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</si>
  <si>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</si>
  <si>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</si>
  <si>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</si>
  <si>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</si>
  <si>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</si>
  <si>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</si>
  <si>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</si>
  <si>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</si>
  <si>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</si>
  <si>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МДК.01.01.</t>
  </si>
  <si>
    <t>МДК.02.01.</t>
  </si>
  <si>
    <t>МДК.03.01.</t>
  </si>
  <si>
    <t>МДК.04.01.</t>
  </si>
  <si>
    <t>ГИА</t>
  </si>
  <si>
    <t>Государственная итоговая аттестация</t>
  </si>
  <si>
    <t>неделя отсутствует</t>
  </si>
  <si>
    <t>Экзамен (квалификационный)</t>
  </si>
  <si>
    <t>Прикладная информатика (приём 2020-выпуск 2024) ФГОС 3+</t>
  </si>
  <si>
    <t>Прикладная информатика (по отраслям( (приём 2020 - выпуск 2024 г.)   ФГОС 3+</t>
  </si>
  <si>
    <t>Естествознание</t>
  </si>
  <si>
    <t>=/*</t>
  </si>
  <si>
    <t>1. Календарный учебный график</t>
  </si>
  <si>
    <t>обучение по учебным циклам</t>
  </si>
  <si>
    <t>практическая подготовка при проведении учебной практики (концентрированная)</t>
  </si>
  <si>
    <t xml:space="preserve">государственная итоговая аттестация  (защита ВКР) </t>
  </si>
  <si>
    <t>практическая подготовка при проведении производственной практики (по профилю специальности) (концентрированная)</t>
  </si>
  <si>
    <t>практическая подготовка при проведении производственной практики (преддипломная)</t>
  </si>
  <si>
    <t>подготовка выпускной квалификационной работы (ВКР)</t>
  </si>
  <si>
    <t>Наименование циклов, разделов, учебных предметов, дисциплин, профессиональных модулей, междисциплинарных курсов, практик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</si>
</sst>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color indexed="8"/>
      <name val="Calibri"/>
      <family val="2"/>
      <charset val="204"/>
    </font>
    <font>
      <sz val="8"/>
      <color indexed="8"/>
      <name val="Cambria"/>
      <family val="1"/>
      <charset val="204"/>
    </font>
    <font>
      <b/>
      <sz val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name val="Cambria"/>
      <family val="1"/>
      <charset val="204"/>
    </font>
    <font>
      <sz val="10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Symbol"/>
      <family val="1"/>
      <charset val="2"/>
    </font>
    <font>
      <b/>
      <sz val="10"/>
      <name val="Symbol"/>
      <family val="1"/>
      <charset val="2"/>
    </font>
    <font>
      <sz val="10"/>
      <color indexed="8"/>
      <name val="Calibri"/>
      <family val="2"/>
      <charset val="204"/>
    </font>
    <font>
      <b/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Symbol"/>
      <family val="1"/>
      <charset val="2"/>
    </font>
    <font>
      <sz val="8"/>
      <color rgb="FFFF0000"/>
      <name val="Arial"/>
      <family val="2"/>
      <charset val="204"/>
    </font>
    <font>
      <sz val="7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4" fillId="7" borderId="0" xfId="0" applyFont="1" applyFill="1"/>
    <xf numFmtId="0" fontId="4" fillId="6" borderId="0" xfId="0" applyFont="1" applyFill="1"/>
    <xf numFmtId="0" fontId="4" fillId="0" borderId="0" xfId="0" applyFont="1"/>
    <xf numFmtId="0" fontId="4" fillId="3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1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49" fontId="0" fillId="0" borderId="8" xfId="0" applyNumberFormat="1" applyBorder="1" applyAlignment="1">
      <alignment textRotation="90"/>
    </xf>
    <xf numFmtId="0" fontId="0" fillId="0" borderId="9" xfId="0" applyBorder="1" applyAlignment="1">
      <alignment horizontal="center"/>
    </xf>
    <xf numFmtId="1" fontId="12" fillId="0" borderId="8" xfId="0" applyNumberFormat="1" applyFont="1" applyBorder="1" applyAlignment="1"/>
    <xf numFmtId="0" fontId="0" fillId="4" borderId="8" xfId="0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3" fillId="4" borderId="8" xfId="0" applyFont="1" applyFill="1" applyBorder="1" applyAlignment="1"/>
    <xf numFmtId="0" fontId="14" fillId="4" borderId="8" xfId="0" applyFont="1" applyFill="1" applyBorder="1" applyAlignment="1"/>
    <xf numFmtId="0" fontId="0" fillId="0" borderId="8" xfId="0" applyBorder="1"/>
    <xf numFmtId="0" fontId="13" fillId="4" borderId="8" xfId="0" applyNumberFormat="1" applyFont="1" applyFill="1" applyBorder="1" applyAlignment="1"/>
    <xf numFmtId="0" fontId="15" fillId="4" borderId="8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4" borderId="8" xfId="0" applyNumberFormat="1" applyFont="1" applyFill="1" applyBorder="1" applyAlignment="1">
      <alignment horizontal="center"/>
    </xf>
    <xf numFmtId="0" fontId="18" fillId="4" borderId="8" xfId="0" applyNumberFormat="1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0" fillId="4" borderId="8" xfId="0" applyFill="1" applyBorder="1" applyAlignment="1"/>
    <xf numFmtId="0" fontId="20" fillId="4" borderId="8" xfId="0" applyFont="1" applyFill="1" applyBorder="1" applyAlignment="1"/>
    <xf numFmtId="0" fontId="21" fillId="0" borderId="8" xfId="0" applyFont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left" vertical="top" wrapText="1"/>
      <protection hidden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3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 shrinkToFi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center" textRotation="90" wrapText="1"/>
    </xf>
    <xf numFmtId="0" fontId="5" fillId="0" borderId="8" xfId="0" applyFont="1" applyFill="1" applyBorder="1" applyAlignment="1">
      <alignment wrapText="1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textRotation="90"/>
    </xf>
    <xf numFmtId="0" fontId="0" fillId="0" borderId="8" xfId="0" applyNumberFormat="1" applyBorder="1"/>
    <xf numFmtId="0" fontId="0" fillId="0" borderId="8" xfId="0" applyNumberFormat="1" applyFill="1" applyBorder="1"/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horizontal="left" vertical="top" wrapText="1" shrinkToFit="1"/>
    </xf>
    <xf numFmtId="1" fontId="3" fillId="11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1" fontId="4" fillId="11" borderId="9" xfId="0" applyNumberFormat="1" applyFont="1" applyFill="1" applyBorder="1" applyAlignment="1">
      <alignment horizontal="center" vertical="center"/>
    </xf>
    <xf numFmtId="0" fontId="1" fillId="11" borderId="0" xfId="0" applyFont="1" applyFill="1"/>
    <xf numFmtId="0" fontId="5" fillId="11" borderId="8" xfId="0" applyFont="1" applyFill="1" applyBorder="1" applyAlignment="1">
      <alignment vertical="center" wrapText="1"/>
    </xf>
    <xf numFmtId="1" fontId="3" fillId="11" borderId="8" xfId="0" applyNumberFormat="1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" fontId="5" fillId="11" borderId="8" xfId="0" applyNumberFormat="1" applyFont="1" applyFill="1" applyBorder="1" applyAlignment="1">
      <alignment horizontal="center" vertical="center"/>
    </xf>
    <xf numFmtId="0" fontId="8" fillId="11" borderId="0" xfId="0" applyFont="1" applyFill="1" applyAlignment="1">
      <alignment vertical="center"/>
    </xf>
    <xf numFmtId="1" fontId="3" fillId="11" borderId="8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3" fillId="11" borderId="8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 shrinkToFit="1"/>
    </xf>
    <xf numFmtId="0" fontId="3" fillId="11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11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hidden="1"/>
    </xf>
    <xf numFmtId="0" fontId="4" fillId="0" borderId="25" xfId="0" applyFont="1" applyFill="1" applyBorder="1" applyAlignment="1" applyProtection="1">
      <alignment horizontal="left" vertical="top" wrapText="1"/>
      <protection hidden="1"/>
    </xf>
    <xf numFmtId="0" fontId="3" fillId="0" borderId="25" xfId="0" applyFont="1" applyFill="1" applyBorder="1" applyAlignment="1" applyProtection="1">
      <alignment horizontal="left" vertical="top" wrapText="1"/>
      <protection hidden="1"/>
    </xf>
    <xf numFmtId="0" fontId="5" fillId="11" borderId="25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 shrinkToFit="1"/>
      <protection hidden="1"/>
    </xf>
    <xf numFmtId="0" fontId="4" fillId="0" borderId="25" xfId="0" applyFont="1" applyFill="1" applyBorder="1" applyAlignment="1" applyProtection="1">
      <alignment horizontal="left" vertical="top" wrapText="1" shrinkToFit="1"/>
      <protection hidden="1"/>
    </xf>
    <xf numFmtId="0" fontId="4" fillId="0" borderId="15" xfId="0" applyFont="1" applyFill="1" applyBorder="1" applyAlignment="1" applyProtection="1">
      <alignment horizontal="left" vertical="top" wrapText="1" shrinkToFit="1"/>
      <protection hidden="1"/>
    </xf>
    <xf numFmtId="0" fontId="3" fillId="11" borderId="25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4" fillId="0" borderId="2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12" borderId="0" xfId="0" applyFont="1" applyFill="1" applyBorder="1"/>
    <xf numFmtId="0" fontId="1" fillId="12" borderId="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left" vertical="top" wrapText="1"/>
    </xf>
    <xf numFmtId="0" fontId="6" fillId="13" borderId="8" xfId="0" applyFont="1" applyFill="1" applyBorder="1" applyAlignment="1">
      <alignment horizontal="left" vertical="top" wrapText="1"/>
    </xf>
    <xf numFmtId="0" fontId="4" fillId="13" borderId="25" xfId="0" applyFont="1" applyFill="1" applyBorder="1" applyAlignment="1">
      <alignment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/>
    </xf>
    <xf numFmtId="0" fontId="4" fillId="13" borderId="0" xfId="0" applyFont="1" applyFill="1" applyBorder="1"/>
    <xf numFmtId="0" fontId="4" fillId="13" borderId="0" xfId="0" applyFont="1" applyFill="1"/>
    <xf numFmtId="0" fontId="4" fillId="13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vertical="center"/>
    </xf>
    <xf numFmtId="0" fontId="4" fillId="13" borderId="16" xfId="0" applyFont="1" applyFill="1" applyBorder="1" applyAlignment="1">
      <alignment vertical="center"/>
    </xf>
    <xf numFmtId="0" fontId="4" fillId="13" borderId="16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164" fontId="29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top" wrapText="1"/>
      <protection hidden="1"/>
    </xf>
    <xf numFmtId="0" fontId="4" fillId="14" borderId="25" xfId="0" applyFont="1" applyFill="1" applyBorder="1" applyAlignment="1" applyProtection="1">
      <alignment horizontal="left" vertical="top" wrapText="1"/>
      <protection hidden="1"/>
    </xf>
    <xf numFmtId="0" fontId="30" fillId="14" borderId="8" xfId="0" applyFont="1" applyFill="1" applyBorder="1" applyAlignment="1">
      <alignment vertical="top" wrapText="1"/>
    </xf>
    <xf numFmtId="0" fontId="4" fillId="14" borderId="26" xfId="0" applyFont="1" applyFill="1" applyBorder="1" applyAlignment="1">
      <alignment horizontal="center" vertical="center"/>
    </xf>
    <xf numFmtId="0" fontId="4" fillId="14" borderId="26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/>
    </xf>
    <xf numFmtId="1" fontId="4" fillId="14" borderId="8" xfId="0" applyNumberFormat="1" applyFont="1" applyFill="1" applyBorder="1" applyAlignment="1">
      <alignment horizontal="center" vertical="center" wrapText="1"/>
    </xf>
    <xf numFmtId="0" fontId="4" fillId="14" borderId="8" xfId="0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 applyProtection="1">
      <alignment horizontal="center" vertical="center" wrapText="1"/>
      <protection hidden="1"/>
    </xf>
    <xf numFmtId="1" fontId="4" fillId="14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left" vertical="top" wrapText="1"/>
    </xf>
    <xf numFmtId="0" fontId="4" fillId="13" borderId="8" xfId="0" applyFont="1" applyFill="1" applyBorder="1" applyAlignment="1">
      <alignment horizontal="left" vertical="top" wrapText="1"/>
    </xf>
    <xf numFmtId="49" fontId="4" fillId="13" borderId="25" xfId="0" applyNumberFormat="1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left" vertical="top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25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11" fillId="4" borderId="8" xfId="0" applyFont="1" applyFill="1" applyBorder="1" applyAlignment="1">
      <alignment horizontal="left" vertical="top"/>
    </xf>
    <xf numFmtId="0" fontId="23" fillId="0" borderId="25" xfId="0" applyFont="1" applyBorder="1" applyAlignment="1">
      <alignment horizontal="left" vertical="top" textRotation="3"/>
    </xf>
    <xf numFmtId="0" fontId="23" fillId="0" borderId="13" xfId="0" applyFont="1" applyBorder="1" applyAlignment="1">
      <alignment horizontal="left" vertical="top" textRotation="3"/>
    </xf>
    <xf numFmtId="0" fontId="0" fillId="0" borderId="0" xfId="0" applyAlignment="1"/>
    <xf numFmtId="0" fontId="11" fillId="0" borderId="16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1" xfId="0" applyBorder="1" applyAlignment="1"/>
    <xf numFmtId="0" fontId="19" fillId="0" borderId="25" xfId="0" applyFont="1" applyBorder="1" applyAlignment="1">
      <alignment horizontal="left" vertical="top" textRotation="1"/>
    </xf>
    <xf numFmtId="0" fontId="19" fillId="0" borderId="13" xfId="0" applyFont="1" applyBorder="1" applyAlignment="1">
      <alignment horizontal="left" vertical="top" textRotation="1"/>
    </xf>
    <xf numFmtId="0" fontId="22" fillId="0" borderId="8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19" fillId="0" borderId="8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2" fillId="0" borderId="26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 textRotation="2"/>
    </xf>
    <xf numFmtId="0" fontId="24" fillId="0" borderId="13" xfId="0" applyFont="1" applyBorder="1" applyAlignment="1">
      <alignment horizontal="left" vertical="top" textRotation="2"/>
    </xf>
    <xf numFmtId="0" fontId="10" fillId="0" borderId="25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1" fontId="4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top" textRotation="90" wrapText="1"/>
    </xf>
    <xf numFmtId="0" fontId="3" fillId="0" borderId="27" xfId="0" applyFont="1" applyFill="1" applyBorder="1" applyAlignment="1">
      <alignment horizontal="left" vertical="top" textRotation="90" wrapText="1"/>
    </xf>
    <xf numFmtId="0" fontId="3" fillId="0" borderId="1" xfId="0" applyFont="1" applyFill="1" applyBorder="1" applyAlignment="1">
      <alignment horizontal="left" vertical="top" textRotation="90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11" borderId="8" xfId="0" applyNumberFormat="1" applyFont="1" applyFill="1" applyBorder="1" applyAlignment="1">
      <alignment horizontal="center" vertical="center" wrapText="1"/>
    </xf>
    <xf numFmtId="0" fontId="3" fillId="11" borderId="25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/>
    </xf>
    <xf numFmtId="0" fontId="3" fillId="11" borderId="26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25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"/>
  <sheetViews>
    <sheetView view="pageLayout" workbookViewId="0">
      <selection activeCell="AM11" sqref="AM11:BA11"/>
    </sheetView>
  </sheetViews>
  <sheetFormatPr defaultColWidth="4.5703125" defaultRowHeight="15"/>
  <cols>
    <col min="1" max="44" width="2.28515625" customWidth="1"/>
    <col min="45" max="45" width="3.140625" customWidth="1"/>
    <col min="46" max="53" width="2.28515625" customWidth="1"/>
    <col min="54" max="54" width="2.85546875" customWidth="1"/>
    <col min="55" max="57" width="2.28515625" customWidth="1"/>
    <col min="58" max="58" width="2.85546875" customWidth="1"/>
  </cols>
  <sheetData>
    <row r="1" spans="1:58">
      <c r="A1" s="331" t="s">
        <v>469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</row>
    <row r="2" spans="1:58">
      <c r="A2" s="324" t="s">
        <v>336</v>
      </c>
      <c r="B2" s="318" t="s">
        <v>337</v>
      </c>
      <c r="C2" s="319"/>
      <c r="D2" s="319"/>
      <c r="E2" s="319"/>
      <c r="F2" s="320"/>
      <c r="G2" s="318" t="s">
        <v>338</v>
      </c>
      <c r="H2" s="319"/>
      <c r="I2" s="319"/>
      <c r="J2" s="320"/>
      <c r="K2" s="318" t="s">
        <v>339</v>
      </c>
      <c r="L2" s="319"/>
      <c r="M2" s="319"/>
      <c r="N2" s="320"/>
      <c r="O2" s="318" t="s">
        <v>340</v>
      </c>
      <c r="P2" s="319"/>
      <c r="Q2" s="319"/>
      <c r="R2" s="319"/>
      <c r="S2" s="320"/>
      <c r="T2" s="318" t="s">
        <v>341</v>
      </c>
      <c r="U2" s="319"/>
      <c r="V2" s="319"/>
      <c r="W2" s="320"/>
      <c r="X2" s="318" t="s">
        <v>342</v>
      </c>
      <c r="Y2" s="319"/>
      <c r="Z2" s="319"/>
      <c r="AA2" s="320"/>
      <c r="AB2" s="318" t="s">
        <v>343</v>
      </c>
      <c r="AC2" s="319"/>
      <c r="AD2" s="319"/>
      <c r="AE2" s="319"/>
      <c r="AF2" s="320"/>
      <c r="AG2" s="318" t="s">
        <v>344</v>
      </c>
      <c r="AH2" s="319"/>
      <c r="AI2" s="319"/>
      <c r="AJ2" s="320"/>
      <c r="AK2" s="318" t="s">
        <v>345</v>
      </c>
      <c r="AL2" s="319"/>
      <c r="AM2" s="319"/>
      <c r="AN2" s="320"/>
      <c r="AO2" s="318" t="s">
        <v>346</v>
      </c>
      <c r="AP2" s="319"/>
      <c r="AQ2" s="319"/>
      <c r="AR2" s="319"/>
      <c r="AS2" s="320"/>
      <c r="AT2" s="318" t="s">
        <v>347</v>
      </c>
      <c r="AU2" s="319"/>
      <c r="AV2" s="319"/>
      <c r="AW2" s="320"/>
      <c r="AX2" s="318" t="s">
        <v>348</v>
      </c>
      <c r="AY2" s="319"/>
      <c r="AZ2" s="319"/>
      <c r="BA2" s="320"/>
    </row>
    <row r="3" spans="1:58" ht="30">
      <c r="A3" s="325"/>
      <c r="B3" s="29" t="s">
        <v>349</v>
      </c>
      <c r="C3" s="29" t="s">
        <v>350</v>
      </c>
      <c r="D3" s="29" t="s">
        <v>351</v>
      </c>
      <c r="E3" s="29" t="s">
        <v>352</v>
      </c>
      <c r="F3" s="29" t="s">
        <v>353</v>
      </c>
      <c r="G3" s="29" t="s">
        <v>354</v>
      </c>
      <c r="H3" s="29" t="s">
        <v>355</v>
      </c>
      <c r="I3" s="29" t="s">
        <v>356</v>
      </c>
      <c r="J3" s="29" t="s">
        <v>357</v>
      </c>
      <c r="K3" s="29" t="s">
        <v>358</v>
      </c>
      <c r="L3" s="29" t="s">
        <v>359</v>
      </c>
      <c r="M3" s="29" t="s">
        <v>360</v>
      </c>
      <c r="N3" s="29" t="s">
        <v>361</v>
      </c>
      <c r="O3" s="29" t="s">
        <v>349</v>
      </c>
      <c r="P3" s="29" t="s">
        <v>350</v>
      </c>
      <c r="Q3" s="29" t="s">
        <v>351</v>
      </c>
      <c r="R3" s="29" t="s">
        <v>352</v>
      </c>
      <c r="S3" s="29" t="s">
        <v>362</v>
      </c>
      <c r="T3" s="29" t="s">
        <v>363</v>
      </c>
      <c r="U3" s="29" t="s">
        <v>364</v>
      </c>
      <c r="V3" s="29" t="s">
        <v>365</v>
      </c>
      <c r="W3" s="29" t="s">
        <v>366</v>
      </c>
      <c r="X3" s="29" t="s">
        <v>367</v>
      </c>
      <c r="Y3" s="29" t="s">
        <v>368</v>
      </c>
      <c r="Z3" s="29" t="s">
        <v>369</v>
      </c>
      <c r="AA3" s="29" t="s">
        <v>370</v>
      </c>
      <c r="AB3" s="29" t="s">
        <v>367</v>
      </c>
      <c r="AC3" s="29" t="s">
        <v>368</v>
      </c>
      <c r="AD3" s="29" t="s">
        <v>369</v>
      </c>
      <c r="AE3" s="29" t="s">
        <v>371</v>
      </c>
      <c r="AF3" s="29" t="s">
        <v>372</v>
      </c>
      <c r="AG3" s="29" t="s">
        <v>354</v>
      </c>
      <c r="AH3" s="29" t="s">
        <v>355</v>
      </c>
      <c r="AI3" s="29" t="s">
        <v>356</v>
      </c>
      <c r="AJ3" s="29" t="s">
        <v>373</v>
      </c>
      <c r="AK3" s="29" t="s">
        <v>374</v>
      </c>
      <c r="AL3" s="29" t="s">
        <v>375</v>
      </c>
      <c r="AM3" s="29" t="s">
        <v>376</v>
      </c>
      <c r="AN3" s="29" t="s">
        <v>377</v>
      </c>
      <c r="AO3" s="29" t="s">
        <v>349</v>
      </c>
      <c r="AP3" s="29" t="s">
        <v>350</v>
      </c>
      <c r="AQ3" s="29" t="s">
        <v>351</v>
      </c>
      <c r="AR3" s="29" t="s">
        <v>352</v>
      </c>
      <c r="AS3" s="29" t="s">
        <v>353</v>
      </c>
      <c r="AT3" s="29" t="s">
        <v>354</v>
      </c>
      <c r="AU3" s="29" t="s">
        <v>355</v>
      </c>
      <c r="AV3" s="29" t="s">
        <v>356</v>
      </c>
      <c r="AW3" s="29" t="s">
        <v>357</v>
      </c>
      <c r="AX3" s="29" t="s">
        <v>358</v>
      </c>
      <c r="AY3" s="29" t="s">
        <v>359</v>
      </c>
      <c r="AZ3" s="29" t="s">
        <v>360</v>
      </c>
      <c r="BA3" s="29" t="s">
        <v>378</v>
      </c>
      <c r="BB3" s="138" t="s">
        <v>379</v>
      </c>
      <c r="BC3" s="138" t="s">
        <v>380</v>
      </c>
      <c r="BD3" s="138" t="s">
        <v>381</v>
      </c>
      <c r="BE3" s="138" t="s">
        <v>382</v>
      </c>
      <c r="BF3" s="139"/>
    </row>
    <row r="4" spans="1:58">
      <c r="A4" s="30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2" t="s">
        <v>383</v>
      </c>
      <c r="T4" s="32" t="s">
        <v>383</v>
      </c>
      <c r="U4" s="32"/>
      <c r="V4" s="32"/>
      <c r="W4" s="3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4"/>
      <c r="AQ4" s="34" t="s">
        <v>384</v>
      </c>
      <c r="AR4" s="34" t="s">
        <v>384</v>
      </c>
      <c r="AS4" s="35" t="s">
        <v>383</v>
      </c>
      <c r="AT4" s="35" t="s">
        <v>383</v>
      </c>
      <c r="AU4" s="35" t="s">
        <v>383</v>
      </c>
      <c r="AV4" s="35" t="s">
        <v>383</v>
      </c>
      <c r="AW4" s="35" t="s">
        <v>383</v>
      </c>
      <c r="AX4" s="35" t="s">
        <v>383</v>
      </c>
      <c r="AY4" s="35" t="s">
        <v>383</v>
      </c>
      <c r="AZ4" s="35" t="s">
        <v>383</v>
      </c>
      <c r="BA4" s="35" t="s">
        <v>383</v>
      </c>
      <c r="BB4" s="139">
        <v>39</v>
      </c>
      <c r="BC4" s="139">
        <v>2</v>
      </c>
      <c r="BD4" s="139">
        <v>2</v>
      </c>
      <c r="BE4" s="140">
        <v>9</v>
      </c>
      <c r="BF4" s="139">
        <f>SUM(BB4:BE4)</f>
        <v>52</v>
      </c>
    </row>
    <row r="5" spans="1:58">
      <c r="A5" s="36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2" t="s">
        <v>383</v>
      </c>
      <c r="T5" s="32" t="s">
        <v>383</v>
      </c>
      <c r="U5" s="32"/>
      <c r="V5" s="32"/>
      <c r="W5" s="32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4"/>
      <c r="AS5" s="34" t="s">
        <v>384</v>
      </c>
      <c r="AT5" s="32" t="s">
        <v>383</v>
      </c>
      <c r="AU5" s="32" t="s">
        <v>383</v>
      </c>
      <c r="AV5" s="32" t="s">
        <v>383</v>
      </c>
      <c r="AW5" s="32" t="s">
        <v>383</v>
      </c>
      <c r="AX5" s="32" t="s">
        <v>383</v>
      </c>
      <c r="AY5" s="32" t="s">
        <v>383</v>
      </c>
      <c r="AZ5" s="32" t="s">
        <v>383</v>
      </c>
      <c r="BA5" s="32" t="s">
        <v>383</v>
      </c>
      <c r="BB5" s="39">
        <v>41</v>
      </c>
      <c r="BC5" s="139">
        <v>2</v>
      </c>
      <c r="BD5" s="139">
        <v>1</v>
      </c>
      <c r="BE5" s="39">
        <v>8</v>
      </c>
      <c r="BF5" s="139">
        <f t="shared" ref="BF5:BF7" si="0">SUM(BB5:BE5)</f>
        <v>52</v>
      </c>
    </row>
    <row r="6" spans="1:58">
      <c r="A6" s="36">
        <v>3</v>
      </c>
      <c r="B6" s="37"/>
      <c r="C6" s="38"/>
      <c r="D6" s="37"/>
      <c r="E6" s="37"/>
      <c r="F6" s="37"/>
      <c r="G6" s="37"/>
      <c r="H6" s="37"/>
      <c r="I6" s="37"/>
      <c r="J6" s="39"/>
      <c r="K6" s="37"/>
      <c r="L6" s="37"/>
      <c r="M6" s="37"/>
      <c r="N6" s="37"/>
      <c r="O6" s="37"/>
      <c r="P6" s="40"/>
      <c r="Q6" s="37"/>
      <c r="R6" s="34" t="s">
        <v>384</v>
      </c>
      <c r="S6" s="32" t="s">
        <v>383</v>
      </c>
      <c r="T6" s="32" t="s">
        <v>383</v>
      </c>
      <c r="U6" s="32"/>
      <c r="V6" s="32"/>
      <c r="W6" s="32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P6" s="34"/>
      <c r="AQ6" s="42" t="s">
        <v>385</v>
      </c>
      <c r="AR6" s="34" t="s">
        <v>384</v>
      </c>
      <c r="AS6" s="32" t="s">
        <v>383</v>
      </c>
      <c r="AT6" s="32" t="s">
        <v>383</v>
      </c>
      <c r="AU6" s="32" t="s">
        <v>383</v>
      </c>
      <c r="AV6" s="32" t="s">
        <v>383</v>
      </c>
      <c r="AW6" s="32" t="s">
        <v>383</v>
      </c>
      <c r="AX6" s="32" t="s">
        <v>383</v>
      </c>
      <c r="AY6" s="32" t="s">
        <v>383</v>
      </c>
      <c r="AZ6" s="32" t="s">
        <v>383</v>
      </c>
      <c r="BA6" s="32" t="s">
        <v>383</v>
      </c>
      <c r="BB6" s="39">
        <v>40</v>
      </c>
      <c r="BC6" s="139">
        <v>2</v>
      </c>
      <c r="BD6" s="139">
        <v>2</v>
      </c>
      <c r="BE6" s="39">
        <v>9</v>
      </c>
      <c r="BF6" s="139">
        <f t="shared" si="0"/>
        <v>53</v>
      </c>
    </row>
    <row r="7" spans="1:58">
      <c r="A7" s="36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7"/>
      <c r="O7" s="43"/>
      <c r="P7" s="43"/>
      <c r="Q7" s="43"/>
      <c r="R7" s="34" t="s">
        <v>384</v>
      </c>
      <c r="S7" s="32" t="s">
        <v>383</v>
      </c>
      <c r="T7" s="32" t="s">
        <v>383</v>
      </c>
      <c r="U7" s="32"/>
      <c r="V7" s="32"/>
      <c r="W7" s="32"/>
      <c r="X7" s="44"/>
      <c r="Y7" s="34"/>
      <c r="Z7" s="34"/>
      <c r="AA7" s="34"/>
      <c r="AB7" s="32"/>
      <c r="AC7" s="32"/>
      <c r="AD7" s="32"/>
      <c r="AE7" s="32"/>
      <c r="AF7" s="32"/>
      <c r="AG7" s="32"/>
      <c r="AH7" s="45" t="s">
        <v>384</v>
      </c>
      <c r="AI7" s="32" t="s">
        <v>386</v>
      </c>
      <c r="AJ7" s="32" t="s">
        <v>386</v>
      </c>
      <c r="AK7" s="32" t="s">
        <v>386</v>
      </c>
      <c r="AL7" s="46" t="s">
        <v>386</v>
      </c>
      <c r="AM7" s="47" t="s">
        <v>387</v>
      </c>
      <c r="AN7" s="47" t="s">
        <v>387</v>
      </c>
      <c r="AO7" s="47" t="s">
        <v>387</v>
      </c>
      <c r="AP7" s="47" t="s">
        <v>387</v>
      </c>
      <c r="AQ7" s="34" t="s">
        <v>388</v>
      </c>
      <c r="AR7" s="34" t="s">
        <v>388</v>
      </c>
      <c r="AS7" s="48" t="s">
        <v>468</v>
      </c>
      <c r="AT7" s="48" t="s">
        <v>389</v>
      </c>
      <c r="AU7" s="48" t="s">
        <v>389</v>
      </c>
      <c r="AV7" s="48" t="s">
        <v>389</v>
      </c>
      <c r="AW7" s="48" t="s">
        <v>389</v>
      </c>
      <c r="AX7" s="48" t="s">
        <v>389</v>
      </c>
      <c r="AY7" s="48" t="s">
        <v>389</v>
      </c>
      <c r="AZ7" s="48" t="s">
        <v>389</v>
      </c>
      <c r="BA7" s="48" t="s">
        <v>389</v>
      </c>
      <c r="BB7" s="39">
        <v>29</v>
      </c>
      <c r="BC7" s="139">
        <v>2</v>
      </c>
      <c r="BD7" s="140">
        <v>2</v>
      </c>
      <c r="BE7" s="39"/>
      <c r="BF7" s="139">
        <f t="shared" si="0"/>
        <v>33</v>
      </c>
    </row>
    <row r="8" spans="1:58">
      <c r="A8" s="330" t="s">
        <v>390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50"/>
      <c r="BC8" s="50"/>
      <c r="BD8" s="50"/>
      <c r="BE8" s="50"/>
      <c r="BF8" s="50"/>
    </row>
    <row r="9" spans="1:58" ht="39.75" customHeight="1">
      <c r="A9" s="338"/>
      <c r="B9" s="338"/>
      <c r="C9" s="341" t="s">
        <v>470</v>
      </c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3"/>
      <c r="S9" s="326" t="s">
        <v>379</v>
      </c>
      <c r="T9" s="326"/>
      <c r="U9" s="321" t="s">
        <v>471</v>
      </c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3"/>
      <c r="AK9" s="327" t="s">
        <v>388</v>
      </c>
      <c r="AL9" s="328"/>
      <c r="AM9" s="321" t="s">
        <v>472</v>
      </c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3"/>
      <c r="BB9" s="51"/>
      <c r="BC9" s="51"/>
      <c r="BD9" s="51"/>
      <c r="BE9" s="51"/>
      <c r="BF9" s="51"/>
    </row>
    <row r="10" spans="1:58" ht="39.75" customHeight="1">
      <c r="A10" s="333" t="s">
        <v>383</v>
      </c>
      <c r="B10" s="334"/>
      <c r="C10" s="335" t="s">
        <v>391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6" t="s">
        <v>385</v>
      </c>
      <c r="T10" s="337"/>
      <c r="U10" s="321" t="s">
        <v>473</v>
      </c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3"/>
      <c r="AK10" s="338" t="s">
        <v>386</v>
      </c>
      <c r="AL10" s="338"/>
      <c r="AM10" s="321" t="s">
        <v>474</v>
      </c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3"/>
      <c r="BB10" s="51"/>
      <c r="BC10" s="51"/>
      <c r="BD10" s="51"/>
      <c r="BE10" s="51"/>
      <c r="BF10" s="51"/>
    </row>
    <row r="11" spans="1:58" ht="30.75" customHeight="1">
      <c r="A11" s="339" t="s">
        <v>384</v>
      </c>
      <c r="B11" s="340"/>
      <c r="C11" s="341" t="s">
        <v>392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3"/>
      <c r="S11" s="344" t="s">
        <v>387</v>
      </c>
      <c r="T11" s="345"/>
      <c r="U11" s="321" t="s">
        <v>475</v>
      </c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3"/>
      <c r="AK11" s="346" t="s">
        <v>389</v>
      </c>
      <c r="AL11" s="347"/>
      <c r="AM11" s="321" t="s">
        <v>463</v>
      </c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3"/>
      <c r="BB11" s="52"/>
      <c r="BC11" s="52"/>
      <c r="BD11" s="52"/>
      <c r="BE11" s="52"/>
      <c r="BF11" s="52"/>
    </row>
    <row r="14" spans="1:58">
      <c r="A14" s="329" t="s">
        <v>466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</row>
  </sheetData>
  <mergeCells count="34">
    <mergeCell ref="A9:B9"/>
    <mergeCell ref="C9:R9"/>
    <mergeCell ref="A14:AN14"/>
    <mergeCell ref="A8:K8"/>
    <mergeCell ref="A1:Z1"/>
    <mergeCell ref="AM11:BA11"/>
    <mergeCell ref="A10:B10"/>
    <mergeCell ref="C10:R10"/>
    <mergeCell ref="S10:T10"/>
    <mergeCell ref="U10:AJ10"/>
    <mergeCell ref="AK10:AL10"/>
    <mergeCell ref="AM10:BA10"/>
    <mergeCell ref="A11:B11"/>
    <mergeCell ref="C11:R11"/>
    <mergeCell ref="S11:T11"/>
    <mergeCell ref="U11:AJ11"/>
    <mergeCell ref="AK11:AL11"/>
    <mergeCell ref="AX2:BA2"/>
    <mergeCell ref="A2:A3"/>
    <mergeCell ref="B2:F2"/>
    <mergeCell ref="G2:J2"/>
    <mergeCell ref="K2:N2"/>
    <mergeCell ref="O2:S2"/>
    <mergeCell ref="T2:W2"/>
    <mergeCell ref="X2:AA2"/>
    <mergeCell ref="AB2:AF2"/>
    <mergeCell ref="AM9:BA9"/>
    <mergeCell ref="AG2:AJ2"/>
    <mergeCell ref="AK2:AN2"/>
    <mergeCell ref="AO2:AS2"/>
    <mergeCell ref="AT2:AW2"/>
    <mergeCell ref="S9:T9"/>
    <mergeCell ref="U9:AJ9"/>
    <mergeCell ref="AK9:AL9"/>
  </mergeCells>
  <printOptions horizontalCentered="1" verticalCentered="1"/>
  <pageMargins left="0.39370078740157483" right="0.39370078740157483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615"/>
  <sheetViews>
    <sheetView tabSelected="1" view="pageBreakPreview" topLeftCell="A2" zoomScaleSheetLayoutView="100" workbookViewId="0">
      <pane xSplit="2" ySplit="6" topLeftCell="C117" activePane="bottomRight" state="frozen"/>
      <selection activeCell="A2" sqref="A2"/>
      <selection pane="topRight" activeCell="C2" sqref="C2"/>
      <selection pane="bottomLeft" activeCell="A8" sqref="A8"/>
      <selection pane="bottomRight" activeCell="AC139" sqref="AC139"/>
    </sheetView>
  </sheetViews>
  <sheetFormatPr defaultRowHeight="12.75"/>
  <cols>
    <col min="1" max="1" width="8.42578125" style="191" customWidth="1"/>
    <col min="2" max="2" width="34" style="2" customWidth="1"/>
    <col min="3" max="11" width="2.7109375" style="2" customWidth="1"/>
    <col min="12" max="17" width="4.7109375" style="2" customWidth="1"/>
    <col min="18" max="21" width="3.7109375" style="2" customWidth="1"/>
    <col min="22" max="22" width="3.7109375" style="2" hidden="1" customWidth="1"/>
    <col min="23" max="23" width="3.7109375" style="2" customWidth="1"/>
    <col min="24" max="24" width="3.7109375" style="2" hidden="1" customWidth="1"/>
    <col min="25" max="27" width="3.7109375" style="2" customWidth="1"/>
    <col min="28" max="28" width="3.7109375" style="2" hidden="1" customWidth="1"/>
    <col min="29" max="29" width="3.7109375" style="2" customWidth="1"/>
    <col min="30" max="30" width="6.5703125" style="197" customWidth="1"/>
    <col min="31" max="31" width="7.42578125" style="19" hidden="1" customWidth="1"/>
    <col min="32" max="53" width="9.140625" style="1" hidden="1" customWidth="1"/>
    <col min="54" max="73" width="9.140625" style="198" hidden="1" customWidth="1"/>
    <col min="74" max="86" width="9.140625" style="2" customWidth="1"/>
    <col min="87" max="16384" width="9.140625" style="2"/>
  </cols>
  <sheetData>
    <row r="1" spans="1:73" ht="45" hidden="1" customHeight="1">
      <c r="A1" s="374" t="s">
        <v>0</v>
      </c>
      <c r="B1" s="377" t="s">
        <v>476</v>
      </c>
      <c r="C1" s="382" t="s">
        <v>465</v>
      </c>
      <c r="D1" s="383"/>
      <c r="E1" s="383"/>
      <c r="F1" s="383"/>
      <c r="G1" s="383"/>
      <c r="H1" s="383"/>
      <c r="I1" s="383"/>
      <c r="J1" s="383"/>
      <c r="K1" s="384"/>
      <c r="L1" s="382" t="s">
        <v>43</v>
      </c>
      <c r="M1" s="383"/>
      <c r="N1" s="383"/>
      <c r="O1" s="383"/>
      <c r="P1" s="384"/>
      <c r="Q1" s="24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  <c r="AD1" s="192"/>
      <c r="AE1" s="56"/>
    </row>
    <row r="2" spans="1:73" ht="38.25" customHeight="1" thickBot="1">
      <c r="A2" s="375"/>
      <c r="B2" s="378"/>
      <c r="C2" s="385"/>
      <c r="D2" s="386"/>
      <c r="E2" s="386"/>
      <c r="F2" s="386"/>
      <c r="G2" s="386"/>
      <c r="H2" s="386"/>
      <c r="I2" s="386"/>
      <c r="J2" s="386"/>
      <c r="K2" s="387"/>
      <c r="L2" s="385"/>
      <c r="M2" s="386"/>
      <c r="N2" s="386"/>
      <c r="O2" s="386"/>
      <c r="P2" s="387"/>
      <c r="Q2" s="241"/>
      <c r="R2" s="382" t="s">
        <v>2</v>
      </c>
      <c r="S2" s="384"/>
      <c r="T2" s="382" t="s">
        <v>3</v>
      </c>
      <c r="U2" s="383"/>
      <c r="V2" s="384"/>
      <c r="W2" s="382" t="s">
        <v>4</v>
      </c>
      <c r="X2" s="383"/>
      <c r="Y2" s="383"/>
      <c r="Z2" s="384"/>
      <c r="AA2" s="425" t="s">
        <v>54</v>
      </c>
      <c r="AB2" s="426"/>
      <c r="AC2" s="427"/>
      <c r="AD2" s="413" t="s">
        <v>404</v>
      </c>
      <c r="AE2" s="416" t="s">
        <v>46</v>
      </c>
    </row>
    <row r="3" spans="1:73" ht="13.5" customHeight="1" thickBot="1">
      <c r="A3" s="375"/>
      <c r="B3" s="378"/>
      <c r="C3" s="365" t="s">
        <v>395</v>
      </c>
      <c r="D3" s="366"/>
      <c r="E3" s="367"/>
      <c r="F3" s="365" t="s">
        <v>396</v>
      </c>
      <c r="G3" s="366"/>
      <c r="H3" s="367"/>
      <c r="I3" s="365" t="s">
        <v>397</v>
      </c>
      <c r="J3" s="366"/>
      <c r="K3" s="367"/>
      <c r="L3" s="391" t="s">
        <v>44</v>
      </c>
      <c r="M3" s="391" t="s">
        <v>42</v>
      </c>
      <c r="N3" s="423" t="s">
        <v>1</v>
      </c>
      <c r="O3" s="424"/>
      <c r="P3" s="424"/>
      <c r="Q3" s="248"/>
      <c r="R3" s="385"/>
      <c r="S3" s="387"/>
      <c r="T3" s="385"/>
      <c r="U3" s="386"/>
      <c r="V3" s="387"/>
      <c r="W3" s="385"/>
      <c r="X3" s="386"/>
      <c r="Y3" s="386"/>
      <c r="Z3" s="387"/>
      <c r="AA3" s="428"/>
      <c r="AB3" s="429"/>
      <c r="AC3" s="430"/>
      <c r="AD3" s="414"/>
      <c r="AE3" s="417"/>
    </row>
    <row r="4" spans="1:73" ht="23.25" customHeight="1" thickBot="1">
      <c r="A4" s="375"/>
      <c r="B4" s="378"/>
      <c r="C4" s="368"/>
      <c r="D4" s="369"/>
      <c r="E4" s="370"/>
      <c r="F4" s="368"/>
      <c r="G4" s="369"/>
      <c r="H4" s="370"/>
      <c r="I4" s="368"/>
      <c r="J4" s="369"/>
      <c r="K4" s="370"/>
      <c r="L4" s="392"/>
      <c r="M4" s="392"/>
      <c r="N4" s="391" t="s">
        <v>5</v>
      </c>
      <c r="O4" s="419" t="s">
        <v>6</v>
      </c>
      <c r="P4" s="420"/>
      <c r="Q4" s="247"/>
      <c r="R4" s="57" t="s">
        <v>84</v>
      </c>
      <c r="S4" s="58" t="s">
        <v>7</v>
      </c>
      <c r="T4" s="57" t="s">
        <v>8</v>
      </c>
      <c r="U4" s="58" t="s">
        <v>9</v>
      </c>
      <c r="V4" s="58"/>
      <c r="W4" s="58" t="s">
        <v>55</v>
      </c>
      <c r="X4" s="58"/>
      <c r="Y4" s="58" t="s">
        <v>56</v>
      </c>
      <c r="Z4" s="58"/>
      <c r="AA4" s="58" t="s">
        <v>57</v>
      </c>
      <c r="AB4" s="58"/>
      <c r="AC4" s="57" t="s">
        <v>58</v>
      </c>
      <c r="AD4" s="414"/>
      <c r="AE4" s="417"/>
    </row>
    <row r="5" spans="1:73" ht="11.25" customHeight="1" thickBot="1">
      <c r="A5" s="375"/>
      <c r="B5" s="378"/>
      <c r="C5" s="368"/>
      <c r="D5" s="369"/>
      <c r="E5" s="370"/>
      <c r="F5" s="368"/>
      <c r="G5" s="369"/>
      <c r="H5" s="370"/>
      <c r="I5" s="368"/>
      <c r="J5" s="369"/>
      <c r="K5" s="370"/>
      <c r="L5" s="392"/>
      <c r="M5" s="392"/>
      <c r="N5" s="392"/>
      <c r="O5" s="421"/>
      <c r="P5" s="422"/>
      <c r="Q5" s="122"/>
      <c r="R5" s="59">
        <v>17</v>
      </c>
      <c r="S5" s="60">
        <v>22</v>
      </c>
      <c r="T5" s="60">
        <v>17</v>
      </c>
      <c r="U5" s="60">
        <v>24</v>
      </c>
      <c r="V5" s="60"/>
      <c r="W5" s="60">
        <v>16</v>
      </c>
      <c r="X5" s="60"/>
      <c r="Y5" s="60">
        <v>22</v>
      </c>
      <c r="Z5" s="60">
        <v>1</v>
      </c>
      <c r="AA5" s="60">
        <v>16</v>
      </c>
      <c r="AB5" s="60"/>
      <c r="AC5" s="60">
        <v>13</v>
      </c>
      <c r="AD5" s="414"/>
      <c r="AE5" s="417"/>
    </row>
    <row r="6" spans="1:73" ht="93" customHeight="1" thickBot="1">
      <c r="A6" s="376"/>
      <c r="B6" s="379"/>
      <c r="C6" s="371"/>
      <c r="D6" s="372"/>
      <c r="E6" s="373"/>
      <c r="F6" s="371"/>
      <c r="G6" s="372"/>
      <c r="H6" s="373"/>
      <c r="I6" s="368"/>
      <c r="J6" s="369"/>
      <c r="K6" s="370"/>
      <c r="L6" s="393"/>
      <c r="M6" s="393"/>
      <c r="N6" s="393"/>
      <c r="O6" s="61" t="s">
        <v>10</v>
      </c>
      <c r="P6" s="249" t="s">
        <v>11</v>
      </c>
      <c r="Q6" s="240" t="s">
        <v>413</v>
      </c>
      <c r="R6" s="225" t="s">
        <v>39</v>
      </c>
      <c r="S6" s="225" t="s">
        <v>39</v>
      </c>
      <c r="T6" s="225" t="s">
        <v>39</v>
      </c>
      <c r="U6" s="225" t="s">
        <v>39</v>
      </c>
      <c r="V6" s="225"/>
      <c r="W6" s="225" t="s">
        <v>39</v>
      </c>
      <c r="X6" s="225"/>
      <c r="Y6" s="225" t="s">
        <v>39</v>
      </c>
      <c r="Z6" s="225"/>
      <c r="AA6" s="225" t="s">
        <v>39</v>
      </c>
      <c r="AB6" s="225"/>
      <c r="AC6" s="225" t="s">
        <v>39</v>
      </c>
      <c r="AD6" s="414"/>
      <c r="AE6" s="417"/>
      <c r="AF6" s="199"/>
    </row>
    <row r="7" spans="1:73" ht="15.75" customHeight="1" thickBot="1">
      <c r="A7" s="171">
        <v>1</v>
      </c>
      <c r="B7" s="63">
        <v>2</v>
      </c>
      <c r="C7" s="362">
        <v>3</v>
      </c>
      <c r="D7" s="363"/>
      <c r="E7" s="364"/>
      <c r="F7" s="362">
        <v>4</v>
      </c>
      <c r="G7" s="363"/>
      <c r="H7" s="364"/>
      <c r="I7" s="362">
        <v>5</v>
      </c>
      <c r="J7" s="363"/>
      <c r="K7" s="364"/>
      <c r="L7" s="62">
        <v>6</v>
      </c>
      <c r="M7" s="64">
        <v>7</v>
      </c>
      <c r="N7" s="64">
        <v>8</v>
      </c>
      <c r="O7" s="64">
        <v>9</v>
      </c>
      <c r="P7" s="64">
        <v>10</v>
      </c>
      <c r="Q7" s="239"/>
      <c r="R7" s="64">
        <v>11</v>
      </c>
      <c r="S7" s="64">
        <v>12</v>
      </c>
      <c r="T7" s="64">
        <v>14</v>
      </c>
      <c r="U7" s="64">
        <v>15</v>
      </c>
      <c r="V7" s="64"/>
      <c r="W7" s="64">
        <v>16</v>
      </c>
      <c r="X7" s="64"/>
      <c r="Y7" s="64">
        <v>17</v>
      </c>
      <c r="Z7" s="64"/>
      <c r="AA7" s="64">
        <v>18</v>
      </c>
      <c r="AB7" s="64"/>
      <c r="AC7" s="64">
        <v>18</v>
      </c>
      <c r="AD7" s="415"/>
      <c r="AE7" s="418"/>
    </row>
    <row r="8" spans="1:73" s="147" customFormat="1" ht="14.25" customHeight="1">
      <c r="A8" s="172"/>
      <c r="B8" s="143" t="s">
        <v>45</v>
      </c>
      <c r="C8" s="359">
        <f>C9+C38</f>
        <v>0</v>
      </c>
      <c r="D8" s="360"/>
      <c r="E8" s="361"/>
      <c r="F8" s="359">
        <f>F9+F38</f>
        <v>8</v>
      </c>
      <c r="G8" s="360"/>
      <c r="H8" s="361"/>
      <c r="I8" s="359">
        <f>I9+I38</f>
        <v>3</v>
      </c>
      <c r="J8" s="360"/>
      <c r="K8" s="361"/>
      <c r="L8" s="144">
        <f>L9+L38+L45+L46</f>
        <v>2106</v>
      </c>
      <c r="M8" s="144">
        <f t="shared" ref="M8:S8" si="0">M9+M38+M45+M46</f>
        <v>702</v>
      </c>
      <c r="N8" s="144">
        <f t="shared" si="0"/>
        <v>1404</v>
      </c>
      <c r="O8" s="144">
        <f t="shared" si="0"/>
        <v>534</v>
      </c>
      <c r="P8" s="144">
        <f t="shared" si="0"/>
        <v>870</v>
      </c>
      <c r="Q8" s="144">
        <f t="shared" si="0"/>
        <v>0</v>
      </c>
      <c r="R8" s="144">
        <f t="shared" si="0"/>
        <v>612</v>
      </c>
      <c r="S8" s="144">
        <f t="shared" si="0"/>
        <v>792</v>
      </c>
      <c r="T8" s="145">
        <f t="shared" ref="T8:AB8" si="1">T9+T38</f>
        <v>0</v>
      </c>
      <c r="U8" s="145">
        <f t="shared" si="1"/>
        <v>0</v>
      </c>
      <c r="V8" s="145">
        <f t="shared" si="1"/>
        <v>0</v>
      </c>
      <c r="W8" s="145">
        <f>W9+W38</f>
        <v>0</v>
      </c>
      <c r="X8" s="145">
        <f t="shared" si="1"/>
        <v>0</v>
      </c>
      <c r="Y8" s="145">
        <f>Y9+Y38</f>
        <v>0</v>
      </c>
      <c r="Z8" s="145">
        <f t="shared" si="1"/>
        <v>0</v>
      </c>
      <c r="AA8" s="145">
        <f>AA9+AA38</f>
        <v>0</v>
      </c>
      <c r="AB8" s="145">
        <f t="shared" si="1"/>
        <v>0</v>
      </c>
      <c r="AC8" s="145">
        <f>AC9+AC38</f>
        <v>0</v>
      </c>
      <c r="AD8" s="144"/>
      <c r="AE8" s="14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</row>
    <row r="9" spans="1:73" ht="24.75" customHeight="1">
      <c r="A9" s="173" t="s">
        <v>418</v>
      </c>
      <c r="B9" s="66" t="s">
        <v>433</v>
      </c>
      <c r="C9" s="354">
        <f>COUNTIF(C10:E37,1)+COUNTIF(C10:E37,2)+COUNTIF(C10:E37,3)+COUNTIF(C10:E37,4)+COUNTIF(C10:E37,5)+COUNTIF(C10:E37,6)+COUNTIF(C10:E37,7)+COUNTIF(C10:E37,8)</f>
        <v>0</v>
      </c>
      <c r="D9" s="354"/>
      <c r="E9" s="355"/>
      <c r="F9" s="353">
        <f>COUNTIF(F10:H37,1)+COUNTIF(F10:H37,2)+COUNTIF(F10:H37,3)+COUNTIF(F10:H37,4)+COUNTIF(F10:H37,5)+COUNTIF(F10:H37,6)+COUNTIF(F10:H37,7)+COUNTIF(F10:H37,8)</f>
        <v>7</v>
      </c>
      <c r="G9" s="354"/>
      <c r="H9" s="355"/>
      <c r="I9" s="353">
        <f>COUNTIF(I10:K37,1)+COUNTIF(I10:K37,2)+COUNTIF(I10:K37,3)+COUNTIF(I10:K37,4)+COUNTIF(I10:K37,5)+COUNTIF(I10:K37,6)+COUNTIF(I10:K37,7)+COUNTIF(I10:K37,8)</f>
        <v>1</v>
      </c>
      <c r="J9" s="354"/>
      <c r="K9" s="355"/>
      <c r="L9" s="67">
        <f>SUM(L10:L23)</f>
        <v>1346</v>
      </c>
      <c r="M9" s="67">
        <f t="shared" ref="M9:S9" si="2">SUM(M10:M23)</f>
        <v>449</v>
      </c>
      <c r="N9" s="67">
        <f t="shared" si="2"/>
        <v>897</v>
      </c>
      <c r="O9" s="67">
        <f t="shared" si="2"/>
        <v>304</v>
      </c>
      <c r="P9" s="67">
        <f t="shared" si="2"/>
        <v>593</v>
      </c>
      <c r="Q9" s="67"/>
      <c r="R9" s="67">
        <f t="shared" si="2"/>
        <v>391</v>
      </c>
      <c r="S9" s="67">
        <f t="shared" si="2"/>
        <v>506</v>
      </c>
      <c r="T9" s="68">
        <f t="shared" ref="T9:AC9" si="3">SUM(T10:T37)</f>
        <v>0</v>
      </c>
      <c r="U9" s="68">
        <f t="shared" si="3"/>
        <v>0</v>
      </c>
      <c r="V9" s="68">
        <f t="shared" si="3"/>
        <v>0</v>
      </c>
      <c r="W9" s="68">
        <f t="shared" si="3"/>
        <v>0</v>
      </c>
      <c r="X9" s="68">
        <f t="shared" si="3"/>
        <v>0</v>
      </c>
      <c r="Y9" s="68">
        <f t="shared" si="3"/>
        <v>0</v>
      </c>
      <c r="Z9" s="68">
        <f t="shared" si="3"/>
        <v>0</v>
      </c>
      <c r="AA9" s="68">
        <f t="shared" si="3"/>
        <v>0</v>
      </c>
      <c r="AB9" s="68">
        <f t="shared" si="3"/>
        <v>0</v>
      </c>
      <c r="AC9" s="68">
        <f t="shared" si="3"/>
        <v>0</v>
      </c>
      <c r="AD9" s="69"/>
      <c r="AE9" s="70"/>
    </row>
    <row r="10" spans="1:73">
      <c r="A10" s="291" t="s">
        <v>419</v>
      </c>
      <c r="B10" s="288" t="s">
        <v>420</v>
      </c>
      <c r="C10" s="72"/>
      <c r="D10" s="73"/>
      <c r="E10" s="74"/>
      <c r="F10" s="75"/>
      <c r="G10" s="73"/>
      <c r="H10" s="74"/>
      <c r="I10" s="76"/>
      <c r="J10" s="73">
        <v>2</v>
      </c>
      <c r="K10" s="72"/>
      <c r="L10" s="77">
        <f>M10+N10</f>
        <v>117</v>
      </c>
      <c r="M10" s="77">
        <f t="shared" ref="M10:M36" si="4">N10/2</f>
        <v>39</v>
      </c>
      <c r="N10" s="77">
        <f>SUM(R10:AC10)</f>
        <v>78</v>
      </c>
      <c r="O10" s="77">
        <f t="shared" ref="O10:O37" si="5">N10-P10</f>
        <v>18</v>
      </c>
      <c r="P10" s="237">
        <v>60</v>
      </c>
      <c r="Q10" s="244"/>
      <c r="R10" s="20">
        <v>34</v>
      </c>
      <c r="S10" s="20">
        <v>44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348"/>
      <c r="AE10" s="350"/>
    </row>
    <row r="11" spans="1:73">
      <c r="A11" s="291" t="s">
        <v>421</v>
      </c>
      <c r="B11" s="288" t="s">
        <v>429</v>
      </c>
      <c r="C11" s="72"/>
      <c r="D11" s="73"/>
      <c r="E11" s="74"/>
      <c r="F11" s="75"/>
      <c r="G11" s="73">
        <v>2</v>
      </c>
      <c r="H11" s="74"/>
      <c r="I11" s="76"/>
      <c r="J11" s="73"/>
      <c r="K11" s="72"/>
      <c r="L11" s="77">
        <f>M11+N11</f>
        <v>175</v>
      </c>
      <c r="M11" s="77">
        <v>58</v>
      </c>
      <c r="N11" s="77">
        <v>117</v>
      </c>
      <c r="O11" s="77">
        <f t="shared" si="5"/>
        <v>54</v>
      </c>
      <c r="P11" s="281">
        <v>63</v>
      </c>
      <c r="Q11" s="244"/>
      <c r="R11" s="20">
        <v>51</v>
      </c>
      <c r="S11" s="20">
        <v>66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349"/>
      <c r="AE11" s="351"/>
    </row>
    <row r="12" spans="1:73">
      <c r="A12" s="291" t="s">
        <v>422</v>
      </c>
      <c r="B12" s="308" t="s">
        <v>316</v>
      </c>
      <c r="C12" s="79"/>
      <c r="D12" s="304"/>
      <c r="E12" s="305"/>
      <c r="F12" s="306"/>
      <c r="G12" s="304">
        <v>2</v>
      </c>
      <c r="H12" s="305"/>
      <c r="I12" s="80"/>
      <c r="J12" s="304"/>
      <c r="K12" s="79"/>
      <c r="L12" s="77">
        <f t="shared" ref="L12:L15" si="6">M12+N12</f>
        <v>176</v>
      </c>
      <c r="M12" s="77">
        <v>59</v>
      </c>
      <c r="N12" s="77">
        <f t="shared" ref="N12:N15" si="7">SUM(R12:AC12)</f>
        <v>117</v>
      </c>
      <c r="O12" s="77">
        <f t="shared" ref="O12:O15" si="8">N12-P12</f>
        <v>0</v>
      </c>
      <c r="P12" s="307">
        <v>117</v>
      </c>
      <c r="Q12" s="307"/>
      <c r="R12" s="20">
        <v>51</v>
      </c>
      <c r="S12" s="20">
        <v>66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89"/>
      <c r="AE12" s="290"/>
    </row>
    <row r="13" spans="1:73">
      <c r="A13" s="291" t="s">
        <v>423</v>
      </c>
      <c r="B13" s="308" t="s">
        <v>321</v>
      </c>
      <c r="C13" s="79"/>
      <c r="D13" s="304"/>
      <c r="E13" s="305"/>
      <c r="F13" s="306"/>
      <c r="G13" s="304">
        <v>2</v>
      </c>
      <c r="H13" s="305"/>
      <c r="I13" s="80"/>
      <c r="J13" s="304"/>
      <c r="K13" s="79"/>
      <c r="L13" s="77">
        <f t="shared" si="6"/>
        <v>176</v>
      </c>
      <c r="M13" s="77">
        <v>59</v>
      </c>
      <c r="N13" s="77">
        <f t="shared" si="7"/>
        <v>117</v>
      </c>
      <c r="O13" s="77">
        <f t="shared" si="8"/>
        <v>57</v>
      </c>
      <c r="P13" s="307">
        <v>60</v>
      </c>
      <c r="Q13" s="307"/>
      <c r="R13" s="20">
        <v>51</v>
      </c>
      <c r="S13" s="20">
        <v>66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78"/>
    </row>
    <row r="14" spans="1:73">
      <c r="A14" s="291" t="s">
        <v>424</v>
      </c>
      <c r="B14" s="308" t="s">
        <v>319</v>
      </c>
      <c r="C14" s="79"/>
      <c r="D14" s="304"/>
      <c r="E14" s="305"/>
      <c r="F14" s="306"/>
      <c r="G14" s="304" t="s">
        <v>412</v>
      </c>
      <c r="H14" s="305"/>
      <c r="I14" s="80"/>
      <c r="J14" s="304"/>
      <c r="K14" s="79"/>
      <c r="L14" s="77">
        <f t="shared" si="6"/>
        <v>176</v>
      </c>
      <c r="M14" s="77">
        <v>59</v>
      </c>
      <c r="N14" s="77">
        <f t="shared" si="7"/>
        <v>117</v>
      </c>
      <c r="O14" s="77">
        <f t="shared" si="8"/>
        <v>0</v>
      </c>
      <c r="P14" s="307">
        <v>117</v>
      </c>
      <c r="Q14" s="307"/>
      <c r="R14" s="20">
        <v>51</v>
      </c>
      <c r="S14" s="20">
        <v>66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78"/>
    </row>
    <row r="15" spans="1:73">
      <c r="A15" s="291" t="s">
        <v>425</v>
      </c>
      <c r="B15" s="308" t="s">
        <v>411</v>
      </c>
      <c r="C15" s="79"/>
      <c r="D15" s="304"/>
      <c r="E15" s="305"/>
      <c r="F15" s="306"/>
      <c r="G15" s="304">
        <v>2</v>
      </c>
      <c r="H15" s="305"/>
      <c r="I15" s="80"/>
      <c r="J15" s="304"/>
      <c r="K15" s="79"/>
      <c r="L15" s="77">
        <f t="shared" si="6"/>
        <v>117</v>
      </c>
      <c r="M15" s="77">
        <v>39</v>
      </c>
      <c r="N15" s="77">
        <f t="shared" si="7"/>
        <v>78</v>
      </c>
      <c r="O15" s="77">
        <f t="shared" si="8"/>
        <v>48</v>
      </c>
      <c r="P15" s="307">
        <v>30</v>
      </c>
      <c r="Q15" s="307"/>
      <c r="R15" s="20">
        <v>34</v>
      </c>
      <c r="S15" s="20">
        <v>44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78"/>
    </row>
    <row r="16" spans="1:73">
      <c r="A16" s="291" t="s">
        <v>426</v>
      </c>
      <c r="B16" s="288" t="s">
        <v>417</v>
      </c>
      <c r="C16" s="79"/>
      <c r="D16" s="25"/>
      <c r="E16" s="26"/>
      <c r="F16" s="27"/>
      <c r="G16" s="238">
        <v>2</v>
      </c>
      <c r="H16" s="26"/>
      <c r="I16" s="80"/>
      <c r="J16" s="25"/>
      <c r="K16" s="79"/>
      <c r="L16" s="77">
        <f t="shared" ref="L16:L37" si="9">M16+N16</f>
        <v>58</v>
      </c>
      <c r="M16" s="77">
        <v>19</v>
      </c>
      <c r="N16" s="77">
        <f t="shared" ref="N16:N37" si="10">SUM(R16:AC16)</f>
        <v>39</v>
      </c>
      <c r="O16" s="77">
        <f t="shared" si="5"/>
        <v>21</v>
      </c>
      <c r="P16" s="237">
        <v>18</v>
      </c>
      <c r="Q16" s="244"/>
      <c r="R16" s="20">
        <v>17</v>
      </c>
      <c r="S16" s="20">
        <v>22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78"/>
    </row>
    <row r="17" spans="1:31">
      <c r="A17" s="291" t="s">
        <v>427</v>
      </c>
      <c r="B17" s="308" t="s">
        <v>430</v>
      </c>
      <c r="C17" s="79"/>
      <c r="D17" s="25"/>
      <c r="E17" s="26"/>
      <c r="F17" s="27"/>
      <c r="G17" s="25">
        <v>2</v>
      </c>
      <c r="H17" s="26"/>
      <c r="I17" s="80"/>
      <c r="J17" s="25"/>
      <c r="K17" s="79"/>
      <c r="L17" s="77">
        <f t="shared" si="9"/>
        <v>58</v>
      </c>
      <c r="M17" s="77">
        <v>19</v>
      </c>
      <c r="N17" s="77">
        <f t="shared" si="10"/>
        <v>39</v>
      </c>
      <c r="O17" s="77">
        <f t="shared" si="5"/>
        <v>9</v>
      </c>
      <c r="P17" s="237">
        <v>30</v>
      </c>
      <c r="Q17" s="244"/>
      <c r="R17" s="20">
        <v>17</v>
      </c>
      <c r="S17" s="20">
        <v>22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78"/>
    </row>
    <row r="18" spans="1:31">
      <c r="A18" s="291" t="s">
        <v>428</v>
      </c>
      <c r="B18" s="308" t="s">
        <v>467</v>
      </c>
      <c r="C18" s="79"/>
      <c r="D18" s="25"/>
      <c r="E18" s="26"/>
      <c r="F18" s="27"/>
      <c r="G18" s="286">
        <v>2</v>
      </c>
      <c r="H18" s="26"/>
      <c r="I18" s="80"/>
      <c r="J18" s="25"/>
      <c r="K18" s="79"/>
      <c r="L18" s="77">
        <f t="shared" si="9"/>
        <v>293</v>
      </c>
      <c r="M18" s="77">
        <v>98</v>
      </c>
      <c r="N18" s="77">
        <f t="shared" si="10"/>
        <v>195</v>
      </c>
      <c r="O18" s="77">
        <f t="shared" si="5"/>
        <v>97</v>
      </c>
      <c r="P18" s="237">
        <v>98</v>
      </c>
      <c r="Q18" s="244"/>
      <c r="R18" s="20">
        <v>85</v>
      </c>
      <c r="S18" s="20">
        <v>110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78"/>
    </row>
    <row r="19" spans="1:31" hidden="1">
      <c r="A19" s="291"/>
      <c r="B19" s="288"/>
      <c r="C19" s="79"/>
      <c r="D19" s="25"/>
      <c r="E19" s="26"/>
      <c r="F19" s="27"/>
      <c r="G19" s="25"/>
      <c r="H19" s="26"/>
      <c r="I19" s="80"/>
      <c r="J19" s="25"/>
      <c r="K19" s="79"/>
      <c r="L19" s="77">
        <f t="shared" si="9"/>
        <v>0</v>
      </c>
      <c r="M19" s="77"/>
      <c r="N19" s="77">
        <f t="shared" si="10"/>
        <v>0</v>
      </c>
      <c r="O19" s="77">
        <f t="shared" si="5"/>
        <v>0</v>
      </c>
      <c r="P19" s="237"/>
      <c r="Q19" s="244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78"/>
    </row>
    <row r="20" spans="1:31" hidden="1">
      <c r="A20" s="291"/>
      <c r="B20" s="236"/>
      <c r="C20" s="79"/>
      <c r="D20" s="226"/>
      <c r="E20" s="26"/>
      <c r="F20" s="141"/>
      <c r="G20" s="286"/>
      <c r="H20" s="287"/>
      <c r="I20" s="80"/>
      <c r="J20" s="25"/>
      <c r="K20" s="79"/>
      <c r="L20" s="77">
        <f t="shared" si="9"/>
        <v>0</v>
      </c>
      <c r="M20" s="77"/>
      <c r="N20" s="77">
        <f t="shared" si="10"/>
        <v>0</v>
      </c>
      <c r="O20" s="77">
        <f t="shared" si="5"/>
        <v>0</v>
      </c>
      <c r="P20" s="237"/>
      <c r="Q20" s="244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78">
        <f t="shared" ref="AE20:AE37" si="11">N20-AD20</f>
        <v>0</v>
      </c>
    </row>
    <row r="21" spans="1:31" hidden="1">
      <c r="A21" s="174"/>
      <c r="B21" s="81"/>
      <c r="C21" s="79"/>
      <c r="D21" s="25"/>
      <c r="E21" s="26"/>
      <c r="F21" s="27"/>
      <c r="G21" s="286"/>
      <c r="H21" s="287"/>
      <c r="I21" s="80"/>
      <c r="J21" s="25"/>
      <c r="K21" s="79"/>
      <c r="L21" s="77">
        <f t="shared" si="9"/>
        <v>0</v>
      </c>
      <c r="M21" s="77"/>
      <c r="N21" s="77">
        <f t="shared" si="10"/>
        <v>0</v>
      </c>
      <c r="O21" s="77">
        <f t="shared" si="5"/>
        <v>0</v>
      </c>
      <c r="P21" s="237"/>
      <c r="Q21" s="244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78">
        <f t="shared" si="11"/>
        <v>0</v>
      </c>
    </row>
    <row r="22" spans="1:31" hidden="1">
      <c r="A22" s="174"/>
      <c r="B22" s="236"/>
      <c r="C22" s="79"/>
      <c r="D22" s="25"/>
      <c r="E22" s="26"/>
      <c r="F22" s="27"/>
      <c r="G22" s="286"/>
      <c r="H22" s="287"/>
      <c r="I22" s="80"/>
      <c r="J22" s="25"/>
      <c r="K22" s="79"/>
      <c r="L22" s="77">
        <f t="shared" si="9"/>
        <v>0</v>
      </c>
      <c r="M22" s="77"/>
      <c r="N22" s="77">
        <f t="shared" si="10"/>
        <v>0</v>
      </c>
      <c r="O22" s="77">
        <f t="shared" si="5"/>
        <v>0</v>
      </c>
      <c r="P22" s="237"/>
      <c r="Q22" s="244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78">
        <f t="shared" si="11"/>
        <v>0</v>
      </c>
    </row>
    <row r="23" spans="1:31" hidden="1">
      <c r="A23" s="174"/>
      <c r="B23" s="284"/>
      <c r="C23" s="79"/>
      <c r="D23" s="25"/>
      <c r="E23" s="26"/>
      <c r="F23" s="27"/>
      <c r="G23" s="286"/>
      <c r="H23" s="287"/>
      <c r="I23" s="80"/>
      <c r="J23" s="25"/>
      <c r="K23" s="79"/>
      <c r="L23" s="77">
        <f t="shared" si="9"/>
        <v>0</v>
      </c>
      <c r="M23" s="77"/>
      <c r="N23" s="77">
        <f t="shared" si="10"/>
        <v>0</v>
      </c>
      <c r="O23" s="77">
        <f t="shared" si="5"/>
        <v>0</v>
      </c>
      <c r="P23" s="237"/>
      <c r="Q23" s="244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78">
        <f t="shared" si="11"/>
        <v>0</v>
      </c>
    </row>
    <row r="24" spans="1:31" hidden="1">
      <c r="A24" s="174" t="s">
        <v>70</v>
      </c>
      <c r="B24" s="81"/>
      <c r="C24" s="79"/>
      <c r="D24" s="25"/>
      <c r="E24" s="26"/>
      <c r="F24" s="27"/>
      <c r="G24" s="25"/>
      <c r="H24" s="26"/>
      <c r="I24" s="80"/>
      <c r="J24" s="25"/>
      <c r="K24" s="79"/>
      <c r="L24" s="77">
        <f t="shared" si="9"/>
        <v>0</v>
      </c>
      <c r="M24" s="77">
        <f t="shared" si="4"/>
        <v>0</v>
      </c>
      <c r="N24" s="77">
        <f t="shared" si="10"/>
        <v>0</v>
      </c>
      <c r="O24" s="77">
        <f t="shared" si="5"/>
        <v>0</v>
      </c>
      <c r="P24" s="237"/>
      <c r="Q24" s="244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78">
        <f t="shared" si="11"/>
        <v>0</v>
      </c>
    </row>
    <row r="25" spans="1:31" hidden="1">
      <c r="A25" s="174" t="s">
        <v>71</v>
      </c>
      <c r="B25" s="81"/>
      <c r="C25" s="79"/>
      <c r="D25" s="25"/>
      <c r="E25" s="26"/>
      <c r="F25" s="27"/>
      <c r="G25" s="25"/>
      <c r="H25" s="26"/>
      <c r="I25" s="80"/>
      <c r="J25" s="25"/>
      <c r="K25" s="79"/>
      <c r="L25" s="77">
        <f t="shared" si="9"/>
        <v>0</v>
      </c>
      <c r="M25" s="77">
        <f t="shared" si="4"/>
        <v>0</v>
      </c>
      <c r="N25" s="77">
        <f t="shared" si="10"/>
        <v>0</v>
      </c>
      <c r="O25" s="77">
        <f t="shared" si="5"/>
        <v>0</v>
      </c>
      <c r="P25" s="237"/>
      <c r="Q25" s="244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78">
        <f t="shared" si="11"/>
        <v>0</v>
      </c>
    </row>
    <row r="26" spans="1:31" hidden="1">
      <c r="A26" s="174" t="s">
        <v>72</v>
      </c>
      <c r="B26" s="81"/>
      <c r="C26" s="79"/>
      <c r="D26" s="25"/>
      <c r="E26" s="26"/>
      <c r="F26" s="27"/>
      <c r="G26" s="25"/>
      <c r="H26" s="26"/>
      <c r="I26" s="80"/>
      <c r="J26" s="25"/>
      <c r="K26" s="79"/>
      <c r="L26" s="77">
        <f t="shared" si="9"/>
        <v>0</v>
      </c>
      <c r="M26" s="77">
        <f t="shared" si="4"/>
        <v>0</v>
      </c>
      <c r="N26" s="77">
        <f t="shared" si="10"/>
        <v>0</v>
      </c>
      <c r="O26" s="77">
        <f t="shared" si="5"/>
        <v>0</v>
      </c>
      <c r="P26" s="237"/>
      <c r="Q26" s="244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78">
        <f t="shared" si="11"/>
        <v>0</v>
      </c>
    </row>
    <row r="27" spans="1:31" hidden="1">
      <c r="A27" s="174" t="s">
        <v>73</v>
      </c>
      <c r="B27" s="81"/>
      <c r="C27" s="79"/>
      <c r="D27" s="25"/>
      <c r="E27" s="26"/>
      <c r="F27" s="27"/>
      <c r="G27" s="25"/>
      <c r="H27" s="26"/>
      <c r="I27" s="80"/>
      <c r="J27" s="25"/>
      <c r="K27" s="79"/>
      <c r="L27" s="77">
        <f t="shared" si="9"/>
        <v>0</v>
      </c>
      <c r="M27" s="77">
        <f t="shared" si="4"/>
        <v>0</v>
      </c>
      <c r="N27" s="77">
        <f t="shared" si="10"/>
        <v>0</v>
      </c>
      <c r="O27" s="77">
        <f t="shared" si="5"/>
        <v>0</v>
      </c>
      <c r="P27" s="237"/>
      <c r="Q27" s="244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78">
        <f t="shared" si="11"/>
        <v>0</v>
      </c>
    </row>
    <row r="28" spans="1:31" hidden="1">
      <c r="A28" s="174" t="s">
        <v>74</v>
      </c>
      <c r="B28" s="81"/>
      <c r="C28" s="79"/>
      <c r="D28" s="25"/>
      <c r="E28" s="26"/>
      <c r="F28" s="27"/>
      <c r="G28" s="25"/>
      <c r="H28" s="26"/>
      <c r="I28" s="80"/>
      <c r="J28" s="25"/>
      <c r="K28" s="79"/>
      <c r="L28" s="77">
        <f t="shared" si="9"/>
        <v>0</v>
      </c>
      <c r="M28" s="77">
        <f t="shared" si="4"/>
        <v>0</v>
      </c>
      <c r="N28" s="77">
        <f t="shared" si="10"/>
        <v>0</v>
      </c>
      <c r="O28" s="77">
        <f t="shared" si="5"/>
        <v>0</v>
      </c>
      <c r="P28" s="237"/>
      <c r="Q28" s="244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78">
        <f t="shared" si="11"/>
        <v>0</v>
      </c>
    </row>
    <row r="29" spans="1:31" hidden="1">
      <c r="A29" s="174" t="s">
        <v>75</v>
      </c>
      <c r="B29" s="81"/>
      <c r="C29" s="79"/>
      <c r="D29" s="25"/>
      <c r="E29" s="26"/>
      <c r="F29" s="27"/>
      <c r="G29" s="25"/>
      <c r="H29" s="26"/>
      <c r="I29" s="80"/>
      <c r="J29" s="25"/>
      <c r="K29" s="79"/>
      <c r="L29" s="77">
        <f t="shared" si="9"/>
        <v>0</v>
      </c>
      <c r="M29" s="77">
        <f t="shared" si="4"/>
        <v>0</v>
      </c>
      <c r="N29" s="77">
        <f t="shared" si="10"/>
        <v>0</v>
      </c>
      <c r="O29" s="77">
        <f t="shared" si="5"/>
        <v>0</v>
      </c>
      <c r="P29" s="237"/>
      <c r="Q29" s="244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78">
        <f t="shared" si="11"/>
        <v>0</v>
      </c>
    </row>
    <row r="30" spans="1:31" hidden="1">
      <c r="A30" s="174" t="s">
        <v>76</v>
      </c>
      <c r="B30" s="81"/>
      <c r="C30" s="79"/>
      <c r="D30" s="25"/>
      <c r="E30" s="26"/>
      <c r="F30" s="27"/>
      <c r="G30" s="25"/>
      <c r="H30" s="26"/>
      <c r="I30" s="80"/>
      <c r="J30" s="25"/>
      <c r="K30" s="79"/>
      <c r="L30" s="77">
        <f t="shared" si="9"/>
        <v>0</v>
      </c>
      <c r="M30" s="77">
        <f t="shared" si="4"/>
        <v>0</v>
      </c>
      <c r="N30" s="77">
        <f t="shared" si="10"/>
        <v>0</v>
      </c>
      <c r="O30" s="77">
        <f t="shared" si="5"/>
        <v>0</v>
      </c>
      <c r="P30" s="237"/>
      <c r="Q30" s="244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78">
        <f t="shared" si="11"/>
        <v>0</v>
      </c>
    </row>
    <row r="31" spans="1:31" hidden="1">
      <c r="A31" s="174" t="s">
        <v>77</v>
      </c>
      <c r="B31" s="81"/>
      <c r="C31" s="79"/>
      <c r="D31" s="25"/>
      <c r="E31" s="26"/>
      <c r="F31" s="27"/>
      <c r="G31" s="25"/>
      <c r="H31" s="26"/>
      <c r="I31" s="80"/>
      <c r="J31" s="25"/>
      <c r="K31" s="79"/>
      <c r="L31" s="77">
        <f t="shared" si="9"/>
        <v>0</v>
      </c>
      <c r="M31" s="77">
        <f t="shared" si="4"/>
        <v>0</v>
      </c>
      <c r="N31" s="77">
        <f t="shared" si="10"/>
        <v>0</v>
      </c>
      <c r="O31" s="77">
        <f t="shared" si="5"/>
        <v>0</v>
      </c>
      <c r="P31" s="237"/>
      <c r="Q31" s="244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78">
        <f t="shared" si="11"/>
        <v>0</v>
      </c>
    </row>
    <row r="32" spans="1:31" hidden="1">
      <c r="A32" s="174" t="s">
        <v>78</v>
      </c>
      <c r="B32" s="81"/>
      <c r="C32" s="79"/>
      <c r="D32" s="25"/>
      <c r="E32" s="26"/>
      <c r="F32" s="27"/>
      <c r="G32" s="25"/>
      <c r="H32" s="26"/>
      <c r="I32" s="80"/>
      <c r="J32" s="25"/>
      <c r="K32" s="79"/>
      <c r="L32" s="77">
        <f t="shared" si="9"/>
        <v>0</v>
      </c>
      <c r="M32" s="77">
        <f t="shared" si="4"/>
        <v>0</v>
      </c>
      <c r="N32" s="77">
        <f t="shared" si="10"/>
        <v>0</v>
      </c>
      <c r="O32" s="77">
        <f t="shared" si="5"/>
        <v>0</v>
      </c>
      <c r="P32" s="237"/>
      <c r="Q32" s="244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78">
        <f t="shared" si="11"/>
        <v>0</v>
      </c>
    </row>
    <row r="33" spans="1:73" ht="12.75" hidden="1" customHeight="1">
      <c r="A33" s="174" t="s">
        <v>79</v>
      </c>
      <c r="B33" s="81"/>
      <c r="C33" s="79"/>
      <c r="D33" s="25"/>
      <c r="E33" s="26"/>
      <c r="F33" s="27"/>
      <c r="G33" s="25"/>
      <c r="H33" s="26"/>
      <c r="I33" s="80"/>
      <c r="J33" s="25"/>
      <c r="K33" s="79"/>
      <c r="L33" s="77">
        <f t="shared" si="9"/>
        <v>0</v>
      </c>
      <c r="M33" s="77">
        <f t="shared" si="4"/>
        <v>0</v>
      </c>
      <c r="N33" s="77">
        <f t="shared" si="10"/>
        <v>0</v>
      </c>
      <c r="O33" s="77">
        <f t="shared" si="5"/>
        <v>0</v>
      </c>
      <c r="P33" s="237"/>
      <c r="Q33" s="244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78">
        <f t="shared" si="11"/>
        <v>0</v>
      </c>
    </row>
    <row r="34" spans="1:73" hidden="1">
      <c r="A34" s="174" t="s">
        <v>80</v>
      </c>
      <c r="B34" s="81"/>
      <c r="C34" s="79"/>
      <c r="D34" s="25"/>
      <c r="E34" s="26"/>
      <c r="F34" s="27"/>
      <c r="G34" s="25"/>
      <c r="H34" s="26"/>
      <c r="I34" s="80"/>
      <c r="J34" s="25"/>
      <c r="K34" s="79"/>
      <c r="L34" s="77">
        <f t="shared" si="9"/>
        <v>0</v>
      </c>
      <c r="M34" s="77">
        <f t="shared" si="4"/>
        <v>0</v>
      </c>
      <c r="N34" s="77">
        <f t="shared" si="10"/>
        <v>0</v>
      </c>
      <c r="O34" s="77">
        <f t="shared" si="5"/>
        <v>0</v>
      </c>
      <c r="P34" s="237"/>
      <c r="Q34" s="244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78">
        <f t="shared" si="11"/>
        <v>0</v>
      </c>
    </row>
    <row r="35" spans="1:73" s="3" customFormat="1" hidden="1">
      <c r="A35" s="174" t="s">
        <v>81</v>
      </c>
      <c r="B35" s="81"/>
      <c r="C35" s="79"/>
      <c r="D35" s="25"/>
      <c r="E35" s="26"/>
      <c r="F35" s="27"/>
      <c r="G35" s="25"/>
      <c r="H35" s="26"/>
      <c r="I35" s="80"/>
      <c r="J35" s="25"/>
      <c r="K35" s="79"/>
      <c r="L35" s="77">
        <f t="shared" si="9"/>
        <v>0</v>
      </c>
      <c r="M35" s="77">
        <f t="shared" si="4"/>
        <v>0</v>
      </c>
      <c r="N35" s="77">
        <f t="shared" si="10"/>
        <v>0</v>
      </c>
      <c r="O35" s="77">
        <f t="shared" si="5"/>
        <v>0</v>
      </c>
      <c r="P35" s="237"/>
      <c r="Q35" s="244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78">
        <f t="shared" si="11"/>
        <v>0</v>
      </c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</row>
    <row r="36" spans="1:73" hidden="1">
      <c r="A36" s="174" t="s">
        <v>82</v>
      </c>
      <c r="B36" s="81"/>
      <c r="C36" s="79"/>
      <c r="D36" s="25"/>
      <c r="E36" s="26"/>
      <c r="F36" s="82"/>
      <c r="G36" s="83"/>
      <c r="H36" s="84"/>
      <c r="I36" s="80"/>
      <c r="J36" s="25"/>
      <c r="K36" s="79"/>
      <c r="L36" s="77">
        <f t="shared" si="9"/>
        <v>0</v>
      </c>
      <c r="M36" s="77">
        <f t="shared" si="4"/>
        <v>0</v>
      </c>
      <c r="N36" s="77">
        <f t="shared" si="10"/>
        <v>0</v>
      </c>
      <c r="O36" s="77">
        <f t="shared" si="5"/>
        <v>0</v>
      </c>
      <c r="P36" s="237"/>
      <c r="Q36" s="244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78">
        <f t="shared" si="11"/>
        <v>0</v>
      </c>
    </row>
    <row r="37" spans="1:73" hidden="1">
      <c r="A37" s="174" t="s">
        <v>83</v>
      </c>
      <c r="B37" s="81"/>
      <c r="C37" s="72"/>
      <c r="D37" s="73"/>
      <c r="E37" s="74"/>
      <c r="F37" s="75"/>
      <c r="G37" s="73"/>
      <c r="H37" s="74"/>
      <c r="I37" s="76"/>
      <c r="J37" s="73"/>
      <c r="K37" s="72"/>
      <c r="L37" s="77">
        <f t="shared" si="9"/>
        <v>0</v>
      </c>
      <c r="M37" s="77">
        <f t="shared" ref="M37:M62" si="12">N37/2</f>
        <v>0</v>
      </c>
      <c r="N37" s="77">
        <f t="shared" si="10"/>
        <v>0</v>
      </c>
      <c r="O37" s="77">
        <f t="shared" si="5"/>
        <v>0</v>
      </c>
      <c r="P37" s="237"/>
      <c r="Q37" s="244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78">
        <f t="shared" si="11"/>
        <v>0</v>
      </c>
    </row>
    <row r="38" spans="1:73" ht="23.25" customHeight="1">
      <c r="A38" s="175" t="s">
        <v>431</v>
      </c>
      <c r="B38" s="66" t="s">
        <v>432</v>
      </c>
      <c r="C38" s="354">
        <f>COUNTIF(C39:E63,1)+COUNTIF(C39:E63,2)+COUNTIF(C39:E63,3)+COUNTIF(C39:E63,4)+COUNTIF(C39:E63,5)+COUNTIF(C39:E63,6)+COUNTIF(C39:E63,7)+COUNTIF(C39:E63,8)</f>
        <v>0</v>
      </c>
      <c r="D38" s="354"/>
      <c r="E38" s="355"/>
      <c r="F38" s="353">
        <f>COUNTIF(F39:H63,1)+COUNTIF(F39:H63,2)+COUNTIF(F39:H63,3)+COUNTIF(F39:H63,4)+COUNTIF(F39:H63,5)+COUNTIF(F39:H63,6)+COUNTIF(F39:H63,7)+COUNTIF(F39:H63,8)</f>
        <v>1</v>
      </c>
      <c r="G38" s="354"/>
      <c r="H38" s="355"/>
      <c r="I38" s="358">
        <f>COUNTIF(I39:K63,1)+COUNTIF(I39:K63,2)+COUNTIF(I39:K63,3)+COUNTIF(I39:K63,4)+COUNTIF(I39:K63,5)+COUNTIF(I39:K63,6)+COUNTIF(I39:K63,7)+COUNTIF(I39:K63,8)</f>
        <v>2</v>
      </c>
      <c r="J38" s="356"/>
      <c r="K38" s="356"/>
      <c r="L38" s="85">
        <f>SUM(L39:L44)</f>
        <v>760</v>
      </c>
      <c r="M38" s="85">
        <f t="shared" ref="M38:S38" si="13">SUM(M39:M44)</f>
        <v>253</v>
      </c>
      <c r="N38" s="85">
        <f t="shared" si="13"/>
        <v>507</v>
      </c>
      <c r="O38" s="85">
        <f t="shared" si="13"/>
        <v>230</v>
      </c>
      <c r="P38" s="85">
        <f t="shared" si="13"/>
        <v>277</v>
      </c>
      <c r="Q38" s="85"/>
      <c r="R38" s="85">
        <f t="shared" si="13"/>
        <v>221</v>
      </c>
      <c r="S38" s="85">
        <f t="shared" si="13"/>
        <v>286</v>
      </c>
      <c r="T38" s="85">
        <f t="shared" ref="T38:AC38" si="14">SUM(T39:T63)</f>
        <v>0</v>
      </c>
      <c r="U38" s="85">
        <f t="shared" si="14"/>
        <v>0</v>
      </c>
      <c r="V38" s="85">
        <f t="shared" si="14"/>
        <v>0</v>
      </c>
      <c r="W38" s="86">
        <f t="shared" si="14"/>
        <v>0</v>
      </c>
      <c r="X38" s="85">
        <f t="shared" si="14"/>
        <v>0</v>
      </c>
      <c r="Y38" s="86">
        <f t="shared" si="14"/>
        <v>0</v>
      </c>
      <c r="Z38" s="85">
        <f t="shared" si="14"/>
        <v>0</v>
      </c>
      <c r="AA38" s="86">
        <f t="shared" si="14"/>
        <v>0</v>
      </c>
      <c r="AB38" s="85">
        <f t="shared" si="14"/>
        <v>0</v>
      </c>
      <c r="AC38" s="86">
        <f t="shared" si="14"/>
        <v>0</v>
      </c>
      <c r="AD38" s="87"/>
      <c r="AE38" s="85"/>
    </row>
    <row r="39" spans="1:73">
      <c r="A39" s="174" t="s">
        <v>434</v>
      </c>
      <c r="B39" s="71" t="s">
        <v>317</v>
      </c>
      <c r="C39" s="79"/>
      <c r="D39" s="25"/>
      <c r="E39" s="26"/>
      <c r="F39" s="27"/>
      <c r="G39" s="25"/>
      <c r="H39" s="25"/>
      <c r="I39" s="80"/>
      <c r="J39" s="25">
        <v>2</v>
      </c>
      <c r="K39" s="28"/>
      <c r="L39" s="77">
        <f t="shared" ref="L39:L63" si="15">M39+N39</f>
        <v>351</v>
      </c>
      <c r="M39" s="77">
        <f t="shared" si="12"/>
        <v>117</v>
      </c>
      <c r="N39" s="77">
        <f>SUM(R39:AC39)</f>
        <v>234</v>
      </c>
      <c r="O39" s="77">
        <f t="shared" ref="O39:O63" si="16">N39-P39</f>
        <v>117</v>
      </c>
      <c r="P39" s="237">
        <v>117</v>
      </c>
      <c r="Q39" s="244"/>
      <c r="R39" s="20">
        <v>102</v>
      </c>
      <c r="S39" s="20">
        <v>132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78"/>
    </row>
    <row r="40" spans="1:73">
      <c r="A40" s="174" t="s">
        <v>435</v>
      </c>
      <c r="B40" s="236" t="s">
        <v>410</v>
      </c>
      <c r="C40" s="79"/>
      <c r="D40" s="25"/>
      <c r="E40" s="26"/>
      <c r="F40" s="27"/>
      <c r="G40" s="25"/>
      <c r="H40" s="25"/>
      <c r="I40" s="80"/>
      <c r="J40" s="25">
        <v>2</v>
      </c>
      <c r="K40" s="28"/>
      <c r="L40" s="77">
        <f t="shared" si="15"/>
        <v>175</v>
      </c>
      <c r="M40" s="77">
        <v>58</v>
      </c>
      <c r="N40" s="77">
        <f t="shared" ref="N40:N63" si="17">SUM(R40:AC40)</f>
        <v>117</v>
      </c>
      <c r="O40" s="77">
        <f t="shared" si="16"/>
        <v>37</v>
      </c>
      <c r="P40" s="237">
        <v>80</v>
      </c>
      <c r="Q40" s="244"/>
      <c r="R40" s="20">
        <v>51</v>
      </c>
      <c r="S40" s="20">
        <v>66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78"/>
    </row>
    <row r="41" spans="1:73">
      <c r="A41" s="174" t="s">
        <v>436</v>
      </c>
      <c r="B41" s="142" t="s">
        <v>318</v>
      </c>
      <c r="C41" s="79"/>
      <c r="D41" s="25"/>
      <c r="E41" s="26"/>
      <c r="F41" s="27"/>
      <c r="G41" s="286">
        <v>2</v>
      </c>
      <c r="H41" s="25"/>
      <c r="I41" s="80"/>
      <c r="J41" s="25"/>
      <c r="K41" s="28"/>
      <c r="L41" s="77">
        <f t="shared" si="15"/>
        <v>234</v>
      </c>
      <c r="M41" s="77">
        <v>78</v>
      </c>
      <c r="N41" s="77">
        <f t="shared" si="17"/>
        <v>156</v>
      </c>
      <c r="O41" s="77">
        <f t="shared" si="16"/>
        <v>76</v>
      </c>
      <c r="P41" s="237">
        <v>80</v>
      </c>
      <c r="Q41" s="244"/>
      <c r="R41" s="20">
        <v>68</v>
      </c>
      <c r="S41" s="20">
        <v>88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78"/>
    </row>
    <row r="42" spans="1:73" hidden="1">
      <c r="A42" s="174"/>
      <c r="B42" s="71"/>
      <c r="C42" s="79"/>
      <c r="D42" s="25"/>
      <c r="E42" s="26"/>
      <c r="F42" s="27"/>
      <c r="G42" s="25"/>
      <c r="H42" s="25"/>
      <c r="I42" s="80"/>
      <c r="J42" s="25"/>
      <c r="K42" s="28"/>
      <c r="L42" s="77">
        <f t="shared" si="15"/>
        <v>0</v>
      </c>
      <c r="M42" s="77">
        <f t="shared" si="12"/>
        <v>0</v>
      </c>
      <c r="N42" s="77">
        <f t="shared" si="17"/>
        <v>0</v>
      </c>
      <c r="O42" s="77">
        <f t="shared" si="16"/>
        <v>0</v>
      </c>
      <c r="P42" s="23"/>
      <c r="Q42" s="244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78"/>
    </row>
    <row r="43" spans="1:73" hidden="1">
      <c r="A43" s="174"/>
      <c r="B43" s="71"/>
      <c r="C43" s="79"/>
      <c r="D43" s="25"/>
      <c r="E43" s="26"/>
      <c r="F43" s="27"/>
      <c r="G43" s="25"/>
      <c r="H43" s="25"/>
      <c r="I43" s="76"/>
      <c r="J43" s="73"/>
      <c r="K43" s="72"/>
      <c r="L43" s="77">
        <f t="shared" si="15"/>
        <v>0</v>
      </c>
      <c r="M43" s="77">
        <f t="shared" si="12"/>
        <v>0</v>
      </c>
      <c r="N43" s="77">
        <f t="shared" si="17"/>
        <v>0</v>
      </c>
      <c r="O43" s="77">
        <f t="shared" si="16"/>
        <v>0</v>
      </c>
      <c r="P43" s="23"/>
      <c r="Q43" s="244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78"/>
    </row>
    <row r="44" spans="1:73" hidden="1">
      <c r="A44" s="174"/>
      <c r="B44" s="88"/>
      <c r="C44" s="79"/>
      <c r="D44" s="25"/>
      <c r="E44" s="26"/>
      <c r="F44" s="27"/>
      <c r="G44" s="25"/>
      <c r="H44" s="25"/>
      <c r="I44" s="80"/>
      <c r="J44" s="25"/>
      <c r="K44" s="79"/>
      <c r="L44" s="77">
        <f t="shared" si="15"/>
        <v>0</v>
      </c>
      <c r="M44" s="77">
        <f t="shared" si="12"/>
        <v>0</v>
      </c>
      <c r="N44" s="77">
        <f t="shared" si="17"/>
        <v>0</v>
      </c>
      <c r="O44" s="77">
        <f t="shared" si="16"/>
        <v>0</v>
      </c>
      <c r="P44" s="23"/>
      <c r="Q44" s="244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78"/>
    </row>
    <row r="45" spans="1:73" hidden="1">
      <c r="A45" s="292" t="s">
        <v>437</v>
      </c>
      <c r="B45" s="293"/>
      <c r="C45" s="294"/>
      <c r="D45" s="295"/>
      <c r="E45" s="296"/>
      <c r="F45" s="297"/>
      <c r="G45" s="295"/>
      <c r="H45" s="295"/>
      <c r="I45" s="298"/>
      <c r="J45" s="295"/>
      <c r="K45" s="294"/>
      <c r="L45" s="299">
        <f t="shared" si="15"/>
        <v>0</v>
      </c>
      <c r="M45" s="299"/>
      <c r="N45" s="299">
        <f t="shared" si="17"/>
        <v>0</v>
      </c>
      <c r="O45" s="299">
        <f t="shared" si="16"/>
        <v>0</v>
      </c>
      <c r="P45" s="300"/>
      <c r="Q45" s="300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2"/>
    </row>
    <row r="46" spans="1:73" ht="22.5" hidden="1">
      <c r="A46" s="175" t="s">
        <v>438</v>
      </c>
      <c r="B46" s="303" t="s">
        <v>439</v>
      </c>
      <c r="C46" s="79"/>
      <c r="D46" s="25"/>
      <c r="E46" s="26"/>
      <c r="F46" s="27"/>
      <c r="G46" s="25"/>
      <c r="H46" s="25"/>
      <c r="I46" s="80"/>
      <c r="J46" s="25"/>
      <c r="K46" s="79"/>
      <c r="L46" s="85">
        <f>SUM(L47:L48)</f>
        <v>0</v>
      </c>
      <c r="M46" s="85">
        <f t="shared" ref="M46:S46" si="18">SUM(M47:M48)</f>
        <v>0</v>
      </c>
      <c r="N46" s="85">
        <f t="shared" si="18"/>
        <v>0</v>
      </c>
      <c r="O46" s="85">
        <f t="shared" si="18"/>
        <v>0</v>
      </c>
      <c r="P46" s="85">
        <f t="shared" si="18"/>
        <v>0</v>
      </c>
      <c r="Q46" s="85"/>
      <c r="R46" s="85">
        <f t="shared" si="18"/>
        <v>0</v>
      </c>
      <c r="S46" s="85">
        <f t="shared" si="18"/>
        <v>0</v>
      </c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78"/>
    </row>
    <row r="47" spans="1:73" hidden="1">
      <c r="A47" s="174"/>
      <c r="B47" s="88"/>
      <c r="C47" s="79"/>
      <c r="D47" s="25"/>
      <c r="E47" s="26"/>
      <c r="F47" s="27"/>
      <c r="G47" s="25"/>
      <c r="H47" s="25"/>
      <c r="I47" s="80"/>
      <c r="J47" s="25"/>
      <c r="K47" s="79"/>
      <c r="L47" s="77">
        <f t="shared" si="15"/>
        <v>0</v>
      </c>
      <c r="M47" s="77"/>
      <c r="N47" s="77">
        <f t="shared" si="17"/>
        <v>0</v>
      </c>
      <c r="O47" s="77">
        <f t="shared" si="16"/>
        <v>0</v>
      </c>
      <c r="P47" s="23"/>
      <c r="Q47" s="244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78"/>
    </row>
    <row r="48" spans="1:73" hidden="1">
      <c r="A48" s="174"/>
      <c r="B48" s="88"/>
      <c r="C48" s="79"/>
      <c r="D48" s="25"/>
      <c r="E48" s="26"/>
      <c r="F48" s="27"/>
      <c r="G48" s="25"/>
      <c r="H48" s="25"/>
      <c r="I48" s="80"/>
      <c r="J48" s="25"/>
      <c r="K48" s="79"/>
      <c r="L48" s="77">
        <f t="shared" si="15"/>
        <v>0</v>
      </c>
      <c r="M48" s="77"/>
      <c r="N48" s="77">
        <f t="shared" si="17"/>
        <v>0</v>
      </c>
      <c r="O48" s="77">
        <f t="shared" si="16"/>
        <v>0</v>
      </c>
      <c r="P48" s="23"/>
      <c r="Q48" s="244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78"/>
    </row>
    <row r="49" spans="1:73" hidden="1">
      <c r="A49" s="174"/>
      <c r="B49" s="88"/>
      <c r="C49" s="79"/>
      <c r="D49" s="25"/>
      <c r="E49" s="26"/>
      <c r="F49" s="27"/>
      <c r="G49" s="25"/>
      <c r="H49" s="25"/>
      <c r="I49" s="80"/>
      <c r="J49" s="25"/>
      <c r="K49" s="79"/>
      <c r="L49" s="77">
        <f t="shared" si="15"/>
        <v>0</v>
      </c>
      <c r="M49" s="77"/>
      <c r="N49" s="77">
        <f t="shared" si="17"/>
        <v>0</v>
      </c>
      <c r="O49" s="77">
        <f t="shared" si="16"/>
        <v>0</v>
      </c>
      <c r="P49" s="23"/>
      <c r="Q49" s="244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78"/>
    </row>
    <row r="50" spans="1:73" hidden="1">
      <c r="A50" s="174"/>
      <c r="B50" s="88"/>
      <c r="C50" s="79"/>
      <c r="D50" s="25"/>
      <c r="E50" s="26"/>
      <c r="F50" s="27"/>
      <c r="G50" s="25"/>
      <c r="H50" s="25"/>
      <c r="I50" s="80"/>
      <c r="J50" s="25"/>
      <c r="K50" s="79"/>
      <c r="L50" s="77">
        <f t="shared" si="15"/>
        <v>0</v>
      </c>
      <c r="M50" s="77"/>
      <c r="N50" s="77">
        <f t="shared" si="17"/>
        <v>0</v>
      </c>
      <c r="O50" s="77">
        <f t="shared" si="16"/>
        <v>0</v>
      </c>
      <c r="P50" s="23"/>
      <c r="Q50" s="244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78"/>
    </row>
    <row r="51" spans="1:73" hidden="1">
      <c r="A51" s="174"/>
      <c r="B51" s="88"/>
      <c r="C51" s="79"/>
      <c r="D51" s="25"/>
      <c r="E51" s="26"/>
      <c r="F51" s="27"/>
      <c r="G51" s="25"/>
      <c r="H51" s="25"/>
      <c r="I51" s="80"/>
      <c r="J51" s="25"/>
      <c r="K51" s="79"/>
      <c r="L51" s="77"/>
      <c r="M51" s="77"/>
      <c r="N51" s="77"/>
      <c r="O51" s="77"/>
      <c r="P51" s="23"/>
      <c r="Q51" s="244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78"/>
    </row>
    <row r="52" spans="1:73" hidden="1">
      <c r="A52" s="174"/>
      <c r="B52" s="88"/>
      <c r="C52" s="79"/>
      <c r="D52" s="25"/>
      <c r="E52" s="26"/>
      <c r="F52" s="27"/>
      <c r="G52" s="25"/>
      <c r="H52" s="25"/>
      <c r="I52" s="80"/>
      <c r="J52" s="25"/>
      <c r="K52" s="79"/>
      <c r="L52" s="77">
        <f t="shared" si="15"/>
        <v>0</v>
      </c>
      <c r="M52" s="77">
        <f t="shared" si="12"/>
        <v>0</v>
      </c>
      <c r="N52" s="77">
        <f t="shared" si="17"/>
        <v>0</v>
      </c>
      <c r="O52" s="77">
        <f t="shared" si="16"/>
        <v>0</v>
      </c>
      <c r="P52" s="23"/>
      <c r="Q52" s="244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78"/>
    </row>
    <row r="53" spans="1:73" hidden="1">
      <c r="A53" s="174"/>
      <c r="B53" s="88"/>
      <c r="C53" s="79"/>
      <c r="D53" s="25"/>
      <c r="E53" s="26"/>
      <c r="F53" s="27"/>
      <c r="G53" s="25"/>
      <c r="H53" s="25"/>
      <c r="I53" s="80"/>
      <c r="J53" s="25"/>
      <c r="K53" s="79"/>
      <c r="L53" s="77">
        <f t="shared" si="15"/>
        <v>0</v>
      </c>
      <c r="M53" s="77">
        <f t="shared" si="12"/>
        <v>0</v>
      </c>
      <c r="N53" s="77">
        <f t="shared" si="17"/>
        <v>0</v>
      </c>
      <c r="O53" s="77">
        <f t="shared" si="16"/>
        <v>0</v>
      </c>
      <c r="P53" s="23"/>
      <c r="Q53" s="244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78"/>
    </row>
    <row r="54" spans="1:73" hidden="1">
      <c r="A54" s="174"/>
      <c r="B54" s="88"/>
      <c r="C54" s="79"/>
      <c r="D54" s="25"/>
      <c r="E54" s="26"/>
      <c r="F54" s="27"/>
      <c r="G54" s="25"/>
      <c r="H54" s="25"/>
      <c r="I54" s="80"/>
      <c r="J54" s="25"/>
      <c r="K54" s="79"/>
      <c r="L54" s="77">
        <f t="shared" si="15"/>
        <v>0</v>
      </c>
      <c r="M54" s="77">
        <f t="shared" si="12"/>
        <v>0</v>
      </c>
      <c r="N54" s="77">
        <f t="shared" si="17"/>
        <v>0</v>
      </c>
      <c r="O54" s="77">
        <f t="shared" si="16"/>
        <v>0</v>
      </c>
      <c r="P54" s="23"/>
      <c r="Q54" s="244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78"/>
    </row>
    <row r="55" spans="1:73" hidden="1">
      <c r="A55" s="174"/>
      <c r="B55" s="88"/>
      <c r="C55" s="79"/>
      <c r="D55" s="25"/>
      <c r="E55" s="26"/>
      <c r="F55" s="27"/>
      <c r="G55" s="25"/>
      <c r="H55" s="25"/>
      <c r="I55" s="80"/>
      <c r="J55" s="25"/>
      <c r="K55" s="79"/>
      <c r="L55" s="77">
        <f t="shared" si="15"/>
        <v>0</v>
      </c>
      <c r="M55" s="77">
        <f t="shared" si="12"/>
        <v>0</v>
      </c>
      <c r="N55" s="77">
        <f t="shared" si="17"/>
        <v>0</v>
      </c>
      <c r="O55" s="77">
        <f t="shared" si="16"/>
        <v>0</v>
      </c>
      <c r="P55" s="23"/>
      <c r="Q55" s="244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78"/>
    </row>
    <row r="56" spans="1:73" hidden="1">
      <c r="A56" s="174"/>
      <c r="B56" s="88"/>
      <c r="C56" s="79"/>
      <c r="D56" s="25"/>
      <c r="E56" s="26"/>
      <c r="F56" s="27"/>
      <c r="G56" s="25"/>
      <c r="H56" s="25"/>
      <c r="I56" s="80"/>
      <c r="J56" s="25"/>
      <c r="K56" s="79"/>
      <c r="L56" s="77">
        <f t="shared" si="15"/>
        <v>0</v>
      </c>
      <c r="M56" s="77">
        <f t="shared" si="12"/>
        <v>0</v>
      </c>
      <c r="N56" s="77">
        <f t="shared" si="17"/>
        <v>0</v>
      </c>
      <c r="O56" s="77">
        <f t="shared" si="16"/>
        <v>0</v>
      </c>
      <c r="P56" s="23"/>
      <c r="Q56" s="244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78"/>
    </row>
    <row r="57" spans="1:73" hidden="1">
      <c r="A57" s="174"/>
      <c r="B57" s="88"/>
      <c r="C57" s="79"/>
      <c r="D57" s="25"/>
      <c r="E57" s="26"/>
      <c r="F57" s="27"/>
      <c r="G57" s="25"/>
      <c r="H57" s="25"/>
      <c r="I57" s="80"/>
      <c r="J57" s="25"/>
      <c r="K57" s="79"/>
      <c r="L57" s="77">
        <f t="shared" si="15"/>
        <v>0</v>
      </c>
      <c r="M57" s="77">
        <f t="shared" si="12"/>
        <v>0</v>
      </c>
      <c r="N57" s="77">
        <f t="shared" si="17"/>
        <v>0</v>
      </c>
      <c r="O57" s="77">
        <f t="shared" si="16"/>
        <v>0</v>
      </c>
      <c r="P57" s="23"/>
      <c r="Q57" s="244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78"/>
    </row>
    <row r="58" spans="1:73" hidden="1">
      <c r="A58" s="174"/>
      <c r="B58" s="88"/>
      <c r="C58" s="79"/>
      <c r="D58" s="25"/>
      <c r="E58" s="26"/>
      <c r="F58" s="27"/>
      <c r="G58" s="25"/>
      <c r="H58" s="25"/>
      <c r="I58" s="80"/>
      <c r="J58" s="25"/>
      <c r="K58" s="79"/>
      <c r="L58" s="77">
        <f t="shared" si="15"/>
        <v>0</v>
      </c>
      <c r="M58" s="77">
        <f t="shared" si="12"/>
        <v>0</v>
      </c>
      <c r="N58" s="77">
        <f t="shared" si="17"/>
        <v>0</v>
      </c>
      <c r="O58" s="77">
        <f t="shared" si="16"/>
        <v>0</v>
      </c>
      <c r="P58" s="23"/>
      <c r="Q58" s="244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78"/>
    </row>
    <row r="59" spans="1:73" hidden="1">
      <c r="A59" s="174"/>
      <c r="B59" s="88"/>
      <c r="C59" s="79"/>
      <c r="D59" s="25"/>
      <c r="E59" s="26"/>
      <c r="F59" s="27"/>
      <c r="G59" s="25"/>
      <c r="H59" s="25"/>
      <c r="I59" s="80"/>
      <c r="J59" s="25"/>
      <c r="K59" s="79"/>
      <c r="L59" s="77">
        <f t="shared" si="15"/>
        <v>0</v>
      </c>
      <c r="M59" s="77">
        <f t="shared" si="12"/>
        <v>0</v>
      </c>
      <c r="N59" s="77">
        <f t="shared" si="17"/>
        <v>0</v>
      </c>
      <c r="O59" s="77">
        <f t="shared" si="16"/>
        <v>0</v>
      </c>
      <c r="P59" s="23"/>
      <c r="Q59" s="244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78"/>
    </row>
    <row r="60" spans="1:73" hidden="1">
      <c r="A60" s="174"/>
      <c r="B60" s="88"/>
      <c r="C60" s="79"/>
      <c r="D60" s="25"/>
      <c r="E60" s="26"/>
      <c r="F60" s="27"/>
      <c r="G60" s="25"/>
      <c r="H60" s="25"/>
      <c r="I60" s="80"/>
      <c r="J60" s="25"/>
      <c r="K60" s="79"/>
      <c r="L60" s="77">
        <f t="shared" si="15"/>
        <v>0</v>
      </c>
      <c r="M60" s="77">
        <f t="shared" si="12"/>
        <v>0</v>
      </c>
      <c r="N60" s="77">
        <f t="shared" si="17"/>
        <v>0</v>
      </c>
      <c r="O60" s="77">
        <f t="shared" si="16"/>
        <v>0</v>
      </c>
      <c r="P60" s="23"/>
      <c r="Q60" s="244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78"/>
    </row>
    <row r="61" spans="1:73" hidden="1">
      <c r="A61" s="174"/>
      <c r="B61" s="88"/>
      <c r="C61" s="79"/>
      <c r="D61" s="25"/>
      <c r="E61" s="26"/>
      <c r="F61" s="27"/>
      <c r="G61" s="25"/>
      <c r="H61" s="25"/>
      <c r="I61" s="80"/>
      <c r="J61" s="25"/>
      <c r="K61" s="79"/>
      <c r="L61" s="77">
        <f t="shared" si="15"/>
        <v>0</v>
      </c>
      <c r="M61" s="77">
        <f t="shared" si="12"/>
        <v>0</v>
      </c>
      <c r="N61" s="77">
        <f t="shared" si="17"/>
        <v>0</v>
      </c>
      <c r="O61" s="77">
        <f t="shared" si="16"/>
        <v>0</v>
      </c>
      <c r="P61" s="23"/>
      <c r="Q61" s="244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78"/>
    </row>
    <row r="62" spans="1:73" hidden="1">
      <c r="A62" s="174"/>
      <c r="B62" s="88"/>
      <c r="C62" s="79"/>
      <c r="D62" s="25"/>
      <c r="E62" s="26"/>
      <c r="F62" s="27"/>
      <c r="G62" s="25"/>
      <c r="H62" s="25"/>
      <c r="I62" s="80"/>
      <c r="J62" s="25"/>
      <c r="K62" s="79"/>
      <c r="L62" s="77">
        <f t="shared" si="15"/>
        <v>0</v>
      </c>
      <c r="M62" s="77">
        <f t="shared" si="12"/>
        <v>0</v>
      </c>
      <c r="N62" s="77">
        <f t="shared" si="17"/>
        <v>0</v>
      </c>
      <c r="O62" s="77">
        <f t="shared" si="16"/>
        <v>0</v>
      </c>
      <c r="P62" s="23"/>
      <c r="Q62" s="244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78"/>
    </row>
    <row r="63" spans="1:73" hidden="1">
      <c r="A63" s="174"/>
      <c r="B63" s="88"/>
      <c r="C63" s="79"/>
      <c r="D63" s="25"/>
      <c r="E63" s="26"/>
      <c r="F63" s="27"/>
      <c r="G63" s="25"/>
      <c r="H63" s="25"/>
      <c r="I63" s="80"/>
      <c r="J63" s="25"/>
      <c r="K63" s="79"/>
      <c r="L63" s="77">
        <f t="shared" si="15"/>
        <v>0</v>
      </c>
      <c r="M63" s="77">
        <f t="shared" ref="M63:M88" si="19">N63/2</f>
        <v>0</v>
      </c>
      <c r="N63" s="77">
        <f t="shared" si="17"/>
        <v>0</v>
      </c>
      <c r="O63" s="77">
        <f t="shared" si="16"/>
        <v>0</v>
      </c>
      <c r="P63" s="23"/>
      <c r="Q63" s="244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78"/>
    </row>
    <row r="64" spans="1:73" s="152" customFormat="1" ht="21.75" customHeight="1">
      <c r="A64" s="176" t="s">
        <v>64</v>
      </c>
      <c r="B64" s="148" t="s">
        <v>65</v>
      </c>
      <c r="C64" s="401">
        <f>COUNTIF(C65:E89,1)+COUNTIF(C65:E89,2)+COUNTIF(C65:E89,3)+COUNTIF(C65:E89,4)+COUNTIF(C65:E89,5)+COUNTIF(C65:E89,6)+COUNTIF(C65:E89,7)+COUNTIF(C65:E89,8)</f>
        <v>0</v>
      </c>
      <c r="D64" s="401"/>
      <c r="E64" s="402"/>
      <c r="F64" s="403">
        <f>COUNTIF(F65:H89,1)+COUNTIF(F65:H89,2)+COUNTIF(F65:H89,3)+COUNTIF(F65:H89,4)+COUNTIF(F65:H89,5)+COUNTIF(F65:H89,6)+COUNTIF(F65:H89,7)+COUNTIF(F65:H89,8)</f>
        <v>3</v>
      </c>
      <c r="G64" s="401"/>
      <c r="H64" s="402"/>
      <c r="I64" s="403">
        <f>COUNTIF(I65:K89,1)+COUNTIF(I65:K89,2)+COUNTIF(I65:K89,3)+COUNTIF(I65:K89,4)+COUNTIF(I65:K89,5)+COUNTIF(I65:K89,6)+COUNTIF(I65:K89,7)+COUNTIF(I65:K89,8)</f>
        <v>0</v>
      </c>
      <c r="J64" s="401"/>
      <c r="K64" s="401"/>
      <c r="L64" s="149">
        <f t="shared" ref="L64:AD64" si="20">SUM(L65:L89)</f>
        <v>822</v>
      </c>
      <c r="M64" s="149">
        <f t="shared" si="20"/>
        <v>274</v>
      </c>
      <c r="N64" s="149">
        <f t="shared" si="20"/>
        <v>548</v>
      </c>
      <c r="O64" s="149">
        <f t="shared" si="20"/>
        <v>84</v>
      </c>
      <c r="P64" s="150">
        <f t="shared" si="20"/>
        <v>464</v>
      </c>
      <c r="Q64" s="150"/>
      <c r="R64" s="150">
        <f t="shared" si="20"/>
        <v>0</v>
      </c>
      <c r="S64" s="150">
        <f t="shared" si="20"/>
        <v>0</v>
      </c>
      <c r="T64" s="150">
        <f t="shared" si="20"/>
        <v>136</v>
      </c>
      <c r="U64" s="150">
        <f t="shared" si="20"/>
        <v>96</v>
      </c>
      <c r="V64" s="150">
        <f t="shared" si="20"/>
        <v>0</v>
      </c>
      <c r="W64" s="150">
        <f t="shared" si="20"/>
        <v>64</v>
      </c>
      <c r="X64" s="150">
        <f t="shared" si="20"/>
        <v>0</v>
      </c>
      <c r="Y64" s="150">
        <f t="shared" si="20"/>
        <v>88</v>
      </c>
      <c r="Z64" s="150">
        <f t="shared" si="20"/>
        <v>0</v>
      </c>
      <c r="AA64" s="150">
        <f t="shared" si="20"/>
        <v>112</v>
      </c>
      <c r="AB64" s="150">
        <f t="shared" si="20"/>
        <v>0</v>
      </c>
      <c r="AC64" s="150">
        <f t="shared" si="20"/>
        <v>52</v>
      </c>
      <c r="AD64" s="150">
        <f t="shared" si="20"/>
        <v>472</v>
      </c>
      <c r="AE64" s="151">
        <f>SUM(AE65:AE69)</f>
        <v>76</v>
      </c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2"/>
      <c r="BC64" s="202"/>
      <c r="BD64" s="202"/>
      <c r="BE64" s="202"/>
      <c r="BF64" s="202"/>
      <c r="BG64" s="202"/>
      <c r="BH64" s="202"/>
      <c r="BI64" s="202"/>
      <c r="BJ64" s="202"/>
      <c r="BK64" s="202"/>
      <c r="BL64" s="202"/>
      <c r="BM64" s="202"/>
      <c r="BN64" s="202"/>
      <c r="BO64" s="202"/>
      <c r="BP64" s="202"/>
      <c r="BQ64" s="202"/>
      <c r="BR64" s="202"/>
      <c r="BS64" s="202"/>
      <c r="BT64" s="202"/>
      <c r="BU64" s="202"/>
    </row>
    <row r="65" spans="1:73" s="8" customFormat="1" ht="14.25" customHeight="1">
      <c r="A65" s="174" t="s">
        <v>440</v>
      </c>
      <c r="B65" s="90" t="s">
        <v>320</v>
      </c>
      <c r="C65" s="24"/>
      <c r="D65" s="25"/>
      <c r="E65" s="26"/>
      <c r="F65" s="27"/>
      <c r="G65" s="25">
        <v>7</v>
      </c>
      <c r="H65" s="26"/>
      <c r="I65" s="24"/>
      <c r="J65" s="25"/>
      <c r="K65" s="28"/>
      <c r="L65" s="91">
        <f>M65+N65</f>
        <v>56</v>
      </c>
      <c r="M65" s="77">
        <v>8</v>
      </c>
      <c r="N65" s="77">
        <f t="shared" ref="N65:N89" si="21">SUM(R65:AC65)</f>
        <v>48</v>
      </c>
      <c r="O65" s="77">
        <f t="shared" ref="O65:O89" si="22">N65-P65</f>
        <v>32</v>
      </c>
      <c r="P65" s="23">
        <v>16</v>
      </c>
      <c r="Q65" s="244"/>
      <c r="R65" s="20"/>
      <c r="S65" s="20"/>
      <c r="T65" s="20"/>
      <c r="U65" s="20"/>
      <c r="V65" s="20"/>
      <c r="W65" s="20" t="s">
        <v>322</v>
      </c>
      <c r="X65" s="20"/>
      <c r="Y65" s="20" t="s">
        <v>322</v>
      </c>
      <c r="Z65" s="20"/>
      <c r="AA65" s="20">
        <v>48</v>
      </c>
      <c r="AB65" s="20"/>
      <c r="AC65" s="20"/>
      <c r="AD65" s="20">
        <v>48</v>
      </c>
      <c r="AE65" s="78">
        <f t="shared" ref="AE65:AE90" si="23">N65-AD65</f>
        <v>0</v>
      </c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</row>
    <row r="66" spans="1:73" s="8" customFormat="1" ht="12.75" customHeight="1">
      <c r="A66" s="174" t="s">
        <v>441</v>
      </c>
      <c r="B66" s="90" t="s">
        <v>321</v>
      </c>
      <c r="C66" s="24"/>
      <c r="D66" s="25"/>
      <c r="E66" s="26"/>
      <c r="F66" s="27"/>
      <c r="G66" s="25">
        <v>3</v>
      </c>
      <c r="H66" s="26"/>
      <c r="I66" s="24"/>
      <c r="J66" s="25"/>
      <c r="K66" s="28"/>
      <c r="L66" s="91">
        <f t="shared" ref="L66:L89" si="24">M66+N66</f>
        <v>78</v>
      </c>
      <c r="M66" s="77">
        <v>10</v>
      </c>
      <c r="N66" s="77">
        <f t="shared" si="21"/>
        <v>68</v>
      </c>
      <c r="O66" s="77">
        <f t="shared" si="22"/>
        <v>52</v>
      </c>
      <c r="P66" s="23">
        <v>16</v>
      </c>
      <c r="Q66" s="244"/>
      <c r="R66" s="20"/>
      <c r="S66" s="20"/>
      <c r="T66" s="20">
        <v>68</v>
      </c>
      <c r="U66" s="20"/>
      <c r="V66" s="20"/>
      <c r="W66" s="20"/>
      <c r="X66" s="20"/>
      <c r="Y66" s="20" t="s">
        <v>322</v>
      </c>
      <c r="Z66" s="20"/>
      <c r="AA66" s="20"/>
      <c r="AB66" s="20"/>
      <c r="AC66" s="20"/>
      <c r="AD66" s="20">
        <v>48</v>
      </c>
      <c r="AE66" s="78">
        <f t="shared" si="23"/>
        <v>20</v>
      </c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</row>
    <row r="67" spans="1:73" s="8" customFormat="1" ht="13.5" customHeight="1">
      <c r="A67" s="174" t="s">
        <v>442</v>
      </c>
      <c r="B67" s="90" t="s">
        <v>316</v>
      </c>
      <c r="C67" s="24"/>
      <c r="D67" s="25"/>
      <c r="E67" s="26"/>
      <c r="F67" s="27"/>
      <c r="G67" s="25">
        <v>8</v>
      </c>
      <c r="H67" s="26"/>
      <c r="I67" s="24"/>
      <c r="J67" s="25"/>
      <c r="K67" s="28"/>
      <c r="L67" s="91">
        <f t="shared" si="24"/>
        <v>256</v>
      </c>
      <c r="M67" s="77">
        <v>40</v>
      </c>
      <c r="N67" s="77">
        <f t="shared" si="21"/>
        <v>216</v>
      </c>
      <c r="O67" s="77">
        <v>0</v>
      </c>
      <c r="P67" s="23">
        <v>216</v>
      </c>
      <c r="Q67" s="244"/>
      <c r="R67" s="20"/>
      <c r="S67" s="20"/>
      <c r="T67" s="20">
        <v>34</v>
      </c>
      <c r="U67" s="20">
        <v>48</v>
      </c>
      <c r="V67" s="20"/>
      <c r="W67" s="20">
        <v>32</v>
      </c>
      <c r="X67" s="20"/>
      <c r="Y67" s="20">
        <v>44</v>
      </c>
      <c r="Z67" s="20"/>
      <c r="AA67" s="20">
        <v>32</v>
      </c>
      <c r="AB67" s="20"/>
      <c r="AC67" s="20">
        <v>26</v>
      </c>
      <c r="AD67" s="20">
        <v>188</v>
      </c>
      <c r="AE67" s="78">
        <f t="shared" si="23"/>
        <v>28</v>
      </c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</row>
    <row r="68" spans="1:73" s="8" customFormat="1" ht="15.75" customHeight="1">
      <c r="A68" s="174" t="s">
        <v>443</v>
      </c>
      <c r="B68" s="90" t="s">
        <v>319</v>
      </c>
      <c r="C68" s="80"/>
      <c r="D68" s="161"/>
      <c r="E68" s="162"/>
      <c r="F68" s="224"/>
      <c r="G68" s="310" t="s">
        <v>399</v>
      </c>
      <c r="H68" s="223"/>
      <c r="I68" s="24"/>
      <c r="J68" s="25"/>
      <c r="K68" s="92"/>
      <c r="L68" s="91">
        <f t="shared" si="24"/>
        <v>432</v>
      </c>
      <c r="M68" s="77">
        <v>216</v>
      </c>
      <c r="N68" s="77">
        <f t="shared" si="21"/>
        <v>216</v>
      </c>
      <c r="O68" s="77">
        <v>0</v>
      </c>
      <c r="P68" s="23">
        <v>216</v>
      </c>
      <c r="Q68" s="244"/>
      <c r="R68" s="20"/>
      <c r="S68" s="20" t="s">
        <v>322</v>
      </c>
      <c r="T68" s="20">
        <v>34</v>
      </c>
      <c r="U68" s="20">
        <v>48</v>
      </c>
      <c r="V68" s="20"/>
      <c r="W68" s="20">
        <v>32</v>
      </c>
      <c r="X68" s="20"/>
      <c r="Y68" s="20">
        <v>44</v>
      </c>
      <c r="Z68" s="20"/>
      <c r="AA68" s="20">
        <v>32</v>
      </c>
      <c r="AB68" s="20"/>
      <c r="AC68" s="20">
        <v>26</v>
      </c>
      <c r="AD68" s="20">
        <v>188</v>
      </c>
      <c r="AE68" s="78">
        <f t="shared" si="23"/>
        <v>28</v>
      </c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</row>
    <row r="69" spans="1:73" s="8" customFormat="1" ht="11.25" hidden="1">
      <c r="A69" s="174" t="s">
        <v>85</v>
      </c>
      <c r="B69" s="90"/>
      <c r="C69" s="24"/>
      <c r="D69" s="25"/>
      <c r="E69" s="26"/>
      <c r="F69" s="27"/>
      <c r="G69" s="25"/>
      <c r="H69" s="26"/>
      <c r="I69" s="24"/>
      <c r="J69" s="25"/>
      <c r="K69" s="28"/>
      <c r="L69" s="91">
        <f t="shared" si="24"/>
        <v>0</v>
      </c>
      <c r="M69" s="77">
        <f t="shared" si="19"/>
        <v>0</v>
      </c>
      <c r="N69" s="77">
        <f t="shared" si="21"/>
        <v>0</v>
      </c>
      <c r="O69" s="77">
        <f t="shared" si="22"/>
        <v>0</v>
      </c>
      <c r="P69" s="23"/>
      <c r="Q69" s="244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78">
        <f t="shared" si="23"/>
        <v>0</v>
      </c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</row>
    <row r="70" spans="1:73" s="8" customFormat="1" ht="11.25" hidden="1">
      <c r="A70" s="174" t="s">
        <v>86</v>
      </c>
      <c r="B70" s="88"/>
      <c r="C70" s="93"/>
      <c r="D70" s="73"/>
      <c r="E70" s="74"/>
      <c r="F70" s="75"/>
      <c r="G70" s="73"/>
      <c r="H70" s="74"/>
      <c r="I70" s="94"/>
      <c r="J70" s="73"/>
      <c r="K70" s="93"/>
      <c r="L70" s="77">
        <f t="shared" si="24"/>
        <v>0</v>
      </c>
      <c r="M70" s="77">
        <f t="shared" si="19"/>
        <v>0</v>
      </c>
      <c r="N70" s="77">
        <f t="shared" si="21"/>
        <v>0</v>
      </c>
      <c r="O70" s="77">
        <f t="shared" si="22"/>
        <v>0</v>
      </c>
      <c r="P70" s="23"/>
      <c r="Q70" s="244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78">
        <f t="shared" si="23"/>
        <v>0</v>
      </c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</row>
    <row r="71" spans="1:73" s="8" customFormat="1" ht="11.25" hidden="1">
      <c r="A71" s="174" t="s">
        <v>87</v>
      </c>
      <c r="B71" s="88"/>
      <c r="C71" s="95"/>
      <c r="D71" s="25"/>
      <c r="E71" s="26"/>
      <c r="F71" s="27"/>
      <c r="G71" s="25"/>
      <c r="H71" s="26"/>
      <c r="I71" s="24"/>
      <c r="J71" s="25"/>
      <c r="K71" s="95"/>
      <c r="L71" s="77">
        <f t="shared" si="24"/>
        <v>0</v>
      </c>
      <c r="M71" s="77">
        <f t="shared" si="19"/>
        <v>0</v>
      </c>
      <c r="N71" s="77">
        <f t="shared" si="21"/>
        <v>0</v>
      </c>
      <c r="O71" s="77">
        <f t="shared" si="22"/>
        <v>0</v>
      </c>
      <c r="P71" s="23"/>
      <c r="Q71" s="244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78">
        <f t="shared" si="23"/>
        <v>0</v>
      </c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</row>
    <row r="72" spans="1:73" s="8" customFormat="1" ht="11.25" hidden="1">
      <c r="A72" s="174" t="s">
        <v>88</v>
      </c>
      <c r="B72" s="88"/>
      <c r="C72" s="95"/>
      <c r="D72" s="25"/>
      <c r="E72" s="26"/>
      <c r="F72" s="27"/>
      <c r="G72" s="25"/>
      <c r="H72" s="26"/>
      <c r="I72" s="24"/>
      <c r="J72" s="25"/>
      <c r="K72" s="95"/>
      <c r="L72" s="77">
        <f t="shared" si="24"/>
        <v>0</v>
      </c>
      <c r="M72" s="77">
        <f t="shared" si="19"/>
        <v>0</v>
      </c>
      <c r="N72" s="77">
        <f t="shared" si="21"/>
        <v>0</v>
      </c>
      <c r="O72" s="77">
        <f t="shared" si="22"/>
        <v>0</v>
      </c>
      <c r="P72" s="23"/>
      <c r="Q72" s="244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78">
        <f t="shared" si="23"/>
        <v>0</v>
      </c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</row>
    <row r="73" spans="1:73" s="8" customFormat="1" ht="11.25" hidden="1">
      <c r="A73" s="174" t="s">
        <v>89</v>
      </c>
      <c r="B73" s="88"/>
      <c r="C73" s="95"/>
      <c r="D73" s="25"/>
      <c r="E73" s="26"/>
      <c r="F73" s="27"/>
      <c r="G73" s="25"/>
      <c r="H73" s="26"/>
      <c r="I73" s="24"/>
      <c r="J73" s="25"/>
      <c r="K73" s="95"/>
      <c r="L73" s="77">
        <f t="shared" si="24"/>
        <v>0</v>
      </c>
      <c r="M73" s="77">
        <f t="shared" si="19"/>
        <v>0</v>
      </c>
      <c r="N73" s="77">
        <f t="shared" si="21"/>
        <v>0</v>
      </c>
      <c r="O73" s="77">
        <f t="shared" si="22"/>
        <v>0</v>
      </c>
      <c r="P73" s="23"/>
      <c r="Q73" s="244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78">
        <f t="shared" si="23"/>
        <v>0</v>
      </c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</row>
    <row r="74" spans="1:73" s="8" customFormat="1" ht="11.25" hidden="1">
      <c r="A74" s="174" t="s">
        <v>90</v>
      </c>
      <c r="B74" s="88"/>
      <c r="C74" s="95"/>
      <c r="D74" s="25"/>
      <c r="E74" s="26"/>
      <c r="F74" s="27"/>
      <c r="G74" s="25"/>
      <c r="H74" s="26"/>
      <c r="I74" s="24"/>
      <c r="J74" s="25"/>
      <c r="K74" s="95"/>
      <c r="L74" s="77">
        <f t="shared" si="24"/>
        <v>0</v>
      </c>
      <c r="M74" s="77">
        <f t="shared" si="19"/>
        <v>0</v>
      </c>
      <c r="N74" s="77">
        <f t="shared" si="21"/>
        <v>0</v>
      </c>
      <c r="O74" s="77">
        <f t="shared" si="22"/>
        <v>0</v>
      </c>
      <c r="P74" s="23"/>
      <c r="Q74" s="244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78">
        <f t="shared" si="23"/>
        <v>0</v>
      </c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</row>
    <row r="75" spans="1:73" s="8" customFormat="1" ht="11.25" hidden="1">
      <c r="A75" s="174" t="s">
        <v>91</v>
      </c>
      <c r="B75" s="88"/>
      <c r="C75" s="95"/>
      <c r="D75" s="25"/>
      <c r="E75" s="26"/>
      <c r="F75" s="27"/>
      <c r="G75" s="25"/>
      <c r="H75" s="26"/>
      <c r="I75" s="24"/>
      <c r="J75" s="25"/>
      <c r="K75" s="95"/>
      <c r="L75" s="77">
        <f t="shared" si="24"/>
        <v>0</v>
      </c>
      <c r="M75" s="77">
        <f t="shared" si="19"/>
        <v>0</v>
      </c>
      <c r="N75" s="77">
        <f t="shared" si="21"/>
        <v>0</v>
      </c>
      <c r="O75" s="77">
        <f t="shared" si="22"/>
        <v>0</v>
      </c>
      <c r="P75" s="23"/>
      <c r="Q75" s="244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78">
        <f t="shared" si="23"/>
        <v>0</v>
      </c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</row>
    <row r="76" spans="1:73" s="8" customFormat="1" ht="11.25" hidden="1">
      <c r="A76" s="174" t="s">
        <v>92</v>
      </c>
      <c r="B76" s="88"/>
      <c r="C76" s="95"/>
      <c r="D76" s="25"/>
      <c r="E76" s="26"/>
      <c r="F76" s="27"/>
      <c r="G76" s="25"/>
      <c r="H76" s="26"/>
      <c r="I76" s="24"/>
      <c r="J76" s="25"/>
      <c r="K76" s="95"/>
      <c r="L76" s="77">
        <f t="shared" si="24"/>
        <v>0</v>
      </c>
      <c r="M76" s="77">
        <f t="shared" si="19"/>
        <v>0</v>
      </c>
      <c r="N76" s="77">
        <f t="shared" si="21"/>
        <v>0</v>
      </c>
      <c r="O76" s="77">
        <f t="shared" si="22"/>
        <v>0</v>
      </c>
      <c r="P76" s="23"/>
      <c r="Q76" s="244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78">
        <f t="shared" si="23"/>
        <v>0</v>
      </c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</row>
    <row r="77" spans="1:73" s="8" customFormat="1" ht="11.25" hidden="1">
      <c r="A77" s="174" t="s">
        <v>93</v>
      </c>
      <c r="B77" s="88"/>
      <c r="C77" s="95"/>
      <c r="D77" s="25"/>
      <c r="E77" s="26"/>
      <c r="F77" s="27"/>
      <c r="G77" s="25"/>
      <c r="H77" s="26"/>
      <c r="I77" s="24"/>
      <c r="J77" s="25"/>
      <c r="K77" s="95"/>
      <c r="L77" s="77">
        <f t="shared" si="24"/>
        <v>0</v>
      </c>
      <c r="M77" s="77">
        <f t="shared" si="19"/>
        <v>0</v>
      </c>
      <c r="N77" s="77">
        <f t="shared" si="21"/>
        <v>0</v>
      </c>
      <c r="O77" s="77">
        <f t="shared" si="22"/>
        <v>0</v>
      </c>
      <c r="P77" s="23"/>
      <c r="Q77" s="244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78">
        <f t="shared" si="23"/>
        <v>0</v>
      </c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</row>
    <row r="78" spans="1:73" s="8" customFormat="1" ht="11.25" hidden="1">
      <c r="A78" s="174" t="s">
        <v>94</v>
      </c>
      <c r="B78" s="88"/>
      <c r="C78" s="95"/>
      <c r="D78" s="25"/>
      <c r="E78" s="26"/>
      <c r="F78" s="27"/>
      <c r="G78" s="25"/>
      <c r="H78" s="26"/>
      <c r="I78" s="24"/>
      <c r="J78" s="25"/>
      <c r="K78" s="95"/>
      <c r="L78" s="77">
        <f t="shared" si="24"/>
        <v>0</v>
      </c>
      <c r="M78" s="77">
        <f t="shared" si="19"/>
        <v>0</v>
      </c>
      <c r="N78" s="77">
        <f t="shared" si="21"/>
        <v>0</v>
      </c>
      <c r="O78" s="77">
        <f t="shared" si="22"/>
        <v>0</v>
      </c>
      <c r="P78" s="23"/>
      <c r="Q78" s="244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78">
        <f t="shared" si="23"/>
        <v>0</v>
      </c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</row>
    <row r="79" spans="1:73" s="8" customFormat="1" ht="11.25" hidden="1">
      <c r="A79" s="174" t="s">
        <v>95</v>
      </c>
      <c r="B79" s="88"/>
      <c r="C79" s="95"/>
      <c r="D79" s="25"/>
      <c r="E79" s="26"/>
      <c r="F79" s="27"/>
      <c r="G79" s="25"/>
      <c r="H79" s="26"/>
      <c r="I79" s="24"/>
      <c r="J79" s="25"/>
      <c r="K79" s="95"/>
      <c r="L79" s="77">
        <f t="shared" si="24"/>
        <v>0</v>
      </c>
      <c r="M79" s="77">
        <f t="shared" si="19"/>
        <v>0</v>
      </c>
      <c r="N79" s="77">
        <f t="shared" si="21"/>
        <v>0</v>
      </c>
      <c r="O79" s="77">
        <f t="shared" si="22"/>
        <v>0</v>
      </c>
      <c r="P79" s="23"/>
      <c r="Q79" s="244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78">
        <f t="shared" si="23"/>
        <v>0</v>
      </c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</row>
    <row r="80" spans="1:73" s="8" customFormat="1" ht="11.25" hidden="1">
      <c r="A80" s="174" t="s">
        <v>96</v>
      </c>
      <c r="B80" s="88"/>
      <c r="C80" s="95"/>
      <c r="D80" s="25"/>
      <c r="E80" s="26"/>
      <c r="F80" s="27"/>
      <c r="G80" s="25"/>
      <c r="H80" s="26"/>
      <c r="I80" s="24"/>
      <c r="J80" s="25"/>
      <c r="K80" s="95"/>
      <c r="L80" s="77">
        <f t="shared" si="24"/>
        <v>0</v>
      </c>
      <c r="M80" s="77">
        <f t="shared" si="19"/>
        <v>0</v>
      </c>
      <c r="N80" s="77">
        <f t="shared" si="21"/>
        <v>0</v>
      </c>
      <c r="O80" s="77">
        <f t="shared" si="22"/>
        <v>0</v>
      </c>
      <c r="P80" s="23"/>
      <c r="Q80" s="244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78">
        <f t="shared" si="23"/>
        <v>0</v>
      </c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</row>
    <row r="81" spans="1:73" s="8" customFormat="1" ht="11.25" hidden="1">
      <c r="A81" s="174" t="s">
        <v>97</v>
      </c>
      <c r="B81" s="88"/>
      <c r="C81" s="95"/>
      <c r="D81" s="25"/>
      <c r="E81" s="26"/>
      <c r="F81" s="27"/>
      <c r="G81" s="25"/>
      <c r="H81" s="26"/>
      <c r="I81" s="24"/>
      <c r="J81" s="25"/>
      <c r="K81" s="95"/>
      <c r="L81" s="77">
        <f t="shared" si="24"/>
        <v>0</v>
      </c>
      <c r="M81" s="77">
        <f t="shared" si="19"/>
        <v>0</v>
      </c>
      <c r="N81" s="77">
        <f t="shared" si="21"/>
        <v>0</v>
      </c>
      <c r="O81" s="77">
        <f t="shared" si="22"/>
        <v>0</v>
      </c>
      <c r="P81" s="23"/>
      <c r="Q81" s="244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78">
        <f t="shared" si="23"/>
        <v>0</v>
      </c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</row>
    <row r="82" spans="1:73" s="8" customFormat="1" ht="11.25" hidden="1">
      <c r="A82" s="174" t="s">
        <v>98</v>
      </c>
      <c r="B82" s="88"/>
      <c r="C82" s="95"/>
      <c r="D82" s="25"/>
      <c r="E82" s="26"/>
      <c r="F82" s="27"/>
      <c r="G82" s="25"/>
      <c r="H82" s="26"/>
      <c r="I82" s="24"/>
      <c r="J82" s="25"/>
      <c r="K82" s="95"/>
      <c r="L82" s="77">
        <f t="shared" si="24"/>
        <v>0</v>
      </c>
      <c r="M82" s="77">
        <f t="shared" si="19"/>
        <v>0</v>
      </c>
      <c r="N82" s="77">
        <f t="shared" si="21"/>
        <v>0</v>
      </c>
      <c r="O82" s="77">
        <f t="shared" si="22"/>
        <v>0</v>
      </c>
      <c r="P82" s="23"/>
      <c r="Q82" s="244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78">
        <f t="shared" si="23"/>
        <v>0</v>
      </c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</row>
    <row r="83" spans="1:73" s="8" customFormat="1" ht="11.25" hidden="1">
      <c r="A83" s="174" t="s">
        <v>99</v>
      </c>
      <c r="B83" s="88"/>
      <c r="C83" s="95"/>
      <c r="D83" s="25"/>
      <c r="E83" s="26"/>
      <c r="F83" s="27"/>
      <c r="G83" s="25"/>
      <c r="H83" s="26"/>
      <c r="I83" s="24"/>
      <c r="J83" s="25"/>
      <c r="K83" s="95"/>
      <c r="L83" s="77">
        <f t="shared" si="24"/>
        <v>0</v>
      </c>
      <c r="M83" s="77">
        <f t="shared" si="19"/>
        <v>0</v>
      </c>
      <c r="N83" s="77">
        <f t="shared" si="21"/>
        <v>0</v>
      </c>
      <c r="O83" s="77">
        <f t="shared" si="22"/>
        <v>0</v>
      </c>
      <c r="P83" s="23"/>
      <c r="Q83" s="244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78">
        <f t="shared" si="23"/>
        <v>0</v>
      </c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</row>
    <row r="84" spans="1:73" s="8" customFormat="1" ht="11.25" hidden="1">
      <c r="A84" s="174" t="s">
        <v>100</v>
      </c>
      <c r="B84" s="88"/>
      <c r="C84" s="95"/>
      <c r="D84" s="25"/>
      <c r="E84" s="26"/>
      <c r="F84" s="27"/>
      <c r="G84" s="25"/>
      <c r="H84" s="26"/>
      <c r="I84" s="24"/>
      <c r="J84" s="25"/>
      <c r="K84" s="95"/>
      <c r="L84" s="77">
        <f t="shared" si="24"/>
        <v>0</v>
      </c>
      <c r="M84" s="77">
        <f t="shared" si="19"/>
        <v>0</v>
      </c>
      <c r="N84" s="77">
        <f t="shared" si="21"/>
        <v>0</v>
      </c>
      <c r="O84" s="77">
        <f t="shared" si="22"/>
        <v>0</v>
      </c>
      <c r="P84" s="23"/>
      <c r="Q84" s="244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78">
        <f t="shared" si="23"/>
        <v>0</v>
      </c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</row>
    <row r="85" spans="1:73" s="8" customFormat="1" ht="11.25" hidden="1">
      <c r="A85" s="174" t="s">
        <v>101</v>
      </c>
      <c r="B85" s="88"/>
      <c r="C85" s="95"/>
      <c r="D85" s="25"/>
      <c r="E85" s="26"/>
      <c r="F85" s="27"/>
      <c r="G85" s="25"/>
      <c r="H85" s="26"/>
      <c r="I85" s="24"/>
      <c r="J85" s="25"/>
      <c r="K85" s="95"/>
      <c r="L85" s="77">
        <f t="shared" si="24"/>
        <v>0</v>
      </c>
      <c r="M85" s="77">
        <f t="shared" si="19"/>
        <v>0</v>
      </c>
      <c r="N85" s="77">
        <f t="shared" si="21"/>
        <v>0</v>
      </c>
      <c r="O85" s="77">
        <f t="shared" si="22"/>
        <v>0</v>
      </c>
      <c r="P85" s="23"/>
      <c r="Q85" s="244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78">
        <f t="shared" si="23"/>
        <v>0</v>
      </c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</row>
    <row r="86" spans="1:73" s="8" customFormat="1" ht="11.25" hidden="1">
      <c r="A86" s="174" t="s">
        <v>102</v>
      </c>
      <c r="B86" s="88"/>
      <c r="C86" s="95"/>
      <c r="D86" s="25"/>
      <c r="E86" s="26"/>
      <c r="F86" s="27"/>
      <c r="G86" s="25"/>
      <c r="H86" s="26"/>
      <c r="I86" s="24"/>
      <c r="J86" s="25"/>
      <c r="K86" s="95"/>
      <c r="L86" s="77">
        <f t="shared" si="24"/>
        <v>0</v>
      </c>
      <c r="M86" s="77">
        <f t="shared" si="19"/>
        <v>0</v>
      </c>
      <c r="N86" s="77">
        <f t="shared" si="21"/>
        <v>0</v>
      </c>
      <c r="O86" s="77">
        <f t="shared" si="22"/>
        <v>0</v>
      </c>
      <c r="P86" s="23"/>
      <c r="Q86" s="244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78">
        <f t="shared" si="23"/>
        <v>0</v>
      </c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</row>
    <row r="87" spans="1:73" s="8" customFormat="1" ht="11.25" hidden="1">
      <c r="A87" s="174" t="s">
        <v>103</v>
      </c>
      <c r="B87" s="88"/>
      <c r="C87" s="95"/>
      <c r="D87" s="25"/>
      <c r="E87" s="26"/>
      <c r="F87" s="27"/>
      <c r="G87" s="25"/>
      <c r="H87" s="26"/>
      <c r="I87" s="24"/>
      <c r="J87" s="25"/>
      <c r="K87" s="95"/>
      <c r="L87" s="77">
        <f t="shared" si="24"/>
        <v>0</v>
      </c>
      <c r="M87" s="77">
        <f t="shared" si="19"/>
        <v>0</v>
      </c>
      <c r="N87" s="77">
        <f t="shared" si="21"/>
        <v>0</v>
      </c>
      <c r="O87" s="77">
        <f t="shared" si="22"/>
        <v>0</v>
      </c>
      <c r="P87" s="23"/>
      <c r="Q87" s="244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78">
        <f t="shared" si="23"/>
        <v>0</v>
      </c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</row>
    <row r="88" spans="1:73" s="8" customFormat="1" ht="11.25" hidden="1">
      <c r="A88" s="174" t="s">
        <v>104</v>
      </c>
      <c r="B88" s="88"/>
      <c r="C88" s="95"/>
      <c r="D88" s="25"/>
      <c r="E88" s="26"/>
      <c r="F88" s="27"/>
      <c r="G88" s="25"/>
      <c r="H88" s="26"/>
      <c r="I88" s="24"/>
      <c r="J88" s="25"/>
      <c r="K88" s="95"/>
      <c r="L88" s="77">
        <f t="shared" si="24"/>
        <v>0</v>
      </c>
      <c r="M88" s="77">
        <f t="shared" si="19"/>
        <v>0</v>
      </c>
      <c r="N88" s="77">
        <f t="shared" si="21"/>
        <v>0</v>
      </c>
      <c r="O88" s="77">
        <f t="shared" si="22"/>
        <v>0</v>
      </c>
      <c r="P88" s="23"/>
      <c r="Q88" s="244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78">
        <f t="shared" si="23"/>
        <v>0</v>
      </c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</row>
    <row r="89" spans="1:73" s="8" customFormat="1" ht="11.25" hidden="1">
      <c r="A89" s="174" t="s">
        <v>105</v>
      </c>
      <c r="B89" s="88"/>
      <c r="C89" s="95"/>
      <c r="D89" s="25"/>
      <c r="E89" s="26"/>
      <c r="F89" s="27"/>
      <c r="G89" s="25"/>
      <c r="H89" s="26"/>
      <c r="I89" s="24"/>
      <c r="J89" s="25"/>
      <c r="K89" s="95"/>
      <c r="L89" s="77">
        <f t="shared" si="24"/>
        <v>0</v>
      </c>
      <c r="M89" s="77">
        <f t="shared" ref="M89:M114" si="25">N89/2</f>
        <v>0</v>
      </c>
      <c r="N89" s="77">
        <f t="shared" si="21"/>
        <v>0</v>
      </c>
      <c r="O89" s="77">
        <f t="shared" si="22"/>
        <v>0</v>
      </c>
      <c r="P89" s="23"/>
      <c r="Q89" s="244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78">
        <f t="shared" si="23"/>
        <v>0</v>
      </c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</row>
    <row r="90" spans="1:73" s="154" customFormat="1" ht="23.25" customHeight="1">
      <c r="A90" s="176" t="s">
        <v>66</v>
      </c>
      <c r="B90" s="148" t="s">
        <v>67</v>
      </c>
      <c r="C90" s="405">
        <f>COUNTIF(C91:E115,1)+COUNTIF(C91:E115,2)+COUNTIF(C91:E115,3)+COUNTIF(C91:E115,4)+COUNTIF(C91:E115,5)+COUNTIF(C91:E115,6)+COUNTIF(C91:E115,7)+COUNTIF(C91:E115,8)</f>
        <v>0</v>
      </c>
      <c r="D90" s="405"/>
      <c r="E90" s="406"/>
      <c r="F90" s="404">
        <f>COUNTIF(F91:H115,1)+COUNTIF(F91:H115,2)+COUNTIF(F91:H115,3)+COUNTIF(F91:H115,4)+COUNTIF(F91:H115,5)+COUNTIF(F91:H115,6)+COUNTIF(F91:H115,7)+COUNTIF(F91:H115,8)</f>
        <v>2</v>
      </c>
      <c r="G90" s="405"/>
      <c r="H90" s="406"/>
      <c r="I90" s="404">
        <f>COUNTIF(I91:K115,1)+COUNTIF(I91:K115,2)+COUNTIF(I91:K115,3)+COUNTIF(I91:K115,4)+COUNTIF(I91:K115,5)+COUNTIF(I91:K115,6)+COUNTIF(I91:K115,7)+COUNTIF(I91:K115,8)</f>
        <v>0</v>
      </c>
      <c r="J90" s="405"/>
      <c r="K90" s="405"/>
      <c r="L90" s="149">
        <f>SUM(L91:L115)</f>
        <v>270</v>
      </c>
      <c r="M90" s="149">
        <f t="shared" ref="M90:AC90" si="26">SUM(M91:M115)</f>
        <v>90</v>
      </c>
      <c r="N90" s="149">
        <f t="shared" si="26"/>
        <v>180</v>
      </c>
      <c r="O90" s="149">
        <f t="shared" si="26"/>
        <v>91</v>
      </c>
      <c r="P90" s="150">
        <f t="shared" si="26"/>
        <v>89</v>
      </c>
      <c r="Q90" s="150">
        <f t="shared" si="26"/>
        <v>0</v>
      </c>
      <c r="R90" s="150">
        <f t="shared" si="26"/>
        <v>0</v>
      </c>
      <c r="S90" s="150">
        <f t="shared" si="26"/>
        <v>0</v>
      </c>
      <c r="T90" s="150">
        <f t="shared" si="26"/>
        <v>68</v>
      </c>
      <c r="U90" s="150">
        <f t="shared" si="26"/>
        <v>48</v>
      </c>
      <c r="V90" s="150">
        <f t="shared" si="26"/>
        <v>0</v>
      </c>
      <c r="W90" s="150">
        <f t="shared" si="26"/>
        <v>64</v>
      </c>
      <c r="X90" s="150">
        <f t="shared" si="26"/>
        <v>0</v>
      </c>
      <c r="Y90" s="150">
        <f t="shared" si="26"/>
        <v>0</v>
      </c>
      <c r="Z90" s="150">
        <f t="shared" si="26"/>
        <v>0</v>
      </c>
      <c r="AA90" s="150">
        <f t="shared" si="26"/>
        <v>0</v>
      </c>
      <c r="AB90" s="150">
        <f t="shared" si="26"/>
        <v>0</v>
      </c>
      <c r="AC90" s="150">
        <f t="shared" si="26"/>
        <v>0</v>
      </c>
      <c r="AD90" s="150">
        <v>180</v>
      </c>
      <c r="AE90" s="153">
        <f t="shared" si="23"/>
        <v>0</v>
      </c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</row>
    <row r="91" spans="1:73" s="8" customFormat="1" ht="12.75" customHeight="1">
      <c r="A91" s="177" t="s">
        <v>444</v>
      </c>
      <c r="B91" s="71" t="s">
        <v>317</v>
      </c>
      <c r="C91" s="95"/>
      <c r="D91" s="25"/>
      <c r="E91" s="26"/>
      <c r="F91" s="27"/>
      <c r="G91" s="25">
        <v>4</v>
      </c>
      <c r="H91" s="26"/>
      <c r="I91" s="24"/>
      <c r="J91" s="25"/>
      <c r="K91" s="95"/>
      <c r="L91" s="77">
        <f>M91+N91</f>
        <v>174</v>
      </c>
      <c r="M91" s="77">
        <f t="shared" si="25"/>
        <v>58</v>
      </c>
      <c r="N91" s="77">
        <f t="shared" ref="N91:N115" si="27">SUM(R91:AC91)</f>
        <v>116</v>
      </c>
      <c r="O91" s="77">
        <f t="shared" ref="O91:O115" si="28">N91-P91</f>
        <v>59</v>
      </c>
      <c r="P91" s="97">
        <v>57</v>
      </c>
      <c r="Q91" s="97"/>
      <c r="R91" s="20"/>
      <c r="S91" s="20"/>
      <c r="T91" s="20">
        <v>68</v>
      </c>
      <c r="U91" s="20">
        <v>48</v>
      </c>
      <c r="V91" s="20"/>
      <c r="W91" s="20"/>
      <c r="X91" s="20"/>
      <c r="Y91" s="20"/>
      <c r="Z91" s="20"/>
      <c r="AA91" s="20"/>
      <c r="AB91" s="20"/>
      <c r="AC91" s="20"/>
      <c r="AD91" s="97"/>
      <c r="AE91" s="65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</row>
    <row r="92" spans="1:73" s="8" customFormat="1" ht="13.5" customHeight="1">
      <c r="A92" s="178" t="s">
        <v>445</v>
      </c>
      <c r="B92" s="98" t="s">
        <v>326</v>
      </c>
      <c r="C92" s="95"/>
      <c r="D92" s="25"/>
      <c r="E92" s="26"/>
      <c r="F92" s="27"/>
      <c r="G92" s="25">
        <v>5</v>
      </c>
      <c r="H92" s="26"/>
      <c r="I92" s="24"/>
      <c r="J92" s="216"/>
      <c r="K92" s="95"/>
      <c r="L92" s="77">
        <f t="shared" ref="L92:L115" si="29">M92+N92</f>
        <v>96</v>
      </c>
      <c r="M92" s="77">
        <f t="shared" si="25"/>
        <v>32</v>
      </c>
      <c r="N92" s="77">
        <f t="shared" si="27"/>
        <v>64</v>
      </c>
      <c r="O92" s="77">
        <f t="shared" si="28"/>
        <v>32</v>
      </c>
      <c r="P92" s="97">
        <v>32</v>
      </c>
      <c r="Q92" s="97"/>
      <c r="R92" s="20"/>
      <c r="S92" s="20"/>
      <c r="T92" s="20"/>
      <c r="U92" s="20"/>
      <c r="V92" s="20"/>
      <c r="W92" s="20">
        <v>64</v>
      </c>
      <c r="X92" s="20"/>
      <c r="Y92" s="20"/>
      <c r="Z92" s="20"/>
      <c r="AA92" s="20"/>
      <c r="AB92" s="20"/>
      <c r="AC92" s="20"/>
      <c r="AD92" s="97"/>
      <c r="AE92" s="65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</row>
    <row r="93" spans="1:73" s="8" customFormat="1" ht="11.25" hidden="1">
      <c r="A93" s="178" t="s">
        <v>106</v>
      </c>
      <c r="B93" s="99"/>
      <c r="C93" s="95"/>
      <c r="D93" s="25"/>
      <c r="E93" s="26"/>
      <c r="F93" s="27"/>
      <c r="G93" s="25"/>
      <c r="H93" s="26"/>
      <c r="I93" s="24"/>
      <c r="J93" s="25"/>
      <c r="K93" s="95"/>
      <c r="L93" s="77">
        <f t="shared" si="29"/>
        <v>0</v>
      </c>
      <c r="M93" s="77">
        <f t="shared" si="25"/>
        <v>0</v>
      </c>
      <c r="N93" s="77">
        <f t="shared" si="27"/>
        <v>0</v>
      </c>
      <c r="O93" s="77">
        <f t="shared" si="28"/>
        <v>0</v>
      </c>
      <c r="P93" s="97"/>
      <c r="Q93" s="97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97"/>
      <c r="AE93" s="65">
        <f t="shared" ref="AE93:AE115" si="30">N93-AD93</f>
        <v>0</v>
      </c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</row>
    <row r="94" spans="1:73" s="8" customFormat="1" ht="11.25" hidden="1">
      <c r="A94" s="178" t="s">
        <v>107</v>
      </c>
      <c r="B94" s="99"/>
      <c r="C94" s="95"/>
      <c r="D94" s="25"/>
      <c r="E94" s="26"/>
      <c r="F94" s="27"/>
      <c r="G94" s="25"/>
      <c r="H94" s="26"/>
      <c r="I94" s="24"/>
      <c r="J94" s="25"/>
      <c r="K94" s="95"/>
      <c r="L94" s="77">
        <f t="shared" si="29"/>
        <v>0</v>
      </c>
      <c r="M94" s="77">
        <f t="shared" si="25"/>
        <v>0</v>
      </c>
      <c r="N94" s="77">
        <f t="shared" si="27"/>
        <v>0</v>
      </c>
      <c r="O94" s="77">
        <f t="shared" si="28"/>
        <v>0</v>
      </c>
      <c r="P94" s="97"/>
      <c r="Q94" s="97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97"/>
      <c r="AE94" s="65">
        <f t="shared" si="30"/>
        <v>0</v>
      </c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</row>
    <row r="95" spans="1:73" s="8" customFormat="1" ht="11.25" hidden="1">
      <c r="A95" s="178" t="s">
        <v>108</v>
      </c>
      <c r="B95" s="99"/>
      <c r="C95" s="95"/>
      <c r="D95" s="25"/>
      <c r="E95" s="26"/>
      <c r="F95" s="27"/>
      <c r="G95" s="25"/>
      <c r="H95" s="26"/>
      <c r="I95" s="24"/>
      <c r="J95" s="25"/>
      <c r="K95" s="95"/>
      <c r="L95" s="77">
        <f t="shared" si="29"/>
        <v>0</v>
      </c>
      <c r="M95" s="77">
        <f t="shared" si="25"/>
        <v>0</v>
      </c>
      <c r="N95" s="77">
        <f t="shared" si="27"/>
        <v>0</v>
      </c>
      <c r="O95" s="77">
        <f t="shared" si="28"/>
        <v>0</v>
      </c>
      <c r="P95" s="97"/>
      <c r="Q95" s="97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97"/>
      <c r="AE95" s="65">
        <f t="shared" si="30"/>
        <v>0</v>
      </c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</row>
    <row r="96" spans="1:73" s="8" customFormat="1" ht="11.25" hidden="1">
      <c r="A96" s="178" t="s">
        <v>109</v>
      </c>
      <c r="B96" s="99"/>
      <c r="C96" s="95"/>
      <c r="D96" s="25"/>
      <c r="E96" s="26"/>
      <c r="F96" s="27"/>
      <c r="G96" s="25"/>
      <c r="H96" s="26"/>
      <c r="I96" s="24"/>
      <c r="J96" s="25"/>
      <c r="K96" s="95"/>
      <c r="L96" s="77">
        <f t="shared" si="29"/>
        <v>0</v>
      </c>
      <c r="M96" s="77">
        <f t="shared" si="25"/>
        <v>0</v>
      </c>
      <c r="N96" s="77">
        <f t="shared" si="27"/>
        <v>0</v>
      </c>
      <c r="O96" s="77">
        <f t="shared" si="28"/>
        <v>0</v>
      </c>
      <c r="P96" s="97"/>
      <c r="Q96" s="97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97"/>
      <c r="AE96" s="65">
        <f t="shared" si="30"/>
        <v>0</v>
      </c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</row>
    <row r="97" spans="1:73" s="8" customFormat="1" ht="11.25" hidden="1">
      <c r="A97" s="178" t="s">
        <v>110</v>
      </c>
      <c r="B97" s="99"/>
      <c r="C97" s="95"/>
      <c r="D97" s="25"/>
      <c r="E97" s="26"/>
      <c r="F97" s="27"/>
      <c r="G97" s="25"/>
      <c r="H97" s="26"/>
      <c r="I97" s="24"/>
      <c r="J97" s="25"/>
      <c r="K97" s="95"/>
      <c r="L97" s="77">
        <f t="shared" si="29"/>
        <v>0</v>
      </c>
      <c r="M97" s="77">
        <f t="shared" si="25"/>
        <v>0</v>
      </c>
      <c r="N97" s="77">
        <f t="shared" si="27"/>
        <v>0</v>
      </c>
      <c r="O97" s="77">
        <f t="shared" si="28"/>
        <v>0</v>
      </c>
      <c r="P97" s="97"/>
      <c r="Q97" s="97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97"/>
      <c r="AE97" s="65">
        <f t="shared" si="30"/>
        <v>0</v>
      </c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</row>
    <row r="98" spans="1:73" s="8" customFormat="1" ht="11.25" hidden="1">
      <c r="A98" s="178" t="s">
        <v>111</v>
      </c>
      <c r="B98" s="99"/>
      <c r="C98" s="95"/>
      <c r="D98" s="25"/>
      <c r="E98" s="26"/>
      <c r="F98" s="27"/>
      <c r="G98" s="25"/>
      <c r="H98" s="26"/>
      <c r="I98" s="24"/>
      <c r="J98" s="25"/>
      <c r="K98" s="95"/>
      <c r="L98" s="77">
        <f t="shared" si="29"/>
        <v>0</v>
      </c>
      <c r="M98" s="77">
        <f t="shared" si="25"/>
        <v>0</v>
      </c>
      <c r="N98" s="77">
        <f t="shared" si="27"/>
        <v>0</v>
      </c>
      <c r="O98" s="77">
        <f t="shared" si="28"/>
        <v>0</v>
      </c>
      <c r="P98" s="97"/>
      <c r="Q98" s="97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97"/>
      <c r="AE98" s="65">
        <f t="shared" si="30"/>
        <v>0</v>
      </c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</row>
    <row r="99" spans="1:73" s="8" customFormat="1" ht="11.25" hidden="1">
      <c r="A99" s="178" t="s">
        <v>112</v>
      </c>
      <c r="B99" s="99"/>
      <c r="C99" s="95"/>
      <c r="D99" s="25"/>
      <c r="E99" s="26"/>
      <c r="F99" s="27"/>
      <c r="G99" s="25"/>
      <c r="H99" s="26"/>
      <c r="I99" s="24"/>
      <c r="J99" s="25"/>
      <c r="K99" s="95"/>
      <c r="L99" s="77">
        <f t="shared" si="29"/>
        <v>0</v>
      </c>
      <c r="M99" s="77">
        <f t="shared" si="25"/>
        <v>0</v>
      </c>
      <c r="N99" s="77">
        <f t="shared" si="27"/>
        <v>0</v>
      </c>
      <c r="O99" s="77">
        <f t="shared" si="28"/>
        <v>0</v>
      </c>
      <c r="P99" s="97"/>
      <c r="Q99" s="97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97"/>
      <c r="AE99" s="65">
        <f t="shared" si="30"/>
        <v>0</v>
      </c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</row>
    <row r="100" spans="1:73" s="8" customFormat="1" ht="11.25" hidden="1">
      <c r="A100" s="178" t="s">
        <v>113</v>
      </c>
      <c r="B100" s="99"/>
      <c r="C100" s="95"/>
      <c r="D100" s="25"/>
      <c r="E100" s="26"/>
      <c r="F100" s="27"/>
      <c r="G100" s="25"/>
      <c r="H100" s="26"/>
      <c r="I100" s="24"/>
      <c r="J100" s="25"/>
      <c r="K100" s="95"/>
      <c r="L100" s="77">
        <f t="shared" si="29"/>
        <v>0</v>
      </c>
      <c r="M100" s="77">
        <f t="shared" si="25"/>
        <v>0</v>
      </c>
      <c r="N100" s="77">
        <f t="shared" si="27"/>
        <v>0</v>
      </c>
      <c r="O100" s="77">
        <f t="shared" si="28"/>
        <v>0</v>
      </c>
      <c r="P100" s="97"/>
      <c r="Q100" s="97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97"/>
      <c r="AE100" s="65">
        <f t="shared" si="30"/>
        <v>0</v>
      </c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</row>
    <row r="101" spans="1:73" s="8" customFormat="1" ht="11.25" hidden="1">
      <c r="A101" s="178" t="s">
        <v>114</v>
      </c>
      <c r="B101" s="99"/>
      <c r="C101" s="95"/>
      <c r="D101" s="25"/>
      <c r="E101" s="26"/>
      <c r="F101" s="27"/>
      <c r="G101" s="25"/>
      <c r="H101" s="26"/>
      <c r="I101" s="24"/>
      <c r="J101" s="25"/>
      <c r="K101" s="95"/>
      <c r="L101" s="77">
        <f t="shared" si="29"/>
        <v>0</v>
      </c>
      <c r="M101" s="77">
        <f t="shared" si="25"/>
        <v>0</v>
      </c>
      <c r="N101" s="77">
        <f t="shared" si="27"/>
        <v>0</v>
      </c>
      <c r="O101" s="77">
        <f t="shared" si="28"/>
        <v>0</v>
      </c>
      <c r="P101" s="97"/>
      <c r="Q101" s="97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97"/>
      <c r="AE101" s="65">
        <f t="shared" si="30"/>
        <v>0</v>
      </c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</row>
    <row r="102" spans="1:73" s="8" customFormat="1" ht="11.25" hidden="1">
      <c r="A102" s="178" t="s">
        <v>115</v>
      </c>
      <c r="B102" s="99"/>
      <c r="C102" s="95"/>
      <c r="D102" s="25"/>
      <c r="E102" s="26"/>
      <c r="F102" s="27"/>
      <c r="G102" s="25"/>
      <c r="H102" s="26"/>
      <c r="I102" s="24"/>
      <c r="J102" s="25"/>
      <c r="K102" s="95"/>
      <c r="L102" s="77">
        <f t="shared" si="29"/>
        <v>0</v>
      </c>
      <c r="M102" s="77">
        <f t="shared" si="25"/>
        <v>0</v>
      </c>
      <c r="N102" s="77">
        <f t="shared" si="27"/>
        <v>0</v>
      </c>
      <c r="O102" s="77">
        <f t="shared" si="28"/>
        <v>0</v>
      </c>
      <c r="P102" s="97"/>
      <c r="Q102" s="97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97"/>
      <c r="AE102" s="65">
        <f t="shared" si="30"/>
        <v>0</v>
      </c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</row>
    <row r="103" spans="1:73" s="8" customFormat="1" ht="11.25" hidden="1">
      <c r="A103" s="178" t="s">
        <v>116</v>
      </c>
      <c r="B103" s="99"/>
      <c r="C103" s="95"/>
      <c r="D103" s="25"/>
      <c r="E103" s="26"/>
      <c r="F103" s="27"/>
      <c r="G103" s="25"/>
      <c r="H103" s="26"/>
      <c r="I103" s="24"/>
      <c r="J103" s="25"/>
      <c r="K103" s="95"/>
      <c r="L103" s="77">
        <f t="shared" si="29"/>
        <v>0</v>
      </c>
      <c r="M103" s="77">
        <f t="shared" si="25"/>
        <v>0</v>
      </c>
      <c r="N103" s="77">
        <f t="shared" si="27"/>
        <v>0</v>
      </c>
      <c r="O103" s="77">
        <f t="shared" si="28"/>
        <v>0</v>
      </c>
      <c r="P103" s="97"/>
      <c r="Q103" s="97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97"/>
      <c r="AE103" s="65">
        <f t="shared" si="30"/>
        <v>0</v>
      </c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</row>
    <row r="104" spans="1:73" s="8" customFormat="1" ht="11.25" hidden="1">
      <c r="A104" s="178" t="s">
        <v>117</v>
      </c>
      <c r="B104" s="99"/>
      <c r="C104" s="95"/>
      <c r="D104" s="25"/>
      <c r="E104" s="26"/>
      <c r="F104" s="27"/>
      <c r="G104" s="25"/>
      <c r="H104" s="26"/>
      <c r="I104" s="24"/>
      <c r="J104" s="25"/>
      <c r="K104" s="95"/>
      <c r="L104" s="77">
        <f t="shared" si="29"/>
        <v>0</v>
      </c>
      <c r="M104" s="77">
        <f t="shared" si="25"/>
        <v>0</v>
      </c>
      <c r="N104" s="77">
        <f t="shared" si="27"/>
        <v>0</v>
      </c>
      <c r="O104" s="77">
        <f t="shared" si="28"/>
        <v>0</v>
      </c>
      <c r="P104" s="97"/>
      <c r="Q104" s="97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97"/>
      <c r="AE104" s="65">
        <f t="shared" si="30"/>
        <v>0</v>
      </c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</row>
    <row r="105" spans="1:73" s="8" customFormat="1" ht="11.25" hidden="1">
      <c r="A105" s="178" t="s">
        <v>118</v>
      </c>
      <c r="B105" s="99"/>
      <c r="C105" s="95"/>
      <c r="D105" s="25"/>
      <c r="E105" s="26"/>
      <c r="F105" s="27"/>
      <c r="G105" s="25"/>
      <c r="H105" s="26"/>
      <c r="I105" s="24"/>
      <c r="J105" s="25"/>
      <c r="K105" s="95"/>
      <c r="L105" s="77">
        <f t="shared" si="29"/>
        <v>0</v>
      </c>
      <c r="M105" s="77">
        <f t="shared" si="25"/>
        <v>0</v>
      </c>
      <c r="N105" s="77">
        <f t="shared" si="27"/>
        <v>0</v>
      </c>
      <c r="O105" s="77">
        <f t="shared" si="28"/>
        <v>0</v>
      </c>
      <c r="P105" s="97"/>
      <c r="Q105" s="97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97"/>
      <c r="AE105" s="65">
        <f t="shared" si="30"/>
        <v>0</v>
      </c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</row>
    <row r="106" spans="1:73" s="8" customFormat="1" ht="11.25" hidden="1">
      <c r="A106" s="178" t="s">
        <v>119</v>
      </c>
      <c r="B106" s="99"/>
      <c r="C106" s="95"/>
      <c r="D106" s="25"/>
      <c r="E106" s="26"/>
      <c r="F106" s="27"/>
      <c r="G106" s="25"/>
      <c r="H106" s="26"/>
      <c r="I106" s="24"/>
      <c r="J106" s="25"/>
      <c r="K106" s="95"/>
      <c r="L106" s="77">
        <f t="shared" si="29"/>
        <v>0</v>
      </c>
      <c r="M106" s="77">
        <f t="shared" si="25"/>
        <v>0</v>
      </c>
      <c r="N106" s="77">
        <f t="shared" si="27"/>
        <v>0</v>
      </c>
      <c r="O106" s="77">
        <f t="shared" si="28"/>
        <v>0</v>
      </c>
      <c r="P106" s="97"/>
      <c r="Q106" s="97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97"/>
      <c r="AE106" s="65">
        <f t="shared" si="30"/>
        <v>0</v>
      </c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</row>
    <row r="107" spans="1:73" s="8" customFormat="1" ht="11.25" hidden="1">
      <c r="A107" s="178" t="s">
        <v>120</v>
      </c>
      <c r="B107" s="99"/>
      <c r="C107" s="95"/>
      <c r="D107" s="25"/>
      <c r="E107" s="26"/>
      <c r="F107" s="27"/>
      <c r="G107" s="25"/>
      <c r="H107" s="26"/>
      <c r="I107" s="24"/>
      <c r="J107" s="25"/>
      <c r="K107" s="95"/>
      <c r="L107" s="77">
        <f t="shared" si="29"/>
        <v>0</v>
      </c>
      <c r="M107" s="77">
        <f t="shared" si="25"/>
        <v>0</v>
      </c>
      <c r="N107" s="77">
        <f t="shared" si="27"/>
        <v>0</v>
      </c>
      <c r="O107" s="77">
        <f t="shared" si="28"/>
        <v>0</v>
      </c>
      <c r="P107" s="97"/>
      <c r="Q107" s="97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97"/>
      <c r="AE107" s="65">
        <f t="shared" si="30"/>
        <v>0</v>
      </c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</row>
    <row r="108" spans="1:73" s="8" customFormat="1" ht="11.25" hidden="1">
      <c r="A108" s="178" t="s">
        <v>121</v>
      </c>
      <c r="B108" s="99"/>
      <c r="C108" s="95"/>
      <c r="D108" s="25"/>
      <c r="E108" s="26"/>
      <c r="F108" s="27"/>
      <c r="G108" s="25"/>
      <c r="H108" s="26"/>
      <c r="I108" s="24"/>
      <c r="J108" s="25"/>
      <c r="K108" s="95"/>
      <c r="L108" s="77">
        <f t="shared" si="29"/>
        <v>0</v>
      </c>
      <c r="M108" s="77">
        <f t="shared" si="25"/>
        <v>0</v>
      </c>
      <c r="N108" s="77">
        <f t="shared" si="27"/>
        <v>0</v>
      </c>
      <c r="O108" s="77">
        <f t="shared" si="28"/>
        <v>0</v>
      </c>
      <c r="P108" s="97"/>
      <c r="Q108" s="97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97"/>
      <c r="AE108" s="65">
        <f t="shared" si="30"/>
        <v>0</v>
      </c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</row>
    <row r="109" spans="1:73" s="8" customFormat="1" ht="11.25" hidden="1">
      <c r="A109" s="178" t="s">
        <v>122</v>
      </c>
      <c r="B109" s="99"/>
      <c r="C109" s="95"/>
      <c r="D109" s="25"/>
      <c r="E109" s="26"/>
      <c r="F109" s="27"/>
      <c r="G109" s="25"/>
      <c r="H109" s="26"/>
      <c r="I109" s="24"/>
      <c r="J109" s="25"/>
      <c r="K109" s="95"/>
      <c r="L109" s="77">
        <f t="shared" si="29"/>
        <v>0</v>
      </c>
      <c r="M109" s="77">
        <f t="shared" si="25"/>
        <v>0</v>
      </c>
      <c r="N109" s="77">
        <f t="shared" si="27"/>
        <v>0</v>
      </c>
      <c r="O109" s="77">
        <f t="shared" si="28"/>
        <v>0</v>
      </c>
      <c r="P109" s="97"/>
      <c r="Q109" s="97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97"/>
      <c r="AE109" s="65">
        <f t="shared" si="30"/>
        <v>0</v>
      </c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</row>
    <row r="110" spans="1:73" s="8" customFormat="1" ht="11.25" hidden="1">
      <c r="A110" s="178" t="s">
        <v>123</v>
      </c>
      <c r="B110" s="99"/>
      <c r="C110" s="95"/>
      <c r="D110" s="25"/>
      <c r="E110" s="26"/>
      <c r="F110" s="27"/>
      <c r="G110" s="25"/>
      <c r="H110" s="26"/>
      <c r="I110" s="24"/>
      <c r="J110" s="25"/>
      <c r="K110" s="95"/>
      <c r="L110" s="77">
        <f t="shared" si="29"/>
        <v>0</v>
      </c>
      <c r="M110" s="77">
        <f t="shared" si="25"/>
        <v>0</v>
      </c>
      <c r="N110" s="77">
        <f t="shared" si="27"/>
        <v>0</v>
      </c>
      <c r="O110" s="77">
        <f t="shared" si="28"/>
        <v>0</v>
      </c>
      <c r="P110" s="97"/>
      <c r="Q110" s="97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97"/>
      <c r="AE110" s="65">
        <f t="shared" si="30"/>
        <v>0</v>
      </c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</row>
    <row r="111" spans="1:73" s="8" customFormat="1" ht="11.25" hidden="1">
      <c r="A111" s="178" t="s">
        <v>124</v>
      </c>
      <c r="B111" s="99"/>
      <c r="C111" s="95"/>
      <c r="D111" s="25"/>
      <c r="E111" s="26"/>
      <c r="F111" s="27"/>
      <c r="G111" s="25"/>
      <c r="H111" s="26"/>
      <c r="I111" s="24"/>
      <c r="J111" s="25"/>
      <c r="K111" s="95"/>
      <c r="L111" s="77">
        <f t="shared" si="29"/>
        <v>0</v>
      </c>
      <c r="M111" s="77">
        <f t="shared" si="25"/>
        <v>0</v>
      </c>
      <c r="N111" s="77">
        <f t="shared" si="27"/>
        <v>0</v>
      </c>
      <c r="O111" s="77">
        <f t="shared" si="28"/>
        <v>0</v>
      </c>
      <c r="P111" s="97"/>
      <c r="Q111" s="97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97"/>
      <c r="AE111" s="65">
        <f t="shared" si="30"/>
        <v>0</v>
      </c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</row>
    <row r="112" spans="1:73" s="8" customFormat="1" ht="11.25" hidden="1">
      <c r="A112" s="178" t="s">
        <v>125</v>
      </c>
      <c r="B112" s="99"/>
      <c r="C112" s="95"/>
      <c r="D112" s="25"/>
      <c r="E112" s="26"/>
      <c r="F112" s="27"/>
      <c r="G112" s="25"/>
      <c r="H112" s="26"/>
      <c r="I112" s="24"/>
      <c r="J112" s="25"/>
      <c r="K112" s="95"/>
      <c r="L112" s="77">
        <f t="shared" si="29"/>
        <v>0</v>
      </c>
      <c r="M112" s="77">
        <f t="shared" si="25"/>
        <v>0</v>
      </c>
      <c r="N112" s="77">
        <f t="shared" si="27"/>
        <v>0</v>
      </c>
      <c r="O112" s="77">
        <f t="shared" si="28"/>
        <v>0</v>
      </c>
      <c r="P112" s="97"/>
      <c r="Q112" s="97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97"/>
      <c r="AE112" s="65">
        <f t="shared" si="30"/>
        <v>0</v>
      </c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</row>
    <row r="113" spans="1:73" s="8" customFormat="1" ht="11.25" hidden="1">
      <c r="A113" s="178" t="s">
        <v>126</v>
      </c>
      <c r="B113" s="99"/>
      <c r="C113" s="95"/>
      <c r="D113" s="25"/>
      <c r="E113" s="26"/>
      <c r="F113" s="27"/>
      <c r="G113" s="25"/>
      <c r="H113" s="26"/>
      <c r="I113" s="24"/>
      <c r="J113" s="25"/>
      <c r="K113" s="95"/>
      <c r="L113" s="77">
        <f t="shared" si="29"/>
        <v>0</v>
      </c>
      <c r="M113" s="77">
        <f t="shared" si="25"/>
        <v>0</v>
      </c>
      <c r="N113" s="77">
        <f t="shared" si="27"/>
        <v>0</v>
      </c>
      <c r="O113" s="77">
        <f t="shared" si="28"/>
        <v>0</v>
      </c>
      <c r="P113" s="97"/>
      <c r="Q113" s="97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97"/>
      <c r="AE113" s="65">
        <f t="shared" si="30"/>
        <v>0</v>
      </c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</row>
    <row r="114" spans="1:73" s="8" customFormat="1" ht="11.25" hidden="1">
      <c r="A114" s="178" t="s">
        <v>127</v>
      </c>
      <c r="B114" s="99"/>
      <c r="C114" s="95"/>
      <c r="D114" s="25"/>
      <c r="E114" s="26"/>
      <c r="F114" s="27"/>
      <c r="G114" s="25"/>
      <c r="H114" s="26"/>
      <c r="I114" s="24"/>
      <c r="J114" s="25"/>
      <c r="K114" s="95"/>
      <c r="L114" s="77">
        <f t="shared" si="29"/>
        <v>0</v>
      </c>
      <c r="M114" s="77">
        <f t="shared" si="25"/>
        <v>0</v>
      </c>
      <c r="N114" s="77">
        <f t="shared" si="27"/>
        <v>0</v>
      </c>
      <c r="O114" s="77">
        <f t="shared" si="28"/>
        <v>0</v>
      </c>
      <c r="P114" s="97"/>
      <c r="Q114" s="97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97"/>
      <c r="AE114" s="65">
        <f t="shared" si="30"/>
        <v>0</v>
      </c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</row>
    <row r="115" spans="1:73" s="8" customFormat="1" ht="11.25" hidden="1">
      <c r="A115" s="179" t="s">
        <v>128</v>
      </c>
      <c r="B115" s="99"/>
      <c r="C115" s="100"/>
      <c r="D115" s="101"/>
      <c r="E115" s="102"/>
      <c r="F115" s="103"/>
      <c r="G115" s="101"/>
      <c r="H115" s="102"/>
      <c r="I115" s="104"/>
      <c r="J115" s="101"/>
      <c r="K115" s="100"/>
      <c r="L115" s="77">
        <f t="shared" si="29"/>
        <v>0</v>
      </c>
      <c r="M115" s="77">
        <f>N115/2</f>
        <v>0</v>
      </c>
      <c r="N115" s="77">
        <f t="shared" si="27"/>
        <v>0</v>
      </c>
      <c r="O115" s="77">
        <f t="shared" si="28"/>
        <v>0</v>
      </c>
      <c r="P115" s="97"/>
      <c r="Q115" s="97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97"/>
      <c r="AE115" s="105">
        <f t="shared" si="30"/>
        <v>0</v>
      </c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</row>
    <row r="116" spans="1:73" s="154" customFormat="1" ht="14.25" customHeight="1">
      <c r="A116" s="180" t="s">
        <v>28</v>
      </c>
      <c r="B116" s="155" t="s">
        <v>29</v>
      </c>
      <c r="C116" s="404">
        <f>C117+C159</f>
        <v>4</v>
      </c>
      <c r="D116" s="405"/>
      <c r="E116" s="406"/>
      <c r="F116" s="407">
        <f>F117+F159</f>
        <v>19</v>
      </c>
      <c r="G116" s="408"/>
      <c r="H116" s="409"/>
      <c r="I116" s="404">
        <f>I117+I159</f>
        <v>4</v>
      </c>
      <c r="J116" s="405"/>
      <c r="K116" s="406"/>
      <c r="L116" s="149">
        <f t="shared" ref="L116:AE116" si="31">L117+L159</f>
        <v>3984</v>
      </c>
      <c r="M116" s="149">
        <f t="shared" si="31"/>
        <v>1328</v>
      </c>
      <c r="N116" s="149">
        <f t="shared" si="31"/>
        <v>2656</v>
      </c>
      <c r="O116" s="149">
        <f t="shared" si="31"/>
        <v>1421</v>
      </c>
      <c r="P116" s="149">
        <f t="shared" si="31"/>
        <v>1215</v>
      </c>
      <c r="Q116" s="149">
        <f t="shared" si="31"/>
        <v>20</v>
      </c>
      <c r="R116" s="149">
        <f t="shared" si="31"/>
        <v>0</v>
      </c>
      <c r="S116" s="149">
        <f t="shared" si="31"/>
        <v>0</v>
      </c>
      <c r="T116" s="149">
        <f t="shared" si="31"/>
        <v>340</v>
      </c>
      <c r="U116" s="149">
        <f t="shared" si="31"/>
        <v>584</v>
      </c>
      <c r="V116" s="149">
        <f t="shared" si="31"/>
        <v>0</v>
      </c>
      <c r="W116" s="149">
        <f t="shared" si="31"/>
        <v>416</v>
      </c>
      <c r="X116" s="149">
        <f t="shared" si="31"/>
        <v>0</v>
      </c>
      <c r="Y116" s="149">
        <f t="shared" si="31"/>
        <v>616</v>
      </c>
      <c r="Z116" s="149">
        <f t="shared" si="31"/>
        <v>36</v>
      </c>
      <c r="AA116" s="149">
        <f t="shared" si="31"/>
        <v>400</v>
      </c>
      <c r="AB116" s="149">
        <f t="shared" si="31"/>
        <v>0</v>
      </c>
      <c r="AC116" s="149">
        <f t="shared" si="31"/>
        <v>300</v>
      </c>
      <c r="AD116" s="149">
        <f t="shared" si="31"/>
        <v>1724</v>
      </c>
      <c r="AE116" s="149">
        <f t="shared" si="31"/>
        <v>932</v>
      </c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</row>
    <row r="117" spans="1:73" s="158" customFormat="1" ht="18" customHeight="1">
      <c r="A117" s="181" t="s">
        <v>30</v>
      </c>
      <c r="B117" s="163" t="s">
        <v>398</v>
      </c>
      <c r="C117" s="354">
        <f>COUNTIF(C118:E142,1)+COUNTIF(C118:E142,2)+COUNTIF(C118:E142,3)+COUNTIF(C118:E142,4)+COUNTIF(C118:E142,5)+COUNTIF(C118:E142,6)+COUNTIF(C118:E142,7)+COUNTIF(C118:E142,8)</f>
        <v>0</v>
      </c>
      <c r="D117" s="354"/>
      <c r="E117" s="355"/>
      <c r="F117" s="353">
        <f>COUNTIF(F118:H142,1)+COUNTIF(F118:H142,2)+COUNTIF(F118:H142,3)+COUNTIF(F118:H142,4)+COUNTIF(F118:H142,5)+COUNTIF(F118:H142,6)+COUNTIF(F118:H142,7)+COUNTIF(F118:H142,8)</f>
        <v>10</v>
      </c>
      <c r="G117" s="354"/>
      <c r="H117" s="355"/>
      <c r="I117" s="353">
        <f>COUNTIF(I118:K142,1)+COUNTIF(I118:K142,2)+COUNTIF(I118:K142,3)+COUNTIF(I118:K142,4)+COUNTIF(I118:K142,5)+COUNTIF(I118:K142,6)+COUNTIF(I118:K142,7)+COUNTIF(I118:K142,8)</f>
        <v>0</v>
      </c>
      <c r="J117" s="354"/>
      <c r="K117" s="354"/>
      <c r="L117" s="85">
        <f>SUM(L133:L158)</f>
        <v>1439</v>
      </c>
      <c r="M117" s="85">
        <f>SUM(M133:M158)</f>
        <v>479</v>
      </c>
      <c r="N117" s="85">
        <f>SUM(N133:N158)</f>
        <v>960</v>
      </c>
      <c r="O117" s="85">
        <f>SUM(O133:O158)</f>
        <v>574</v>
      </c>
      <c r="P117" s="85">
        <f>SUM(P133:P158)</f>
        <v>386</v>
      </c>
      <c r="Q117" s="85"/>
      <c r="R117" s="85">
        <f t="shared" ref="R117:AC117" si="32">SUM(R133:R158)</f>
        <v>0</v>
      </c>
      <c r="S117" s="85">
        <f t="shared" si="32"/>
        <v>0</v>
      </c>
      <c r="T117" s="85">
        <f t="shared" si="32"/>
        <v>119</v>
      </c>
      <c r="U117" s="85">
        <f t="shared" si="32"/>
        <v>144</v>
      </c>
      <c r="V117" s="85">
        <f t="shared" si="32"/>
        <v>0</v>
      </c>
      <c r="W117" s="85">
        <f t="shared" si="32"/>
        <v>160</v>
      </c>
      <c r="X117" s="85">
        <f t="shared" si="32"/>
        <v>0</v>
      </c>
      <c r="Y117" s="85">
        <f t="shared" si="32"/>
        <v>330</v>
      </c>
      <c r="Z117" s="85">
        <f t="shared" si="32"/>
        <v>0</v>
      </c>
      <c r="AA117" s="85">
        <f t="shared" si="32"/>
        <v>64</v>
      </c>
      <c r="AB117" s="85">
        <f t="shared" si="32"/>
        <v>0</v>
      </c>
      <c r="AC117" s="85">
        <f t="shared" si="32"/>
        <v>143</v>
      </c>
      <c r="AD117" s="250">
        <v>612</v>
      </c>
      <c r="AE117" s="96">
        <f t="shared" ref="AE117:AE132" si="33">N117-AD117</f>
        <v>348</v>
      </c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</row>
    <row r="118" spans="1:73" s="10" customFormat="1" ht="28.5" hidden="1" customHeight="1" thickBot="1">
      <c r="A118" s="182" t="s">
        <v>12</v>
      </c>
      <c r="B118" s="163" t="s">
        <v>13</v>
      </c>
      <c r="C118" s="107"/>
      <c r="D118" s="107"/>
      <c r="E118" s="108"/>
      <c r="F118" s="109"/>
      <c r="G118" s="107"/>
      <c r="H118" s="108"/>
      <c r="I118" s="107"/>
      <c r="J118" s="107"/>
      <c r="K118" s="107"/>
      <c r="L118" s="85" t="e">
        <f t="shared" ref="L118:L132" si="34">M118+N118</f>
        <v>#REF!</v>
      </c>
      <c r="M118" s="85" t="e">
        <f t="shared" ref="M118:M132" si="35">N118*0.5</f>
        <v>#REF!</v>
      </c>
      <c r="N118" s="85" t="e">
        <f>R118*$R$5+S118*$S$5+#REF!*#REF!+T118*$T$5+U118*$U$5+#REF!*#REF!+#REF!*#REF!+AC118*$AC$5+#REF!*#REF!+#REF!*#REF!</f>
        <v>#REF!</v>
      </c>
      <c r="O118" s="85"/>
      <c r="P118" s="86"/>
      <c r="Q118" s="246"/>
      <c r="R118" s="86">
        <f>SUM(R119:R132)</f>
        <v>0</v>
      </c>
      <c r="S118" s="86">
        <f>SUM(S119:S132)</f>
        <v>0</v>
      </c>
      <c r="T118" s="86">
        <f>SUM(T119:T132)</f>
        <v>0</v>
      </c>
      <c r="U118" s="86"/>
      <c r="V118" s="86"/>
      <c r="W118" s="86"/>
      <c r="X118" s="86"/>
      <c r="Y118" s="86"/>
      <c r="Z118" s="86"/>
      <c r="AA118" s="86"/>
      <c r="AB118" s="86"/>
      <c r="AC118" s="86"/>
      <c r="AD118" s="117"/>
      <c r="AE118" s="65" t="e">
        <f t="shared" si="33"/>
        <v>#REF!</v>
      </c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</row>
    <row r="119" spans="1:73" s="8" customFormat="1" ht="12" hidden="1" thickBot="1">
      <c r="A119" s="183" t="s">
        <v>14</v>
      </c>
      <c r="B119" s="164"/>
      <c r="C119" s="111"/>
      <c r="D119" s="111"/>
      <c r="E119" s="112"/>
      <c r="F119" s="113"/>
      <c r="G119" s="111"/>
      <c r="H119" s="112"/>
      <c r="I119" s="111"/>
      <c r="J119" s="111"/>
      <c r="K119" s="111"/>
      <c r="L119" s="85" t="e">
        <f t="shared" si="34"/>
        <v>#REF!</v>
      </c>
      <c r="M119" s="85" t="e">
        <f t="shared" si="35"/>
        <v>#REF!</v>
      </c>
      <c r="N119" s="85" t="e">
        <f>R119*$R$5+S119*$S$5+#REF!*#REF!+T119*$T$5+U119*$U$5+#REF!*#REF!+#REF!*#REF!+AC119*$AC$5+#REF!*#REF!+#REF!*#REF!</f>
        <v>#REF!</v>
      </c>
      <c r="O119" s="77"/>
      <c r="P119" s="23"/>
      <c r="Q119" s="244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117"/>
      <c r="AE119" s="65" t="e">
        <f t="shared" si="33"/>
        <v>#REF!</v>
      </c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</row>
    <row r="120" spans="1:73" s="8" customFormat="1" ht="12" hidden="1" thickBot="1">
      <c r="A120" s="183" t="s">
        <v>15</v>
      </c>
      <c r="B120" s="164"/>
      <c r="C120" s="111"/>
      <c r="D120" s="111"/>
      <c r="E120" s="112"/>
      <c r="F120" s="113"/>
      <c r="G120" s="111"/>
      <c r="H120" s="112"/>
      <c r="I120" s="111"/>
      <c r="J120" s="111"/>
      <c r="K120" s="111"/>
      <c r="L120" s="85" t="e">
        <f t="shared" si="34"/>
        <v>#REF!</v>
      </c>
      <c r="M120" s="85" t="e">
        <f t="shared" si="35"/>
        <v>#REF!</v>
      </c>
      <c r="N120" s="85" t="e">
        <f>R120*$R$5+S120*$S$5+#REF!*#REF!+T120*$T$5+U120*$U$5+#REF!*#REF!+#REF!*#REF!+AC120*$AC$5+#REF!*#REF!+#REF!*#REF!</f>
        <v>#REF!</v>
      </c>
      <c r="O120" s="77"/>
      <c r="P120" s="23"/>
      <c r="Q120" s="244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117"/>
      <c r="AE120" s="65" t="e">
        <f t="shared" si="33"/>
        <v>#REF!</v>
      </c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</row>
    <row r="121" spans="1:73" s="8" customFormat="1" ht="12" hidden="1" thickBot="1">
      <c r="A121" s="183" t="s">
        <v>16</v>
      </c>
      <c r="B121" s="164"/>
      <c r="C121" s="111"/>
      <c r="D121" s="111"/>
      <c r="E121" s="112"/>
      <c r="F121" s="113"/>
      <c r="G121" s="111"/>
      <c r="H121" s="112"/>
      <c r="I121" s="111"/>
      <c r="J121" s="111"/>
      <c r="K121" s="111"/>
      <c r="L121" s="85" t="e">
        <f t="shared" si="34"/>
        <v>#REF!</v>
      </c>
      <c r="M121" s="85" t="e">
        <f t="shared" si="35"/>
        <v>#REF!</v>
      </c>
      <c r="N121" s="85" t="e">
        <f>R121*$R$5+S121*$S$5+#REF!*#REF!+T121*$T$5+U121*$U$5+#REF!*#REF!+#REF!*#REF!+AC121*$AC$5+#REF!*#REF!+#REF!*#REF!</f>
        <v>#REF!</v>
      </c>
      <c r="O121" s="77"/>
      <c r="P121" s="23"/>
      <c r="Q121" s="244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117"/>
      <c r="AE121" s="65" t="e">
        <f t="shared" si="33"/>
        <v>#REF!</v>
      </c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</row>
    <row r="122" spans="1:73" s="8" customFormat="1" ht="12" hidden="1" thickBot="1">
      <c r="A122" s="183" t="s">
        <v>17</v>
      </c>
      <c r="B122" s="164"/>
      <c r="C122" s="111"/>
      <c r="D122" s="111"/>
      <c r="E122" s="112"/>
      <c r="F122" s="113"/>
      <c r="G122" s="111"/>
      <c r="H122" s="112"/>
      <c r="I122" s="111"/>
      <c r="J122" s="111"/>
      <c r="K122" s="111"/>
      <c r="L122" s="85" t="e">
        <f t="shared" si="34"/>
        <v>#REF!</v>
      </c>
      <c r="M122" s="85" t="e">
        <f t="shared" si="35"/>
        <v>#REF!</v>
      </c>
      <c r="N122" s="85" t="e">
        <f>R122*$R$5+S122*$S$5+#REF!*#REF!+T122*$T$5+U122*$U$5+#REF!*#REF!+#REF!*#REF!+AC122*$AC$5+#REF!*#REF!+#REF!*#REF!</f>
        <v>#REF!</v>
      </c>
      <c r="O122" s="77"/>
      <c r="P122" s="23"/>
      <c r="Q122" s="244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117"/>
      <c r="AE122" s="65" t="e">
        <f t="shared" si="33"/>
        <v>#REF!</v>
      </c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</row>
    <row r="123" spans="1:73" s="8" customFormat="1" ht="12" hidden="1" thickBot="1">
      <c r="A123" s="183" t="s">
        <v>18</v>
      </c>
      <c r="B123" s="164"/>
      <c r="C123" s="111"/>
      <c r="D123" s="111"/>
      <c r="E123" s="112"/>
      <c r="F123" s="113"/>
      <c r="G123" s="111"/>
      <c r="H123" s="112"/>
      <c r="I123" s="111"/>
      <c r="J123" s="111"/>
      <c r="K123" s="111"/>
      <c r="L123" s="85" t="e">
        <f t="shared" si="34"/>
        <v>#REF!</v>
      </c>
      <c r="M123" s="85" t="e">
        <f t="shared" si="35"/>
        <v>#REF!</v>
      </c>
      <c r="N123" s="85" t="e">
        <f>R123*$R$5+S123*$S$5+#REF!*#REF!+T123*$T$5+U123*$U$5+#REF!*#REF!+#REF!*#REF!+AC123*$AC$5+#REF!*#REF!+#REF!*#REF!</f>
        <v>#REF!</v>
      </c>
      <c r="O123" s="77"/>
      <c r="P123" s="23"/>
      <c r="Q123" s="244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117"/>
      <c r="AE123" s="65" t="e">
        <f t="shared" si="33"/>
        <v>#REF!</v>
      </c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</row>
    <row r="124" spans="1:73" s="8" customFormat="1" ht="12" hidden="1" thickBot="1">
      <c r="A124" s="183" t="s">
        <v>19</v>
      </c>
      <c r="B124" s="164"/>
      <c r="C124" s="111"/>
      <c r="D124" s="111"/>
      <c r="E124" s="112"/>
      <c r="F124" s="113"/>
      <c r="G124" s="111"/>
      <c r="H124" s="112"/>
      <c r="I124" s="111"/>
      <c r="J124" s="111"/>
      <c r="K124" s="111"/>
      <c r="L124" s="85" t="e">
        <f t="shared" si="34"/>
        <v>#REF!</v>
      </c>
      <c r="M124" s="85" t="e">
        <f t="shared" si="35"/>
        <v>#REF!</v>
      </c>
      <c r="N124" s="85" t="e">
        <f>R124*$R$5+S124*$S$5+#REF!*#REF!+T124*$T$5+U124*$U$5+#REF!*#REF!+#REF!*#REF!+AC124*$AC$5+#REF!*#REF!+#REF!*#REF!</f>
        <v>#REF!</v>
      </c>
      <c r="O124" s="77"/>
      <c r="P124" s="23"/>
      <c r="Q124" s="244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117"/>
      <c r="AE124" s="65" t="e">
        <f t="shared" si="33"/>
        <v>#REF!</v>
      </c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</row>
    <row r="125" spans="1:73" s="8" customFormat="1" ht="12" hidden="1" thickBot="1">
      <c r="A125" s="183" t="s">
        <v>20</v>
      </c>
      <c r="B125" s="164"/>
      <c r="C125" s="111"/>
      <c r="D125" s="111"/>
      <c r="E125" s="112"/>
      <c r="F125" s="113"/>
      <c r="G125" s="111"/>
      <c r="H125" s="112"/>
      <c r="I125" s="111"/>
      <c r="J125" s="111"/>
      <c r="K125" s="111"/>
      <c r="L125" s="85" t="e">
        <f t="shared" si="34"/>
        <v>#REF!</v>
      </c>
      <c r="M125" s="85" t="e">
        <f t="shared" si="35"/>
        <v>#REF!</v>
      </c>
      <c r="N125" s="85" t="e">
        <f>R125*$R$5+S125*$S$5+#REF!*#REF!+T125*$T$5+U125*$U$5+#REF!*#REF!+#REF!*#REF!+AC125*$AC$5+#REF!*#REF!+#REF!*#REF!</f>
        <v>#REF!</v>
      </c>
      <c r="O125" s="77"/>
      <c r="P125" s="23"/>
      <c r="Q125" s="244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117"/>
      <c r="AE125" s="65" t="e">
        <f t="shared" si="33"/>
        <v>#REF!</v>
      </c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</row>
    <row r="126" spans="1:73" s="8" customFormat="1" ht="12" hidden="1" thickBot="1">
      <c r="A126" s="183" t="s">
        <v>21</v>
      </c>
      <c r="B126" s="164"/>
      <c r="C126" s="111"/>
      <c r="D126" s="111"/>
      <c r="E126" s="112"/>
      <c r="F126" s="113"/>
      <c r="G126" s="111"/>
      <c r="H126" s="112"/>
      <c r="I126" s="111"/>
      <c r="J126" s="111"/>
      <c r="K126" s="111"/>
      <c r="L126" s="85" t="e">
        <f t="shared" si="34"/>
        <v>#REF!</v>
      </c>
      <c r="M126" s="85" t="e">
        <f t="shared" si="35"/>
        <v>#REF!</v>
      </c>
      <c r="N126" s="85" t="e">
        <f>R126*$R$5+S126*$S$5+#REF!*#REF!+T126*$T$5+U126*$U$5+#REF!*#REF!+#REF!*#REF!+AC126*$AC$5+#REF!*#REF!+#REF!*#REF!</f>
        <v>#REF!</v>
      </c>
      <c r="O126" s="77"/>
      <c r="P126" s="23"/>
      <c r="Q126" s="244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117"/>
      <c r="AE126" s="65" t="e">
        <f t="shared" si="33"/>
        <v>#REF!</v>
      </c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</row>
    <row r="127" spans="1:73" s="8" customFormat="1" ht="12" hidden="1" thickBot="1">
      <c r="A127" s="183" t="s">
        <v>22</v>
      </c>
      <c r="B127" s="164"/>
      <c r="C127" s="111"/>
      <c r="D127" s="111"/>
      <c r="E127" s="112"/>
      <c r="F127" s="113"/>
      <c r="G127" s="111"/>
      <c r="H127" s="112"/>
      <c r="I127" s="111"/>
      <c r="J127" s="111"/>
      <c r="K127" s="111"/>
      <c r="L127" s="85" t="e">
        <f t="shared" si="34"/>
        <v>#REF!</v>
      </c>
      <c r="M127" s="85" t="e">
        <f t="shared" si="35"/>
        <v>#REF!</v>
      </c>
      <c r="N127" s="85" t="e">
        <f>R127*$R$5+S127*$S$5+#REF!*#REF!+T127*$T$5+U127*$U$5+#REF!*#REF!+#REF!*#REF!+AC127*$AC$5+#REF!*#REF!+#REF!*#REF!</f>
        <v>#REF!</v>
      </c>
      <c r="O127" s="77"/>
      <c r="P127" s="23"/>
      <c r="Q127" s="244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117"/>
      <c r="AE127" s="65" t="e">
        <f t="shared" si="33"/>
        <v>#REF!</v>
      </c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</row>
    <row r="128" spans="1:73" s="8" customFormat="1" ht="12" hidden="1" thickBot="1">
      <c r="A128" s="183" t="s">
        <v>23</v>
      </c>
      <c r="B128" s="164"/>
      <c r="C128" s="111"/>
      <c r="D128" s="111"/>
      <c r="E128" s="112"/>
      <c r="F128" s="113"/>
      <c r="G128" s="111"/>
      <c r="H128" s="112"/>
      <c r="I128" s="111"/>
      <c r="J128" s="111"/>
      <c r="K128" s="111"/>
      <c r="L128" s="85" t="e">
        <f t="shared" si="34"/>
        <v>#REF!</v>
      </c>
      <c r="M128" s="85" t="e">
        <f t="shared" si="35"/>
        <v>#REF!</v>
      </c>
      <c r="N128" s="85" t="e">
        <f>R128*$R$5+S128*$S$5+#REF!*#REF!+T128*$T$5+U128*$U$5+#REF!*#REF!+#REF!*#REF!+AC128*$AC$5+#REF!*#REF!+#REF!*#REF!</f>
        <v>#REF!</v>
      </c>
      <c r="O128" s="77"/>
      <c r="P128" s="23"/>
      <c r="Q128" s="244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117"/>
      <c r="AE128" s="65" t="e">
        <f t="shared" si="33"/>
        <v>#REF!</v>
      </c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</row>
    <row r="129" spans="1:73" s="8" customFormat="1" ht="12" hidden="1" thickBot="1">
      <c r="A129" s="183" t="s">
        <v>24</v>
      </c>
      <c r="B129" s="164"/>
      <c r="C129" s="111"/>
      <c r="D129" s="111"/>
      <c r="E129" s="112"/>
      <c r="F129" s="113"/>
      <c r="G129" s="111"/>
      <c r="H129" s="112"/>
      <c r="I129" s="111"/>
      <c r="J129" s="111"/>
      <c r="K129" s="111"/>
      <c r="L129" s="85" t="e">
        <f t="shared" si="34"/>
        <v>#REF!</v>
      </c>
      <c r="M129" s="85" t="e">
        <f t="shared" si="35"/>
        <v>#REF!</v>
      </c>
      <c r="N129" s="85" t="e">
        <f>R129*$R$5+S129*$S$5+#REF!*#REF!+T129*$T$5+U129*$U$5+#REF!*#REF!+#REF!*#REF!+AC129*$AC$5+#REF!*#REF!+#REF!*#REF!</f>
        <v>#REF!</v>
      </c>
      <c r="O129" s="77"/>
      <c r="P129" s="23"/>
      <c r="Q129" s="244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117"/>
      <c r="AE129" s="65" t="e">
        <f t="shared" si="33"/>
        <v>#REF!</v>
      </c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</row>
    <row r="130" spans="1:73" s="8" customFormat="1" ht="12" hidden="1" thickBot="1">
      <c r="A130" s="183" t="s">
        <v>25</v>
      </c>
      <c r="B130" s="164"/>
      <c r="C130" s="111"/>
      <c r="D130" s="111"/>
      <c r="E130" s="112"/>
      <c r="F130" s="113"/>
      <c r="G130" s="111"/>
      <c r="H130" s="112"/>
      <c r="I130" s="111"/>
      <c r="J130" s="111"/>
      <c r="K130" s="111"/>
      <c r="L130" s="85" t="e">
        <f t="shared" si="34"/>
        <v>#REF!</v>
      </c>
      <c r="M130" s="85" t="e">
        <f t="shared" si="35"/>
        <v>#REF!</v>
      </c>
      <c r="N130" s="85" t="e">
        <f>R130*$R$5+S130*$S$5+#REF!*#REF!+T130*$T$5+U130*$U$5+#REF!*#REF!+#REF!*#REF!+AC130*$AC$5+#REF!*#REF!+#REF!*#REF!</f>
        <v>#REF!</v>
      </c>
      <c r="O130" s="77"/>
      <c r="P130" s="23"/>
      <c r="Q130" s="244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117"/>
      <c r="AE130" s="65" t="e">
        <f t="shared" si="33"/>
        <v>#REF!</v>
      </c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</row>
    <row r="131" spans="1:73" s="8" customFormat="1" ht="12" hidden="1" thickBot="1">
      <c r="A131" s="183" t="s">
        <v>26</v>
      </c>
      <c r="B131" s="164"/>
      <c r="C131" s="111"/>
      <c r="D131" s="111"/>
      <c r="E131" s="112"/>
      <c r="F131" s="113"/>
      <c r="G131" s="111"/>
      <c r="H131" s="112"/>
      <c r="I131" s="111"/>
      <c r="J131" s="111"/>
      <c r="K131" s="111"/>
      <c r="L131" s="85" t="e">
        <f t="shared" si="34"/>
        <v>#REF!</v>
      </c>
      <c r="M131" s="85" t="e">
        <f t="shared" si="35"/>
        <v>#REF!</v>
      </c>
      <c r="N131" s="85" t="e">
        <f>R131*$R$5+S131*$S$5+#REF!*#REF!+T131*$T$5+U131*$U$5+#REF!*#REF!+#REF!*#REF!+AC131*$AC$5+#REF!*#REF!+#REF!*#REF!</f>
        <v>#REF!</v>
      </c>
      <c r="O131" s="77"/>
      <c r="P131" s="23"/>
      <c r="Q131" s="244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117"/>
      <c r="AE131" s="65" t="e">
        <f t="shared" si="33"/>
        <v>#REF!</v>
      </c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</row>
    <row r="132" spans="1:73" s="8" customFormat="1" ht="11.25" hidden="1">
      <c r="A132" s="184" t="s">
        <v>27</v>
      </c>
      <c r="B132" s="164"/>
      <c r="C132" s="114"/>
      <c r="D132" s="114"/>
      <c r="E132" s="115"/>
      <c r="F132" s="116"/>
      <c r="G132" s="114"/>
      <c r="H132" s="115"/>
      <c r="I132" s="114"/>
      <c r="J132" s="114"/>
      <c r="K132" s="114"/>
      <c r="L132" s="85" t="e">
        <f t="shared" si="34"/>
        <v>#REF!</v>
      </c>
      <c r="M132" s="85" t="e">
        <f t="shared" si="35"/>
        <v>#REF!</v>
      </c>
      <c r="N132" s="85" t="e">
        <f>R132*$R$5+S132*$S$5+#REF!*#REF!+T132*$T$5+U132*$U$5+#REF!*#REF!+#REF!*#REF!+AC132*$AC$5+#REF!*#REF!+#REF!*#REF!</f>
        <v>#REF!</v>
      </c>
      <c r="O132" s="77"/>
      <c r="P132" s="23"/>
      <c r="Q132" s="244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117"/>
      <c r="AE132" s="105" t="e">
        <f t="shared" si="33"/>
        <v>#REF!</v>
      </c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</row>
    <row r="133" spans="1:73" s="11" customFormat="1" ht="15.75" customHeight="1">
      <c r="A133" s="165" t="s">
        <v>446</v>
      </c>
      <c r="B133" s="165" t="s">
        <v>327</v>
      </c>
      <c r="C133" s="24"/>
      <c r="D133" s="25"/>
      <c r="E133" s="26"/>
      <c r="F133" s="27"/>
      <c r="G133" s="25">
        <v>8</v>
      </c>
      <c r="H133" s="26"/>
      <c r="I133" s="27"/>
      <c r="J133" s="25"/>
      <c r="K133" s="26"/>
      <c r="L133" s="91">
        <f>M133+N133</f>
        <v>126</v>
      </c>
      <c r="M133" s="77">
        <v>42</v>
      </c>
      <c r="N133" s="77">
        <f t="shared" ref="N133:N157" si="36">SUM(R133:AC133)</f>
        <v>84</v>
      </c>
      <c r="O133" s="77">
        <f t="shared" ref="O133:O158" si="37">N133-P133</f>
        <v>54</v>
      </c>
      <c r="P133" s="97">
        <v>30</v>
      </c>
      <c r="Q133" s="97"/>
      <c r="R133" s="23"/>
      <c r="S133" s="23"/>
      <c r="T133" s="23"/>
      <c r="U133" s="23"/>
      <c r="V133" s="23"/>
      <c r="W133" s="23"/>
      <c r="X133" s="23"/>
      <c r="Y133" s="23"/>
      <c r="Z133" s="23"/>
      <c r="AA133" s="23">
        <v>32</v>
      </c>
      <c r="AB133" s="23"/>
      <c r="AC133" s="23">
        <v>52</v>
      </c>
      <c r="AD133" s="97"/>
      <c r="AE133" s="78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</row>
    <row r="134" spans="1:73" s="11" customFormat="1" ht="25.5" customHeight="1">
      <c r="A134" s="165" t="s">
        <v>447</v>
      </c>
      <c r="B134" s="165" t="s">
        <v>416</v>
      </c>
      <c r="C134" s="24"/>
      <c r="D134" s="25"/>
      <c r="E134" s="26"/>
      <c r="F134" s="27"/>
      <c r="G134" s="25">
        <v>6</v>
      </c>
      <c r="H134" s="26"/>
      <c r="I134" s="27"/>
      <c r="J134" s="25"/>
      <c r="K134" s="26"/>
      <c r="L134" s="91">
        <f t="shared" ref="L134:L141" si="38">M134+N134</f>
        <v>252</v>
      </c>
      <c r="M134" s="77">
        <v>84</v>
      </c>
      <c r="N134" s="77">
        <f t="shared" si="36"/>
        <v>168</v>
      </c>
      <c r="O134" s="77">
        <f t="shared" si="37"/>
        <v>108</v>
      </c>
      <c r="P134" s="97">
        <v>60</v>
      </c>
      <c r="Q134" s="97"/>
      <c r="R134" s="23"/>
      <c r="S134" s="23"/>
      <c r="T134" s="23"/>
      <c r="U134" s="23">
        <v>48</v>
      </c>
      <c r="V134" s="23"/>
      <c r="W134" s="23">
        <v>32</v>
      </c>
      <c r="X134" s="23"/>
      <c r="Y134" s="23">
        <v>88</v>
      </c>
      <c r="Z134" s="23"/>
      <c r="AA134" s="23"/>
      <c r="AB134" s="23"/>
      <c r="AC134" s="23"/>
      <c r="AD134" s="97"/>
      <c r="AE134" s="78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</row>
    <row r="135" spans="1:73" s="11" customFormat="1" ht="15.75" customHeight="1">
      <c r="A135" s="165" t="s">
        <v>448</v>
      </c>
      <c r="B135" s="165" t="s">
        <v>328</v>
      </c>
      <c r="C135" s="24"/>
      <c r="D135" s="25"/>
      <c r="E135" s="26"/>
      <c r="F135" s="27"/>
      <c r="G135" s="25">
        <v>6</v>
      </c>
      <c r="H135" s="26"/>
      <c r="I135" s="27"/>
      <c r="J135" s="25"/>
      <c r="K135" s="26"/>
      <c r="L135" s="91">
        <f t="shared" si="38"/>
        <v>114</v>
      </c>
      <c r="M135" s="77">
        <v>38</v>
      </c>
      <c r="N135" s="77">
        <f t="shared" si="36"/>
        <v>76</v>
      </c>
      <c r="O135" s="77">
        <f t="shared" si="37"/>
        <v>56</v>
      </c>
      <c r="P135" s="97">
        <v>20</v>
      </c>
      <c r="Q135" s="97"/>
      <c r="R135" s="23"/>
      <c r="S135" s="23"/>
      <c r="T135" s="23"/>
      <c r="U135" s="23"/>
      <c r="V135" s="23"/>
      <c r="W135" s="23">
        <v>32</v>
      </c>
      <c r="X135" s="23"/>
      <c r="Y135" s="23">
        <v>44</v>
      </c>
      <c r="Z135" s="23"/>
      <c r="AA135" s="23"/>
      <c r="AB135" s="23"/>
      <c r="AC135" s="23"/>
      <c r="AD135" s="97"/>
      <c r="AE135" s="78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</row>
    <row r="136" spans="1:73" s="11" customFormat="1" ht="15.75" customHeight="1">
      <c r="A136" s="165" t="s">
        <v>449</v>
      </c>
      <c r="B136" s="165" t="s">
        <v>329</v>
      </c>
      <c r="C136" s="24"/>
      <c r="D136" s="25"/>
      <c r="E136" s="26"/>
      <c r="F136" s="27"/>
      <c r="G136" s="25">
        <v>8</v>
      </c>
      <c r="H136" s="26"/>
      <c r="I136" s="27"/>
      <c r="J136" s="25"/>
      <c r="K136" s="26"/>
      <c r="L136" s="91">
        <f t="shared" si="38"/>
        <v>125</v>
      </c>
      <c r="M136" s="77">
        <v>41</v>
      </c>
      <c r="N136" s="77">
        <f t="shared" si="36"/>
        <v>84</v>
      </c>
      <c r="O136" s="77">
        <f t="shared" si="37"/>
        <v>44</v>
      </c>
      <c r="P136" s="97">
        <v>40</v>
      </c>
      <c r="Q136" s="97"/>
      <c r="R136" s="23"/>
      <c r="S136" s="23"/>
      <c r="T136" s="23"/>
      <c r="U136" s="23"/>
      <c r="V136" s="23"/>
      <c r="W136" s="23"/>
      <c r="X136" s="23"/>
      <c r="Y136" s="23"/>
      <c r="Z136" s="23"/>
      <c r="AA136" s="23">
        <v>32</v>
      </c>
      <c r="AB136" s="23"/>
      <c r="AC136" s="23">
        <v>52</v>
      </c>
      <c r="AD136" s="97"/>
      <c r="AE136" s="78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</row>
    <row r="137" spans="1:73" s="11" customFormat="1" ht="23.25" customHeight="1">
      <c r="A137" s="165" t="s">
        <v>450</v>
      </c>
      <c r="B137" s="166" t="s">
        <v>415</v>
      </c>
      <c r="C137" s="24"/>
      <c r="D137" s="25"/>
      <c r="E137" s="26"/>
      <c r="F137" s="160"/>
      <c r="G137" s="161">
        <v>6</v>
      </c>
      <c r="H137" s="161"/>
      <c r="I137" s="27"/>
      <c r="J137" s="25"/>
      <c r="K137" s="26"/>
      <c r="L137" s="77">
        <f t="shared" si="38"/>
        <v>114</v>
      </c>
      <c r="M137" s="77">
        <v>38</v>
      </c>
      <c r="N137" s="77">
        <f t="shared" si="36"/>
        <v>76</v>
      </c>
      <c r="O137" s="77">
        <f t="shared" si="37"/>
        <v>60</v>
      </c>
      <c r="P137" s="97">
        <v>16</v>
      </c>
      <c r="Q137" s="97"/>
      <c r="R137" s="23"/>
      <c r="S137" s="23"/>
      <c r="T137" s="23"/>
      <c r="U137" s="23"/>
      <c r="V137" s="23"/>
      <c r="W137" s="283">
        <v>32</v>
      </c>
      <c r="X137" s="283"/>
      <c r="Y137" s="283">
        <v>44</v>
      </c>
      <c r="Z137" s="23"/>
      <c r="AA137" s="23"/>
      <c r="AB137" s="23"/>
      <c r="AC137" s="23"/>
      <c r="AD137" s="117"/>
      <c r="AE137" s="78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</row>
    <row r="138" spans="1:73" s="11" customFormat="1" ht="14.25" customHeight="1">
      <c r="A138" s="165" t="s">
        <v>451</v>
      </c>
      <c r="B138" s="167" t="s">
        <v>330</v>
      </c>
      <c r="C138" s="16"/>
      <c r="D138" s="21"/>
      <c r="E138" s="118"/>
      <c r="F138" s="119"/>
      <c r="G138" s="21">
        <v>3</v>
      </c>
      <c r="H138" s="118"/>
      <c r="I138" s="120"/>
      <c r="J138" s="21"/>
      <c r="K138" s="16"/>
      <c r="L138" s="77">
        <f t="shared" si="38"/>
        <v>127</v>
      </c>
      <c r="M138" s="77">
        <v>42</v>
      </c>
      <c r="N138" s="77">
        <f t="shared" si="36"/>
        <v>85</v>
      </c>
      <c r="O138" s="77">
        <f t="shared" si="37"/>
        <v>60</v>
      </c>
      <c r="P138" s="97">
        <v>25</v>
      </c>
      <c r="Q138" s="97"/>
      <c r="R138" s="23"/>
      <c r="S138" s="23"/>
      <c r="T138" s="23">
        <v>85</v>
      </c>
      <c r="U138" s="23"/>
      <c r="V138" s="23"/>
      <c r="W138" s="23"/>
      <c r="X138" s="23"/>
      <c r="Y138" s="23"/>
      <c r="Z138" s="23"/>
      <c r="AA138" s="23"/>
      <c r="AB138" s="23"/>
      <c r="AC138" s="23"/>
      <c r="AD138" s="97"/>
      <c r="AE138" s="78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</row>
    <row r="139" spans="1:73" s="11" customFormat="1" ht="13.5" customHeight="1">
      <c r="A139" s="165" t="s">
        <v>452</v>
      </c>
      <c r="B139" s="168" t="s">
        <v>331</v>
      </c>
      <c r="C139" s="100"/>
      <c r="D139" s="101"/>
      <c r="E139" s="102"/>
      <c r="F139" s="103"/>
      <c r="G139" s="101">
        <v>6</v>
      </c>
      <c r="H139" s="102"/>
      <c r="I139" s="104"/>
      <c r="J139" s="101"/>
      <c r="K139" s="100"/>
      <c r="L139" s="77">
        <f t="shared" si="38"/>
        <v>186</v>
      </c>
      <c r="M139" s="77">
        <v>62</v>
      </c>
      <c r="N139" s="77">
        <f t="shared" si="36"/>
        <v>124</v>
      </c>
      <c r="O139" s="77">
        <f t="shared" si="37"/>
        <v>50</v>
      </c>
      <c r="P139" s="97">
        <v>74</v>
      </c>
      <c r="Q139" s="97"/>
      <c r="R139" s="23"/>
      <c r="S139" s="23"/>
      <c r="T139" s="23"/>
      <c r="U139" s="23">
        <v>48</v>
      </c>
      <c r="V139" s="23"/>
      <c r="W139" s="23">
        <v>32</v>
      </c>
      <c r="X139" s="23"/>
      <c r="Y139" s="23">
        <v>44</v>
      </c>
      <c r="Z139" s="23"/>
      <c r="AA139" s="23"/>
      <c r="AB139" s="23"/>
      <c r="AC139" s="23"/>
      <c r="AD139" s="97"/>
      <c r="AE139" s="78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</row>
    <row r="140" spans="1:73" s="11" customFormat="1" ht="23.25" customHeight="1">
      <c r="A140" s="165" t="s">
        <v>453</v>
      </c>
      <c r="B140" s="168" t="s">
        <v>332</v>
      </c>
      <c r="C140" s="100"/>
      <c r="D140" s="101"/>
      <c r="E140" s="102"/>
      <c r="F140" s="103"/>
      <c r="G140" s="101">
        <v>4</v>
      </c>
      <c r="H140" s="102"/>
      <c r="I140" s="104"/>
      <c r="J140" s="101"/>
      <c r="K140" s="100"/>
      <c r="L140" s="77">
        <f t="shared" si="38"/>
        <v>123</v>
      </c>
      <c r="M140" s="77">
        <v>41</v>
      </c>
      <c r="N140" s="77">
        <f t="shared" si="36"/>
        <v>82</v>
      </c>
      <c r="O140" s="77">
        <f t="shared" si="37"/>
        <v>42</v>
      </c>
      <c r="P140" s="97">
        <v>40</v>
      </c>
      <c r="Q140" s="97"/>
      <c r="R140" s="23"/>
      <c r="S140" s="23"/>
      <c r="T140" s="23">
        <v>34</v>
      </c>
      <c r="U140" s="23">
        <v>48</v>
      </c>
      <c r="V140" s="23"/>
      <c r="W140" s="23"/>
      <c r="X140" s="23"/>
      <c r="Y140" s="23"/>
      <c r="Z140" s="23"/>
      <c r="AA140" s="23"/>
      <c r="AB140" s="23"/>
      <c r="AC140" s="23"/>
      <c r="AD140" s="97"/>
      <c r="AE140" s="78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</row>
    <row r="141" spans="1:73" s="11" customFormat="1" ht="14.25" customHeight="1">
      <c r="A141" s="165" t="s">
        <v>454</v>
      </c>
      <c r="B141" s="168" t="s">
        <v>323</v>
      </c>
      <c r="C141" s="100"/>
      <c r="D141" s="101"/>
      <c r="E141" s="102"/>
      <c r="F141" s="103"/>
      <c r="G141" s="101">
        <v>6</v>
      </c>
      <c r="H141" s="102"/>
      <c r="I141" s="104"/>
      <c r="J141" s="101"/>
      <c r="K141" s="100"/>
      <c r="L141" s="77">
        <f t="shared" si="38"/>
        <v>116</v>
      </c>
      <c r="M141" s="77">
        <v>40</v>
      </c>
      <c r="N141" s="77">
        <f t="shared" si="36"/>
        <v>76</v>
      </c>
      <c r="O141" s="77">
        <f t="shared" si="37"/>
        <v>47</v>
      </c>
      <c r="P141" s="97">
        <v>29</v>
      </c>
      <c r="Q141" s="97"/>
      <c r="R141" s="23"/>
      <c r="S141" s="23"/>
      <c r="T141" s="23"/>
      <c r="U141" s="23"/>
      <c r="V141" s="23"/>
      <c r="W141" s="23">
        <v>32</v>
      </c>
      <c r="X141" s="23"/>
      <c r="Y141" s="23">
        <v>44</v>
      </c>
      <c r="Z141" s="23"/>
      <c r="AA141" s="23"/>
      <c r="AB141" s="23"/>
      <c r="AC141" s="23"/>
      <c r="AD141" s="97">
        <v>68</v>
      </c>
      <c r="AE141" s="78">
        <f t="shared" ref="AE141" si="39">N141-AD141</f>
        <v>8</v>
      </c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</row>
    <row r="142" spans="1:73" s="11" customFormat="1" ht="16.5" customHeight="1">
      <c r="A142" s="312" t="s">
        <v>455</v>
      </c>
      <c r="B142" s="313" t="s">
        <v>405</v>
      </c>
      <c r="C142" s="314"/>
      <c r="D142" s="262"/>
      <c r="E142" s="263"/>
      <c r="F142" s="314"/>
      <c r="G142" s="262">
        <v>8</v>
      </c>
      <c r="H142" s="263"/>
      <c r="I142" s="314"/>
      <c r="J142" s="262"/>
      <c r="K142" s="263"/>
      <c r="L142" s="265">
        <f>M142+N142</f>
        <v>57</v>
      </c>
      <c r="M142" s="265">
        <v>18</v>
      </c>
      <c r="N142" s="265">
        <f>SUM(R142:AC142)</f>
        <v>39</v>
      </c>
      <c r="O142" s="265">
        <f>N142-P142</f>
        <v>20</v>
      </c>
      <c r="P142" s="266">
        <v>19</v>
      </c>
      <c r="Q142" s="266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>
        <v>39</v>
      </c>
      <c r="AD142" s="266">
        <v>32</v>
      </c>
      <c r="AE142" s="268">
        <f>N142-AD142</f>
        <v>7</v>
      </c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</row>
    <row r="143" spans="1:73" s="270" customFormat="1" ht="16.5" customHeight="1">
      <c r="A143" s="312" t="s">
        <v>456</v>
      </c>
      <c r="B143" s="315" t="s">
        <v>414</v>
      </c>
      <c r="C143" s="276"/>
      <c r="D143" s="277"/>
      <c r="E143" s="278"/>
      <c r="F143" s="279"/>
      <c r="G143" s="277">
        <v>6</v>
      </c>
      <c r="H143" s="278"/>
      <c r="I143" s="280"/>
      <c r="J143" s="277"/>
      <c r="K143" s="276"/>
      <c r="L143" s="265">
        <f>M143+N143</f>
        <v>99</v>
      </c>
      <c r="M143" s="265">
        <v>33</v>
      </c>
      <c r="N143" s="265">
        <f t="shared" si="36"/>
        <v>66</v>
      </c>
      <c r="O143" s="265">
        <f t="shared" si="37"/>
        <v>33</v>
      </c>
      <c r="P143" s="266">
        <v>33</v>
      </c>
      <c r="Q143" s="266"/>
      <c r="R143" s="267"/>
      <c r="S143" s="267"/>
      <c r="T143" s="267"/>
      <c r="U143" s="267"/>
      <c r="V143" s="267"/>
      <c r="W143" s="267"/>
      <c r="X143" s="267"/>
      <c r="Y143" s="267">
        <v>66</v>
      </c>
      <c r="Z143" s="267"/>
      <c r="AA143" s="267"/>
      <c r="AB143" s="267"/>
      <c r="AC143" s="267"/>
      <c r="AD143" s="266"/>
      <c r="AE143" s="268"/>
      <c r="AF143" s="269"/>
      <c r="AG143" s="269"/>
      <c r="AH143" s="269"/>
      <c r="AI143" s="269"/>
      <c r="AJ143" s="269"/>
      <c r="AK143" s="269"/>
      <c r="AL143" s="269"/>
      <c r="AM143" s="269"/>
      <c r="AN143" s="269"/>
      <c r="AO143" s="269"/>
      <c r="AP143" s="269"/>
      <c r="AQ143" s="269"/>
      <c r="AR143" s="269"/>
      <c r="AS143" s="269"/>
      <c r="AT143" s="269"/>
      <c r="AU143" s="269"/>
      <c r="AV143" s="269"/>
      <c r="AW143" s="269"/>
      <c r="AX143" s="269"/>
      <c r="AY143" s="269"/>
      <c r="AZ143" s="269"/>
      <c r="BA143" s="269"/>
    </row>
    <row r="144" spans="1:73" s="11" customFormat="1" ht="11.25" hidden="1" customHeight="1">
      <c r="A144" s="165" t="s">
        <v>129</v>
      </c>
      <c r="B144" s="168"/>
      <c r="C144" s="100"/>
      <c r="D144" s="101"/>
      <c r="E144" s="102"/>
      <c r="F144" s="103"/>
      <c r="G144" s="101"/>
      <c r="H144" s="102"/>
      <c r="I144" s="104"/>
      <c r="J144" s="101"/>
      <c r="K144" s="100"/>
      <c r="L144" s="77"/>
      <c r="M144" s="77"/>
      <c r="N144" s="77">
        <f t="shared" si="36"/>
        <v>0</v>
      </c>
      <c r="O144" s="77">
        <f t="shared" si="37"/>
        <v>0</v>
      </c>
      <c r="P144" s="97"/>
      <c r="Q144" s="97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97"/>
      <c r="AE144" s="78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</row>
    <row r="145" spans="1:73" s="11" customFormat="1" ht="11.25" hidden="1" customHeight="1">
      <c r="A145" s="165" t="s">
        <v>130</v>
      </c>
      <c r="B145" s="168"/>
      <c r="C145" s="100"/>
      <c r="D145" s="101"/>
      <c r="E145" s="102"/>
      <c r="F145" s="103"/>
      <c r="G145" s="101"/>
      <c r="H145" s="102"/>
      <c r="I145" s="104"/>
      <c r="J145" s="101"/>
      <c r="K145" s="100"/>
      <c r="L145" s="77"/>
      <c r="M145" s="77"/>
      <c r="N145" s="77">
        <f t="shared" si="36"/>
        <v>0</v>
      </c>
      <c r="O145" s="77">
        <f t="shared" si="37"/>
        <v>0</v>
      </c>
      <c r="P145" s="97"/>
      <c r="Q145" s="97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97"/>
      <c r="AE145" s="78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</row>
    <row r="146" spans="1:73" s="11" customFormat="1" ht="11.25" hidden="1" customHeight="1">
      <c r="A146" s="165" t="s">
        <v>131</v>
      </c>
      <c r="B146" s="168"/>
      <c r="C146" s="100"/>
      <c r="D146" s="101"/>
      <c r="E146" s="102"/>
      <c r="F146" s="103"/>
      <c r="G146" s="101"/>
      <c r="H146" s="102"/>
      <c r="I146" s="104"/>
      <c r="J146" s="101"/>
      <c r="K146" s="100"/>
      <c r="L146" s="77"/>
      <c r="M146" s="77"/>
      <c r="N146" s="77">
        <f t="shared" si="36"/>
        <v>0</v>
      </c>
      <c r="O146" s="77">
        <f t="shared" si="37"/>
        <v>0</v>
      </c>
      <c r="P146" s="97"/>
      <c r="Q146" s="97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97"/>
      <c r="AE146" s="78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</row>
    <row r="147" spans="1:73" s="11" customFormat="1" ht="11.25" hidden="1" customHeight="1">
      <c r="A147" s="165" t="s">
        <v>132</v>
      </c>
      <c r="B147" s="168"/>
      <c r="C147" s="100"/>
      <c r="D147" s="101"/>
      <c r="E147" s="102"/>
      <c r="F147" s="103"/>
      <c r="G147" s="101"/>
      <c r="H147" s="102"/>
      <c r="I147" s="104"/>
      <c r="J147" s="101"/>
      <c r="K147" s="100"/>
      <c r="L147" s="77"/>
      <c r="M147" s="77"/>
      <c r="N147" s="77">
        <f t="shared" si="36"/>
        <v>0</v>
      </c>
      <c r="O147" s="77">
        <f t="shared" si="37"/>
        <v>0</v>
      </c>
      <c r="P147" s="97"/>
      <c r="Q147" s="97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97"/>
      <c r="AE147" s="78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</row>
    <row r="148" spans="1:73" s="11" customFormat="1" ht="11.25" hidden="1" customHeight="1">
      <c r="A148" s="165" t="s">
        <v>133</v>
      </c>
      <c r="B148" s="168"/>
      <c r="C148" s="100"/>
      <c r="D148" s="101"/>
      <c r="E148" s="102"/>
      <c r="F148" s="103"/>
      <c r="G148" s="101"/>
      <c r="H148" s="102"/>
      <c r="I148" s="104"/>
      <c r="J148" s="101"/>
      <c r="K148" s="100"/>
      <c r="L148" s="77"/>
      <c r="M148" s="77"/>
      <c r="N148" s="77">
        <f t="shared" si="36"/>
        <v>0</v>
      </c>
      <c r="O148" s="77">
        <f t="shared" si="37"/>
        <v>0</v>
      </c>
      <c r="P148" s="97"/>
      <c r="Q148" s="97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97"/>
      <c r="AE148" s="78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</row>
    <row r="149" spans="1:73" s="11" customFormat="1" ht="11.25" hidden="1" customHeight="1">
      <c r="A149" s="165" t="s">
        <v>134</v>
      </c>
      <c r="B149" s="168"/>
      <c r="C149" s="100"/>
      <c r="D149" s="101"/>
      <c r="E149" s="102"/>
      <c r="F149" s="103"/>
      <c r="G149" s="101"/>
      <c r="H149" s="102"/>
      <c r="I149" s="104"/>
      <c r="J149" s="101"/>
      <c r="K149" s="100"/>
      <c r="L149" s="77"/>
      <c r="M149" s="77"/>
      <c r="N149" s="77">
        <f t="shared" si="36"/>
        <v>0</v>
      </c>
      <c r="O149" s="77">
        <f t="shared" si="37"/>
        <v>0</v>
      </c>
      <c r="P149" s="97"/>
      <c r="Q149" s="97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97"/>
      <c r="AE149" s="78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</row>
    <row r="150" spans="1:73" s="11" customFormat="1" ht="11.25" hidden="1" customHeight="1">
      <c r="A150" s="165" t="s">
        <v>135</v>
      </c>
      <c r="B150" s="168"/>
      <c r="C150" s="100"/>
      <c r="D150" s="101"/>
      <c r="E150" s="102"/>
      <c r="F150" s="103"/>
      <c r="G150" s="101"/>
      <c r="H150" s="102"/>
      <c r="I150" s="104"/>
      <c r="J150" s="101"/>
      <c r="K150" s="100"/>
      <c r="L150" s="77"/>
      <c r="M150" s="77"/>
      <c r="N150" s="77">
        <f t="shared" si="36"/>
        <v>0</v>
      </c>
      <c r="O150" s="77">
        <f t="shared" si="37"/>
        <v>0</v>
      </c>
      <c r="P150" s="97"/>
      <c r="Q150" s="97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97"/>
      <c r="AE150" s="78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</row>
    <row r="151" spans="1:73" s="11" customFormat="1" ht="11.25" hidden="1" customHeight="1">
      <c r="A151" s="165" t="s">
        <v>136</v>
      </c>
      <c r="B151" s="168"/>
      <c r="C151" s="100"/>
      <c r="D151" s="101"/>
      <c r="E151" s="102"/>
      <c r="F151" s="103"/>
      <c r="G151" s="101"/>
      <c r="H151" s="102"/>
      <c r="I151" s="104"/>
      <c r="J151" s="101"/>
      <c r="K151" s="100"/>
      <c r="L151" s="77"/>
      <c r="M151" s="77"/>
      <c r="N151" s="77">
        <f t="shared" si="36"/>
        <v>0</v>
      </c>
      <c r="O151" s="77">
        <f t="shared" si="37"/>
        <v>0</v>
      </c>
      <c r="P151" s="97"/>
      <c r="Q151" s="97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97"/>
      <c r="AE151" s="78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</row>
    <row r="152" spans="1:73" s="11" customFormat="1" ht="11.25" hidden="1" customHeight="1">
      <c r="A152" s="165" t="s">
        <v>137</v>
      </c>
      <c r="B152" s="168"/>
      <c r="C152" s="100"/>
      <c r="D152" s="101"/>
      <c r="E152" s="102"/>
      <c r="F152" s="103"/>
      <c r="G152" s="101"/>
      <c r="H152" s="102"/>
      <c r="I152" s="104"/>
      <c r="J152" s="101"/>
      <c r="K152" s="100"/>
      <c r="L152" s="77"/>
      <c r="M152" s="77"/>
      <c r="N152" s="77">
        <f t="shared" si="36"/>
        <v>0</v>
      </c>
      <c r="O152" s="77">
        <f t="shared" si="37"/>
        <v>0</v>
      </c>
      <c r="P152" s="97"/>
      <c r="Q152" s="97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97"/>
      <c r="AE152" s="78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</row>
    <row r="153" spans="1:73" s="11" customFormat="1" ht="11.25" hidden="1" customHeight="1">
      <c r="A153" s="165" t="s">
        <v>138</v>
      </c>
      <c r="B153" s="168"/>
      <c r="C153" s="100"/>
      <c r="D153" s="101"/>
      <c r="E153" s="102"/>
      <c r="F153" s="103"/>
      <c r="G153" s="101"/>
      <c r="H153" s="102"/>
      <c r="I153" s="104"/>
      <c r="J153" s="101"/>
      <c r="K153" s="100"/>
      <c r="L153" s="77"/>
      <c r="M153" s="77"/>
      <c r="N153" s="77">
        <f t="shared" si="36"/>
        <v>0</v>
      </c>
      <c r="O153" s="77">
        <f t="shared" si="37"/>
        <v>0</v>
      </c>
      <c r="P153" s="97"/>
      <c r="Q153" s="97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97"/>
      <c r="AE153" s="78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</row>
    <row r="154" spans="1:73" s="11" customFormat="1" ht="11.25" hidden="1" customHeight="1">
      <c r="A154" s="165" t="s">
        <v>139</v>
      </c>
      <c r="B154" s="168"/>
      <c r="C154" s="100"/>
      <c r="D154" s="101"/>
      <c r="E154" s="102"/>
      <c r="F154" s="103"/>
      <c r="G154" s="101"/>
      <c r="H154" s="102"/>
      <c r="I154" s="104"/>
      <c r="J154" s="101"/>
      <c r="K154" s="100"/>
      <c r="L154" s="77"/>
      <c r="M154" s="77"/>
      <c r="N154" s="77">
        <f t="shared" si="36"/>
        <v>0</v>
      </c>
      <c r="O154" s="77">
        <f t="shared" si="37"/>
        <v>0</v>
      </c>
      <c r="P154" s="97"/>
      <c r="Q154" s="97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97"/>
      <c r="AE154" s="78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</row>
    <row r="155" spans="1:73" s="11" customFormat="1" ht="11.25" hidden="1" customHeight="1">
      <c r="A155" s="165" t="s">
        <v>140</v>
      </c>
      <c r="B155" s="168"/>
      <c r="C155" s="100"/>
      <c r="D155" s="101"/>
      <c r="E155" s="102"/>
      <c r="F155" s="103"/>
      <c r="G155" s="101"/>
      <c r="H155" s="102"/>
      <c r="I155" s="104"/>
      <c r="J155" s="101"/>
      <c r="K155" s="100"/>
      <c r="L155" s="77"/>
      <c r="M155" s="77"/>
      <c r="N155" s="77">
        <f t="shared" si="36"/>
        <v>0</v>
      </c>
      <c r="O155" s="77">
        <f t="shared" si="37"/>
        <v>0</v>
      </c>
      <c r="P155" s="97"/>
      <c r="Q155" s="97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97"/>
      <c r="AE155" s="78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</row>
    <row r="156" spans="1:73" s="11" customFormat="1" ht="11.25" hidden="1" customHeight="1">
      <c r="A156" s="165" t="s">
        <v>141</v>
      </c>
      <c r="B156" s="168"/>
      <c r="C156" s="100"/>
      <c r="D156" s="101"/>
      <c r="E156" s="102"/>
      <c r="F156" s="103"/>
      <c r="G156" s="101"/>
      <c r="H156" s="102"/>
      <c r="I156" s="104"/>
      <c r="J156" s="101"/>
      <c r="K156" s="100"/>
      <c r="L156" s="77"/>
      <c r="M156" s="77"/>
      <c r="N156" s="77">
        <f t="shared" si="36"/>
        <v>0</v>
      </c>
      <c r="O156" s="77">
        <f t="shared" si="37"/>
        <v>0</v>
      </c>
      <c r="P156" s="97"/>
      <c r="Q156" s="97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97"/>
      <c r="AE156" s="78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</row>
    <row r="157" spans="1:73" s="11" customFormat="1" ht="11.25" hidden="1" customHeight="1">
      <c r="A157" s="185" t="s">
        <v>142</v>
      </c>
      <c r="B157" s="168"/>
      <c r="C157" s="100"/>
      <c r="D157" s="101"/>
      <c r="E157" s="102"/>
      <c r="F157" s="103"/>
      <c r="G157" s="101"/>
      <c r="H157" s="102"/>
      <c r="I157" s="104"/>
      <c r="J157" s="101"/>
      <c r="K157" s="100"/>
      <c r="L157" s="77"/>
      <c r="M157" s="77"/>
      <c r="N157" s="77">
        <f t="shared" si="36"/>
        <v>0</v>
      </c>
      <c r="O157" s="77">
        <f t="shared" si="37"/>
        <v>0</v>
      </c>
      <c r="P157" s="97"/>
      <c r="Q157" s="97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97"/>
      <c r="AE157" s="78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</row>
    <row r="158" spans="1:73" s="9" customFormat="1" ht="27.75" hidden="1" customHeight="1">
      <c r="A158" s="181"/>
      <c r="B158" s="163"/>
      <c r="C158" s="397"/>
      <c r="D158" s="398"/>
      <c r="E158" s="398"/>
      <c r="F158" s="399"/>
      <c r="G158" s="398"/>
      <c r="H158" s="398"/>
      <c r="I158" s="399"/>
      <c r="J158" s="398"/>
      <c r="K158" s="400"/>
      <c r="L158" s="77"/>
      <c r="M158" s="77"/>
      <c r="N158" s="77"/>
      <c r="O158" s="77">
        <f t="shared" si="37"/>
        <v>0</v>
      </c>
      <c r="P158" s="97"/>
      <c r="Q158" s="97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97"/>
      <c r="AE158" s="78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</row>
    <row r="159" spans="1:73" s="156" customFormat="1" ht="17.25" customHeight="1">
      <c r="A159" s="172" t="s">
        <v>31</v>
      </c>
      <c r="B159" s="169" t="s">
        <v>32</v>
      </c>
      <c r="C159" s="396">
        <f>C160+C189+C218+C247</f>
        <v>4</v>
      </c>
      <c r="D159" s="394"/>
      <c r="E159" s="394"/>
      <c r="F159" s="394">
        <f>F160+F189+F218+F247</f>
        <v>9</v>
      </c>
      <c r="G159" s="394"/>
      <c r="H159" s="394"/>
      <c r="I159" s="394">
        <f>I160+I189+I218+I247</f>
        <v>4</v>
      </c>
      <c r="J159" s="394"/>
      <c r="K159" s="395"/>
      <c r="L159" s="149">
        <f t="shared" ref="L159" si="40">L160+L189+L218+L247+L275+L303+L331</f>
        <v>2545</v>
      </c>
      <c r="M159" s="149">
        <f t="shared" ref="M159" si="41">M160+M189+M218+M247+M275+M303+M331</f>
        <v>849</v>
      </c>
      <c r="N159" s="149">
        <f t="shared" ref="N159" si="42">N160+N189+N218+N247+N275+N303+N331</f>
        <v>1696</v>
      </c>
      <c r="O159" s="149">
        <f t="shared" ref="O159" si="43">O160+O189+O218+O247+O275+O303+O331</f>
        <v>847</v>
      </c>
      <c r="P159" s="150">
        <f t="shared" ref="P159:S159" si="44">P160+P189+P218+P247+P275+P303+P331</f>
        <v>829</v>
      </c>
      <c r="Q159" s="150">
        <f t="shared" si="44"/>
        <v>20</v>
      </c>
      <c r="R159" s="150">
        <f t="shared" si="44"/>
        <v>0</v>
      </c>
      <c r="S159" s="150">
        <f t="shared" si="44"/>
        <v>0</v>
      </c>
      <c r="T159" s="150">
        <f>T160+T189+T218+T247</f>
        <v>221</v>
      </c>
      <c r="U159" s="149">
        <f>U160+U189+U218+U247</f>
        <v>440</v>
      </c>
      <c r="V159" s="149">
        <f t="shared" ref="V159:W159" si="45">V160+V189+V218+V247</f>
        <v>0</v>
      </c>
      <c r="W159" s="149">
        <f t="shared" si="45"/>
        <v>256</v>
      </c>
      <c r="X159" s="149">
        <f t="shared" ref="X159" si="46">X160+X189+X218+X247</f>
        <v>0</v>
      </c>
      <c r="Y159" s="149">
        <f t="shared" ref="Y159:AA159" si="47">Y160+Y189+Y218+Y247</f>
        <v>286</v>
      </c>
      <c r="Z159" s="149">
        <f t="shared" si="47"/>
        <v>36</v>
      </c>
      <c r="AA159" s="149">
        <f t="shared" si="47"/>
        <v>336</v>
      </c>
      <c r="AB159" s="149">
        <f t="shared" ref="AB159" si="48">AB160+AB189+AB218+AB247</f>
        <v>0</v>
      </c>
      <c r="AC159" s="149">
        <f t="shared" ref="AC159" si="49">AC160+AC189+AC218+AC247</f>
        <v>157</v>
      </c>
      <c r="AD159" s="193">
        <v>1112</v>
      </c>
      <c r="AE159" s="153">
        <f>(N159-AD159)</f>
        <v>584</v>
      </c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</row>
    <row r="160" spans="1:73" s="12" customFormat="1" ht="15" customHeight="1">
      <c r="A160" s="181" t="s">
        <v>33</v>
      </c>
      <c r="B160" s="170" t="s">
        <v>400</v>
      </c>
      <c r="C160" s="356">
        <f>COUNTIF(C161:E187,1)+COUNTIF(C161:E187,2)+COUNTIF(C161:E187,3)+COUNTIF(C161:E187,4)+COUNTIF(C161:E187,5)+COUNTIF(C161:E187,6)+COUNTIF(C161:E187,7)+COUNTIF(C161:E187,8)</f>
        <v>1</v>
      </c>
      <c r="D160" s="356"/>
      <c r="E160" s="357"/>
      <c r="F160" s="358">
        <f>COUNTIF(F161:H187,1)+COUNTIF(F161:H187,2)+COUNTIF(F161:H187,3)+COUNTIF(F161:H187,4)+COUNTIF(F161:H187,5)+COUNTIF(F161:H187,6)+COUNTIF(F161:H187,7)+COUNTIF(F161:H187,8)</f>
        <v>2</v>
      </c>
      <c r="G160" s="356"/>
      <c r="H160" s="357"/>
      <c r="I160" s="358">
        <f>COUNTIF(I161:K187,1)+COUNTIF(I161:K187,2)+COUNTIF(I161:K187,3)+COUNTIF(I161:K187,4)+COUNTIF(I161:K187,5)+COUNTIF(I161:K187,6)+COUNTIF(I161:K187,7)+COUNTIF(I161:K187,8)</f>
        <v>0</v>
      </c>
      <c r="J160" s="356"/>
      <c r="K160" s="356"/>
      <c r="L160" s="85">
        <f>SUM(L161:L185)</f>
        <v>576</v>
      </c>
      <c r="M160" s="85">
        <f>SUM(M161:M185)</f>
        <v>192</v>
      </c>
      <c r="N160" s="85">
        <f>SUM(N161:N185)</f>
        <v>384</v>
      </c>
      <c r="O160" s="85">
        <f>SUM(O161:O185)</f>
        <v>192</v>
      </c>
      <c r="P160" s="85">
        <f>SUM(P161:P185)</f>
        <v>192</v>
      </c>
      <c r="Q160" s="246">
        <f t="shared" ref="Q160:S160" si="50">SUM(Q161:Q187)</f>
        <v>0</v>
      </c>
      <c r="R160" s="86">
        <f t="shared" si="50"/>
        <v>0</v>
      </c>
      <c r="S160" s="86">
        <f t="shared" si="50"/>
        <v>0</v>
      </c>
      <c r="T160" s="86">
        <f t="shared" ref="T160:AC160" si="51">SUM(T161:T185)</f>
        <v>136</v>
      </c>
      <c r="U160" s="209">
        <f t="shared" si="51"/>
        <v>248</v>
      </c>
      <c r="V160" s="209">
        <f t="shared" si="51"/>
        <v>0</v>
      </c>
      <c r="W160" s="209">
        <f t="shared" si="51"/>
        <v>0</v>
      </c>
      <c r="X160" s="209">
        <f t="shared" si="51"/>
        <v>0</v>
      </c>
      <c r="Y160" s="209">
        <f t="shared" si="51"/>
        <v>0</v>
      </c>
      <c r="Z160" s="209">
        <f t="shared" si="51"/>
        <v>0</v>
      </c>
      <c r="AA160" s="209">
        <f t="shared" si="51"/>
        <v>0</v>
      </c>
      <c r="AB160" s="209">
        <f t="shared" si="51"/>
        <v>0</v>
      </c>
      <c r="AC160" s="209">
        <f t="shared" si="51"/>
        <v>0</v>
      </c>
      <c r="AD160" s="159">
        <v>300</v>
      </c>
      <c r="AE160" s="96">
        <f>N160-AD160</f>
        <v>84</v>
      </c>
      <c r="AF160" s="204"/>
      <c r="AG160" s="204"/>
      <c r="AH160" s="204"/>
      <c r="AI160" s="204"/>
      <c r="AJ160" s="204"/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5"/>
      <c r="BU160" s="205"/>
    </row>
    <row r="161" spans="1:73" s="6" customFormat="1" ht="15" customHeight="1">
      <c r="A161" s="166" t="s">
        <v>457</v>
      </c>
      <c r="B161" s="167" t="s">
        <v>407</v>
      </c>
      <c r="C161" s="24"/>
      <c r="D161" s="25"/>
      <c r="E161" s="26"/>
      <c r="F161" s="27"/>
      <c r="G161" s="310">
        <v>4</v>
      </c>
      <c r="H161" s="26"/>
      <c r="I161" s="27"/>
      <c r="J161" s="25"/>
      <c r="K161" s="26"/>
      <c r="L161" s="77">
        <f t="shared" ref="L161:L187" si="52">M161+N161</f>
        <v>576</v>
      </c>
      <c r="M161" s="77">
        <v>192</v>
      </c>
      <c r="N161" s="77">
        <f t="shared" ref="N161:N185" si="53">SUM(R161:AC161)</f>
        <v>384</v>
      </c>
      <c r="O161" s="77">
        <f t="shared" ref="O161:O168" si="54">N161-P161</f>
        <v>192</v>
      </c>
      <c r="P161" s="97">
        <v>192</v>
      </c>
      <c r="Q161" s="97"/>
      <c r="R161" s="23"/>
      <c r="S161" s="23"/>
      <c r="T161" s="23">
        <v>136</v>
      </c>
      <c r="U161" s="23">
        <v>248</v>
      </c>
      <c r="V161" s="23"/>
      <c r="W161" s="23"/>
      <c r="X161" s="23"/>
      <c r="Y161" s="23"/>
      <c r="Z161" s="23"/>
      <c r="AA161" s="23"/>
      <c r="AB161" s="23"/>
      <c r="AC161" s="23"/>
      <c r="AD161" s="97"/>
      <c r="AE161" s="78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</row>
    <row r="162" spans="1:73" s="270" customFormat="1" ht="33.75" hidden="1" customHeight="1">
      <c r="A162" s="259"/>
      <c r="B162" s="260"/>
      <c r="C162" s="261"/>
      <c r="D162" s="262"/>
      <c r="E162" s="263"/>
      <c r="F162" s="264"/>
      <c r="G162" s="310"/>
      <c r="H162" s="263"/>
      <c r="I162" s="264"/>
      <c r="J162" s="262"/>
      <c r="K162" s="263"/>
      <c r="L162" s="265">
        <f t="shared" si="52"/>
        <v>0</v>
      </c>
      <c r="M162" s="265">
        <f t="shared" ref="M162:M185" si="55">N162/2</f>
        <v>0</v>
      </c>
      <c r="N162" s="265">
        <f t="shared" si="53"/>
        <v>0</v>
      </c>
      <c r="O162" s="265">
        <f t="shared" si="54"/>
        <v>0</v>
      </c>
      <c r="P162" s="266"/>
      <c r="Q162" s="266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6"/>
      <c r="AE162" s="268"/>
      <c r="AF162" s="269"/>
      <c r="AG162" s="269"/>
      <c r="AH162" s="269"/>
      <c r="AI162" s="269"/>
      <c r="AJ162" s="269"/>
      <c r="AK162" s="269"/>
      <c r="AL162" s="269"/>
      <c r="AM162" s="269"/>
      <c r="AN162" s="269"/>
      <c r="AO162" s="269"/>
      <c r="AP162" s="269"/>
      <c r="AQ162" s="269"/>
      <c r="AR162" s="269"/>
      <c r="AS162" s="269"/>
      <c r="AT162" s="269"/>
      <c r="AU162" s="269"/>
      <c r="AV162" s="269"/>
      <c r="AW162" s="269"/>
      <c r="AX162" s="269"/>
      <c r="AY162" s="269"/>
      <c r="AZ162" s="269"/>
      <c r="BA162" s="269"/>
    </row>
    <row r="163" spans="1:73" s="270" customFormat="1" ht="36.75" hidden="1" customHeight="1">
      <c r="A163" s="259"/>
      <c r="B163" s="260"/>
      <c r="C163" s="261"/>
      <c r="D163" s="262"/>
      <c r="E163" s="263"/>
      <c r="F163" s="264"/>
      <c r="G163" s="310"/>
      <c r="H163" s="263"/>
      <c r="I163" s="264"/>
      <c r="J163" s="262"/>
      <c r="K163" s="263"/>
      <c r="L163" s="265">
        <f t="shared" si="52"/>
        <v>0</v>
      </c>
      <c r="M163" s="265">
        <f t="shared" si="55"/>
        <v>0</v>
      </c>
      <c r="N163" s="265">
        <f t="shared" si="53"/>
        <v>0</v>
      </c>
      <c r="O163" s="265">
        <f t="shared" si="54"/>
        <v>0</v>
      </c>
      <c r="P163" s="266"/>
      <c r="Q163" s="266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6"/>
      <c r="AE163" s="268"/>
      <c r="AF163" s="269"/>
      <c r="AG163" s="269"/>
      <c r="AH163" s="269"/>
      <c r="AI163" s="269"/>
      <c r="AJ163" s="269"/>
      <c r="AK163" s="269"/>
      <c r="AL163" s="269"/>
      <c r="AM163" s="269"/>
      <c r="AN163" s="269"/>
      <c r="AO163" s="269"/>
      <c r="AP163" s="269"/>
      <c r="AQ163" s="269"/>
      <c r="AR163" s="269"/>
      <c r="AS163" s="269"/>
      <c r="AT163" s="269"/>
      <c r="AU163" s="269"/>
      <c r="AV163" s="269"/>
      <c r="AW163" s="269"/>
      <c r="AX163" s="269"/>
      <c r="AY163" s="269"/>
      <c r="AZ163" s="269"/>
      <c r="BA163" s="269"/>
    </row>
    <row r="164" spans="1:73" s="6" customFormat="1" ht="69" hidden="1" customHeight="1" thickBot="1">
      <c r="A164" s="166" t="s">
        <v>59</v>
      </c>
      <c r="B164" s="167"/>
      <c r="C164" s="16"/>
      <c r="D164" s="121"/>
      <c r="E164" s="122"/>
      <c r="F164" s="123"/>
      <c r="G164" s="311"/>
      <c r="H164" s="122"/>
      <c r="I164" s="121"/>
      <c r="J164" s="121"/>
      <c r="K164" s="121"/>
      <c r="L164" s="77">
        <f t="shared" si="52"/>
        <v>0</v>
      </c>
      <c r="M164" s="77">
        <f t="shared" si="55"/>
        <v>0</v>
      </c>
      <c r="N164" s="77">
        <f t="shared" si="53"/>
        <v>0</v>
      </c>
      <c r="O164" s="77">
        <f t="shared" si="54"/>
        <v>0</v>
      </c>
      <c r="P164" s="97"/>
      <c r="Q164" s="97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97"/>
      <c r="AE164" s="78">
        <f t="shared" ref="AE164:AE185" si="56">N164-AD164</f>
        <v>0</v>
      </c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</row>
    <row r="165" spans="1:73" s="6" customFormat="1" ht="31.5" hidden="1" customHeight="1" thickBot="1">
      <c r="A165" s="166" t="s">
        <v>60</v>
      </c>
      <c r="B165" s="164"/>
      <c r="C165" s="100"/>
      <c r="D165" s="111"/>
      <c r="E165" s="112"/>
      <c r="F165" s="113"/>
      <c r="G165" s="111"/>
      <c r="H165" s="112"/>
      <c r="I165" s="111"/>
      <c r="J165" s="111"/>
      <c r="K165" s="111"/>
      <c r="L165" s="77">
        <f t="shared" si="52"/>
        <v>0</v>
      </c>
      <c r="M165" s="77">
        <f t="shared" si="55"/>
        <v>0</v>
      </c>
      <c r="N165" s="77">
        <f t="shared" si="53"/>
        <v>0</v>
      </c>
      <c r="O165" s="77">
        <f t="shared" si="54"/>
        <v>0</v>
      </c>
      <c r="P165" s="97"/>
      <c r="Q165" s="97"/>
      <c r="R165" s="23"/>
      <c r="S165" s="23"/>
      <c r="T165" s="23" t="s">
        <v>322</v>
      </c>
      <c r="U165" s="23" t="s">
        <v>322</v>
      </c>
      <c r="V165" s="23"/>
      <c r="W165" s="23"/>
      <c r="X165" s="23"/>
      <c r="Y165" s="23"/>
      <c r="Z165" s="23"/>
      <c r="AA165" s="23"/>
      <c r="AB165" s="23"/>
      <c r="AC165" s="23"/>
      <c r="AD165" s="97"/>
      <c r="AE165" s="78">
        <f t="shared" si="56"/>
        <v>0</v>
      </c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</row>
    <row r="166" spans="1:73" s="6" customFormat="1" ht="39" hidden="1" customHeight="1" thickBot="1">
      <c r="A166" s="166" t="s">
        <v>61</v>
      </c>
      <c r="B166" s="164"/>
      <c r="C166" s="100"/>
      <c r="D166" s="111"/>
      <c r="E166" s="112"/>
      <c r="F166" s="113"/>
      <c r="G166" s="111"/>
      <c r="H166" s="112"/>
      <c r="I166" s="111"/>
      <c r="J166" s="111"/>
      <c r="K166" s="111"/>
      <c r="L166" s="77">
        <f t="shared" si="52"/>
        <v>0</v>
      </c>
      <c r="M166" s="77">
        <f t="shared" si="55"/>
        <v>0</v>
      </c>
      <c r="N166" s="77">
        <f t="shared" si="53"/>
        <v>0</v>
      </c>
      <c r="O166" s="77">
        <f t="shared" si="54"/>
        <v>0</v>
      </c>
      <c r="P166" s="97"/>
      <c r="Q166" s="97"/>
      <c r="R166" s="23"/>
      <c r="S166" s="23"/>
      <c r="T166" s="23"/>
      <c r="U166" s="23" t="s">
        <v>322</v>
      </c>
      <c r="V166" s="23"/>
      <c r="W166" s="23"/>
      <c r="X166" s="23"/>
      <c r="Y166" s="23"/>
      <c r="Z166" s="23"/>
      <c r="AA166" s="23"/>
      <c r="AB166" s="23"/>
      <c r="AC166" s="23"/>
      <c r="AD166" s="97"/>
      <c r="AE166" s="78">
        <f t="shared" si="56"/>
        <v>0</v>
      </c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</row>
    <row r="167" spans="1:73" s="6" customFormat="1" ht="66" hidden="1" customHeight="1" thickBot="1">
      <c r="A167" s="166" t="s">
        <v>62</v>
      </c>
      <c r="B167" s="164"/>
      <c r="C167" s="100"/>
      <c r="D167" s="111"/>
      <c r="E167" s="112"/>
      <c r="F167" s="113"/>
      <c r="G167" s="111"/>
      <c r="H167" s="112"/>
      <c r="I167" s="111"/>
      <c r="J167" s="111"/>
      <c r="K167" s="111"/>
      <c r="L167" s="77">
        <f t="shared" si="52"/>
        <v>0</v>
      </c>
      <c r="M167" s="77">
        <f t="shared" si="55"/>
        <v>0</v>
      </c>
      <c r="N167" s="77">
        <f t="shared" si="53"/>
        <v>0</v>
      </c>
      <c r="O167" s="77">
        <f t="shared" si="54"/>
        <v>0</v>
      </c>
      <c r="P167" s="97"/>
      <c r="Q167" s="97"/>
      <c r="R167" s="23"/>
      <c r="S167" s="23"/>
      <c r="T167" s="23"/>
      <c r="U167" s="23"/>
      <c r="V167" s="23"/>
      <c r="W167" s="23" t="s">
        <v>322</v>
      </c>
      <c r="X167" s="23"/>
      <c r="Y167" s="23"/>
      <c r="Z167" s="23"/>
      <c r="AA167" s="23"/>
      <c r="AB167" s="23"/>
      <c r="AC167" s="23"/>
      <c r="AD167" s="97"/>
      <c r="AE167" s="78">
        <f t="shared" si="56"/>
        <v>0</v>
      </c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</row>
    <row r="168" spans="1:73" s="6" customFormat="1" ht="51" hidden="1" customHeight="1" thickBot="1">
      <c r="A168" s="166" t="s">
        <v>63</v>
      </c>
      <c r="B168" s="167"/>
      <c r="C168" s="100"/>
      <c r="D168" s="111"/>
      <c r="E168" s="112"/>
      <c r="F168" s="113"/>
      <c r="G168" s="111"/>
      <c r="H168" s="112"/>
      <c r="I168" s="111"/>
      <c r="J168" s="111"/>
      <c r="K168" s="111"/>
      <c r="L168" s="77">
        <f t="shared" si="52"/>
        <v>0</v>
      </c>
      <c r="M168" s="77">
        <f t="shared" si="55"/>
        <v>0</v>
      </c>
      <c r="N168" s="77">
        <f t="shared" si="53"/>
        <v>0</v>
      </c>
      <c r="O168" s="77">
        <f t="shared" si="54"/>
        <v>0</v>
      </c>
      <c r="P168" s="97"/>
      <c r="Q168" s="97"/>
      <c r="R168" s="23"/>
      <c r="S168" s="23"/>
      <c r="T168" s="23" t="s">
        <v>322</v>
      </c>
      <c r="U168" s="23"/>
      <c r="V168" s="23"/>
      <c r="W168" s="23" t="s">
        <v>322</v>
      </c>
      <c r="X168" s="23"/>
      <c r="Y168" s="23"/>
      <c r="Z168" s="23"/>
      <c r="AA168" s="23"/>
      <c r="AB168" s="23"/>
      <c r="AC168" s="23"/>
      <c r="AD168" s="97"/>
      <c r="AE168" s="78">
        <f t="shared" si="56"/>
        <v>0</v>
      </c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</row>
    <row r="169" spans="1:73" s="6" customFormat="1" ht="18" hidden="1" customHeight="1" thickBot="1">
      <c r="A169" s="166" t="s">
        <v>143</v>
      </c>
      <c r="B169" s="167"/>
      <c r="C169" s="100"/>
      <c r="D169" s="111"/>
      <c r="E169" s="112"/>
      <c r="F169" s="113"/>
      <c r="G169" s="111"/>
      <c r="H169" s="112"/>
      <c r="I169" s="111"/>
      <c r="J169" s="111"/>
      <c r="K169" s="111"/>
      <c r="L169" s="77">
        <f t="shared" si="52"/>
        <v>0</v>
      </c>
      <c r="M169" s="77">
        <f t="shared" si="55"/>
        <v>0</v>
      </c>
      <c r="N169" s="77">
        <f t="shared" si="53"/>
        <v>0</v>
      </c>
      <c r="O169" s="77">
        <v>0</v>
      </c>
      <c r="P169" s="97">
        <v>0</v>
      </c>
      <c r="Q169" s="97"/>
      <c r="R169" s="23"/>
      <c r="S169" s="23"/>
      <c r="T169" s="23"/>
      <c r="U169" s="23" t="s">
        <v>322</v>
      </c>
      <c r="V169" s="23"/>
      <c r="W169" s="23"/>
      <c r="X169" s="23"/>
      <c r="Y169" s="23">
        <v>0</v>
      </c>
      <c r="Z169" s="23"/>
      <c r="AA169" s="23" t="s">
        <v>322</v>
      </c>
      <c r="AB169" s="23"/>
      <c r="AC169" s="23" t="s">
        <v>322</v>
      </c>
      <c r="AD169" s="97">
        <v>0</v>
      </c>
      <c r="AE169" s="78">
        <f t="shared" si="56"/>
        <v>0</v>
      </c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</row>
    <row r="170" spans="1:73" s="6" customFormat="1" ht="11.25" hidden="1" customHeight="1">
      <c r="A170" s="166" t="s">
        <v>144</v>
      </c>
      <c r="B170" s="167"/>
      <c r="C170" s="100"/>
      <c r="D170" s="101"/>
      <c r="E170" s="102"/>
      <c r="F170" s="103"/>
      <c r="G170" s="101"/>
      <c r="H170" s="102"/>
      <c r="I170" s="104"/>
      <c r="J170" s="101"/>
      <c r="K170" s="100"/>
      <c r="L170" s="77">
        <f t="shared" si="52"/>
        <v>0</v>
      </c>
      <c r="M170" s="77">
        <f t="shared" si="55"/>
        <v>0</v>
      </c>
      <c r="N170" s="77">
        <f t="shared" si="53"/>
        <v>0</v>
      </c>
      <c r="O170" s="77">
        <f t="shared" ref="O170:O185" si="57">N170-P170</f>
        <v>0</v>
      </c>
      <c r="P170" s="97"/>
      <c r="Q170" s="97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97"/>
      <c r="AE170" s="78">
        <f t="shared" si="56"/>
        <v>0</v>
      </c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</row>
    <row r="171" spans="1:73" s="6" customFormat="1" ht="11.25" hidden="1" customHeight="1">
      <c r="A171" s="166" t="s">
        <v>145</v>
      </c>
      <c r="B171" s="167"/>
      <c r="C171" s="100"/>
      <c r="D171" s="101"/>
      <c r="E171" s="102"/>
      <c r="F171" s="103"/>
      <c r="G171" s="101"/>
      <c r="H171" s="102"/>
      <c r="I171" s="104"/>
      <c r="J171" s="101"/>
      <c r="K171" s="100"/>
      <c r="L171" s="77">
        <f t="shared" si="52"/>
        <v>0</v>
      </c>
      <c r="M171" s="77">
        <f t="shared" si="55"/>
        <v>0</v>
      </c>
      <c r="N171" s="77">
        <f t="shared" si="53"/>
        <v>0</v>
      </c>
      <c r="O171" s="77">
        <f t="shared" si="57"/>
        <v>0</v>
      </c>
      <c r="P171" s="97"/>
      <c r="Q171" s="97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97"/>
      <c r="AE171" s="78">
        <f t="shared" si="56"/>
        <v>0</v>
      </c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</row>
    <row r="172" spans="1:73" s="6" customFormat="1" ht="11.25" hidden="1" customHeight="1">
      <c r="A172" s="166" t="s">
        <v>146</v>
      </c>
      <c r="B172" s="167"/>
      <c r="C172" s="100"/>
      <c r="D172" s="101"/>
      <c r="E172" s="102"/>
      <c r="F172" s="103"/>
      <c r="G172" s="101"/>
      <c r="H172" s="102"/>
      <c r="I172" s="104"/>
      <c r="J172" s="101"/>
      <c r="K172" s="100"/>
      <c r="L172" s="77">
        <f t="shared" si="52"/>
        <v>0</v>
      </c>
      <c r="M172" s="77">
        <f t="shared" si="55"/>
        <v>0</v>
      </c>
      <c r="N172" s="77">
        <f t="shared" si="53"/>
        <v>0</v>
      </c>
      <c r="O172" s="77">
        <f t="shared" si="57"/>
        <v>0</v>
      </c>
      <c r="P172" s="97"/>
      <c r="Q172" s="97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97"/>
      <c r="AE172" s="78">
        <f t="shared" si="56"/>
        <v>0</v>
      </c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</row>
    <row r="173" spans="1:73" s="6" customFormat="1" ht="11.25" hidden="1" customHeight="1">
      <c r="A173" s="166" t="s">
        <v>147</v>
      </c>
      <c r="B173" s="167"/>
      <c r="C173" s="100"/>
      <c r="D173" s="101"/>
      <c r="E173" s="102"/>
      <c r="F173" s="103"/>
      <c r="G173" s="101"/>
      <c r="H173" s="102"/>
      <c r="I173" s="104"/>
      <c r="J173" s="101"/>
      <c r="K173" s="100"/>
      <c r="L173" s="77">
        <f t="shared" si="52"/>
        <v>0</v>
      </c>
      <c r="M173" s="77">
        <f t="shared" si="55"/>
        <v>0</v>
      </c>
      <c r="N173" s="77">
        <f t="shared" si="53"/>
        <v>0</v>
      </c>
      <c r="O173" s="77">
        <f t="shared" si="57"/>
        <v>0</v>
      </c>
      <c r="P173" s="97"/>
      <c r="Q173" s="97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97"/>
      <c r="AE173" s="78">
        <f t="shared" si="56"/>
        <v>0</v>
      </c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</row>
    <row r="174" spans="1:73" s="6" customFormat="1" ht="11.25" hidden="1" customHeight="1">
      <c r="A174" s="166" t="s">
        <v>148</v>
      </c>
      <c r="B174" s="167"/>
      <c r="C174" s="100"/>
      <c r="D174" s="101"/>
      <c r="E174" s="102"/>
      <c r="F174" s="103"/>
      <c r="G174" s="101"/>
      <c r="H174" s="102"/>
      <c r="I174" s="104"/>
      <c r="J174" s="101"/>
      <c r="K174" s="100"/>
      <c r="L174" s="77">
        <f t="shared" si="52"/>
        <v>0</v>
      </c>
      <c r="M174" s="77">
        <f t="shared" si="55"/>
        <v>0</v>
      </c>
      <c r="N174" s="77">
        <f t="shared" si="53"/>
        <v>0</v>
      </c>
      <c r="O174" s="77">
        <f t="shared" si="57"/>
        <v>0</v>
      </c>
      <c r="P174" s="97"/>
      <c r="Q174" s="97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97"/>
      <c r="AE174" s="78">
        <f t="shared" si="56"/>
        <v>0</v>
      </c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</row>
    <row r="175" spans="1:73" s="6" customFormat="1" ht="11.25" hidden="1" customHeight="1">
      <c r="A175" s="166" t="s">
        <v>149</v>
      </c>
      <c r="B175" s="167"/>
      <c r="C175" s="100"/>
      <c r="D175" s="101"/>
      <c r="E175" s="102"/>
      <c r="F175" s="103"/>
      <c r="G175" s="101"/>
      <c r="H175" s="102"/>
      <c r="I175" s="104"/>
      <c r="J175" s="101"/>
      <c r="K175" s="100"/>
      <c r="L175" s="77">
        <f t="shared" si="52"/>
        <v>0</v>
      </c>
      <c r="M175" s="77">
        <f t="shared" si="55"/>
        <v>0</v>
      </c>
      <c r="N175" s="77">
        <f t="shared" si="53"/>
        <v>0</v>
      </c>
      <c r="O175" s="77">
        <f t="shared" si="57"/>
        <v>0</v>
      </c>
      <c r="P175" s="97"/>
      <c r="Q175" s="97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97"/>
      <c r="AE175" s="78">
        <f t="shared" si="56"/>
        <v>0</v>
      </c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</row>
    <row r="176" spans="1:73" s="6" customFormat="1" ht="11.25" hidden="1" customHeight="1">
      <c r="A176" s="166" t="s">
        <v>150</v>
      </c>
      <c r="B176" s="167"/>
      <c r="C176" s="100"/>
      <c r="D176" s="101"/>
      <c r="E176" s="102"/>
      <c r="F176" s="103"/>
      <c r="G176" s="101"/>
      <c r="H176" s="102"/>
      <c r="I176" s="104"/>
      <c r="J176" s="101"/>
      <c r="K176" s="100"/>
      <c r="L176" s="77">
        <f t="shared" si="52"/>
        <v>0</v>
      </c>
      <c r="M176" s="77">
        <f t="shared" si="55"/>
        <v>0</v>
      </c>
      <c r="N176" s="77">
        <f t="shared" si="53"/>
        <v>0</v>
      </c>
      <c r="O176" s="77">
        <f t="shared" si="57"/>
        <v>0</v>
      </c>
      <c r="P176" s="97"/>
      <c r="Q176" s="97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97"/>
      <c r="AE176" s="78">
        <f t="shared" si="56"/>
        <v>0</v>
      </c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</row>
    <row r="177" spans="1:73" s="6" customFormat="1" ht="11.25" hidden="1" customHeight="1">
      <c r="A177" s="166" t="s">
        <v>151</v>
      </c>
      <c r="B177" s="167"/>
      <c r="C177" s="100"/>
      <c r="D177" s="101"/>
      <c r="E177" s="102"/>
      <c r="F177" s="103"/>
      <c r="G177" s="101"/>
      <c r="H177" s="102"/>
      <c r="I177" s="104"/>
      <c r="J177" s="101"/>
      <c r="K177" s="100"/>
      <c r="L177" s="77">
        <f t="shared" si="52"/>
        <v>0</v>
      </c>
      <c r="M177" s="77">
        <f t="shared" si="55"/>
        <v>0</v>
      </c>
      <c r="N177" s="77">
        <f t="shared" si="53"/>
        <v>0</v>
      </c>
      <c r="O177" s="77">
        <f t="shared" si="57"/>
        <v>0</v>
      </c>
      <c r="P177" s="97"/>
      <c r="Q177" s="97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97"/>
      <c r="AE177" s="78">
        <f t="shared" si="56"/>
        <v>0</v>
      </c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</row>
    <row r="178" spans="1:73" s="6" customFormat="1" ht="11.25" hidden="1" customHeight="1">
      <c r="A178" s="166" t="s">
        <v>152</v>
      </c>
      <c r="B178" s="167"/>
      <c r="C178" s="100"/>
      <c r="D178" s="101"/>
      <c r="E178" s="102"/>
      <c r="F178" s="103"/>
      <c r="G178" s="101"/>
      <c r="H178" s="102"/>
      <c r="I178" s="104"/>
      <c r="J178" s="101"/>
      <c r="K178" s="100"/>
      <c r="L178" s="77">
        <f t="shared" si="52"/>
        <v>0</v>
      </c>
      <c r="M178" s="77">
        <f t="shared" si="55"/>
        <v>0</v>
      </c>
      <c r="N178" s="77">
        <f t="shared" si="53"/>
        <v>0</v>
      </c>
      <c r="O178" s="77">
        <f t="shared" si="57"/>
        <v>0</v>
      </c>
      <c r="P178" s="97"/>
      <c r="Q178" s="97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97"/>
      <c r="AE178" s="78">
        <f t="shared" si="56"/>
        <v>0</v>
      </c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</row>
    <row r="179" spans="1:73" s="6" customFormat="1" ht="11.25" hidden="1" customHeight="1">
      <c r="A179" s="166" t="s">
        <v>153</v>
      </c>
      <c r="B179" s="167"/>
      <c r="C179" s="100"/>
      <c r="D179" s="101"/>
      <c r="E179" s="102"/>
      <c r="F179" s="103"/>
      <c r="G179" s="101"/>
      <c r="H179" s="102"/>
      <c r="I179" s="104"/>
      <c r="J179" s="101"/>
      <c r="K179" s="100"/>
      <c r="L179" s="77">
        <f t="shared" si="52"/>
        <v>0</v>
      </c>
      <c r="M179" s="77">
        <f t="shared" si="55"/>
        <v>0</v>
      </c>
      <c r="N179" s="77">
        <f t="shared" si="53"/>
        <v>0</v>
      </c>
      <c r="O179" s="77">
        <f t="shared" si="57"/>
        <v>0</v>
      </c>
      <c r="P179" s="97"/>
      <c r="Q179" s="97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97"/>
      <c r="AE179" s="78">
        <f t="shared" si="56"/>
        <v>0</v>
      </c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</row>
    <row r="180" spans="1:73" s="6" customFormat="1" ht="11.25" hidden="1" customHeight="1">
      <c r="A180" s="166" t="s">
        <v>154</v>
      </c>
      <c r="B180" s="167"/>
      <c r="C180" s="100"/>
      <c r="D180" s="101"/>
      <c r="E180" s="102"/>
      <c r="F180" s="103"/>
      <c r="G180" s="101"/>
      <c r="H180" s="102"/>
      <c r="I180" s="104"/>
      <c r="J180" s="101"/>
      <c r="K180" s="100"/>
      <c r="L180" s="77">
        <f t="shared" si="52"/>
        <v>0</v>
      </c>
      <c r="M180" s="77">
        <f t="shared" si="55"/>
        <v>0</v>
      </c>
      <c r="N180" s="77">
        <f t="shared" si="53"/>
        <v>0</v>
      </c>
      <c r="O180" s="77">
        <f t="shared" si="57"/>
        <v>0</v>
      </c>
      <c r="P180" s="97"/>
      <c r="Q180" s="97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97"/>
      <c r="AE180" s="78">
        <f t="shared" si="56"/>
        <v>0</v>
      </c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</row>
    <row r="181" spans="1:73" s="6" customFormat="1" ht="11.25" hidden="1" customHeight="1">
      <c r="A181" s="166" t="s">
        <v>155</v>
      </c>
      <c r="B181" s="167"/>
      <c r="C181" s="100"/>
      <c r="D181" s="101"/>
      <c r="E181" s="102"/>
      <c r="F181" s="103"/>
      <c r="G181" s="101"/>
      <c r="H181" s="102"/>
      <c r="I181" s="104"/>
      <c r="J181" s="101"/>
      <c r="K181" s="100"/>
      <c r="L181" s="77">
        <f t="shared" si="52"/>
        <v>0</v>
      </c>
      <c r="M181" s="77">
        <f t="shared" si="55"/>
        <v>0</v>
      </c>
      <c r="N181" s="77">
        <f t="shared" si="53"/>
        <v>0</v>
      </c>
      <c r="O181" s="77">
        <f t="shared" si="57"/>
        <v>0</v>
      </c>
      <c r="P181" s="97"/>
      <c r="Q181" s="97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97"/>
      <c r="AE181" s="78">
        <f t="shared" si="56"/>
        <v>0</v>
      </c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</row>
    <row r="182" spans="1:73" s="6" customFormat="1" ht="11.25" hidden="1" customHeight="1">
      <c r="A182" s="166" t="s">
        <v>156</v>
      </c>
      <c r="B182" s="167"/>
      <c r="C182" s="100"/>
      <c r="D182" s="101"/>
      <c r="E182" s="102"/>
      <c r="F182" s="103"/>
      <c r="G182" s="101"/>
      <c r="H182" s="102"/>
      <c r="I182" s="104"/>
      <c r="J182" s="101"/>
      <c r="K182" s="100"/>
      <c r="L182" s="77">
        <f t="shared" si="52"/>
        <v>0</v>
      </c>
      <c r="M182" s="77">
        <f t="shared" si="55"/>
        <v>0</v>
      </c>
      <c r="N182" s="77">
        <f t="shared" si="53"/>
        <v>0</v>
      </c>
      <c r="O182" s="77">
        <f t="shared" si="57"/>
        <v>0</v>
      </c>
      <c r="P182" s="97"/>
      <c r="Q182" s="97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97"/>
      <c r="AE182" s="78">
        <f t="shared" si="56"/>
        <v>0</v>
      </c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</row>
    <row r="183" spans="1:73" s="6" customFormat="1" ht="11.25" hidden="1" customHeight="1">
      <c r="A183" s="166" t="s">
        <v>157</v>
      </c>
      <c r="B183" s="167"/>
      <c r="C183" s="100"/>
      <c r="D183" s="101"/>
      <c r="E183" s="102"/>
      <c r="F183" s="103"/>
      <c r="G183" s="101"/>
      <c r="H183" s="102"/>
      <c r="I183" s="104"/>
      <c r="J183" s="101"/>
      <c r="K183" s="100"/>
      <c r="L183" s="77">
        <f t="shared" si="52"/>
        <v>0</v>
      </c>
      <c r="M183" s="77">
        <f t="shared" si="55"/>
        <v>0</v>
      </c>
      <c r="N183" s="77">
        <f t="shared" si="53"/>
        <v>0</v>
      </c>
      <c r="O183" s="77">
        <f t="shared" si="57"/>
        <v>0</v>
      </c>
      <c r="P183" s="97"/>
      <c r="Q183" s="97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97"/>
      <c r="AE183" s="78">
        <f t="shared" si="56"/>
        <v>0</v>
      </c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</row>
    <row r="184" spans="1:73" s="6" customFormat="1" ht="11.25" hidden="1" customHeight="1">
      <c r="A184" s="166" t="s">
        <v>158</v>
      </c>
      <c r="B184" s="167"/>
      <c r="C184" s="100"/>
      <c r="D184" s="101"/>
      <c r="E184" s="102"/>
      <c r="F184" s="103"/>
      <c r="G184" s="101"/>
      <c r="H184" s="102"/>
      <c r="I184" s="104"/>
      <c r="J184" s="101"/>
      <c r="K184" s="100"/>
      <c r="L184" s="77">
        <f t="shared" si="52"/>
        <v>0</v>
      </c>
      <c r="M184" s="77">
        <f t="shared" si="55"/>
        <v>0</v>
      </c>
      <c r="N184" s="77">
        <f t="shared" si="53"/>
        <v>0</v>
      </c>
      <c r="O184" s="77">
        <f t="shared" si="57"/>
        <v>0</v>
      </c>
      <c r="P184" s="97"/>
      <c r="Q184" s="97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97"/>
      <c r="AE184" s="78">
        <f t="shared" si="56"/>
        <v>0</v>
      </c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</row>
    <row r="185" spans="1:73" s="6" customFormat="1" ht="11.25" hidden="1" customHeight="1">
      <c r="A185" s="166" t="s">
        <v>159</v>
      </c>
      <c r="B185" s="167"/>
      <c r="C185" s="100"/>
      <c r="D185" s="101"/>
      <c r="E185" s="102"/>
      <c r="F185" s="103"/>
      <c r="G185" s="101"/>
      <c r="H185" s="102"/>
      <c r="I185" s="104"/>
      <c r="J185" s="101"/>
      <c r="K185" s="100"/>
      <c r="L185" s="77">
        <f t="shared" si="52"/>
        <v>0</v>
      </c>
      <c r="M185" s="77">
        <f t="shared" si="55"/>
        <v>0</v>
      </c>
      <c r="N185" s="77">
        <f t="shared" si="53"/>
        <v>0</v>
      </c>
      <c r="O185" s="77">
        <f t="shared" si="57"/>
        <v>0</v>
      </c>
      <c r="P185" s="97"/>
      <c r="Q185" s="97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97"/>
      <c r="AE185" s="78">
        <f t="shared" si="56"/>
        <v>0</v>
      </c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</row>
    <row r="186" spans="1:73" s="7" customFormat="1" ht="16.5" customHeight="1">
      <c r="A186" s="165" t="s">
        <v>34</v>
      </c>
      <c r="B186" s="165" t="s">
        <v>394</v>
      </c>
      <c r="C186" s="254"/>
      <c r="D186" s="317">
        <v>4</v>
      </c>
      <c r="E186" s="253"/>
      <c r="F186" s="103"/>
      <c r="G186" s="101"/>
      <c r="H186" s="102"/>
      <c r="I186" s="103"/>
      <c r="J186" s="101"/>
      <c r="K186" s="101"/>
      <c r="L186" s="77">
        <f t="shared" si="52"/>
        <v>58</v>
      </c>
      <c r="M186" s="77"/>
      <c r="N186" s="77">
        <f t="shared" ref="N186:N187" si="58">SUM(R186:AC186)</f>
        <v>58</v>
      </c>
      <c r="O186" s="77"/>
      <c r="P186" s="77">
        <f t="shared" ref="P186" si="59">SUM(T186:AE186)</f>
        <v>58</v>
      </c>
      <c r="Q186" s="251"/>
      <c r="R186" s="251"/>
      <c r="S186" s="251"/>
      <c r="T186" s="251">
        <v>34</v>
      </c>
      <c r="U186" s="316">
        <v>24</v>
      </c>
      <c r="V186" s="251"/>
      <c r="W186" s="251"/>
      <c r="X186" s="251"/>
      <c r="Y186" s="251"/>
      <c r="Z186" s="251"/>
      <c r="AA186" s="23"/>
      <c r="AB186" s="23"/>
      <c r="AC186" s="23"/>
      <c r="AD186" s="117"/>
      <c r="AE186" s="78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</row>
    <row r="187" spans="1:73" s="8" customFormat="1" ht="16.5" customHeight="1">
      <c r="A187" s="165" t="s">
        <v>35</v>
      </c>
      <c r="B187" s="165" t="s">
        <v>393</v>
      </c>
      <c r="C187" s="218"/>
      <c r="D187" s="252"/>
      <c r="E187" s="253"/>
      <c r="F187" s="254"/>
      <c r="G187" s="310">
        <v>4</v>
      </c>
      <c r="H187" s="253"/>
      <c r="I187" s="254"/>
      <c r="J187" s="252"/>
      <c r="K187" s="252"/>
      <c r="L187" s="77">
        <f t="shared" si="52"/>
        <v>64</v>
      </c>
      <c r="M187" s="77"/>
      <c r="N187" s="77">
        <f t="shared" si="58"/>
        <v>64</v>
      </c>
      <c r="O187" s="77"/>
      <c r="P187" s="77">
        <f t="shared" ref="P187" si="60">SUM(T187:AE187)</f>
        <v>64</v>
      </c>
      <c r="Q187" s="251"/>
      <c r="R187" s="251"/>
      <c r="S187" s="251"/>
      <c r="T187" s="251"/>
      <c r="U187" s="316">
        <v>64</v>
      </c>
      <c r="V187" s="251"/>
      <c r="W187" s="251"/>
      <c r="X187" s="251"/>
      <c r="Y187" s="251"/>
      <c r="Z187" s="251"/>
      <c r="AA187" s="23"/>
      <c r="AB187" s="23"/>
      <c r="AC187" s="23"/>
      <c r="AD187" s="117"/>
      <c r="AE187" s="78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</row>
    <row r="188" spans="1:73" s="8" customFormat="1" ht="15.75" customHeight="1">
      <c r="A188" s="165"/>
      <c r="B188" s="165" t="s">
        <v>464</v>
      </c>
      <c r="C188" s="101"/>
      <c r="D188" s="101"/>
      <c r="E188" s="102"/>
      <c r="F188" s="103"/>
      <c r="G188" s="101"/>
      <c r="H188" s="102"/>
      <c r="I188" s="103"/>
      <c r="J188" s="101">
        <v>4</v>
      </c>
      <c r="K188" s="101"/>
      <c r="L188" s="77"/>
      <c r="M188" s="77"/>
      <c r="N188" s="77"/>
      <c r="O188" s="77"/>
      <c r="P188" s="221"/>
      <c r="Q188" s="244"/>
      <c r="R188" s="221"/>
      <c r="S188" s="221"/>
      <c r="T188" s="221"/>
      <c r="U188" s="221"/>
      <c r="V188" s="221"/>
      <c r="W188" s="227"/>
      <c r="X188" s="227"/>
      <c r="Y188" s="227"/>
      <c r="Z188" s="221"/>
      <c r="AA188" s="221"/>
      <c r="AB188" s="221"/>
      <c r="AC188" s="221"/>
      <c r="AD188" s="117"/>
      <c r="AE188" s="78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</row>
    <row r="189" spans="1:73" s="8" customFormat="1" ht="37.5" customHeight="1">
      <c r="A189" s="181" t="s">
        <v>36</v>
      </c>
      <c r="B189" s="170" t="s">
        <v>333</v>
      </c>
      <c r="C189" s="356">
        <f>COUNTIF(C190:E216,1)+COUNTIF(C190:E216,2)+COUNTIF(C190:E216,3)+COUNTIF(C190:E216,4)+COUNTIF(C190:E216,5)+COUNTIF(C190:E216,6)+COUNTIF(C190:E216,7)+COUNTIF(C190:E216,8)</f>
        <v>1</v>
      </c>
      <c r="D189" s="356"/>
      <c r="E189" s="357"/>
      <c r="F189" s="358">
        <f>COUNTIF(F190:H216,1)+COUNTIF(F190:H216,2)+COUNTIF(F190:H216,3)+COUNTIF(F190:H216,4)+COUNTIF(F190:H216,5)+COUNTIF(F190:H216,6)+COUNTIF(F190:H216,7)+COUNTIF(F190:H216,8)</f>
        <v>2</v>
      </c>
      <c r="G189" s="356"/>
      <c r="H189" s="357"/>
      <c r="I189" s="358">
        <f>COUNTIF(I190:K216,1)+COUNTIF(I190:K216,2)+COUNTIF(I190:K216,3)+COUNTIF(I190:K216,4)+COUNTIF(I190:K216,5)+COUNTIF(I190:K216,6)+COUNTIF(I190:K216,7)+COUNTIF(I190:K216,8)</f>
        <v>2</v>
      </c>
      <c r="J189" s="356"/>
      <c r="K189" s="356"/>
      <c r="L189" s="85">
        <f t="shared" ref="L189:S189" si="61">SUM(L190:L214)</f>
        <v>1058</v>
      </c>
      <c r="M189" s="85">
        <f t="shared" si="61"/>
        <v>353</v>
      </c>
      <c r="N189" s="209">
        <f t="shared" si="61"/>
        <v>705</v>
      </c>
      <c r="O189" s="209">
        <f t="shared" si="61"/>
        <v>352</v>
      </c>
      <c r="P189" s="209">
        <f t="shared" si="61"/>
        <v>343</v>
      </c>
      <c r="Q189" s="246">
        <f t="shared" si="61"/>
        <v>10</v>
      </c>
      <c r="R189" s="255">
        <f t="shared" si="61"/>
        <v>0</v>
      </c>
      <c r="S189" s="255">
        <f t="shared" si="61"/>
        <v>0</v>
      </c>
      <c r="T189" s="86">
        <f>SUM(T190:T214)</f>
        <v>85</v>
      </c>
      <c r="U189" s="255">
        <f t="shared" ref="U189:X189" si="62">SUM(U190:U214)</f>
        <v>192</v>
      </c>
      <c r="V189" s="255">
        <f t="shared" si="62"/>
        <v>0</v>
      </c>
      <c r="W189" s="255">
        <f t="shared" si="62"/>
        <v>208</v>
      </c>
      <c r="X189" s="255">
        <f t="shared" si="62"/>
        <v>0</v>
      </c>
      <c r="Y189" s="228">
        <f t="shared" ref="Y189:AC189" si="63">SUM(Y190:Y214)</f>
        <v>220</v>
      </c>
      <c r="Z189" s="86">
        <f t="shared" ref="Z189" si="64">SUM(Z190:Z216)</f>
        <v>36</v>
      </c>
      <c r="AA189" s="255">
        <f t="shared" si="63"/>
        <v>0</v>
      </c>
      <c r="AB189" s="255">
        <f t="shared" si="63"/>
        <v>0</v>
      </c>
      <c r="AC189" s="255">
        <f t="shared" si="63"/>
        <v>0</v>
      </c>
      <c r="AD189" s="159">
        <v>440</v>
      </c>
      <c r="AE189" s="96">
        <f>N189-AD189</f>
        <v>265</v>
      </c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</row>
    <row r="190" spans="1:73" s="8" customFormat="1" ht="33.75" customHeight="1">
      <c r="A190" s="166" t="s">
        <v>458</v>
      </c>
      <c r="B190" s="167" t="s">
        <v>408</v>
      </c>
      <c r="C190" s="24"/>
      <c r="D190" s="25"/>
      <c r="E190" s="26"/>
      <c r="F190" s="27"/>
      <c r="G190" s="25">
        <v>3</v>
      </c>
      <c r="H190" s="26"/>
      <c r="I190" s="27"/>
      <c r="J190" s="25">
        <v>5</v>
      </c>
      <c r="K190" s="28">
        <v>6</v>
      </c>
      <c r="L190" s="77">
        <f t="shared" ref="L190:L216" si="65">M190+N190</f>
        <v>1058</v>
      </c>
      <c r="M190" s="77">
        <v>353</v>
      </c>
      <c r="N190" s="77">
        <f t="shared" ref="N190:N216" si="66">SUM(R190:AC190)</f>
        <v>705</v>
      </c>
      <c r="O190" s="77">
        <f>N190-P190-Q190</f>
        <v>352</v>
      </c>
      <c r="P190" s="97">
        <v>343</v>
      </c>
      <c r="Q190" s="97">
        <v>10</v>
      </c>
      <c r="R190" s="23"/>
      <c r="S190" s="23"/>
      <c r="T190" s="23">
        <v>85</v>
      </c>
      <c r="U190" s="23">
        <v>192</v>
      </c>
      <c r="V190" s="23"/>
      <c r="W190" s="227">
        <v>208</v>
      </c>
      <c r="X190" s="227"/>
      <c r="Y190" s="227">
        <v>220</v>
      </c>
      <c r="Z190" s="23"/>
      <c r="AA190" s="233"/>
      <c r="AB190" s="233"/>
      <c r="AC190" s="233"/>
      <c r="AD190" s="117"/>
      <c r="AE190" s="78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</row>
    <row r="191" spans="1:73" s="270" customFormat="1" ht="12" hidden="1" customHeight="1">
      <c r="A191" s="259"/>
      <c r="B191" s="260"/>
      <c r="C191" s="271"/>
      <c r="D191" s="272"/>
      <c r="E191" s="273"/>
      <c r="F191" s="274"/>
      <c r="G191" s="272"/>
      <c r="H191" s="273"/>
      <c r="I191" s="275"/>
      <c r="J191" s="272"/>
      <c r="K191" s="271"/>
      <c r="L191" s="265">
        <f t="shared" si="65"/>
        <v>0</v>
      </c>
      <c r="M191" s="265">
        <f t="shared" ref="M191:M214" si="67">N191/2</f>
        <v>0</v>
      </c>
      <c r="N191" s="265">
        <f t="shared" si="66"/>
        <v>0</v>
      </c>
      <c r="O191" s="265">
        <f t="shared" ref="O191:O192" si="68">N191-P191-Q191</f>
        <v>0</v>
      </c>
      <c r="P191" s="266"/>
      <c r="Q191" s="266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6"/>
      <c r="AE191" s="268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  <c r="AP191" s="269"/>
      <c r="AQ191" s="269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</row>
    <row r="192" spans="1:73" s="270" customFormat="1" ht="24.75" hidden="1" customHeight="1">
      <c r="A192" s="259"/>
      <c r="B192" s="260"/>
      <c r="C192" s="276"/>
      <c r="D192" s="277"/>
      <c r="E192" s="278"/>
      <c r="F192" s="279"/>
      <c r="G192" s="277"/>
      <c r="H192" s="278"/>
      <c r="I192" s="280"/>
      <c r="J192" s="277"/>
      <c r="K192" s="276"/>
      <c r="L192" s="265">
        <f t="shared" si="65"/>
        <v>0</v>
      </c>
      <c r="M192" s="265">
        <f t="shared" si="67"/>
        <v>0</v>
      </c>
      <c r="N192" s="265">
        <f t="shared" si="66"/>
        <v>0</v>
      </c>
      <c r="O192" s="265">
        <f t="shared" si="68"/>
        <v>0</v>
      </c>
      <c r="P192" s="266"/>
      <c r="Q192" s="266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6"/>
      <c r="AE192" s="268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</row>
    <row r="193" spans="1:73" s="8" customFormat="1" ht="57" hidden="1" customHeight="1">
      <c r="A193" s="166" t="s">
        <v>160</v>
      </c>
      <c r="B193" s="167"/>
      <c r="C193" s="100"/>
      <c r="D193" s="101"/>
      <c r="E193" s="102"/>
      <c r="F193" s="103"/>
      <c r="G193" s="101"/>
      <c r="H193" s="102"/>
      <c r="I193" s="104"/>
      <c r="J193" s="101"/>
      <c r="K193" s="100"/>
      <c r="L193" s="77">
        <f t="shared" si="65"/>
        <v>0</v>
      </c>
      <c r="M193" s="77">
        <f t="shared" si="67"/>
        <v>0</v>
      </c>
      <c r="N193" s="77">
        <f t="shared" si="66"/>
        <v>0</v>
      </c>
      <c r="O193" s="77">
        <f t="shared" ref="O193:O214" si="69">N193-P193</f>
        <v>0</v>
      </c>
      <c r="P193" s="97"/>
      <c r="Q193" s="97"/>
      <c r="R193" s="23"/>
      <c r="S193" s="23"/>
      <c r="T193" s="23"/>
      <c r="U193" s="23"/>
      <c r="V193" s="23"/>
      <c r="W193" s="227"/>
      <c r="X193" s="227"/>
      <c r="Y193" s="227"/>
      <c r="Z193" s="23"/>
      <c r="AA193" s="23"/>
      <c r="AB193" s="23"/>
      <c r="AC193" s="23"/>
      <c r="AD193" s="97"/>
      <c r="AE193" s="78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</row>
    <row r="194" spans="1:73" s="8" customFormat="1" ht="47.25" hidden="1" customHeight="1">
      <c r="A194" s="166" t="s">
        <v>161</v>
      </c>
      <c r="B194" s="167"/>
      <c r="C194" s="100"/>
      <c r="D194" s="101"/>
      <c r="E194" s="102"/>
      <c r="F194" s="103"/>
      <c r="G194" s="101"/>
      <c r="H194" s="102"/>
      <c r="I194" s="104"/>
      <c r="J194" s="101"/>
      <c r="K194" s="100"/>
      <c r="L194" s="77">
        <f t="shared" si="65"/>
        <v>0</v>
      </c>
      <c r="M194" s="77">
        <f t="shared" si="67"/>
        <v>0</v>
      </c>
      <c r="N194" s="77">
        <f t="shared" si="66"/>
        <v>0</v>
      </c>
      <c r="O194" s="77">
        <f t="shared" si="69"/>
        <v>0</v>
      </c>
      <c r="P194" s="97"/>
      <c r="Q194" s="97"/>
      <c r="R194" s="23"/>
      <c r="S194" s="23"/>
      <c r="T194" s="23"/>
      <c r="U194" s="23"/>
      <c r="V194" s="23"/>
      <c r="W194" s="227"/>
      <c r="X194" s="227"/>
      <c r="Y194" s="227"/>
      <c r="Z194" s="23"/>
      <c r="AA194" s="23"/>
      <c r="AB194" s="23"/>
      <c r="AC194" s="23"/>
      <c r="AD194" s="97"/>
      <c r="AE194" s="78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</row>
    <row r="195" spans="1:73" s="8" customFormat="1" ht="57.75" hidden="1" customHeight="1">
      <c r="A195" s="166" t="s">
        <v>162</v>
      </c>
      <c r="B195" s="167"/>
      <c r="C195" s="100"/>
      <c r="D195" s="101"/>
      <c r="E195" s="102"/>
      <c r="F195" s="103"/>
      <c r="G195" s="101"/>
      <c r="H195" s="102"/>
      <c r="I195" s="104"/>
      <c r="J195" s="101"/>
      <c r="K195" s="100"/>
      <c r="L195" s="77">
        <f t="shared" si="65"/>
        <v>0</v>
      </c>
      <c r="M195" s="77">
        <f t="shared" si="67"/>
        <v>0</v>
      </c>
      <c r="N195" s="77">
        <f t="shared" si="66"/>
        <v>0</v>
      </c>
      <c r="O195" s="77">
        <f t="shared" si="69"/>
        <v>0</v>
      </c>
      <c r="P195" s="97"/>
      <c r="Q195" s="97"/>
      <c r="R195" s="23"/>
      <c r="S195" s="23"/>
      <c r="T195" s="23"/>
      <c r="U195" s="23"/>
      <c r="V195" s="23"/>
      <c r="W195" s="227"/>
      <c r="X195" s="227"/>
      <c r="Y195" s="227"/>
      <c r="Z195" s="23"/>
      <c r="AA195" s="23"/>
      <c r="AB195" s="23"/>
      <c r="AC195" s="23"/>
      <c r="AD195" s="97"/>
      <c r="AE195" s="78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</row>
    <row r="196" spans="1:73" s="8" customFormat="1" ht="11.25" hidden="1" customHeight="1">
      <c r="A196" s="166" t="s">
        <v>163</v>
      </c>
      <c r="B196" s="167"/>
      <c r="C196" s="100"/>
      <c r="D196" s="101"/>
      <c r="E196" s="102"/>
      <c r="F196" s="103"/>
      <c r="G196" s="101"/>
      <c r="H196" s="102"/>
      <c r="I196" s="104"/>
      <c r="J196" s="101"/>
      <c r="K196" s="100"/>
      <c r="L196" s="77">
        <f t="shared" si="65"/>
        <v>0</v>
      </c>
      <c r="M196" s="77">
        <f t="shared" si="67"/>
        <v>0</v>
      </c>
      <c r="N196" s="77">
        <f t="shared" si="66"/>
        <v>0</v>
      </c>
      <c r="O196" s="77">
        <f t="shared" si="69"/>
        <v>0</v>
      </c>
      <c r="P196" s="97"/>
      <c r="Q196" s="97"/>
      <c r="R196" s="23"/>
      <c r="S196" s="23"/>
      <c r="T196" s="23"/>
      <c r="U196" s="23"/>
      <c r="V196" s="23"/>
      <c r="W196" s="227"/>
      <c r="X196" s="227"/>
      <c r="Y196" s="227"/>
      <c r="Z196" s="23"/>
      <c r="AA196" s="23"/>
      <c r="AB196" s="23"/>
      <c r="AC196" s="23"/>
      <c r="AD196" s="97"/>
      <c r="AE196" s="78">
        <f t="shared" ref="AE196:AE214" si="70">N196-AD196</f>
        <v>0</v>
      </c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</row>
    <row r="197" spans="1:73" s="8" customFormat="1" ht="11.25" hidden="1" customHeight="1">
      <c r="A197" s="166" t="s">
        <v>164</v>
      </c>
      <c r="B197" s="167"/>
      <c r="C197" s="100"/>
      <c r="D197" s="101"/>
      <c r="E197" s="102"/>
      <c r="F197" s="103"/>
      <c r="G197" s="101"/>
      <c r="H197" s="102"/>
      <c r="I197" s="104"/>
      <c r="J197" s="101"/>
      <c r="K197" s="100"/>
      <c r="L197" s="77">
        <f t="shared" si="65"/>
        <v>0</v>
      </c>
      <c r="M197" s="77">
        <f t="shared" si="67"/>
        <v>0</v>
      </c>
      <c r="N197" s="77">
        <f t="shared" si="66"/>
        <v>0</v>
      </c>
      <c r="O197" s="77">
        <f t="shared" si="69"/>
        <v>0</v>
      </c>
      <c r="P197" s="97"/>
      <c r="Q197" s="97"/>
      <c r="R197" s="23"/>
      <c r="S197" s="23"/>
      <c r="T197" s="23"/>
      <c r="U197" s="23"/>
      <c r="V197" s="23"/>
      <c r="W197" s="227"/>
      <c r="X197" s="227"/>
      <c r="Y197" s="227"/>
      <c r="Z197" s="23"/>
      <c r="AA197" s="23"/>
      <c r="AB197" s="23"/>
      <c r="AC197" s="23"/>
      <c r="AD197" s="97"/>
      <c r="AE197" s="78">
        <f t="shared" si="70"/>
        <v>0</v>
      </c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</row>
    <row r="198" spans="1:73" s="8" customFormat="1" ht="11.25" hidden="1" customHeight="1">
      <c r="A198" s="166" t="s">
        <v>165</v>
      </c>
      <c r="B198" s="167"/>
      <c r="C198" s="100"/>
      <c r="D198" s="101"/>
      <c r="E198" s="102"/>
      <c r="F198" s="103"/>
      <c r="G198" s="101"/>
      <c r="H198" s="102"/>
      <c r="I198" s="104"/>
      <c r="J198" s="101"/>
      <c r="K198" s="100"/>
      <c r="L198" s="77">
        <f t="shared" si="65"/>
        <v>0</v>
      </c>
      <c r="M198" s="77">
        <f t="shared" si="67"/>
        <v>0</v>
      </c>
      <c r="N198" s="77">
        <f t="shared" si="66"/>
        <v>0</v>
      </c>
      <c r="O198" s="77">
        <f t="shared" si="69"/>
        <v>0</v>
      </c>
      <c r="P198" s="97"/>
      <c r="Q198" s="97"/>
      <c r="R198" s="23"/>
      <c r="S198" s="23"/>
      <c r="T198" s="23"/>
      <c r="U198" s="23"/>
      <c r="V198" s="23"/>
      <c r="W198" s="227"/>
      <c r="X198" s="227"/>
      <c r="Y198" s="227"/>
      <c r="Z198" s="23"/>
      <c r="AA198" s="23"/>
      <c r="AB198" s="23"/>
      <c r="AC198" s="23"/>
      <c r="AD198" s="97"/>
      <c r="AE198" s="78">
        <f t="shared" si="70"/>
        <v>0</v>
      </c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</row>
    <row r="199" spans="1:73" s="8" customFormat="1" ht="11.25" hidden="1" customHeight="1">
      <c r="A199" s="166" t="s">
        <v>166</v>
      </c>
      <c r="B199" s="167"/>
      <c r="C199" s="100"/>
      <c r="D199" s="101"/>
      <c r="E199" s="102"/>
      <c r="F199" s="103"/>
      <c r="G199" s="101"/>
      <c r="H199" s="102"/>
      <c r="I199" s="104"/>
      <c r="J199" s="101"/>
      <c r="K199" s="100"/>
      <c r="L199" s="77">
        <f t="shared" si="65"/>
        <v>0</v>
      </c>
      <c r="M199" s="77">
        <f t="shared" si="67"/>
        <v>0</v>
      </c>
      <c r="N199" s="77">
        <f t="shared" si="66"/>
        <v>0</v>
      </c>
      <c r="O199" s="77">
        <f t="shared" si="69"/>
        <v>0</v>
      </c>
      <c r="P199" s="97"/>
      <c r="Q199" s="97"/>
      <c r="R199" s="23"/>
      <c r="S199" s="23"/>
      <c r="T199" s="23"/>
      <c r="U199" s="23"/>
      <c r="V199" s="23"/>
      <c r="W199" s="227"/>
      <c r="X199" s="227"/>
      <c r="Y199" s="227"/>
      <c r="Z199" s="23"/>
      <c r="AA199" s="23"/>
      <c r="AB199" s="23"/>
      <c r="AC199" s="23"/>
      <c r="AD199" s="97"/>
      <c r="AE199" s="78">
        <f t="shared" si="70"/>
        <v>0</v>
      </c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</row>
    <row r="200" spans="1:73" s="8" customFormat="1" ht="11.25" hidden="1" customHeight="1">
      <c r="A200" s="166" t="s">
        <v>167</v>
      </c>
      <c r="B200" s="167"/>
      <c r="C200" s="100"/>
      <c r="D200" s="101"/>
      <c r="E200" s="102"/>
      <c r="F200" s="103"/>
      <c r="G200" s="101"/>
      <c r="H200" s="102"/>
      <c r="I200" s="104"/>
      <c r="J200" s="101"/>
      <c r="K200" s="100"/>
      <c r="L200" s="77">
        <f t="shared" si="65"/>
        <v>0</v>
      </c>
      <c r="M200" s="77">
        <f t="shared" si="67"/>
        <v>0</v>
      </c>
      <c r="N200" s="77">
        <f t="shared" si="66"/>
        <v>0</v>
      </c>
      <c r="O200" s="77">
        <f t="shared" si="69"/>
        <v>0</v>
      </c>
      <c r="P200" s="97"/>
      <c r="Q200" s="97"/>
      <c r="R200" s="23"/>
      <c r="S200" s="23"/>
      <c r="T200" s="23"/>
      <c r="U200" s="23"/>
      <c r="V200" s="23"/>
      <c r="W200" s="227"/>
      <c r="X200" s="227"/>
      <c r="Y200" s="227"/>
      <c r="Z200" s="23"/>
      <c r="AA200" s="23"/>
      <c r="AB200" s="23"/>
      <c r="AC200" s="23"/>
      <c r="AD200" s="97"/>
      <c r="AE200" s="78">
        <f t="shared" si="70"/>
        <v>0</v>
      </c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</row>
    <row r="201" spans="1:73" s="8" customFormat="1" ht="11.25" hidden="1" customHeight="1">
      <c r="A201" s="166" t="s">
        <v>168</v>
      </c>
      <c r="B201" s="167"/>
      <c r="C201" s="100"/>
      <c r="D201" s="101"/>
      <c r="E201" s="102"/>
      <c r="F201" s="103"/>
      <c r="G201" s="101"/>
      <c r="H201" s="102"/>
      <c r="I201" s="104"/>
      <c r="J201" s="101"/>
      <c r="K201" s="100"/>
      <c r="L201" s="77">
        <f t="shared" si="65"/>
        <v>0</v>
      </c>
      <c r="M201" s="77">
        <f t="shared" si="67"/>
        <v>0</v>
      </c>
      <c r="N201" s="77">
        <f t="shared" si="66"/>
        <v>0</v>
      </c>
      <c r="O201" s="77">
        <f t="shared" si="69"/>
        <v>0</v>
      </c>
      <c r="P201" s="97"/>
      <c r="Q201" s="97"/>
      <c r="R201" s="23"/>
      <c r="S201" s="23"/>
      <c r="T201" s="23"/>
      <c r="U201" s="23"/>
      <c r="V201" s="23"/>
      <c r="W201" s="227"/>
      <c r="X201" s="227"/>
      <c r="Y201" s="227"/>
      <c r="Z201" s="23"/>
      <c r="AA201" s="23"/>
      <c r="AB201" s="23"/>
      <c r="AC201" s="23"/>
      <c r="AD201" s="97"/>
      <c r="AE201" s="78">
        <f t="shared" si="70"/>
        <v>0</v>
      </c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</row>
    <row r="202" spans="1:73" s="8" customFormat="1" ht="11.25" hidden="1" customHeight="1">
      <c r="A202" s="166" t="s">
        <v>169</v>
      </c>
      <c r="B202" s="167"/>
      <c r="C202" s="100"/>
      <c r="D202" s="101"/>
      <c r="E202" s="102"/>
      <c r="F202" s="103"/>
      <c r="G202" s="101"/>
      <c r="H202" s="102"/>
      <c r="I202" s="104"/>
      <c r="J202" s="101"/>
      <c r="K202" s="100"/>
      <c r="L202" s="77">
        <f t="shared" si="65"/>
        <v>0</v>
      </c>
      <c r="M202" s="77">
        <f t="shared" si="67"/>
        <v>0</v>
      </c>
      <c r="N202" s="77">
        <f t="shared" si="66"/>
        <v>0</v>
      </c>
      <c r="O202" s="77">
        <f t="shared" si="69"/>
        <v>0</v>
      </c>
      <c r="P202" s="97"/>
      <c r="Q202" s="97"/>
      <c r="R202" s="23"/>
      <c r="S202" s="23"/>
      <c r="T202" s="23"/>
      <c r="U202" s="23"/>
      <c r="V202" s="23"/>
      <c r="W202" s="227"/>
      <c r="X202" s="227"/>
      <c r="Y202" s="227"/>
      <c r="Z202" s="23"/>
      <c r="AA202" s="23"/>
      <c r="AB202" s="23"/>
      <c r="AC202" s="23"/>
      <c r="AD202" s="97"/>
      <c r="AE202" s="78">
        <f t="shared" si="70"/>
        <v>0</v>
      </c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</row>
    <row r="203" spans="1:73" s="8" customFormat="1" ht="11.25" hidden="1" customHeight="1">
      <c r="A203" s="166" t="s">
        <v>170</v>
      </c>
      <c r="B203" s="167"/>
      <c r="C203" s="100"/>
      <c r="D203" s="101"/>
      <c r="E203" s="102"/>
      <c r="F203" s="103"/>
      <c r="G203" s="101"/>
      <c r="H203" s="102"/>
      <c r="I203" s="104"/>
      <c r="J203" s="101"/>
      <c r="K203" s="100"/>
      <c r="L203" s="77">
        <f t="shared" si="65"/>
        <v>0</v>
      </c>
      <c r="M203" s="77">
        <f t="shared" si="67"/>
        <v>0</v>
      </c>
      <c r="N203" s="77">
        <f t="shared" si="66"/>
        <v>0</v>
      </c>
      <c r="O203" s="77">
        <f t="shared" si="69"/>
        <v>0</v>
      </c>
      <c r="P203" s="97"/>
      <c r="Q203" s="97"/>
      <c r="R203" s="23"/>
      <c r="S203" s="23"/>
      <c r="T203" s="23"/>
      <c r="U203" s="23"/>
      <c r="V203" s="23"/>
      <c r="W203" s="227"/>
      <c r="X203" s="227"/>
      <c r="Y203" s="227"/>
      <c r="Z203" s="23"/>
      <c r="AA203" s="23"/>
      <c r="AB203" s="23"/>
      <c r="AC203" s="23"/>
      <c r="AD203" s="97"/>
      <c r="AE203" s="78">
        <f t="shared" si="70"/>
        <v>0</v>
      </c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</row>
    <row r="204" spans="1:73" s="8" customFormat="1" ht="11.25" hidden="1" customHeight="1">
      <c r="A204" s="166" t="s">
        <v>171</v>
      </c>
      <c r="B204" s="167"/>
      <c r="C204" s="100"/>
      <c r="D204" s="101"/>
      <c r="E204" s="102"/>
      <c r="F204" s="103"/>
      <c r="G204" s="101"/>
      <c r="H204" s="102"/>
      <c r="I204" s="104"/>
      <c r="J204" s="101"/>
      <c r="K204" s="100"/>
      <c r="L204" s="77">
        <f t="shared" si="65"/>
        <v>0</v>
      </c>
      <c r="M204" s="77">
        <f t="shared" si="67"/>
        <v>0</v>
      </c>
      <c r="N204" s="77">
        <f t="shared" si="66"/>
        <v>0</v>
      </c>
      <c r="O204" s="77">
        <f t="shared" si="69"/>
        <v>0</v>
      </c>
      <c r="P204" s="97"/>
      <c r="Q204" s="97"/>
      <c r="R204" s="23"/>
      <c r="S204" s="23"/>
      <c r="T204" s="23"/>
      <c r="U204" s="23"/>
      <c r="V204" s="23"/>
      <c r="W204" s="227"/>
      <c r="X204" s="227"/>
      <c r="Y204" s="227"/>
      <c r="Z204" s="23"/>
      <c r="AA204" s="23"/>
      <c r="AB204" s="23"/>
      <c r="AC204" s="23"/>
      <c r="AD204" s="97"/>
      <c r="AE204" s="78">
        <f t="shared" si="70"/>
        <v>0</v>
      </c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</row>
    <row r="205" spans="1:73" s="8" customFormat="1" ht="11.25" hidden="1" customHeight="1">
      <c r="A205" s="166" t="s">
        <v>172</v>
      </c>
      <c r="B205" s="167"/>
      <c r="C205" s="100"/>
      <c r="D205" s="101"/>
      <c r="E205" s="102"/>
      <c r="F205" s="103"/>
      <c r="G205" s="101"/>
      <c r="H205" s="102"/>
      <c r="I205" s="104"/>
      <c r="J205" s="101"/>
      <c r="K205" s="100"/>
      <c r="L205" s="77">
        <f t="shared" si="65"/>
        <v>0</v>
      </c>
      <c r="M205" s="77">
        <f t="shared" si="67"/>
        <v>0</v>
      </c>
      <c r="N205" s="77">
        <f t="shared" si="66"/>
        <v>0</v>
      </c>
      <c r="O205" s="77">
        <f t="shared" si="69"/>
        <v>0</v>
      </c>
      <c r="P205" s="97"/>
      <c r="Q205" s="97"/>
      <c r="R205" s="23"/>
      <c r="S205" s="23"/>
      <c r="T205" s="23"/>
      <c r="U205" s="23"/>
      <c r="V205" s="23"/>
      <c r="W205" s="227"/>
      <c r="X205" s="227"/>
      <c r="Y205" s="227"/>
      <c r="Z205" s="23"/>
      <c r="AA205" s="23"/>
      <c r="AB205" s="23"/>
      <c r="AC205" s="23"/>
      <c r="AD205" s="97"/>
      <c r="AE205" s="78">
        <f t="shared" si="70"/>
        <v>0</v>
      </c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</row>
    <row r="206" spans="1:73" s="8" customFormat="1" ht="11.25" hidden="1" customHeight="1">
      <c r="A206" s="166" t="s">
        <v>173</v>
      </c>
      <c r="B206" s="167"/>
      <c r="C206" s="100"/>
      <c r="D206" s="101"/>
      <c r="E206" s="102"/>
      <c r="F206" s="103"/>
      <c r="G206" s="101"/>
      <c r="H206" s="102"/>
      <c r="I206" s="104"/>
      <c r="J206" s="101"/>
      <c r="K206" s="100"/>
      <c r="L206" s="77">
        <f t="shared" si="65"/>
        <v>0</v>
      </c>
      <c r="M206" s="77">
        <f t="shared" si="67"/>
        <v>0</v>
      </c>
      <c r="N206" s="77">
        <f t="shared" si="66"/>
        <v>0</v>
      </c>
      <c r="O206" s="77">
        <f t="shared" si="69"/>
        <v>0</v>
      </c>
      <c r="P206" s="97"/>
      <c r="Q206" s="97"/>
      <c r="R206" s="23"/>
      <c r="S206" s="23"/>
      <c r="T206" s="23"/>
      <c r="U206" s="23"/>
      <c r="V206" s="23"/>
      <c r="W206" s="227"/>
      <c r="X206" s="227"/>
      <c r="Y206" s="227"/>
      <c r="Z206" s="23"/>
      <c r="AA206" s="23"/>
      <c r="AB206" s="23"/>
      <c r="AC206" s="23"/>
      <c r="AD206" s="97"/>
      <c r="AE206" s="78">
        <f t="shared" si="70"/>
        <v>0</v>
      </c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</row>
    <row r="207" spans="1:73" s="8" customFormat="1" ht="11.25" hidden="1" customHeight="1">
      <c r="A207" s="166" t="s">
        <v>174</v>
      </c>
      <c r="B207" s="167"/>
      <c r="C207" s="100"/>
      <c r="D207" s="101"/>
      <c r="E207" s="102"/>
      <c r="F207" s="103"/>
      <c r="G207" s="101"/>
      <c r="H207" s="102"/>
      <c r="I207" s="104"/>
      <c r="J207" s="101"/>
      <c r="K207" s="100"/>
      <c r="L207" s="77">
        <f t="shared" si="65"/>
        <v>0</v>
      </c>
      <c r="M207" s="77">
        <f t="shared" si="67"/>
        <v>0</v>
      </c>
      <c r="N207" s="77">
        <f t="shared" si="66"/>
        <v>0</v>
      </c>
      <c r="O207" s="77">
        <f t="shared" si="69"/>
        <v>0</v>
      </c>
      <c r="P207" s="97"/>
      <c r="Q207" s="97"/>
      <c r="R207" s="23"/>
      <c r="S207" s="23"/>
      <c r="T207" s="23"/>
      <c r="U207" s="23"/>
      <c r="V207" s="23"/>
      <c r="W207" s="227"/>
      <c r="X207" s="227"/>
      <c r="Y207" s="227"/>
      <c r="Z207" s="23"/>
      <c r="AA207" s="23"/>
      <c r="AB207" s="23"/>
      <c r="AC207" s="23"/>
      <c r="AD207" s="97"/>
      <c r="AE207" s="78">
        <f t="shared" si="70"/>
        <v>0</v>
      </c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</row>
    <row r="208" spans="1:73" s="8" customFormat="1" ht="11.25" hidden="1" customHeight="1">
      <c r="A208" s="166" t="s">
        <v>175</v>
      </c>
      <c r="B208" s="167"/>
      <c r="C208" s="100"/>
      <c r="D208" s="101"/>
      <c r="E208" s="102"/>
      <c r="F208" s="103"/>
      <c r="G208" s="101"/>
      <c r="H208" s="102"/>
      <c r="I208" s="104"/>
      <c r="J208" s="101"/>
      <c r="K208" s="100"/>
      <c r="L208" s="77">
        <f t="shared" si="65"/>
        <v>0</v>
      </c>
      <c r="M208" s="77">
        <f t="shared" si="67"/>
        <v>0</v>
      </c>
      <c r="N208" s="77">
        <f t="shared" si="66"/>
        <v>0</v>
      </c>
      <c r="O208" s="77">
        <f t="shared" si="69"/>
        <v>0</v>
      </c>
      <c r="P208" s="97"/>
      <c r="Q208" s="97"/>
      <c r="R208" s="23"/>
      <c r="S208" s="23"/>
      <c r="T208" s="23"/>
      <c r="U208" s="23"/>
      <c r="V208" s="23"/>
      <c r="W208" s="227"/>
      <c r="X208" s="227"/>
      <c r="Y208" s="227"/>
      <c r="Z208" s="23"/>
      <c r="AA208" s="23"/>
      <c r="AB208" s="23"/>
      <c r="AC208" s="23"/>
      <c r="AD208" s="97"/>
      <c r="AE208" s="78">
        <f t="shared" si="70"/>
        <v>0</v>
      </c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</row>
    <row r="209" spans="1:73" s="8" customFormat="1" ht="11.25" hidden="1" customHeight="1">
      <c r="A209" s="166" t="s">
        <v>176</v>
      </c>
      <c r="B209" s="167"/>
      <c r="C209" s="100"/>
      <c r="D209" s="101"/>
      <c r="E209" s="102"/>
      <c r="F209" s="103"/>
      <c r="G209" s="101"/>
      <c r="H209" s="102"/>
      <c r="I209" s="104"/>
      <c r="J209" s="101"/>
      <c r="K209" s="100"/>
      <c r="L209" s="77">
        <f t="shared" si="65"/>
        <v>0</v>
      </c>
      <c r="M209" s="77">
        <f t="shared" si="67"/>
        <v>0</v>
      </c>
      <c r="N209" s="77">
        <f t="shared" si="66"/>
        <v>0</v>
      </c>
      <c r="O209" s="77">
        <f t="shared" si="69"/>
        <v>0</v>
      </c>
      <c r="P209" s="97"/>
      <c r="Q209" s="97"/>
      <c r="R209" s="23"/>
      <c r="S209" s="23"/>
      <c r="T209" s="23"/>
      <c r="U209" s="23"/>
      <c r="V209" s="23"/>
      <c r="W209" s="227"/>
      <c r="X209" s="227"/>
      <c r="Y209" s="227"/>
      <c r="Z209" s="23"/>
      <c r="AA209" s="23"/>
      <c r="AB209" s="23"/>
      <c r="AC209" s="23"/>
      <c r="AD209" s="97"/>
      <c r="AE209" s="78">
        <f t="shared" si="70"/>
        <v>0</v>
      </c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</row>
    <row r="210" spans="1:73" s="8" customFormat="1" ht="11.25" hidden="1" customHeight="1">
      <c r="A210" s="166" t="s">
        <v>177</v>
      </c>
      <c r="B210" s="167"/>
      <c r="C210" s="100"/>
      <c r="D210" s="101"/>
      <c r="E210" s="102"/>
      <c r="F210" s="103"/>
      <c r="G210" s="101"/>
      <c r="H210" s="102"/>
      <c r="I210" s="104"/>
      <c r="J210" s="101"/>
      <c r="K210" s="100"/>
      <c r="L210" s="77">
        <f t="shared" si="65"/>
        <v>0</v>
      </c>
      <c r="M210" s="77">
        <f t="shared" si="67"/>
        <v>0</v>
      </c>
      <c r="N210" s="77">
        <f t="shared" si="66"/>
        <v>0</v>
      </c>
      <c r="O210" s="77">
        <f t="shared" si="69"/>
        <v>0</v>
      </c>
      <c r="P210" s="97"/>
      <c r="Q210" s="97"/>
      <c r="R210" s="23"/>
      <c r="S210" s="23"/>
      <c r="T210" s="23"/>
      <c r="U210" s="23"/>
      <c r="V210" s="23"/>
      <c r="W210" s="227"/>
      <c r="X210" s="227"/>
      <c r="Y210" s="227"/>
      <c r="Z210" s="23"/>
      <c r="AA210" s="23"/>
      <c r="AB210" s="23"/>
      <c r="AC210" s="23"/>
      <c r="AD210" s="97"/>
      <c r="AE210" s="78">
        <f t="shared" si="70"/>
        <v>0</v>
      </c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</row>
    <row r="211" spans="1:73" s="8" customFormat="1" ht="11.25" hidden="1" customHeight="1">
      <c r="A211" s="166" t="s">
        <v>178</v>
      </c>
      <c r="B211" s="167"/>
      <c r="C211" s="100"/>
      <c r="D211" s="101"/>
      <c r="E211" s="102"/>
      <c r="F211" s="103"/>
      <c r="G211" s="101"/>
      <c r="H211" s="102"/>
      <c r="I211" s="104"/>
      <c r="J211" s="101"/>
      <c r="K211" s="100"/>
      <c r="L211" s="77">
        <f t="shared" si="65"/>
        <v>0</v>
      </c>
      <c r="M211" s="77">
        <f t="shared" si="67"/>
        <v>0</v>
      </c>
      <c r="N211" s="77">
        <f t="shared" si="66"/>
        <v>0</v>
      </c>
      <c r="O211" s="77">
        <f t="shared" si="69"/>
        <v>0</v>
      </c>
      <c r="P211" s="97"/>
      <c r="Q211" s="97"/>
      <c r="R211" s="23"/>
      <c r="S211" s="23"/>
      <c r="T211" s="23"/>
      <c r="U211" s="23"/>
      <c r="V211" s="23"/>
      <c r="W211" s="227"/>
      <c r="X211" s="227"/>
      <c r="Y211" s="227"/>
      <c r="Z211" s="23"/>
      <c r="AA211" s="23"/>
      <c r="AB211" s="23"/>
      <c r="AC211" s="23"/>
      <c r="AD211" s="97"/>
      <c r="AE211" s="78">
        <f t="shared" si="70"/>
        <v>0</v>
      </c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</row>
    <row r="212" spans="1:73" s="8" customFormat="1" ht="11.25" hidden="1" customHeight="1">
      <c r="A212" s="166" t="s">
        <v>179</v>
      </c>
      <c r="B212" s="167"/>
      <c r="C212" s="100"/>
      <c r="D212" s="101"/>
      <c r="E212" s="102"/>
      <c r="F212" s="103"/>
      <c r="G212" s="101"/>
      <c r="H212" s="102"/>
      <c r="I212" s="104"/>
      <c r="J212" s="101"/>
      <c r="K212" s="100"/>
      <c r="L212" s="77">
        <f t="shared" si="65"/>
        <v>0</v>
      </c>
      <c r="M212" s="77">
        <f t="shared" si="67"/>
        <v>0</v>
      </c>
      <c r="N212" s="77">
        <f t="shared" si="66"/>
        <v>0</v>
      </c>
      <c r="O212" s="77">
        <f t="shared" si="69"/>
        <v>0</v>
      </c>
      <c r="P212" s="97"/>
      <c r="Q212" s="97"/>
      <c r="R212" s="23"/>
      <c r="S212" s="23"/>
      <c r="T212" s="23"/>
      <c r="U212" s="23"/>
      <c r="V212" s="23"/>
      <c r="W212" s="227"/>
      <c r="X212" s="227"/>
      <c r="Y212" s="227"/>
      <c r="Z212" s="23"/>
      <c r="AA212" s="23"/>
      <c r="AB212" s="23"/>
      <c r="AC212" s="23"/>
      <c r="AD212" s="97"/>
      <c r="AE212" s="78">
        <f t="shared" si="70"/>
        <v>0</v>
      </c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</row>
    <row r="213" spans="1:73" s="8" customFormat="1" ht="11.25" hidden="1" customHeight="1">
      <c r="A213" s="166" t="s">
        <v>180</v>
      </c>
      <c r="B213" s="167"/>
      <c r="C213" s="100"/>
      <c r="D213" s="101"/>
      <c r="E213" s="102"/>
      <c r="F213" s="103"/>
      <c r="G213" s="101"/>
      <c r="H213" s="102"/>
      <c r="I213" s="104"/>
      <c r="J213" s="101"/>
      <c r="K213" s="100"/>
      <c r="L213" s="77">
        <f t="shared" si="65"/>
        <v>0</v>
      </c>
      <c r="M213" s="77">
        <f t="shared" si="67"/>
        <v>0</v>
      </c>
      <c r="N213" s="77">
        <f t="shared" si="66"/>
        <v>0</v>
      </c>
      <c r="O213" s="77">
        <f t="shared" si="69"/>
        <v>0</v>
      </c>
      <c r="P213" s="97"/>
      <c r="Q213" s="97"/>
      <c r="R213" s="23"/>
      <c r="S213" s="23"/>
      <c r="T213" s="23"/>
      <c r="U213" s="23"/>
      <c r="V213" s="23"/>
      <c r="W213" s="227"/>
      <c r="X213" s="227"/>
      <c r="Y213" s="227"/>
      <c r="Z213" s="23"/>
      <c r="AA213" s="23"/>
      <c r="AB213" s="23"/>
      <c r="AC213" s="23"/>
      <c r="AD213" s="97"/>
      <c r="AE213" s="78">
        <f t="shared" si="70"/>
        <v>0</v>
      </c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</row>
    <row r="214" spans="1:73" s="8" customFormat="1" ht="11.25" hidden="1" customHeight="1">
      <c r="A214" s="166" t="s">
        <v>181</v>
      </c>
      <c r="B214" s="167"/>
      <c r="C214" s="100"/>
      <c r="D214" s="101"/>
      <c r="E214" s="102"/>
      <c r="F214" s="103"/>
      <c r="G214" s="101"/>
      <c r="H214" s="102"/>
      <c r="I214" s="104"/>
      <c r="J214" s="101"/>
      <c r="K214" s="100"/>
      <c r="L214" s="77">
        <f t="shared" si="65"/>
        <v>0</v>
      </c>
      <c r="M214" s="77">
        <f t="shared" si="67"/>
        <v>0</v>
      </c>
      <c r="N214" s="77">
        <f t="shared" si="66"/>
        <v>0</v>
      </c>
      <c r="O214" s="77">
        <f t="shared" si="69"/>
        <v>0</v>
      </c>
      <c r="P214" s="97"/>
      <c r="Q214" s="97"/>
      <c r="R214" s="23"/>
      <c r="S214" s="23"/>
      <c r="T214" s="23"/>
      <c r="U214" s="23"/>
      <c r="V214" s="23"/>
      <c r="W214" s="227"/>
      <c r="X214" s="227"/>
      <c r="Y214" s="227"/>
      <c r="Z214" s="23"/>
      <c r="AA214" s="23"/>
      <c r="AB214" s="23"/>
      <c r="AC214" s="23"/>
      <c r="AD214" s="97"/>
      <c r="AE214" s="78">
        <f t="shared" si="70"/>
        <v>0</v>
      </c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</row>
    <row r="215" spans="1:73" s="8" customFormat="1" ht="16.5" customHeight="1">
      <c r="A215" s="165" t="s">
        <v>37</v>
      </c>
      <c r="B215" s="165" t="s">
        <v>394</v>
      </c>
      <c r="C215" s="218"/>
      <c r="D215" s="285">
        <v>4</v>
      </c>
      <c r="E215" s="234"/>
      <c r="F215" s="103"/>
      <c r="G215" s="101"/>
      <c r="H215" s="102"/>
      <c r="I215" s="103"/>
      <c r="J215" s="101"/>
      <c r="K215" s="101"/>
      <c r="L215" s="77">
        <f t="shared" si="65"/>
        <v>82</v>
      </c>
      <c r="M215" s="77"/>
      <c r="N215" s="77">
        <f t="shared" si="66"/>
        <v>82</v>
      </c>
      <c r="O215" s="77"/>
      <c r="P215" s="77">
        <f t="shared" ref="P215:P216" si="71">SUM(T215:AE215)</f>
        <v>82</v>
      </c>
      <c r="Q215" s="244"/>
      <c r="R215" s="23"/>
      <c r="S215" s="23"/>
      <c r="T215" s="23">
        <v>34</v>
      </c>
      <c r="U215" s="23">
        <v>48</v>
      </c>
      <c r="V215" s="23"/>
      <c r="W215" s="227"/>
      <c r="X215" s="227"/>
      <c r="Y215" s="227"/>
      <c r="Z215" s="23"/>
      <c r="AA215" s="23"/>
      <c r="AB215" s="23"/>
      <c r="AC215" s="23"/>
      <c r="AD215" s="117"/>
      <c r="AE215" s="78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</row>
    <row r="216" spans="1:73" s="8" customFormat="1" ht="15.75" customHeight="1">
      <c r="A216" s="165" t="s">
        <v>38</v>
      </c>
      <c r="B216" s="165" t="s">
        <v>393</v>
      </c>
      <c r="C216" s="218"/>
      <c r="D216" s="216"/>
      <c r="E216" s="26"/>
      <c r="F216" s="252"/>
      <c r="G216" s="285">
        <v>6</v>
      </c>
      <c r="H216" s="234"/>
      <c r="I216" s="27"/>
      <c r="J216" s="25"/>
      <c r="K216" s="25"/>
      <c r="L216" s="77">
        <f t="shared" si="65"/>
        <v>112</v>
      </c>
      <c r="M216" s="77"/>
      <c r="N216" s="77">
        <f t="shared" si="66"/>
        <v>112</v>
      </c>
      <c r="O216" s="77"/>
      <c r="P216" s="77">
        <f t="shared" si="71"/>
        <v>112</v>
      </c>
      <c r="Q216" s="244"/>
      <c r="R216" s="23"/>
      <c r="S216" s="23"/>
      <c r="T216" s="23"/>
      <c r="U216" s="23"/>
      <c r="V216" s="23"/>
      <c r="W216" s="227">
        <v>32</v>
      </c>
      <c r="X216" s="227"/>
      <c r="Y216" s="227">
        <v>44</v>
      </c>
      <c r="Z216" s="258">
        <v>36</v>
      </c>
      <c r="AA216" s="23"/>
      <c r="AB216" s="23"/>
      <c r="AC216" s="23"/>
      <c r="AD216" s="117"/>
      <c r="AE216" s="78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</row>
    <row r="217" spans="1:73" s="8" customFormat="1" ht="14.25" customHeight="1">
      <c r="A217" s="165"/>
      <c r="B217" s="165" t="s">
        <v>464</v>
      </c>
      <c r="C217" s="222"/>
      <c r="D217" s="222"/>
      <c r="E217" s="223"/>
      <c r="F217" s="224"/>
      <c r="G217" s="222"/>
      <c r="H217" s="223"/>
      <c r="I217" s="224"/>
      <c r="J217" s="222">
        <v>6</v>
      </c>
      <c r="K217" s="222"/>
      <c r="L217" s="77"/>
      <c r="M217" s="77"/>
      <c r="N217" s="77"/>
      <c r="O217" s="77"/>
      <c r="P217" s="221"/>
      <c r="Q217" s="244"/>
      <c r="R217" s="221"/>
      <c r="S217" s="221"/>
      <c r="T217" s="221"/>
      <c r="U217" s="221"/>
      <c r="V217" s="221"/>
      <c r="W217" s="227"/>
      <c r="X217" s="227"/>
      <c r="Y217" s="227"/>
      <c r="Z217" s="221"/>
      <c r="AA217" s="221"/>
      <c r="AB217" s="221"/>
      <c r="AC217" s="221"/>
      <c r="AD217" s="117"/>
      <c r="AE217" s="78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</row>
    <row r="218" spans="1:73" s="8" customFormat="1" ht="36.75" customHeight="1">
      <c r="A218" s="181" t="s">
        <v>40</v>
      </c>
      <c r="B218" s="170" t="s">
        <v>334</v>
      </c>
      <c r="C218" s="354">
        <f>COUNTIF(C219:E245,1)+COUNTIF(C219:E245,2)+COUNTIF(C219:E245,3)+COUNTIF(C219:E245,4)+COUNTIF(C219:E245,5)+COUNTIF(C219:E245,6)+COUNTIF(C219:E245,7)+COUNTIF(C219:E245,8)</f>
        <v>1</v>
      </c>
      <c r="D218" s="354"/>
      <c r="E218" s="355"/>
      <c r="F218" s="353">
        <f>COUNTIF(F219:H245,1)+COUNTIF(F219:H245,2)+COUNTIF(F219:H245,3)+COUNTIF(F219:H245,4)+COUNTIF(F219:H245,5)+COUNTIF(F219:H245,6)+COUNTIF(F219:H245,7)+COUNTIF(F219:H245,8)</f>
        <v>2</v>
      </c>
      <c r="G218" s="354"/>
      <c r="H218" s="355"/>
      <c r="I218" s="353">
        <f>COUNTIF(I219:K245,1)+COUNTIF(I219:K245,2)+COUNTIF(I219:K245,3)+COUNTIF(I219:K245,4)+COUNTIF(I219:K245,5)+COUNTIF(I219:K245,6)+COUNTIF(I219:K245,7)+COUNTIF(I219:K245,8)</f>
        <v>1</v>
      </c>
      <c r="J218" s="354"/>
      <c r="K218" s="354"/>
      <c r="L218" s="85">
        <f t="shared" ref="L218:Q218" si="72">SUM(L219:L243)</f>
        <v>566</v>
      </c>
      <c r="M218" s="85">
        <f t="shared" si="72"/>
        <v>189</v>
      </c>
      <c r="N218" s="85">
        <f t="shared" si="72"/>
        <v>377</v>
      </c>
      <c r="O218" s="85">
        <f t="shared" si="72"/>
        <v>188</v>
      </c>
      <c r="P218" s="85">
        <f t="shared" si="72"/>
        <v>179</v>
      </c>
      <c r="Q218" s="85">
        <f t="shared" si="72"/>
        <v>10</v>
      </c>
      <c r="R218" s="86">
        <f t="shared" ref="R218" si="73">SUM(R219:R245)</f>
        <v>0</v>
      </c>
      <c r="S218" s="86">
        <f t="shared" ref="S218" si="74">SUM(S219:S245)</f>
        <v>0</v>
      </c>
      <c r="T218" s="85">
        <f>SUM(T219:T243)</f>
        <v>0</v>
      </c>
      <c r="U218" s="85">
        <f>SUM(U219:U243)</f>
        <v>0</v>
      </c>
      <c r="V218" s="86">
        <f t="shared" ref="V218" si="75">SUM(V219:V245)</f>
        <v>0</v>
      </c>
      <c r="W218" s="85">
        <f>SUM(W219:W243)</f>
        <v>0</v>
      </c>
      <c r="X218" s="228">
        <f t="shared" ref="X218" si="76">SUM(X219:X245)</f>
        <v>0</v>
      </c>
      <c r="Y218" s="85">
        <f>SUM(Y219:Y243)</f>
        <v>0</v>
      </c>
      <c r="Z218" s="86">
        <f t="shared" ref="Z218" si="77">SUM(Z219:Z245)</f>
        <v>0</v>
      </c>
      <c r="AA218" s="85">
        <f>SUM(AA219:AA243)</f>
        <v>272</v>
      </c>
      <c r="AB218" s="86">
        <f t="shared" ref="AB218" si="78">SUM(AB219:AB245)</f>
        <v>0</v>
      </c>
      <c r="AC218" s="85">
        <f>SUM(AC219:AC243)</f>
        <v>105</v>
      </c>
      <c r="AD218" s="159">
        <v>200</v>
      </c>
      <c r="AE218" s="96">
        <f>N218-AD218</f>
        <v>177</v>
      </c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</row>
    <row r="219" spans="1:73" s="8" customFormat="1" ht="25.5" customHeight="1">
      <c r="A219" s="166" t="s">
        <v>459</v>
      </c>
      <c r="B219" s="167" t="s">
        <v>409</v>
      </c>
      <c r="C219" s="16"/>
      <c r="D219" s="21"/>
      <c r="E219" s="118"/>
      <c r="F219" s="119"/>
      <c r="G219" s="21">
        <v>8</v>
      </c>
      <c r="H219" s="118"/>
      <c r="I219" s="120"/>
      <c r="J219" s="21">
        <v>7</v>
      </c>
      <c r="K219" s="16"/>
      <c r="L219" s="77">
        <f t="shared" ref="L219:L245" si="79">M219+N219</f>
        <v>566</v>
      </c>
      <c r="M219" s="77">
        <v>189</v>
      </c>
      <c r="N219" s="77">
        <f t="shared" ref="N219:N243" si="80">SUM(R219:AC219)</f>
        <v>377</v>
      </c>
      <c r="O219" s="77">
        <f>N219-P219-Q219</f>
        <v>188</v>
      </c>
      <c r="P219" s="97">
        <v>179</v>
      </c>
      <c r="Q219" s="97">
        <v>10</v>
      </c>
      <c r="R219" s="23"/>
      <c r="S219" s="23"/>
      <c r="T219" s="23"/>
      <c r="U219" s="23"/>
      <c r="V219" s="23"/>
      <c r="W219" s="227"/>
      <c r="X219" s="227"/>
      <c r="Y219" s="227"/>
      <c r="Z219" s="23"/>
      <c r="AA219" s="233">
        <v>272</v>
      </c>
      <c r="AB219" s="233"/>
      <c r="AC219" s="233">
        <v>105</v>
      </c>
      <c r="AD219" s="117"/>
      <c r="AE219" s="78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</row>
    <row r="220" spans="1:73" s="8" customFormat="1" ht="39" hidden="1" customHeight="1">
      <c r="A220" s="166" t="s">
        <v>182</v>
      </c>
      <c r="B220" s="167"/>
      <c r="C220" s="100"/>
      <c r="D220" s="101"/>
      <c r="E220" s="102"/>
      <c r="F220" s="103"/>
      <c r="G220" s="101"/>
      <c r="H220" s="102"/>
      <c r="I220" s="104"/>
      <c r="J220" s="101"/>
      <c r="K220" s="100"/>
      <c r="L220" s="77">
        <f t="shared" si="79"/>
        <v>0</v>
      </c>
      <c r="M220" s="77">
        <f t="shared" ref="M220:M243" si="81">N220/2</f>
        <v>0</v>
      </c>
      <c r="N220" s="77">
        <f t="shared" si="80"/>
        <v>0</v>
      </c>
      <c r="O220" s="77">
        <f t="shared" ref="O220:O243" si="82">N220-P220</f>
        <v>0</v>
      </c>
      <c r="P220" s="97"/>
      <c r="Q220" s="97"/>
      <c r="R220" s="23"/>
      <c r="S220" s="23"/>
      <c r="T220" s="23"/>
      <c r="U220" s="23"/>
      <c r="V220" s="23"/>
      <c r="W220" s="23"/>
      <c r="X220" s="23"/>
      <c r="Y220" s="23"/>
      <c r="Z220" s="23"/>
      <c r="AA220" s="233"/>
      <c r="AB220" s="233"/>
      <c r="AC220" s="233"/>
      <c r="AD220" s="97"/>
      <c r="AE220" s="78">
        <f t="shared" ref="AE220:AE243" si="83">N220-AD220</f>
        <v>0</v>
      </c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</row>
    <row r="221" spans="1:73" s="8" customFormat="1" ht="34.5" hidden="1" customHeight="1">
      <c r="A221" s="166" t="s">
        <v>183</v>
      </c>
      <c r="B221" s="167"/>
      <c r="C221" s="100"/>
      <c r="D221" s="101"/>
      <c r="E221" s="102"/>
      <c r="F221" s="103"/>
      <c r="G221" s="101"/>
      <c r="H221" s="102"/>
      <c r="I221" s="104"/>
      <c r="J221" s="101"/>
      <c r="K221" s="100"/>
      <c r="L221" s="77">
        <f t="shared" si="79"/>
        <v>0</v>
      </c>
      <c r="M221" s="77">
        <f t="shared" si="81"/>
        <v>0</v>
      </c>
      <c r="N221" s="77">
        <f t="shared" si="80"/>
        <v>0</v>
      </c>
      <c r="O221" s="77">
        <f t="shared" si="82"/>
        <v>0</v>
      </c>
      <c r="P221" s="97"/>
      <c r="Q221" s="97"/>
      <c r="R221" s="23"/>
      <c r="S221" s="23"/>
      <c r="T221" s="23"/>
      <c r="U221" s="23"/>
      <c r="V221" s="23"/>
      <c r="W221" s="23"/>
      <c r="X221" s="23"/>
      <c r="Y221" s="23"/>
      <c r="Z221" s="23"/>
      <c r="AA221" s="233"/>
      <c r="AB221" s="233"/>
      <c r="AC221" s="233"/>
      <c r="AD221" s="97"/>
      <c r="AE221" s="78">
        <f t="shared" si="83"/>
        <v>0</v>
      </c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</row>
    <row r="222" spans="1:73" s="8" customFormat="1" ht="39.75" hidden="1" customHeight="1">
      <c r="A222" s="166" t="s">
        <v>184</v>
      </c>
      <c r="B222" s="167"/>
      <c r="C222" s="100"/>
      <c r="D222" s="101"/>
      <c r="E222" s="102"/>
      <c r="F222" s="103"/>
      <c r="G222" s="101"/>
      <c r="H222" s="102"/>
      <c r="I222" s="104"/>
      <c r="J222" s="101"/>
      <c r="K222" s="100"/>
      <c r="L222" s="77">
        <f t="shared" si="79"/>
        <v>0</v>
      </c>
      <c r="M222" s="77">
        <f t="shared" si="81"/>
        <v>0</v>
      </c>
      <c r="N222" s="77">
        <f t="shared" si="80"/>
        <v>0</v>
      </c>
      <c r="O222" s="77">
        <f t="shared" si="82"/>
        <v>0</v>
      </c>
      <c r="P222" s="97"/>
      <c r="Q222" s="97"/>
      <c r="R222" s="23"/>
      <c r="S222" s="23"/>
      <c r="T222" s="23"/>
      <c r="U222" s="23"/>
      <c r="V222" s="23"/>
      <c r="W222" s="23"/>
      <c r="X222" s="23"/>
      <c r="Y222" s="23"/>
      <c r="Z222" s="23"/>
      <c r="AA222" s="233"/>
      <c r="AB222" s="233"/>
      <c r="AC222" s="233"/>
      <c r="AD222" s="97"/>
      <c r="AE222" s="78">
        <f t="shared" si="83"/>
        <v>0</v>
      </c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</row>
    <row r="223" spans="1:73" s="8" customFormat="1" ht="11.25" hidden="1" customHeight="1">
      <c r="A223" s="166" t="s">
        <v>185</v>
      </c>
      <c r="B223" s="167"/>
      <c r="C223" s="100"/>
      <c r="D223" s="101"/>
      <c r="E223" s="102"/>
      <c r="F223" s="103"/>
      <c r="G223" s="101"/>
      <c r="H223" s="102"/>
      <c r="I223" s="104"/>
      <c r="J223" s="101"/>
      <c r="K223" s="100"/>
      <c r="L223" s="77">
        <f t="shared" si="79"/>
        <v>0</v>
      </c>
      <c r="M223" s="77">
        <f t="shared" si="81"/>
        <v>0</v>
      </c>
      <c r="N223" s="77">
        <f t="shared" si="80"/>
        <v>0</v>
      </c>
      <c r="O223" s="77">
        <f t="shared" si="82"/>
        <v>0</v>
      </c>
      <c r="P223" s="97"/>
      <c r="Q223" s="97"/>
      <c r="R223" s="23"/>
      <c r="S223" s="23"/>
      <c r="T223" s="23"/>
      <c r="U223" s="23"/>
      <c r="V223" s="23"/>
      <c r="W223" s="23"/>
      <c r="X223" s="23"/>
      <c r="Y223" s="23"/>
      <c r="Z223" s="23"/>
      <c r="AA223" s="233"/>
      <c r="AB223" s="233"/>
      <c r="AC223" s="233"/>
      <c r="AD223" s="97"/>
      <c r="AE223" s="78">
        <f t="shared" si="83"/>
        <v>0</v>
      </c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</row>
    <row r="224" spans="1:73" s="8" customFormat="1" ht="11.25" hidden="1" customHeight="1">
      <c r="A224" s="166" t="s">
        <v>186</v>
      </c>
      <c r="B224" s="167"/>
      <c r="C224" s="100"/>
      <c r="D224" s="101"/>
      <c r="E224" s="102"/>
      <c r="F224" s="103"/>
      <c r="G224" s="101"/>
      <c r="H224" s="102"/>
      <c r="I224" s="104"/>
      <c r="J224" s="101"/>
      <c r="K224" s="100"/>
      <c r="L224" s="77">
        <f t="shared" si="79"/>
        <v>0</v>
      </c>
      <c r="M224" s="77">
        <f t="shared" si="81"/>
        <v>0</v>
      </c>
      <c r="N224" s="77">
        <f t="shared" si="80"/>
        <v>0</v>
      </c>
      <c r="O224" s="77">
        <f t="shared" si="82"/>
        <v>0</v>
      </c>
      <c r="P224" s="97"/>
      <c r="Q224" s="97"/>
      <c r="R224" s="23"/>
      <c r="S224" s="23"/>
      <c r="T224" s="23"/>
      <c r="U224" s="23"/>
      <c r="V224" s="23"/>
      <c r="W224" s="23"/>
      <c r="X224" s="23"/>
      <c r="Y224" s="23"/>
      <c r="Z224" s="23"/>
      <c r="AA224" s="233"/>
      <c r="AB224" s="233"/>
      <c r="AC224" s="233"/>
      <c r="AD224" s="97"/>
      <c r="AE224" s="78">
        <f t="shared" si="83"/>
        <v>0</v>
      </c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</row>
    <row r="225" spans="1:73" s="8" customFormat="1" ht="11.25" hidden="1" customHeight="1">
      <c r="A225" s="166" t="s">
        <v>187</v>
      </c>
      <c r="B225" s="167"/>
      <c r="C225" s="100"/>
      <c r="D225" s="101"/>
      <c r="E225" s="102"/>
      <c r="F225" s="103"/>
      <c r="G225" s="101"/>
      <c r="H225" s="102"/>
      <c r="I225" s="104"/>
      <c r="J225" s="101"/>
      <c r="K225" s="100"/>
      <c r="L225" s="77">
        <f t="shared" si="79"/>
        <v>0</v>
      </c>
      <c r="M225" s="77">
        <f t="shared" si="81"/>
        <v>0</v>
      </c>
      <c r="N225" s="77">
        <f t="shared" si="80"/>
        <v>0</v>
      </c>
      <c r="O225" s="77">
        <f t="shared" si="82"/>
        <v>0</v>
      </c>
      <c r="P225" s="97"/>
      <c r="Q225" s="97"/>
      <c r="R225" s="23"/>
      <c r="S225" s="23"/>
      <c r="T225" s="23"/>
      <c r="U225" s="23"/>
      <c r="V225" s="23"/>
      <c r="W225" s="23"/>
      <c r="X225" s="23"/>
      <c r="Y225" s="23"/>
      <c r="Z225" s="23"/>
      <c r="AA225" s="233"/>
      <c r="AB225" s="233"/>
      <c r="AC225" s="233"/>
      <c r="AD225" s="97"/>
      <c r="AE225" s="78">
        <f t="shared" si="83"/>
        <v>0</v>
      </c>
      <c r="AF225" s="157"/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</row>
    <row r="226" spans="1:73" s="8" customFormat="1" ht="11.25" hidden="1" customHeight="1">
      <c r="A226" s="166" t="s">
        <v>188</v>
      </c>
      <c r="B226" s="167"/>
      <c r="C226" s="100"/>
      <c r="D226" s="101"/>
      <c r="E226" s="102"/>
      <c r="F226" s="103"/>
      <c r="G226" s="101"/>
      <c r="H226" s="102"/>
      <c r="I226" s="104"/>
      <c r="J226" s="101"/>
      <c r="K226" s="100"/>
      <c r="L226" s="77">
        <f t="shared" si="79"/>
        <v>0</v>
      </c>
      <c r="M226" s="77">
        <f t="shared" si="81"/>
        <v>0</v>
      </c>
      <c r="N226" s="77">
        <f t="shared" si="80"/>
        <v>0</v>
      </c>
      <c r="O226" s="77">
        <f t="shared" si="82"/>
        <v>0</v>
      </c>
      <c r="P226" s="97"/>
      <c r="Q226" s="97"/>
      <c r="R226" s="23"/>
      <c r="S226" s="23"/>
      <c r="T226" s="23"/>
      <c r="U226" s="23"/>
      <c r="V226" s="23"/>
      <c r="W226" s="23"/>
      <c r="X226" s="23"/>
      <c r="Y226" s="23"/>
      <c r="Z226" s="23"/>
      <c r="AA226" s="233"/>
      <c r="AB226" s="233"/>
      <c r="AC226" s="233"/>
      <c r="AD226" s="97"/>
      <c r="AE226" s="78">
        <f t="shared" si="83"/>
        <v>0</v>
      </c>
      <c r="AF226" s="157"/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</row>
    <row r="227" spans="1:73" s="8" customFormat="1" ht="11.25" hidden="1" customHeight="1">
      <c r="A227" s="166" t="s">
        <v>189</v>
      </c>
      <c r="B227" s="167"/>
      <c r="C227" s="100"/>
      <c r="D227" s="101"/>
      <c r="E227" s="102"/>
      <c r="F227" s="103"/>
      <c r="G227" s="101"/>
      <c r="H227" s="102"/>
      <c r="I227" s="104"/>
      <c r="J227" s="101"/>
      <c r="K227" s="100"/>
      <c r="L227" s="77">
        <f t="shared" si="79"/>
        <v>0</v>
      </c>
      <c r="M227" s="77">
        <f t="shared" si="81"/>
        <v>0</v>
      </c>
      <c r="N227" s="77">
        <f t="shared" si="80"/>
        <v>0</v>
      </c>
      <c r="O227" s="77">
        <f t="shared" si="82"/>
        <v>0</v>
      </c>
      <c r="P227" s="97"/>
      <c r="Q227" s="97"/>
      <c r="R227" s="23"/>
      <c r="S227" s="23"/>
      <c r="T227" s="23"/>
      <c r="U227" s="23"/>
      <c r="V227" s="23"/>
      <c r="W227" s="23"/>
      <c r="X227" s="23"/>
      <c r="Y227" s="23"/>
      <c r="Z227" s="23"/>
      <c r="AA227" s="233"/>
      <c r="AB227" s="233"/>
      <c r="AC227" s="233"/>
      <c r="AD227" s="97"/>
      <c r="AE227" s="78">
        <f t="shared" si="83"/>
        <v>0</v>
      </c>
      <c r="AF227" s="157"/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</row>
    <row r="228" spans="1:73" s="8" customFormat="1" ht="11.25" hidden="1" customHeight="1">
      <c r="A228" s="166" t="s">
        <v>190</v>
      </c>
      <c r="B228" s="167"/>
      <c r="C228" s="100"/>
      <c r="D228" s="101"/>
      <c r="E228" s="102"/>
      <c r="F228" s="103"/>
      <c r="G228" s="101"/>
      <c r="H228" s="102"/>
      <c r="I228" s="104"/>
      <c r="J228" s="101"/>
      <c r="K228" s="100"/>
      <c r="L228" s="77">
        <f t="shared" si="79"/>
        <v>0</v>
      </c>
      <c r="M228" s="77">
        <f t="shared" si="81"/>
        <v>0</v>
      </c>
      <c r="N228" s="77">
        <f t="shared" si="80"/>
        <v>0</v>
      </c>
      <c r="O228" s="77">
        <f t="shared" si="82"/>
        <v>0</v>
      </c>
      <c r="P228" s="97"/>
      <c r="Q228" s="97"/>
      <c r="R228" s="23"/>
      <c r="S228" s="23"/>
      <c r="T228" s="23"/>
      <c r="U228" s="23"/>
      <c r="V228" s="23"/>
      <c r="W228" s="23"/>
      <c r="X228" s="23"/>
      <c r="Y228" s="23"/>
      <c r="Z228" s="23"/>
      <c r="AA228" s="233"/>
      <c r="AB228" s="233"/>
      <c r="AC228" s="233"/>
      <c r="AD228" s="97"/>
      <c r="AE228" s="78">
        <f t="shared" si="83"/>
        <v>0</v>
      </c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</row>
    <row r="229" spans="1:73" s="8" customFormat="1" ht="11.25" hidden="1" customHeight="1">
      <c r="A229" s="166" t="s">
        <v>191</v>
      </c>
      <c r="B229" s="167"/>
      <c r="C229" s="100"/>
      <c r="D229" s="101"/>
      <c r="E229" s="102"/>
      <c r="F229" s="103"/>
      <c r="G229" s="101"/>
      <c r="H229" s="102"/>
      <c r="I229" s="104"/>
      <c r="J229" s="101"/>
      <c r="K229" s="100"/>
      <c r="L229" s="77">
        <f t="shared" si="79"/>
        <v>0</v>
      </c>
      <c r="M229" s="77">
        <f t="shared" si="81"/>
        <v>0</v>
      </c>
      <c r="N229" s="77">
        <f t="shared" si="80"/>
        <v>0</v>
      </c>
      <c r="O229" s="77">
        <f t="shared" si="82"/>
        <v>0</v>
      </c>
      <c r="P229" s="97"/>
      <c r="Q229" s="97"/>
      <c r="R229" s="23"/>
      <c r="S229" s="23"/>
      <c r="T229" s="23"/>
      <c r="U229" s="23"/>
      <c r="V229" s="23"/>
      <c r="W229" s="23"/>
      <c r="X229" s="23"/>
      <c r="Y229" s="23"/>
      <c r="Z229" s="23"/>
      <c r="AA229" s="233"/>
      <c r="AB229" s="233"/>
      <c r="AC229" s="233"/>
      <c r="AD229" s="97"/>
      <c r="AE229" s="78">
        <f t="shared" si="83"/>
        <v>0</v>
      </c>
      <c r="AF229" s="157"/>
      <c r="AG229" s="157"/>
      <c r="AH229" s="157"/>
      <c r="AI229" s="157"/>
      <c r="AJ229" s="157"/>
      <c r="AK229" s="157"/>
      <c r="AL229" s="157"/>
      <c r="AM229" s="157"/>
      <c r="AN229" s="157"/>
      <c r="AO229" s="157"/>
      <c r="AP229" s="157"/>
      <c r="AQ229" s="157"/>
      <c r="AR229" s="157"/>
      <c r="AS229" s="157"/>
      <c r="AT229" s="157"/>
      <c r="AU229" s="157"/>
      <c r="AV229" s="157"/>
      <c r="AW229" s="157"/>
      <c r="AX229" s="157"/>
      <c r="AY229" s="157"/>
      <c r="AZ229" s="157"/>
      <c r="BA229" s="157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</row>
    <row r="230" spans="1:73" s="8" customFormat="1" ht="11.25" hidden="1" customHeight="1">
      <c r="A230" s="166" t="s">
        <v>192</v>
      </c>
      <c r="B230" s="167"/>
      <c r="C230" s="100"/>
      <c r="D230" s="101"/>
      <c r="E230" s="102"/>
      <c r="F230" s="103"/>
      <c r="G230" s="101"/>
      <c r="H230" s="102"/>
      <c r="I230" s="104"/>
      <c r="J230" s="101"/>
      <c r="K230" s="100"/>
      <c r="L230" s="77">
        <f t="shared" si="79"/>
        <v>0</v>
      </c>
      <c r="M230" s="77">
        <f t="shared" si="81"/>
        <v>0</v>
      </c>
      <c r="N230" s="77">
        <f t="shared" si="80"/>
        <v>0</v>
      </c>
      <c r="O230" s="77">
        <f t="shared" si="82"/>
        <v>0</v>
      </c>
      <c r="P230" s="97"/>
      <c r="Q230" s="97"/>
      <c r="R230" s="23"/>
      <c r="S230" s="23"/>
      <c r="T230" s="23"/>
      <c r="U230" s="23"/>
      <c r="V230" s="23"/>
      <c r="W230" s="23"/>
      <c r="X230" s="23"/>
      <c r="Y230" s="23"/>
      <c r="Z230" s="23"/>
      <c r="AA230" s="233"/>
      <c r="AB230" s="233"/>
      <c r="AC230" s="233"/>
      <c r="AD230" s="97"/>
      <c r="AE230" s="78">
        <f t="shared" si="83"/>
        <v>0</v>
      </c>
      <c r="AF230" s="157"/>
      <c r="AG230" s="157"/>
      <c r="AH230" s="157"/>
      <c r="AI230" s="157"/>
      <c r="AJ230" s="157"/>
      <c r="AK230" s="157"/>
      <c r="AL230" s="157"/>
      <c r="AM230" s="157"/>
      <c r="AN230" s="157"/>
      <c r="AO230" s="157"/>
      <c r="AP230" s="157"/>
      <c r="AQ230" s="157"/>
      <c r="AR230" s="157"/>
      <c r="AS230" s="157"/>
      <c r="AT230" s="157"/>
      <c r="AU230" s="157"/>
      <c r="AV230" s="157"/>
      <c r="AW230" s="157"/>
      <c r="AX230" s="157"/>
      <c r="AY230" s="157"/>
      <c r="AZ230" s="157"/>
      <c r="BA230" s="157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8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</row>
    <row r="231" spans="1:73" s="8" customFormat="1" ht="11.25" hidden="1" customHeight="1">
      <c r="A231" s="166" t="s">
        <v>193</v>
      </c>
      <c r="B231" s="167"/>
      <c r="C231" s="100"/>
      <c r="D231" s="101"/>
      <c r="E231" s="102"/>
      <c r="F231" s="103"/>
      <c r="G231" s="101"/>
      <c r="H231" s="102"/>
      <c r="I231" s="104"/>
      <c r="J231" s="101"/>
      <c r="K231" s="100"/>
      <c r="L231" s="77">
        <f t="shared" si="79"/>
        <v>0</v>
      </c>
      <c r="M231" s="77">
        <f t="shared" si="81"/>
        <v>0</v>
      </c>
      <c r="N231" s="77">
        <f t="shared" si="80"/>
        <v>0</v>
      </c>
      <c r="O231" s="77">
        <f t="shared" si="82"/>
        <v>0</v>
      </c>
      <c r="P231" s="97"/>
      <c r="Q231" s="97"/>
      <c r="R231" s="23"/>
      <c r="S231" s="23"/>
      <c r="T231" s="23"/>
      <c r="U231" s="23"/>
      <c r="V231" s="23"/>
      <c r="W231" s="23"/>
      <c r="X231" s="23"/>
      <c r="Y231" s="23"/>
      <c r="Z231" s="23"/>
      <c r="AA231" s="233"/>
      <c r="AB231" s="233"/>
      <c r="AC231" s="233"/>
      <c r="AD231" s="97"/>
      <c r="AE231" s="78">
        <f t="shared" si="83"/>
        <v>0</v>
      </c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  <c r="AR231" s="157"/>
      <c r="AS231" s="157"/>
      <c r="AT231" s="157"/>
      <c r="AU231" s="157"/>
      <c r="AV231" s="157"/>
      <c r="AW231" s="157"/>
      <c r="AX231" s="157"/>
      <c r="AY231" s="157"/>
      <c r="AZ231" s="157"/>
      <c r="BA231" s="157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8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</row>
    <row r="232" spans="1:73" s="8" customFormat="1" ht="11.25" hidden="1" customHeight="1">
      <c r="A232" s="166" t="s">
        <v>194</v>
      </c>
      <c r="B232" s="167"/>
      <c r="C232" s="100"/>
      <c r="D232" s="101"/>
      <c r="E232" s="102"/>
      <c r="F232" s="103"/>
      <c r="G232" s="101"/>
      <c r="H232" s="102"/>
      <c r="I232" s="104"/>
      <c r="J232" s="101"/>
      <c r="K232" s="100"/>
      <c r="L232" s="77">
        <f t="shared" si="79"/>
        <v>0</v>
      </c>
      <c r="M232" s="77">
        <f t="shared" si="81"/>
        <v>0</v>
      </c>
      <c r="N232" s="77">
        <f t="shared" si="80"/>
        <v>0</v>
      </c>
      <c r="O232" s="77">
        <f t="shared" si="82"/>
        <v>0</v>
      </c>
      <c r="P232" s="97"/>
      <c r="Q232" s="97"/>
      <c r="R232" s="23"/>
      <c r="S232" s="23"/>
      <c r="T232" s="23"/>
      <c r="U232" s="23"/>
      <c r="V232" s="23"/>
      <c r="W232" s="23"/>
      <c r="X232" s="23"/>
      <c r="Y232" s="23"/>
      <c r="Z232" s="23"/>
      <c r="AA232" s="233"/>
      <c r="AB232" s="233"/>
      <c r="AC232" s="233"/>
      <c r="AD232" s="97"/>
      <c r="AE232" s="78">
        <f t="shared" si="83"/>
        <v>0</v>
      </c>
      <c r="AF232" s="157"/>
      <c r="AG232" s="157"/>
      <c r="AH232" s="157"/>
      <c r="AI232" s="157"/>
      <c r="AJ232" s="157"/>
      <c r="AK232" s="157"/>
      <c r="AL232" s="157"/>
      <c r="AM232" s="157"/>
      <c r="AN232" s="157"/>
      <c r="AO232" s="157"/>
      <c r="AP232" s="157"/>
      <c r="AQ232" s="157"/>
      <c r="AR232" s="157"/>
      <c r="AS232" s="157"/>
      <c r="AT232" s="157"/>
      <c r="AU232" s="157"/>
      <c r="AV232" s="157"/>
      <c r="AW232" s="157"/>
      <c r="AX232" s="157"/>
      <c r="AY232" s="157"/>
      <c r="AZ232" s="157"/>
      <c r="BA232" s="157"/>
      <c r="BB232" s="158"/>
      <c r="BC232" s="158"/>
      <c r="BD232" s="158"/>
      <c r="BE232" s="158"/>
      <c r="BF232" s="158"/>
      <c r="BG232" s="158"/>
      <c r="BH232" s="158"/>
      <c r="BI232" s="158"/>
      <c r="BJ232" s="158"/>
      <c r="BK232" s="158"/>
      <c r="BL232" s="158"/>
      <c r="BM232" s="158"/>
      <c r="BN232" s="158"/>
      <c r="BO232" s="158"/>
      <c r="BP232" s="158"/>
      <c r="BQ232" s="158"/>
      <c r="BR232" s="158"/>
      <c r="BS232" s="158"/>
      <c r="BT232" s="158"/>
      <c r="BU232" s="158"/>
    </row>
    <row r="233" spans="1:73" s="8" customFormat="1" ht="11.25" hidden="1" customHeight="1">
      <c r="A233" s="166" t="s">
        <v>195</v>
      </c>
      <c r="B233" s="167"/>
      <c r="C233" s="100"/>
      <c r="D233" s="101"/>
      <c r="E233" s="102"/>
      <c r="F233" s="103"/>
      <c r="G233" s="101"/>
      <c r="H233" s="102"/>
      <c r="I233" s="104"/>
      <c r="J233" s="101"/>
      <c r="K233" s="100"/>
      <c r="L233" s="77">
        <f t="shared" si="79"/>
        <v>0</v>
      </c>
      <c r="M233" s="77">
        <f t="shared" si="81"/>
        <v>0</v>
      </c>
      <c r="N233" s="77">
        <f t="shared" si="80"/>
        <v>0</v>
      </c>
      <c r="O233" s="77">
        <f t="shared" si="82"/>
        <v>0</v>
      </c>
      <c r="P233" s="97"/>
      <c r="Q233" s="97"/>
      <c r="R233" s="23"/>
      <c r="S233" s="23"/>
      <c r="T233" s="23"/>
      <c r="U233" s="23"/>
      <c r="V233" s="23"/>
      <c r="W233" s="23"/>
      <c r="X233" s="23"/>
      <c r="Y233" s="23"/>
      <c r="Z233" s="23"/>
      <c r="AA233" s="233"/>
      <c r="AB233" s="233"/>
      <c r="AC233" s="233"/>
      <c r="AD233" s="97"/>
      <c r="AE233" s="78">
        <f t="shared" si="83"/>
        <v>0</v>
      </c>
      <c r="AF233" s="157"/>
      <c r="AG233" s="157"/>
      <c r="AH233" s="157"/>
      <c r="AI233" s="157"/>
      <c r="AJ233" s="157"/>
      <c r="AK233" s="157"/>
      <c r="AL233" s="157"/>
      <c r="AM233" s="157"/>
      <c r="AN233" s="157"/>
      <c r="AO233" s="157"/>
      <c r="AP233" s="157"/>
      <c r="AQ233" s="157"/>
      <c r="AR233" s="157"/>
      <c r="AS233" s="157"/>
      <c r="AT233" s="157"/>
      <c r="AU233" s="157"/>
      <c r="AV233" s="157"/>
      <c r="AW233" s="157"/>
      <c r="AX233" s="157"/>
      <c r="AY233" s="157"/>
      <c r="AZ233" s="157"/>
      <c r="BA233" s="157"/>
      <c r="BB233" s="158"/>
      <c r="BC233" s="158"/>
      <c r="BD233" s="158"/>
      <c r="BE233" s="158"/>
      <c r="BF233" s="158"/>
      <c r="BG233" s="158"/>
      <c r="BH233" s="158"/>
      <c r="BI233" s="158"/>
      <c r="BJ233" s="158"/>
      <c r="BK233" s="158"/>
      <c r="BL233" s="158"/>
      <c r="BM233" s="158"/>
      <c r="BN233" s="158"/>
      <c r="BO233" s="158"/>
      <c r="BP233" s="158"/>
      <c r="BQ233" s="158"/>
      <c r="BR233" s="158"/>
      <c r="BS233" s="158"/>
      <c r="BT233" s="158"/>
      <c r="BU233" s="158"/>
    </row>
    <row r="234" spans="1:73" s="8" customFormat="1" ht="11.25" hidden="1" customHeight="1">
      <c r="A234" s="166" t="s">
        <v>196</v>
      </c>
      <c r="B234" s="167"/>
      <c r="C234" s="100"/>
      <c r="D234" s="101"/>
      <c r="E234" s="102"/>
      <c r="F234" s="103"/>
      <c r="G234" s="101"/>
      <c r="H234" s="102"/>
      <c r="I234" s="104"/>
      <c r="J234" s="101"/>
      <c r="K234" s="100"/>
      <c r="L234" s="77">
        <f t="shared" si="79"/>
        <v>0</v>
      </c>
      <c r="M234" s="77">
        <f t="shared" si="81"/>
        <v>0</v>
      </c>
      <c r="N234" s="77">
        <f t="shared" si="80"/>
        <v>0</v>
      </c>
      <c r="O234" s="77">
        <f t="shared" si="82"/>
        <v>0</v>
      </c>
      <c r="P234" s="97"/>
      <c r="Q234" s="97"/>
      <c r="R234" s="23"/>
      <c r="S234" s="23"/>
      <c r="T234" s="23"/>
      <c r="U234" s="23"/>
      <c r="V234" s="23"/>
      <c r="W234" s="23"/>
      <c r="X234" s="23"/>
      <c r="Y234" s="23"/>
      <c r="Z234" s="23"/>
      <c r="AA234" s="233"/>
      <c r="AB234" s="233"/>
      <c r="AC234" s="233"/>
      <c r="AD234" s="97"/>
      <c r="AE234" s="78">
        <f t="shared" si="83"/>
        <v>0</v>
      </c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  <c r="AR234" s="157"/>
      <c r="AS234" s="157"/>
      <c r="AT234" s="157"/>
      <c r="AU234" s="157"/>
      <c r="AV234" s="157"/>
      <c r="AW234" s="157"/>
      <c r="AX234" s="157"/>
      <c r="AY234" s="157"/>
      <c r="AZ234" s="157"/>
      <c r="BA234" s="157"/>
      <c r="BB234" s="158"/>
      <c r="BC234" s="158"/>
      <c r="BD234" s="158"/>
      <c r="BE234" s="158"/>
      <c r="BF234" s="158"/>
      <c r="BG234" s="158"/>
      <c r="BH234" s="158"/>
      <c r="BI234" s="158"/>
      <c r="BJ234" s="158"/>
      <c r="BK234" s="158"/>
      <c r="BL234" s="158"/>
      <c r="BM234" s="158"/>
      <c r="BN234" s="158"/>
      <c r="BO234" s="158"/>
      <c r="BP234" s="158"/>
      <c r="BQ234" s="158"/>
      <c r="BR234" s="158"/>
      <c r="BS234" s="158"/>
      <c r="BT234" s="158"/>
      <c r="BU234" s="158"/>
    </row>
    <row r="235" spans="1:73" s="8" customFormat="1" ht="11.25" hidden="1" customHeight="1">
      <c r="A235" s="166" t="s">
        <v>197</v>
      </c>
      <c r="B235" s="167"/>
      <c r="C235" s="100"/>
      <c r="D235" s="101"/>
      <c r="E235" s="102"/>
      <c r="F235" s="103"/>
      <c r="G235" s="101"/>
      <c r="H235" s="102"/>
      <c r="I235" s="104"/>
      <c r="J235" s="101"/>
      <c r="K235" s="100"/>
      <c r="L235" s="77">
        <f t="shared" si="79"/>
        <v>0</v>
      </c>
      <c r="M235" s="77">
        <f t="shared" si="81"/>
        <v>0</v>
      </c>
      <c r="N235" s="77">
        <f t="shared" si="80"/>
        <v>0</v>
      </c>
      <c r="O235" s="77">
        <f t="shared" si="82"/>
        <v>0</v>
      </c>
      <c r="P235" s="97"/>
      <c r="Q235" s="97"/>
      <c r="R235" s="23"/>
      <c r="S235" s="23"/>
      <c r="T235" s="23"/>
      <c r="U235" s="23"/>
      <c r="V235" s="23"/>
      <c r="W235" s="23"/>
      <c r="X235" s="23"/>
      <c r="Y235" s="23"/>
      <c r="Z235" s="23"/>
      <c r="AA235" s="233"/>
      <c r="AB235" s="233"/>
      <c r="AC235" s="233"/>
      <c r="AD235" s="97"/>
      <c r="AE235" s="78">
        <f t="shared" si="83"/>
        <v>0</v>
      </c>
      <c r="AF235" s="157"/>
      <c r="AG235" s="157"/>
      <c r="AH235" s="157"/>
      <c r="AI235" s="157"/>
      <c r="AJ235" s="157"/>
      <c r="AK235" s="157"/>
      <c r="AL235" s="157"/>
      <c r="AM235" s="157"/>
      <c r="AN235" s="157"/>
      <c r="AO235" s="157"/>
      <c r="AP235" s="157"/>
      <c r="AQ235" s="157"/>
      <c r="AR235" s="157"/>
      <c r="AS235" s="157"/>
      <c r="AT235" s="157"/>
      <c r="AU235" s="157"/>
      <c r="AV235" s="157"/>
      <c r="AW235" s="157"/>
      <c r="AX235" s="157"/>
      <c r="AY235" s="157"/>
      <c r="AZ235" s="157"/>
      <c r="BA235" s="157"/>
      <c r="BB235" s="158"/>
      <c r="BC235" s="158"/>
      <c r="BD235" s="158"/>
      <c r="BE235" s="158"/>
      <c r="BF235" s="158"/>
      <c r="BG235" s="158"/>
      <c r="BH235" s="158"/>
      <c r="BI235" s="158"/>
      <c r="BJ235" s="158"/>
      <c r="BK235" s="158"/>
      <c r="BL235" s="158"/>
      <c r="BM235" s="158"/>
      <c r="BN235" s="158"/>
      <c r="BO235" s="158"/>
      <c r="BP235" s="158"/>
      <c r="BQ235" s="158"/>
      <c r="BR235" s="158"/>
      <c r="BS235" s="158"/>
      <c r="BT235" s="158"/>
      <c r="BU235" s="158"/>
    </row>
    <row r="236" spans="1:73" s="8" customFormat="1" ht="11.25" hidden="1" customHeight="1">
      <c r="A236" s="166" t="s">
        <v>198</v>
      </c>
      <c r="B236" s="167"/>
      <c r="C236" s="100"/>
      <c r="D236" s="101"/>
      <c r="E236" s="102"/>
      <c r="F236" s="103"/>
      <c r="G236" s="101"/>
      <c r="H236" s="102"/>
      <c r="I236" s="104"/>
      <c r="J236" s="101"/>
      <c r="K236" s="100"/>
      <c r="L236" s="77">
        <f t="shared" si="79"/>
        <v>0</v>
      </c>
      <c r="M236" s="77">
        <f t="shared" si="81"/>
        <v>0</v>
      </c>
      <c r="N236" s="77">
        <f t="shared" si="80"/>
        <v>0</v>
      </c>
      <c r="O236" s="77">
        <f t="shared" si="82"/>
        <v>0</v>
      </c>
      <c r="P236" s="97"/>
      <c r="Q236" s="97"/>
      <c r="R236" s="23"/>
      <c r="S236" s="23"/>
      <c r="T236" s="23"/>
      <c r="U236" s="23"/>
      <c r="V236" s="23"/>
      <c r="W236" s="23"/>
      <c r="X236" s="23"/>
      <c r="Y236" s="23"/>
      <c r="Z236" s="23"/>
      <c r="AA236" s="233"/>
      <c r="AB236" s="233"/>
      <c r="AC236" s="233"/>
      <c r="AD236" s="97"/>
      <c r="AE236" s="78">
        <f t="shared" si="83"/>
        <v>0</v>
      </c>
      <c r="AF236" s="157"/>
      <c r="AG236" s="157"/>
      <c r="AH236" s="157"/>
      <c r="AI236" s="157"/>
      <c r="AJ236" s="157"/>
      <c r="AK236" s="157"/>
      <c r="AL236" s="157"/>
      <c r="AM236" s="157"/>
      <c r="AN236" s="157"/>
      <c r="AO236" s="157"/>
      <c r="AP236" s="157"/>
      <c r="AQ236" s="157"/>
      <c r="AR236" s="157"/>
      <c r="AS236" s="157"/>
      <c r="AT236" s="157"/>
      <c r="AU236" s="157"/>
      <c r="AV236" s="157"/>
      <c r="AW236" s="157"/>
      <c r="AX236" s="157"/>
      <c r="AY236" s="157"/>
      <c r="AZ236" s="157"/>
      <c r="BA236" s="157"/>
      <c r="BB236" s="158"/>
      <c r="BC236" s="158"/>
      <c r="BD236" s="158"/>
      <c r="BE236" s="158"/>
      <c r="BF236" s="158"/>
      <c r="BG236" s="158"/>
      <c r="BH236" s="158"/>
      <c r="BI236" s="158"/>
      <c r="BJ236" s="158"/>
      <c r="BK236" s="158"/>
      <c r="BL236" s="158"/>
      <c r="BM236" s="158"/>
      <c r="BN236" s="158"/>
      <c r="BO236" s="158"/>
      <c r="BP236" s="158"/>
      <c r="BQ236" s="158"/>
      <c r="BR236" s="158"/>
      <c r="BS236" s="158"/>
      <c r="BT236" s="158"/>
      <c r="BU236" s="158"/>
    </row>
    <row r="237" spans="1:73" s="8" customFormat="1" ht="11.25" hidden="1" customHeight="1">
      <c r="A237" s="166" t="s">
        <v>199</v>
      </c>
      <c r="B237" s="167"/>
      <c r="C237" s="100"/>
      <c r="D237" s="101"/>
      <c r="E237" s="102"/>
      <c r="F237" s="103"/>
      <c r="G237" s="101"/>
      <c r="H237" s="102"/>
      <c r="I237" s="104"/>
      <c r="J237" s="101"/>
      <c r="K237" s="100"/>
      <c r="L237" s="77">
        <f t="shared" si="79"/>
        <v>0</v>
      </c>
      <c r="M237" s="77">
        <f t="shared" si="81"/>
        <v>0</v>
      </c>
      <c r="N237" s="77">
        <f t="shared" si="80"/>
        <v>0</v>
      </c>
      <c r="O237" s="77">
        <f t="shared" si="82"/>
        <v>0</v>
      </c>
      <c r="P237" s="97"/>
      <c r="Q237" s="97"/>
      <c r="R237" s="23"/>
      <c r="S237" s="23"/>
      <c r="T237" s="23"/>
      <c r="U237" s="23"/>
      <c r="V237" s="23"/>
      <c r="W237" s="23"/>
      <c r="X237" s="23"/>
      <c r="Y237" s="23"/>
      <c r="Z237" s="23"/>
      <c r="AA237" s="233"/>
      <c r="AB237" s="233"/>
      <c r="AC237" s="233"/>
      <c r="AD237" s="97"/>
      <c r="AE237" s="78">
        <f t="shared" si="83"/>
        <v>0</v>
      </c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  <c r="AR237" s="157"/>
      <c r="AS237" s="157"/>
      <c r="AT237" s="157"/>
      <c r="AU237" s="157"/>
      <c r="AV237" s="157"/>
      <c r="AW237" s="157"/>
      <c r="AX237" s="157"/>
      <c r="AY237" s="157"/>
      <c r="AZ237" s="157"/>
      <c r="BA237" s="157"/>
      <c r="BB237" s="158"/>
      <c r="BC237" s="158"/>
      <c r="BD237" s="158"/>
      <c r="BE237" s="158"/>
      <c r="BF237" s="158"/>
      <c r="BG237" s="158"/>
      <c r="BH237" s="158"/>
      <c r="BI237" s="158"/>
      <c r="BJ237" s="158"/>
      <c r="BK237" s="158"/>
      <c r="BL237" s="158"/>
      <c r="BM237" s="158"/>
      <c r="BN237" s="158"/>
      <c r="BO237" s="158"/>
      <c r="BP237" s="158"/>
      <c r="BQ237" s="158"/>
      <c r="BR237" s="158"/>
      <c r="BS237" s="158"/>
      <c r="BT237" s="158"/>
      <c r="BU237" s="158"/>
    </row>
    <row r="238" spans="1:73" s="8" customFormat="1" ht="11.25" hidden="1" customHeight="1">
      <c r="A238" s="166" t="s">
        <v>200</v>
      </c>
      <c r="B238" s="167"/>
      <c r="C238" s="100"/>
      <c r="D238" s="101"/>
      <c r="E238" s="102"/>
      <c r="F238" s="103"/>
      <c r="G238" s="101"/>
      <c r="H238" s="102"/>
      <c r="I238" s="104"/>
      <c r="J238" s="101"/>
      <c r="K238" s="100"/>
      <c r="L238" s="77">
        <f t="shared" si="79"/>
        <v>0</v>
      </c>
      <c r="M238" s="77">
        <f t="shared" si="81"/>
        <v>0</v>
      </c>
      <c r="N238" s="77">
        <f t="shared" si="80"/>
        <v>0</v>
      </c>
      <c r="O238" s="77">
        <f t="shared" si="82"/>
        <v>0</v>
      </c>
      <c r="P238" s="97"/>
      <c r="Q238" s="97"/>
      <c r="R238" s="23"/>
      <c r="S238" s="23"/>
      <c r="T238" s="23"/>
      <c r="U238" s="23"/>
      <c r="V238" s="23"/>
      <c r="W238" s="23"/>
      <c r="X238" s="23"/>
      <c r="Y238" s="23"/>
      <c r="Z238" s="23"/>
      <c r="AA238" s="233"/>
      <c r="AB238" s="233"/>
      <c r="AC238" s="233"/>
      <c r="AD238" s="97"/>
      <c r="AE238" s="78">
        <f t="shared" si="83"/>
        <v>0</v>
      </c>
      <c r="AF238" s="157"/>
      <c r="AG238" s="157"/>
      <c r="AH238" s="157"/>
      <c r="AI238" s="157"/>
      <c r="AJ238" s="157"/>
      <c r="AK238" s="157"/>
      <c r="AL238" s="157"/>
      <c r="AM238" s="157"/>
      <c r="AN238" s="157"/>
      <c r="AO238" s="157"/>
      <c r="AP238" s="157"/>
      <c r="AQ238" s="157"/>
      <c r="AR238" s="157"/>
      <c r="AS238" s="157"/>
      <c r="AT238" s="157"/>
      <c r="AU238" s="157"/>
      <c r="AV238" s="157"/>
      <c r="AW238" s="157"/>
      <c r="AX238" s="157"/>
      <c r="AY238" s="157"/>
      <c r="AZ238" s="157"/>
      <c r="BA238" s="157"/>
      <c r="BB238" s="158"/>
      <c r="BC238" s="158"/>
      <c r="BD238" s="158"/>
      <c r="BE238" s="158"/>
      <c r="BF238" s="158"/>
      <c r="BG238" s="158"/>
      <c r="BH238" s="158"/>
      <c r="BI238" s="158"/>
      <c r="BJ238" s="158"/>
      <c r="BK238" s="158"/>
      <c r="BL238" s="158"/>
      <c r="BM238" s="158"/>
      <c r="BN238" s="158"/>
      <c r="BO238" s="158"/>
      <c r="BP238" s="158"/>
      <c r="BQ238" s="158"/>
      <c r="BR238" s="158"/>
      <c r="BS238" s="158"/>
      <c r="BT238" s="158"/>
      <c r="BU238" s="158"/>
    </row>
    <row r="239" spans="1:73" s="8" customFormat="1" ht="11.25" hidden="1" customHeight="1">
      <c r="A239" s="166" t="s">
        <v>201</v>
      </c>
      <c r="B239" s="167"/>
      <c r="C239" s="100"/>
      <c r="D239" s="101"/>
      <c r="E239" s="102"/>
      <c r="F239" s="103"/>
      <c r="G239" s="101"/>
      <c r="H239" s="102"/>
      <c r="I239" s="104"/>
      <c r="J239" s="101"/>
      <c r="K239" s="100"/>
      <c r="L239" s="77">
        <f t="shared" si="79"/>
        <v>0</v>
      </c>
      <c r="M239" s="77">
        <f t="shared" si="81"/>
        <v>0</v>
      </c>
      <c r="N239" s="77">
        <f t="shared" si="80"/>
        <v>0</v>
      </c>
      <c r="O239" s="77">
        <f t="shared" si="82"/>
        <v>0</v>
      </c>
      <c r="P239" s="97"/>
      <c r="Q239" s="97"/>
      <c r="R239" s="23"/>
      <c r="S239" s="23"/>
      <c r="T239" s="23"/>
      <c r="U239" s="23"/>
      <c r="V239" s="23"/>
      <c r="W239" s="23"/>
      <c r="X239" s="23"/>
      <c r="Y239" s="23"/>
      <c r="Z239" s="23"/>
      <c r="AA239" s="233"/>
      <c r="AB239" s="233"/>
      <c r="AC239" s="233"/>
      <c r="AD239" s="97"/>
      <c r="AE239" s="78">
        <f t="shared" si="83"/>
        <v>0</v>
      </c>
      <c r="AF239" s="157"/>
      <c r="AG239" s="157"/>
      <c r="AH239" s="157"/>
      <c r="AI239" s="157"/>
      <c r="AJ239" s="157"/>
      <c r="AK239" s="157"/>
      <c r="AL239" s="157"/>
      <c r="AM239" s="157"/>
      <c r="AN239" s="157"/>
      <c r="AO239" s="157"/>
      <c r="AP239" s="157"/>
      <c r="AQ239" s="157"/>
      <c r="AR239" s="157"/>
      <c r="AS239" s="157"/>
      <c r="AT239" s="157"/>
      <c r="AU239" s="157"/>
      <c r="AV239" s="157"/>
      <c r="AW239" s="157"/>
      <c r="AX239" s="157"/>
      <c r="AY239" s="157"/>
      <c r="AZ239" s="157"/>
      <c r="BA239" s="157"/>
      <c r="BB239" s="158"/>
      <c r="BC239" s="158"/>
      <c r="BD239" s="158"/>
      <c r="BE239" s="158"/>
      <c r="BF239" s="158"/>
      <c r="BG239" s="158"/>
      <c r="BH239" s="158"/>
      <c r="BI239" s="158"/>
      <c r="BJ239" s="158"/>
      <c r="BK239" s="158"/>
      <c r="BL239" s="158"/>
      <c r="BM239" s="158"/>
      <c r="BN239" s="158"/>
      <c r="BO239" s="158"/>
      <c r="BP239" s="158"/>
      <c r="BQ239" s="158"/>
      <c r="BR239" s="158"/>
      <c r="BS239" s="158"/>
      <c r="BT239" s="158"/>
      <c r="BU239" s="158"/>
    </row>
    <row r="240" spans="1:73" s="8" customFormat="1" ht="11.25" hidden="1" customHeight="1">
      <c r="A240" s="166" t="s">
        <v>202</v>
      </c>
      <c r="B240" s="167"/>
      <c r="C240" s="100"/>
      <c r="D240" s="101"/>
      <c r="E240" s="102"/>
      <c r="F240" s="103"/>
      <c r="G240" s="101"/>
      <c r="H240" s="102"/>
      <c r="I240" s="104"/>
      <c r="J240" s="101"/>
      <c r="K240" s="100"/>
      <c r="L240" s="77">
        <f t="shared" si="79"/>
        <v>0</v>
      </c>
      <c r="M240" s="77">
        <f t="shared" si="81"/>
        <v>0</v>
      </c>
      <c r="N240" s="77">
        <f t="shared" si="80"/>
        <v>0</v>
      </c>
      <c r="O240" s="77">
        <f t="shared" si="82"/>
        <v>0</v>
      </c>
      <c r="P240" s="97"/>
      <c r="Q240" s="97"/>
      <c r="R240" s="23"/>
      <c r="S240" s="23"/>
      <c r="T240" s="23"/>
      <c r="U240" s="23"/>
      <c r="V240" s="23"/>
      <c r="W240" s="23"/>
      <c r="X240" s="23"/>
      <c r="Y240" s="23"/>
      <c r="Z240" s="23"/>
      <c r="AA240" s="233"/>
      <c r="AB240" s="233"/>
      <c r="AC240" s="233"/>
      <c r="AD240" s="97"/>
      <c r="AE240" s="78">
        <f t="shared" si="83"/>
        <v>0</v>
      </c>
      <c r="AF240" s="157"/>
      <c r="AG240" s="157"/>
      <c r="AH240" s="157"/>
      <c r="AI240" s="157"/>
      <c r="AJ240" s="157"/>
      <c r="AK240" s="157"/>
      <c r="AL240" s="157"/>
      <c r="AM240" s="157"/>
      <c r="AN240" s="157"/>
      <c r="AO240" s="157"/>
      <c r="AP240" s="157"/>
      <c r="AQ240" s="157"/>
      <c r="AR240" s="157"/>
      <c r="AS240" s="157"/>
      <c r="AT240" s="157"/>
      <c r="AU240" s="157"/>
      <c r="AV240" s="157"/>
      <c r="AW240" s="157"/>
      <c r="AX240" s="157"/>
      <c r="AY240" s="157"/>
      <c r="AZ240" s="157"/>
      <c r="BA240" s="157"/>
      <c r="BB240" s="158"/>
      <c r="BC240" s="158"/>
      <c r="BD240" s="158"/>
      <c r="BE240" s="158"/>
      <c r="BF240" s="158"/>
      <c r="BG240" s="158"/>
      <c r="BH240" s="158"/>
      <c r="BI240" s="158"/>
      <c r="BJ240" s="158"/>
      <c r="BK240" s="158"/>
      <c r="BL240" s="158"/>
      <c r="BM240" s="158"/>
      <c r="BN240" s="158"/>
      <c r="BO240" s="158"/>
      <c r="BP240" s="158"/>
      <c r="BQ240" s="158"/>
      <c r="BR240" s="158"/>
      <c r="BS240" s="158"/>
      <c r="BT240" s="158"/>
      <c r="BU240" s="158"/>
    </row>
    <row r="241" spans="1:73" s="8" customFormat="1" ht="11.25" hidden="1" customHeight="1">
      <c r="A241" s="166" t="s">
        <v>203</v>
      </c>
      <c r="B241" s="167"/>
      <c r="C241" s="100"/>
      <c r="D241" s="101"/>
      <c r="E241" s="102"/>
      <c r="F241" s="103"/>
      <c r="G241" s="101"/>
      <c r="H241" s="102"/>
      <c r="I241" s="104"/>
      <c r="J241" s="101"/>
      <c r="K241" s="100"/>
      <c r="L241" s="77">
        <f t="shared" si="79"/>
        <v>0</v>
      </c>
      <c r="M241" s="77">
        <f t="shared" si="81"/>
        <v>0</v>
      </c>
      <c r="N241" s="77">
        <f t="shared" si="80"/>
        <v>0</v>
      </c>
      <c r="O241" s="77">
        <f t="shared" si="82"/>
        <v>0</v>
      </c>
      <c r="P241" s="97"/>
      <c r="Q241" s="97"/>
      <c r="R241" s="23"/>
      <c r="S241" s="23"/>
      <c r="T241" s="23"/>
      <c r="U241" s="23"/>
      <c r="V241" s="23"/>
      <c r="W241" s="23"/>
      <c r="X241" s="23"/>
      <c r="Y241" s="23"/>
      <c r="Z241" s="23"/>
      <c r="AA241" s="233"/>
      <c r="AB241" s="233"/>
      <c r="AC241" s="233"/>
      <c r="AD241" s="97"/>
      <c r="AE241" s="78">
        <f t="shared" si="83"/>
        <v>0</v>
      </c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  <c r="AR241" s="157"/>
      <c r="AS241" s="157"/>
      <c r="AT241" s="157"/>
      <c r="AU241" s="157"/>
      <c r="AV241" s="157"/>
      <c r="AW241" s="157"/>
      <c r="AX241" s="157"/>
      <c r="AY241" s="157"/>
      <c r="AZ241" s="157"/>
      <c r="BA241" s="157"/>
      <c r="BB241" s="158"/>
      <c r="BC241" s="158"/>
      <c r="BD241" s="158"/>
      <c r="BE241" s="158"/>
      <c r="BF241" s="158"/>
      <c r="BG241" s="158"/>
      <c r="BH241" s="158"/>
      <c r="BI241" s="158"/>
      <c r="BJ241" s="158"/>
      <c r="BK241" s="158"/>
      <c r="BL241" s="158"/>
      <c r="BM241" s="158"/>
      <c r="BN241" s="158"/>
      <c r="BO241" s="158"/>
      <c r="BP241" s="158"/>
      <c r="BQ241" s="158"/>
      <c r="BR241" s="158"/>
      <c r="BS241" s="158"/>
      <c r="BT241" s="158"/>
      <c r="BU241" s="158"/>
    </row>
    <row r="242" spans="1:73" s="8" customFormat="1" ht="11.25" hidden="1" customHeight="1">
      <c r="A242" s="166" t="s">
        <v>204</v>
      </c>
      <c r="B242" s="167"/>
      <c r="C242" s="100"/>
      <c r="D242" s="101"/>
      <c r="E242" s="102"/>
      <c r="F242" s="103"/>
      <c r="G242" s="101"/>
      <c r="H242" s="102"/>
      <c r="I242" s="104"/>
      <c r="J242" s="101"/>
      <c r="K242" s="100"/>
      <c r="L242" s="77">
        <f t="shared" si="79"/>
        <v>0</v>
      </c>
      <c r="M242" s="77">
        <f t="shared" si="81"/>
        <v>0</v>
      </c>
      <c r="N242" s="77">
        <f t="shared" si="80"/>
        <v>0</v>
      </c>
      <c r="O242" s="77">
        <f t="shared" si="82"/>
        <v>0</v>
      </c>
      <c r="P242" s="97"/>
      <c r="Q242" s="97"/>
      <c r="R242" s="23"/>
      <c r="S242" s="23"/>
      <c r="T242" s="23"/>
      <c r="U242" s="23"/>
      <c r="V242" s="23"/>
      <c r="W242" s="23"/>
      <c r="X242" s="23"/>
      <c r="Y242" s="23"/>
      <c r="Z242" s="23"/>
      <c r="AA242" s="233"/>
      <c r="AB242" s="233"/>
      <c r="AC242" s="233"/>
      <c r="AD242" s="97"/>
      <c r="AE242" s="78">
        <f t="shared" si="83"/>
        <v>0</v>
      </c>
      <c r="AF242" s="157"/>
      <c r="AG242" s="157"/>
      <c r="AH242" s="157"/>
      <c r="AI242" s="157"/>
      <c r="AJ242" s="157"/>
      <c r="AK242" s="157"/>
      <c r="AL242" s="157"/>
      <c r="AM242" s="157"/>
      <c r="AN242" s="157"/>
      <c r="AO242" s="157"/>
      <c r="AP242" s="157"/>
      <c r="AQ242" s="157"/>
      <c r="AR242" s="157"/>
      <c r="AS242" s="157"/>
      <c r="AT242" s="157"/>
      <c r="AU242" s="157"/>
      <c r="AV242" s="157"/>
      <c r="AW242" s="157"/>
      <c r="AX242" s="157"/>
      <c r="AY242" s="157"/>
      <c r="AZ242" s="157"/>
      <c r="BA242" s="157"/>
      <c r="BB242" s="158"/>
      <c r="BC242" s="158"/>
      <c r="BD242" s="158"/>
      <c r="BE242" s="158"/>
      <c r="BF242" s="158"/>
      <c r="BG242" s="158"/>
      <c r="BH242" s="158"/>
      <c r="BI242" s="158"/>
      <c r="BJ242" s="158"/>
      <c r="BK242" s="158"/>
      <c r="BL242" s="158"/>
      <c r="BM242" s="158"/>
      <c r="BN242" s="158"/>
      <c r="BO242" s="158"/>
      <c r="BP242" s="158"/>
      <c r="BQ242" s="158"/>
      <c r="BR242" s="158"/>
      <c r="BS242" s="158"/>
      <c r="BT242" s="158"/>
      <c r="BU242" s="158"/>
    </row>
    <row r="243" spans="1:73" s="8" customFormat="1" ht="11.25" hidden="1" customHeight="1">
      <c r="A243" s="166" t="s">
        <v>205</v>
      </c>
      <c r="B243" s="167"/>
      <c r="C243" s="100"/>
      <c r="D243" s="101"/>
      <c r="E243" s="102"/>
      <c r="F243" s="103"/>
      <c r="G243" s="101"/>
      <c r="H243" s="102"/>
      <c r="I243" s="104"/>
      <c r="J243" s="101"/>
      <c r="K243" s="100"/>
      <c r="L243" s="77">
        <f t="shared" si="79"/>
        <v>0</v>
      </c>
      <c r="M243" s="77">
        <f t="shared" si="81"/>
        <v>0</v>
      </c>
      <c r="N243" s="77">
        <f t="shared" si="80"/>
        <v>0</v>
      </c>
      <c r="O243" s="77">
        <f t="shared" si="82"/>
        <v>0</v>
      </c>
      <c r="P243" s="97"/>
      <c r="Q243" s="97"/>
      <c r="R243" s="23"/>
      <c r="S243" s="23"/>
      <c r="T243" s="23"/>
      <c r="U243" s="23"/>
      <c r="V243" s="23"/>
      <c r="W243" s="23"/>
      <c r="X243" s="23"/>
      <c r="Y243" s="23"/>
      <c r="Z243" s="23"/>
      <c r="AA243" s="233"/>
      <c r="AB243" s="233"/>
      <c r="AC243" s="233"/>
      <c r="AD243" s="97"/>
      <c r="AE243" s="78">
        <f t="shared" si="83"/>
        <v>0</v>
      </c>
      <c r="AF243" s="157"/>
      <c r="AG243" s="157"/>
      <c r="AH243" s="157"/>
      <c r="AI243" s="157"/>
      <c r="AJ243" s="157"/>
      <c r="AK243" s="157"/>
      <c r="AL243" s="157"/>
      <c r="AM243" s="157"/>
      <c r="AN243" s="157"/>
      <c r="AO243" s="157"/>
      <c r="AP243" s="157"/>
      <c r="AQ243" s="157"/>
      <c r="AR243" s="157"/>
      <c r="AS243" s="157"/>
      <c r="AT243" s="157"/>
      <c r="AU243" s="157"/>
      <c r="AV243" s="157"/>
      <c r="AW243" s="157"/>
      <c r="AX243" s="157"/>
      <c r="AY243" s="157"/>
      <c r="AZ243" s="157"/>
      <c r="BA243" s="157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8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</row>
    <row r="244" spans="1:73" s="8" customFormat="1" ht="15" customHeight="1">
      <c r="A244" s="165" t="s">
        <v>52</v>
      </c>
      <c r="B244" s="165" t="s">
        <v>394</v>
      </c>
      <c r="C244" s="218"/>
      <c r="D244" s="285">
        <v>7</v>
      </c>
      <c r="E244" s="26"/>
      <c r="F244" s="103"/>
      <c r="G244" s="101"/>
      <c r="H244" s="102"/>
      <c r="I244" s="103"/>
      <c r="J244" s="101"/>
      <c r="K244" s="101"/>
      <c r="L244" s="77">
        <f t="shared" si="79"/>
        <v>32</v>
      </c>
      <c r="M244" s="77"/>
      <c r="N244" s="77">
        <f>SUM(R244:AB244)</f>
        <v>32</v>
      </c>
      <c r="O244" s="77"/>
      <c r="P244" s="77">
        <f t="shared" ref="P244" si="84">SUM(T244:AD244)</f>
        <v>32</v>
      </c>
      <c r="Q244" s="244"/>
      <c r="R244" s="23"/>
      <c r="S244" s="23"/>
      <c r="T244" s="23"/>
      <c r="U244" s="23"/>
      <c r="V244" s="23"/>
      <c r="W244" s="227"/>
      <c r="X244" s="227"/>
      <c r="Y244" s="227"/>
      <c r="Z244" s="23"/>
      <c r="AA244" s="233">
        <v>32</v>
      </c>
      <c r="AB244" s="97"/>
      <c r="AC244" s="110"/>
      <c r="AD244" s="117"/>
      <c r="AE244" s="78"/>
      <c r="AF244" s="157"/>
      <c r="AG244" s="157"/>
      <c r="AH244" s="157"/>
      <c r="AI244" s="157"/>
      <c r="AJ244" s="157"/>
      <c r="AK244" s="157"/>
      <c r="AL244" s="157"/>
      <c r="AM244" s="157"/>
      <c r="AN244" s="157"/>
      <c r="AO244" s="157"/>
      <c r="AP244" s="157"/>
      <c r="AQ244" s="157"/>
      <c r="AR244" s="157"/>
      <c r="AS244" s="157"/>
      <c r="AT244" s="157"/>
      <c r="AU244" s="157"/>
      <c r="AV244" s="157"/>
      <c r="AW244" s="157"/>
      <c r="AX244" s="157"/>
      <c r="AY244" s="157"/>
      <c r="AZ244" s="157"/>
      <c r="BA244" s="157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  <c r="BS244" s="158"/>
      <c r="BT244" s="158"/>
      <c r="BU244" s="158"/>
    </row>
    <row r="245" spans="1:73" s="215" customFormat="1" ht="16.5" customHeight="1">
      <c r="A245" s="207" t="s">
        <v>206</v>
      </c>
      <c r="B245" s="207" t="s">
        <v>393</v>
      </c>
      <c r="C245" s="218"/>
      <c r="D245" s="216"/>
      <c r="E245" s="211"/>
      <c r="F245" s="212"/>
      <c r="G245" s="310">
        <v>8</v>
      </c>
      <c r="H245" s="234"/>
      <c r="I245" s="212"/>
      <c r="J245" s="210"/>
      <c r="K245" s="210"/>
      <c r="L245" s="77">
        <f t="shared" si="79"/>
        <v>78</v>
      </c>
      <c r="M245" s="77"/>
      <c r="N245" s="77">
        <f>SUM(R245:AC245)</f>
        <v>78</v>
      </c>
      <c r="O245" s="77"/>
      <c r="P245" s="77">
        <f t="shared" ref="P245" si="85">SUM(T245:AE245)</f>
        <v>78</v>
      </c>
      <c r="Q245" s="244"/>
      <c r="R245" s="208"/>
      <c r="S245" s="208"/>
      <c r="T245" s="208"/>
      <c r="U245" s="208"/>
      <c r="V245" s="208"/>
      <c r="W245" s="227"/>
      <c r="X245" s="227"/>
      <c r="Y245" s="227"/>
      <c r="Z245" s="208"/>
      <c r="AA245" s="233"/>
      <c r="AB245" s="233"/>
      <c r="AC245" s="117">
        <v>78</v>
      </c>
      <c r="AD245" s="117"/>
      <c r="AE245" s="78"/>
      <c r="AF245" s="213"/>
      <c r="AG245" s="213"/>
      <c r="AH245" s="213"/>
      <c r="AI245" s="213"/>
      <c r="AJ245" s="213"/>
      <c r="AK245" s="213"/>
      <c r="AL245" s="213"/>
      <c r="AM245" s="213"/>
      <c r="AN245" s="213"/>
      <c r="AO245" s="213"/>
      <c r="AP245" s="213"/>
      <c r="AQ245" s="213"/>
      <c r="AR245" s="213"/>
      <c r="AS245" s="213"/>
      <c r="AT245" s="213"/>
      <c r="AU245" s="213"/>
      <c r="AV245" s="213"/>
      <c r="AW245" s="213"/>
      <c r="AX245" s="213"/>
      <c r="AY245" s="213"/>
      <c r="AZ245" s="213"/>
      <c r="BA245" s="213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4"/>
      <c r="BQ245" s="214"/>
      <c r="BR245" s="214"/>
      <c r="BS245" s="214"/>
      <c r="BT245" s="214"/>
      <c r="BU245" s="214"/>
    </row>
    <row r="246" spans="1:73" s="215" customFormat="1" ht="14.25" customHeight="1">
      <c r="A246" s="220"/>
      <c r="B246" s="165" t="s">
        <v>464</v>
      </c>
      <c r="C246" s="222"/>
      <c r="D246" s="222"/>
      <c r="E246" s="223"/>
      <c r="F246" s="224"/>
      <c r="G246" s="222"/>
      <c r="H246" s="223"/>
      <c r="I246" s="224"/>
      <c r="J246" s="222">
        <v>8</v>
      </c>
      <c r="K246" s="222"/>
      <c r="L246" s="77"/>
      <c r="M246" s="77"/>
      <c r="N246" s="77"/>
      <c r="O246" s="77"/>
      <c r="P246" s="221"/>
      <c r="Q246" s="244"/>
      <c r="R246" s="221"/>
      <c r="S246" s="221"/>
      <c r="T246" s="221"/>
      <c r="U246" s="221"/>
      <c r="V246" s="221"/>
      <c r="W246" s="227"/>
      <c r="X246" s="227"/>
      <c r="Y246" s="227"/>
      <c r="Z246" s="221"/>
      <c r="AA246" s="233"/>
      <c r="AB246" s="233"/>
      <c r="AC246" s="117"/>
      <c r="AD246" s="117"/>
      <c r="AE246" s="78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  <c r="AZ246" s="213"/>
      <c r="BA246" s="213"/>
      <c r="BB246" s="214"/>
      <c r="BC246" s="214"/>
      <c r="BD246" s="214"/>
      <c r="BE246" s="214"/>
      <c r="BF246" s="214"/>
      <c r="BG246" s="214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4"/>
      <c r="BT246" s="214"/>
      <c r="BU246" s="214"/>
    </row>
    <row r="247" spans="1:73" s="8" customFormat="1" ht="15" customHeight="1">
      <c r="A247" s="181" t="s">
        <v>41</v>
      </c>
      <c r="B247" s="170" t="s">
        <v>335</v>
      </c>
      <c r="C247" s="354">
        <f>COUNTIF(C248:E274,1)+COUNTIF(C248:E274,2)+COUNTIF(C248:E274,3)+COUNTIF(C248:E274,4)+COUNTIF(C248:E274,5)+COUNTIF(C248:E274,6)+COUNTIF(C248:E274,7)+COUNTIF(C248:E274,8)</f>
        <v>1</v>
      </c>
      <c r="D247" s="354"/>
      <c r="E247" s="355"/>
      <c r="F247" s="353">
        <f>COUNTIF(F248:H274,1)+COUNTIF(F248:H274,2)+COUNTIF(F248:H274,3)+COUNTIF(F248:H274,4)+COUNTIF(F248:H274,5)+COUNTIF(F248:H274,6)+COUNTIF(F248:H274,7)+COUNTIF(F248:H274,8)</f>
        <v>3</v>
      </c>
      <c r="G247" s="354"/>
      <c r="H247" s="355"/>
      <c r="I247" s="353">
        <f>COUNTIF(I248:K274,1)+COUNTIF(I248:K274,2)+COUNTIF(I248:K274,3)+COUNTIF(I248:K274,4)+COUNTIF(I248:K274,5)+COUNTIF(I248:K274,6)+COUNTIF(I248:K274,7)+COUNTIF(I248:K274,8)</f>
        <v>1</v>
      </c>
      <c r="J247" s="354"/>
      <c r="K247" s="354"/>
      <c r="L247" s="85">
        <f>SUM(L248:L272)</f>
        <v>345</v>
      </c>
      <c r="M247" s="85">
        <f>SUM(M248:M272)</f>
        <v>115</v>
      </c>
      <c r="N247" s="85">
        <f>SUM(N248:N272)</f>
        <v>230</v>
      </c>
      <c r="O247" s="85">
        <f>SUM(O248:O272)</f>
        <v>115</v>
      </c>
      <c r="P247" s="85">
        <f>SUM(P248:P272)</f>
        <v>115</v>
      </c>
      <c r="Q247" s="85"/>
      <c r="R247" s="86">
        <f t="shared" ref="R247" si="86">SUM(R248:R274)</f>
        <v>0</v>
      </c>
      <c r="S247" s="86">
        <f t="shared" ref="S247" si="87">SUM(S248:S274)</f>
        <v>0</v>
      </c>
      <c r="T247" s="85">
        <f>SUM(T248:T272)</f>
        <v>0</v>
      </c>
      <c r="U247" s="85">
        <f>SUM(U248:U272)</f>
        <v>0</v>
      </c>
      <c r="V247" s="86">
        <f t="shared" ref="V247" si="88">SUM(V248:V274)</f>
        <v>0</v>
      </c>
      <c r="W247" s="85">
        <f>SUM(W248:W272)</f>
        <v>48</v>
      </c>
      <c r="X247" s="228">
        <f t="shared" ref="X247" si="89">SUM(X248:X274)</f>
        <v>0</v>
      </c>
      <c r="Y247" s="85">
        <v>66</v>
      </c>
      <c r="Z247" s="86">
        <f t="shared" ref="Z247" si="90">SUM(Z248:Z274)</f>
        <v>0</v>
      </c>
      <c r="AA247" s="85">
        <f>SUM(AA248:AA272)</f>
        <v>64</v>
      </c>
      <c r="AB247" s="232">
        <f t="shared" ref="AB247" si="91">SUM(AB248:AB274)</f>
        <v>0</v>
      </c>
      <c r="AC247" s="85">
        <f>SUM(AC248:AC272)</f>
        <v>52</v>
      </c>
      <c r="AD247" s="232">
        <v>180</v>
      </c>
      <c r="AE247" s="96">
        <f>N247-AD247</f>
        <v>50</v>
      </c>
      <c r="AF247" s="157"/>
      <c r="AG247" s="206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  <c r="AR247" s="157"/>
      <c r="AS247" s="157"/>
      <c r="AT247" s="157"/>
      <c r="AU247" s="157"/>
      <c r="AV247" s="157"/>
      <c r="AW247" s="157"/>
      <c r="AX247" s="157"/>
      <c r="AY247" s="157"/>
      <c r="AZ247" s="157"/>
      <c r="BA247" s="157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</row>
    <row r="248" spans="1:73" s="8" customFormat="1" ht="13.5" customHeight="1">
      <c r="A248" s="166" t="s">
        <v>460</v>
      </c>
      <c r="B248" s="167" t="s">
        <v>335</v>
      </c>
      <c r="C248" s="16"/>
      <c r="D248" s="21"/>
      <c r="E248" s="118"/>
      <c r="F248" s="119"/>
      <c r="G248" s="21">
        <v>6</v>
      </c>
      <c r="H248" s="118">
        <v>8</v>
      </c>
      <c r="I248" s="120"/>
      <c r="J248" s="21">
        <v>7</v>
      </c>
      <c r="K248" s="16"/>
      <c r="L248" s="77">
        <f t="shared" ref="L248:L274" si="92">M248+N248</f>
        <v>345</v>
      </c>
      <c r="M248" s="77">
        <v>115</v>
      </c>
      <c r="N248" s="77">
        <f t="shared" ref="N248:N274" si="93">SUM(R248:AC248)</f>
        <v>230</v>
      </c>
      <c r="O248" s="77">
        <f t="shared" ref="O248:O272" si="94">N248-P248</f>
        <v>115</v>
      </c>
      <c r="P248" s="97">
        <v>115</v>
      </c>
      <c r="Q248" s="97"/>
      <c r="R248" s="23"/>
      <c r="S248" s="23"/>
      <c r="T248" s="23"/>
      <c r="U248" s="23"/>
      <c r="V248" s="23"/>
      <c r="W248" s="227">
        <v>48</v>
      </c>
      <c r="X248" s="227"/>
      <c r="Y248" s="227">
        <v>66</v>
      </c>
      <c r="Z248" s="23"/>
      <c r="AA248" s="233">
        <v>64</v>
      </c>
      <c r="AB248" s="233"/>
      <c r="AC248" s="233">
        <v>52</v>
      </c>
      <c r="AD248" s="117"/>
      <c r="AE248" s="78"/>
      <c r="AF248" s="157"/>
      <c r="AG248" s="157"/>
      <c r="AH248" s="157"/>
      <c r="AI248" s="157"/>
      <c r="AJ248" s="157"/>
      <c r="AK248" s="157"/>
      <c r="AL248" s="157"/>
      <c r="AM248" s="157"/>
      <c r="AN248" s="157"/>
      <c r="AO248" s="157"/>
      <c r="AP248" s="157"/>
      <c r="AQ248" s="157"/>
      <c r="AR248" s="157"/>
      <c r="AS248" s="157"/>
      <c r="AT248" s="157"/>
      <c r="AU248" s="157"/>
      <c r="AV248" s="157"/>
      <c r="AW248" s="157"/>
      <c r="AX248" s="157"/>
      <c r="AY248" s="157"/>
      <c r="AZ248" s="157"/>
      <c r="BA248" s="157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</row>
    <row r="249" spans="1:73" s="8" customFormat="1" ht="11.25" hidden="1" customHeight="1">
      <c r="A249" s="166" t="s">
        <v>207</v>
      </c>
      <c r="B249" s="167"/>
      <c r="C249" s="100"/>
      <c r="D249" s="101"/>
      <c r="E249" s="102"/>
      <c r="F249" s="103"/>
      <c r="G249" s="101"/>
      <c r="H249" s="102"/>
      <c r="I249" s="104"/>
      <c r="J249" s="101"/>
      <c r="K249" s="100"/>
      <c r="L249" s="77">
        <f t="shared" si="92"/>
        <v>0</v>
      </c>
      <c r="M249" s="77">
        <f t="shared" ref="M249:M272" si="95">N249/2</f>
        <v>0</v>
      </c>
      <c r="N249" s="77">
        <f t="shared" si="93"/>
        <v>0</v>
      </c>
      <c r="O249" s="77">
        <f t="shared" si="94"/>
        <v>0</v>
      </c>
      <c r="P249" s="97"/>
      <c r="Q249" s="97"/>
      <c r="R249" s="23"/>
      <c r="S249" s="23"/>
      <c r="T249" s="23"/>
      <c r="U249" s="23"/>
      <c r="V249" s="23"/>
      <c r="W249" s="227"/>
      <c r="X249" s="227"/>
      <c r="Y249" s="227"/>
      <c r="Z249" s="23"/>
      <c r="AA249" s="233"/>
      <c r="AB249" s="233"/>
      <c r="AC249" s="233"/>
      <c r="AD249" s="97"/>
      <c r="AE249" s="78">
        <f t="shared" ref="AE249:AE272" si="96">N249-AD249</f>
        <v>0</v>
      </c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  <c r="AR249" s="157"/>
      <c r="AS249" s="157"/>
      <c r="AT249" s="157"/>
      <c r="AU249" s="157"/>
      <c r="AV249" s="157"/>
      <c r="AW249" s="157"/>
      <c r="AX249" s="157"/>
      <c r="AY249" s="157"/>
      <c r="AZ249" s="157"/>
      <c r="BA249" s="157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</row>
    <row r="250" spans="1:73" s="8" customFormat="1" ht="11.25" hidden="1" customHeight="1">
      <c r="A250" s="166" t="s">
        <v>208</v>
      </c>
      <c r="B250" s="167"/>
      <c r="C250" s="100"/>
      <c r="D250" s="101"/>
      <c r="E250" s="102"/>
      <c r="F250" s="103"/>
      <c r="G250" s="101"/>
      <c r="H250" s="102"/>
      <c r="I250" s="104"/>
      <c r="J250" s="101"/>
      <c r="K250" s="100"/>
      <c r="L250" s="77">
        <f t="shared" si="92"/>
        <v>0</v>
      </c>
      <c r="M250" s="77">
        <f t="shared" si="95"/>
        <v>0</v>
      </c>
      <c r="N250" s="77">
        <f t="shared" si="93"/>
        <v>0</v>
      </c>
      <c r="O250" s="77">
        <f t="shared" si="94"/>
        <v>0</v>
      </c>
      <c r="P250" s="97"/>
      <c r="Q250" s="97"/>
      <c r="R250" s="23"/>
      <c r="S250" s="23"/>
      <c r="T250" s="23"/>
      <c r="U250" s="23"/>
      <c r="V250" s="23"/>
      <c r="W250" s="227"/>
      <c r="X250" s="227"/>
      <c r="Y250" s="227"/>
      <c r="Z250" s="23"/>
      <c r="AA250" s="233"/>
      <c r="AB250" s="233"/>
      <c r="AC250" s="233"/>
      <c r="AD250" s="97"/>
      <c r="AE250" s="78">
        <f t="shared" si="96"/>
        <v>0</v>
      </c>
      <c r="AF250" s="157"/>
      <c r="AG250" s="157"/>
      <c r="AH250" s="157"/>
      <c r="AI250" s="157"/>
      <c r="AJ250" s="157"/>
      <c r="AK250" s="157"/>
      <c r="AL250" s="157"/>
      <c r="AM250" s="157"/>
      <c r="AN250" s="157"/>
      <c r="AO250" s="157"/>
      <c r="AP250" s="157"/>
      <c r="AQ250" s="157"/>
      <c r="AR250" s="157"/>
      <c r="AS250" s="157"/>
      <c r="AT250" s="157"/>
      <c r="AU250" s="157"/>
      <c r="AV250" s="157"/>
      <c r="AW250" s="157"/>
      <c r="AX250" s="157"/>
      <c r="AY250" s="157"/>
      <c r="AZ250" s="157"/>
      <c r="BA250" s="157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</row>
    <row r="251" spans="1:73" s="8" customFormat="1" ht="11.25" hidden="1" customHeight="1">
      <c r="A251" s="166" t="s">
        <v>209</v>
      </c>
      <c r="B251" s="167"/>
      <c r="C251" s="100"/>
      <c r="D251" s="101"/>
      <c r="E251" s="102"/>
      <c r="F251" s="103"/>
      <c r="G251" s="101"/>
      <c r="H251" s="102"/>
      <c r="I251" s="104"/>
      <c r="J251" s="101"/>
      <c r="K251" s="100"/>
      <c r="L251" s="77">
        <f t="shared" si="92"/>
        <v>0</v>
      </c>
      <c r="M251" s="77">
        <f t="shared" si="95"/>
        <v>0</v>
      </c>
      <c r="N251" s="77">
        <f t="shared" si="93"/>
        <v>0</v>
      </c>
      <c r="O251" s="77">
        <f t="shared" si="94"/>
        <v>0</v>
      </c>
      <c r="P251" s="97"/>
      <c r="Q251" s="97"/>
      <c r="R251" s="23"/>
      <c r="S251" s="23"/>
      <c r="T251" s="23"/>
      <c r="U251" s="23"/>
      <c r="V251" s="23"/>
      <c r="W251" s="227"/>
      <c r="X251" s="227"/>
      <c r="Y251" s="227"/>
      <c r="Z251" s="23"/>
      <c r="AA251" s="233"/>
      <c r="AB251" s="233"/>
      <c r="AC251" s="233"/>
      <c r="AD251" s="97"/>
      <c r="AE251" s="78">
        <f t="shared" si="96"/>
        <v>0</v>
      </c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8"/>
    </row>
    <row r="252" spans="1:73" s="8" customFormat="1" ht="11.25" hidden="1" customHeight="1">
      <c r="A252" s="166" t="s">
        <v>210</v>
      </c>
      <c r="B252" s="167"/>
      <c r="C252" s="100"/>
      <c r="D252" s="101"/>
      <c r="E252" s="102"/>
      <c r="F252" s="103"/>
      <c r="G252" s="101"/>
      <c r="H252" s="102"/>
      <c r="I252" s="104"/>
      <c r="J252" s="101"/>
      <c r="K252" s="100"/>
      <c r="L252" s="77">
        <f t="shared" si="92"/>
        <v>0</v>
      </c>
      <c r="M252" s="77">
        <f t="shared" si="95"/>
        <v>0</v>
      </c>
      <c r="N252" s="77">
        <f t="shared" si="93"/>
        <v>0</v>
      </c>
      <c r="O252" s="77">
        <f t="shared" si="94"/>
        <v>0</v>
      </c>
      <c r="P252" s="97"/>
      <c r="Q252" s="97"/>
      <c r="R252" s="23"/>
      <c r="S252" s="23"/>
      <c r="T252" s="23"/>
      <c r="U252" s="23"/>
      <c r="V252" s="23"/>
      <c r="W252" s="227"/>
      <c r="X252" s="227"/>
      <c r="Y252" s="227"/>
      <c r="Z252" s="23"/>
      <c r="AA252" s="233"/>
      <c r="AB252" s="233"/>
      <c r="AC252" s="233"/>
      <c r="AD252" s="97"/>
      <c r="AE252" s="78">
        <f t="shared" si="96"/>
        <v>0</v>
      </c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  <c r="AR252" s="157"/>
      <c r="AS252" s="157"/>
      <c r="AT252" s="157"/>
      <c r="AU252" s="157"/>
      <c r="AV252" s="157"/>
      <c r="AW252" s="157"/>
      <c r="AX252" s="157"/>
      <c r="AY252" s="157"/>
      <c r="AZ252" s="157"/>
      <c r="BA252" s="157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</row>
    <row r="253" spans="1:73" s="8" customFormat="1" ht="11.25" hidden="1" customHeight="1">
      <c r="A253" s="166" t="s">
        <v>211</v>
      </c>
      <c r="B253" s="167"/>
      <c r="C253" s="100"/>
      <c r="D253" s="101"/>
      <c r="E253" s="102"/>
      <c r="F253" s="103"/>
      <c r="G253" s="101"/>
      <c r="H253" s="102"/>
      <c r="I253" s="104"/>
      <c r="J253" s="101"/>
      <c r="K253" s="100"/>
      <c r="L253" s="77">
        <f t="shared" si="92"/>
        <v>0</v>
      </c>
      <c r="M253" s="77">
        <f t="shared" si="95"/>
        <v>0</v>
      </c>
      <c r="N253" s="77">
        <f t="shared" si="93"/>
        <v>0</v>
      </c>
      <c r="O253" s="77">
        <f t="shared" si="94"/>
        <v>0</v>
      </c>
      <c r="P253" s="97"/>
      <c r="Q253" s="97"/>
      <c r="R253" s="23"/>
      <c r="S253" s="23"/>
      <c r="T253" s="23"/>
      <c r="U253" s="23"/>
      <c r="V253" s="23"/>
      <c r="W253" s="227"/>
      <c r="X253" s="227"/>
      <c r="Y253" s="227"/>
      <c r="Z253" s="23"/>
      <c r="AA253" s="233"/>
      <c r="AB253" s="233"/>
      <c r="AC253" s="233"/>
      <c r="AD253" s="97"/>
      <c r="AE253" s="78">
        <f t="shared" si="96"/>
        <v>0</v>
      </c>
      <c r="AF253" s="157"/>
      <c r="AG253" s="157"/>
      <c r="AH253" s="157"/>
      <c r="AI253" s="157"/>
      <c r="AJ253" s="157"/>
      <c r="AK253" s="157"/>
      <c r="AL253" s="157"/>
      <c r="AM253" s="157"/>
      <c r="AN253" s="157"/>
      <c r="AO253" s="157"/>
      <c r="AP253" s="157"/>
      <c r="AQ253" s="157"/>
      <c r="AR253" s="157"/>
      <c r="AS253" s="157"/>
      <c r="AT253" s="157"/>
      <c r="AU253" s="157"/>
      <c r="AV253" s="157"/>
      <c r="AW253" s="157"/>
      <c r="AX253" s="157"/>
      <c r="AY253" s="157"/>
      <c r="AZ253" s="157"/>
      <c r="BA253" s="157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  <c r="BS253" s="158"/>
      <c r="BT253" s="158"/>
      <c r="BU253" s="158"/>
    </row>
    <row r="254" spans="1:73" s="8" customFormat="1" ht="11.25" hidden="1" customHeight="1">
      <c r="A254" s="166" t="s">
        <v>212</v>
      </c>
      <c r="B254" s="167"/>
      <c r="C254" s="100"/>
      <c r="D254" s="101"/>
      <c r="E254" s="102"/>
      <c r="F254" s="103"/>
      <c r="G254" s="101"/>
      <c r="H254" s="102"/>
      <c r="I254" s="104"/>
      <c r="J254" s="101"/>
      <c r="K254" s="100"/>
      <c r="L254" s="77">
        <f t="shared" si="92"/>
        <v>0</v>
      </c>
      <c r="M254" s="77">
        <f t="shared" si="95"/>
        <v>0</v>
      </c>
      <c r="N254" s="77">
        <f t="shared" si="93"/>
        <v>0</v>
      </c>
      <c r="O254" s="77">
        <f t="shared" si="94"/>
        <v>0</v>
      </c>
      <c r="P254" s="97"/>
      <c r="Q254" s="97"/>
      <c r="R254" s="23"/>
      <c r="S254" s="23"/>
      <c r="T254" s="23"/>
      <c r="U254" s="23"/>
      <c r="V254" s="23"/>
      <c r="W254" s="227"/>
      <c r="X254" s="227"/>
      <c r="Y254" s="227"/>
      <c r="Z254" s="23"/>
      <c r="AA254" s="233"/>
      <c r="AB254" s="233"/>
      <c r="AC254" s="233"/>
      <c r="AD254" s="97"/>
      <c r="AE254" s="78">
        <f t="shared" si="96"/>
        <v>0</v>
      </c>
      <c r="AF254" s="157"/>
      <c r="AG254" s="157"/>
      <c r="AH254" s="157"/>
      <c r="AI254" s="157"/>
      <c r="AJ254" s="157"/>
      <c r="AK254" s="157"/>
      <c r="AL254" s="157"/>
      <c r="AM254" s="157"/>
      <c r="AN254" s="157"/>
      <c r="AO254" s="157"/>
      <c r="AP254" s="157"/>
      <c r="AQ254" s="157"/>
      <c r="AR254" s="157"/>
      <c r="AS254" s="157"/>
      <c r="AT254" s="157"/>
      <c r="AU254" s="157"/>
      <c r="AV254" s="157"/>
      <c r="AW254" s="157"/>
      <c r="AX254" s="157"/>
      <c r="AY254" s="157"/>
      <c r="AZ254" s="157"/>
      <c r="BA254" s="157"/>
      <c r="BB254" s="158"/>
      <c r="BC254" s="158"/>
      <c r="BD254" s="158"/>
      <c r="BE254" s="158"/>
      <c r="BF254" s="158"/>
      <c r="BG254" s="158"/>
      <c r="BH254" s="158"/>
      <c r="BI254" s="158"/>
      <c r="BJ254" s="158"/>
      <c r="BK254" s="158"/>
      <c r="BL254" s="158"/>
      <c r="BM254" s="158"/>
      <c r="BN254" s="158"/>
      <c r="BO254" s="158"/>
      <c r="BP254" s="158"/>
      <c r="BQ254" s="158"/>
      <c r="BR254" s="158"/>
      <c r="BS254" s="158"/>
      <c r="BT254" s="158"/>
      <c r="BU254" s="158"/>
    </row>
    <row r="255" spans="1:73" s="8" customFormat="1" ht="11.25" hidden="1" customHeight="1">
      <c r="A255" s="166" t="s">
        <v>213</v>
      </c>
      <c r="B255" s="167"/>
      <c r="C255" s="100"/>
      <c r="D255" s="101"/>
      <c r="E255" s="102"/>
      <c r="F255" s="103"/>
      <c r="G255" s="101"/>
      <c r="H255" s="102"/>
      <c r="I255" s="104"/>
      <c r="J255" s="101"/>
      <c r="K255" s="100"/>
      <c r="L255" s="77">
        <f t="shared" si="92"/>
        <v>0</v>
      </c>
      <c r="M255" s="77">
        <f t="shared" si="95"/>
        <v>0</v>
      </c>
      <c r="N255" s="77">
        <f t="shared" si="93"/>
        <v>0</v>
      </c>
      <c r="O255" s="77">
        <f t="shared" si="94"/>
        <v>0</v>
      </c>
      <c r="P255" s="97"/>
      <c r="Q255" s="97"/>
      <c r="R255" s="23"/>
      <c r="S255" s="23"/>
      <c r="T255" s="23"/>
      <c r="U255" s="23"/>
      <c r="V255" s="23"/>
      <c r="W255" s="227"/>
      <c r="X255" s="227"/>
      <c r="Y255" s="227"/>
      <c r="Z255" s="23"/>
      <c r="AA255" s="233"/>
      <c r="AB255" s="233"/>
      <c r="AC255" s="233"/>
      <c r="AD255" s="97"/>
      <c r="AE255" s="78">
        <f t="shared" si="96"/>
        <v>0</v>
      </c>
      <c r="AF255" s="157"/>
      <c r="AG255" s="157"/>
      <c r="AH255" s="157"/>
      <c r="AI255" s="157"/>
      <c r="AJ255" s="157"/>
      <c r="AK255" s="157"/>
      <c r="AL255" s="157"/>
      <c r="AM255" s="157"/>
      <c r="AN255" s="157"/>
      <c r="AO255" s="157"/>
      <c r="AP255" s="157"/>
      <c r="AQ255" s="157"/>
      <c r="AR255" s="157"/>
      <c r="AS255" s="157"/>
      <c r="AT255" s="157"/>
      <c r="AU255" s="157"/>
      <c r="AV255" s="157"/>
      <c r="AW255" s="157"/>
      <c r="AX255" s="157"/>
      <c r="AY255" s="157"/>
      <c r="AZ255" s="157"/>
      <c r="BA255" s="157"/>
      <c r="BB255" s="158"/>
      <c r="BC255" s="158"/>
      <c r="BD255" s="158"/>
      <c r="BE255" s="158"/>
      <c r="BF255" s="158"/>
      <c r="BG255" s="158"/>
      <c r="BH255" s="158"/>
      <c r="BI255" s="158"/>
      <c r="BJ255" s="158"/>
      <c r="BK255" s="158"/>
      <c r="BL255" s="158"/>
      <c r="BM255" s="158"/>
      <c r="BN255" s="158"/>
      <c r="BO255" s="158"/>
      <c r="BP255" s="158"/>
      <c r="BQ255" s="158"/>
      <c r="BR255" s="158"/>
      <c r="BS255" s="158"/>
      <c r="BT255" s="158"/>
      <c r="BU255" s="158"/>
    </row>
    <row r="256" spans="1:73" s="8" customFormat="1" ht="11.25" hidden="1" customHeight="1">
      <c r="A256" s="166" t="s">
        <v>214</v>
      </c>
      <c r="B256" s="167"/>
      <c r="C256" s="100"/>
      <c r="D256" s="101"/>
      <c r="E256" s="102"/>
      <c r="F256" s="103"/>
      <c r="G256" s="101"/>
      <c r="H256" s="102"/>
      <c r="I256" s="104"/>
      <c r="J256" s="101"/>
      <c r="K256" s="100"/>
      <c r="L256" s="77">
        <f t="shared" si="92"/>
        <v>0</v>
      </c>
      <c r="M256" s="77">
        <f t="shared" si="95"/>
        <v>0</v>
      </c>
      <c r="N256" s="77">
        <f t="shared" si="93"/>
        <v>0</v>
      </c>
      <c r="O256" s="77">
        <f t="shared" si="94"/>
        <v>0</v>
      </c>
      <c r="P256" s="97"/>
      <c r="Q256" s="97"/>
      <c r="R256" s="23"/>
      <c r="S256" s="23"/>
      <c r="T256" s="23"/>
      <c r="U256" s="23"/>
      <c r="V256" s="23"/>
      <c r="W256" s="227"/>
      <c r="X256" s="227"/>
      <c r="Y256" s="227"/>
      <c r="Z256" s="23"/>
      <c r="AA256" s="233"/>
      <c r="AB256" s="233"/>
      <c r="AC256" s="233"/>
      <c r="AD256" s="97"/>
      <c r="AE256" s="78">
        <f t="shared" si="96"/>
        <v>0</v>
      </c>
      <c r="AF256" s="157"/>
      <c r="AG256" s="157"/>
      <c r="AH256" s="157"/>
      <c r="AI256" s="157"/>
      <c r="AJ256" s="157"/>
      <c r="AK256" s="157"/>
      <c r="AL256" s="157"/>
      <c r="AM256" s="157"/>
      <c r="AN256" s="157"/>
      <c r="AO256" s="157"/>
      <c r="AP256" s="157"/>
      <c r="AQ256" s="157"/>
      <c r="AR256" s="157"/>
      <c r="AS256" s="157"/>
      <c r="AT256" s="157"/>
      <c r="AU256" s="157"/>
      <c r="AV256" s="157"/>
      <c r="AW256" s="157"/>
      <c r="AX256" s="157"/>
      <c r="AY256" s="157"/>
      <c r="AZ256" s="157"/>
      <c r="BA256" s="157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58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</row>
    <row r="257" spans="1:73" s="8" customFormat="1" ht="11.25" hidden="1" customHeight="1">
      <c r="A257" s="166" t="s">
        <v>215</v>
      </c>
      <c r="B257" s="167"/>
      <c r="C257" s="100"/>
      <c r="D257" s="101"/>
      <c r="E257" s="102"/>
      <c r="F257" s="103"/>
      <c r="G257" s="101"/>
      <c r="H257" s="102"/>
      <c r="I257" s="104"/>
      <c r="J257" s="101"/>
      <c r="K257" s="100"/>
      <c r="L257" s="77">
        <f t="shared" si="92"/>
        <v>0</v>
      </c>
      <c r="M257" s="77">
        <f t="shared" si="95"/>
        <v>0</v>
      </c>
      <c r="N257" s="77">
        <f t="shared" si="93"/>
        <v>0</v>
      </c>
      <c r="O257" s="77">
        <f t="shared" si="94"/>
        <v>0</v>
      </c>
      <c r="P257" s="97"/>
      <c r="Q257" s="97"/>
      <c r="R257" s="23"/>
      <c r="S257" s="23"/>
      <c r="T257" s="23"/>
      <c r="U257" s="23"/>
      <c r="V257" s="23"/>
      <c r="W257" s="227"/>
      <c r="X257" s="227"/>
      <c r="Y257" s="227"/>
      <c r="Z257" s="23"/>
      <c r="AA257" s="233"/>
      <c r="AB257" s="233"/>
      <c r="AC257" s="233"/>
      <c r="AD257" s="97"/>
      <c r="AE257" s="78">
        <f t="shared" si="96"/>
        <v>0</v>
      </c>
      <c r="AF257" s="157"/>
      <c r="AG257" s="157"/>
      <c r="AH257" s="157"/>
      <c r="AI257" s="157"/>
      <c r="AJ257" s="157"/>
      <c r="AK257" s="157"/>
      <c r="AL257" s="157"/>
      <c r="AM257" s="157"/>
      <c r="AN257" s="157"/>
      <c r="AO257" s="157"/>
      <c r="AP257" s="157"/>
      <c r="AQ257" s="157"/>
      <c r="AR257" s="157"/>
      <c r="AS257" s="157"/>
      <c r="AT257" s="157"/>
      <c r="AU257" s="157"/>
      <c r="AV257" s="157"/>
      <c r="AW257" s="157"/>
      <c r="AX257" s="157"/>
      <c r="AY257" s="157"/>
      <c r="AZ257" s="157"/>
      <c r="BA257" s="157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</row>
    <row r="258" spans="1:73" s="8" customFormat="1" ht="11.25" hidden="1" customHeight="1">
      <c r="A258" s="166" t="s">
        <v>216</v>
      </c>
      <c r="B258" s="167"/>
      <c r="C258" s="100"/>
      <c r="D258" s="101"/>
      <c r="E258" s="102"/>
      <c r="F258" s="103"/>
      <c r="G258" s="101"/>
      <c r="H258" s="102"/>
      <c r="I258" s="104"/>
      <c r="J258" s="101"/>
      <c r="K258" s="100"/>
      <c r="L258" s="77">
        <f t="shared" si="92"/>
        <v>0</v>
      </c>
      <c r="M258" s="77">
        <f t="shared" si="95"/>
        <v>0</v>
      </c>
      <c r="N258" s="77">
        <f t="shared" si="93"/>
        <v>0</v>
      </c>
      <c r="O258" s="77">
        <f t="shared" si="94"/>
        <v>0</v>
      </c>
      <c r="P258" s="97"/>
      <c r="Q258" s="97"/>
      <c r="R258" s="23"/>
      <c r="S258" s="23"/>
      <c r="T258" s="23"/>
      <c r="U258" s="23"/>
      <c r="V258" s="23"/>
      <c r="W258" s="227"/>
      <c r="X258" s="227"/>
      <c r="Y258" s="227"/>
      <c r="Z258" s="23"/>
      <c r="AA258" s="233"/>
      <c r="AB258" s="233"/>
      <c r="AC258" s="233"/>
      <c r="AD258" s="97"/>
      <c r="AE258" s="78">
        <f t="shared" si="96"/>
        <v>0</v>
      </c>
      <c r="AF258" s="157"/>
      <c r="AG258" s="157"/>
      <c r="AH258" s="157"/>
      <c r="AI258" s="157"/>
      <c r="AJ258" s="157"/>
      <c r="AK258" s="157"/>
      <c r="AL258" s="157"/>
      <c r="AM258" s="157"/>
      <c r="AN258" s="157"/>
      <c r="AO258" s="157"/>
      <c r="AP258" s="157"/>
      <c r="AQ258" s="157"/>
      <c r="AR258" s="157"/>
      <c r="AS258" s="157"/>
      <c r="AT258" s="157"/>
      <c r="AU258" s="157"/>
      <c r="AV258" s="157"/>
      <c r="AW258" s="157"/>
      <c r="AX258" s="157"/>
      <c r="AY258" s="157"/>
      <c r="AZ258" s="157"/>
      <c r="BA258" s="157"/>
      <c r="BB258" s="158"/>
      <c r="BC258" s="158"/>
      <c r="BD258" s="158"/>
      <c r="BE258" s="158"/>
      <c r="BF258" s="158"/>
      <c r="BG258" s="158"/>
      <c r="BH258" s="158"/>
      <c r="BI258" s="158"/>
      <c r="BJ258" s="158"/>
      <c r="BK258" s="158"/>
      <c r="BL258" s="158"/>
      <c r="BM258" s="158"/>
      <c r="BN258" s="158"/>
      <c r="BO258" s="158"/>
      <c r="BP258" s="158"/>
      <c r="BQ258" s="158"/>
      <c r="BR258" s="158"/>
      <c r="BS258" s="158"/>
      <c r="BT258" s="158"/>
      <c r="BU258" s="158"/>
    </row>
    <row r="259" spans="1:73" s="8" customFormat="1" ht="11.25" hidden="1" customHeight="1">
      <c r="A259" s="166" t="s">
        <v>217</v>
      </c>
      <c r="B259" s="167"/>
      <c r="C259" s="100"/>
      <c r="D259" s="101"/>
      <c r="E259" s="102"/>
      <c r="F259" s="103"/>
      <c r="G259" s="101"/>
      <c r="H259" s="102"/>
      <c r="I259" s="104"/>
      <c r="J259" s="101"/>
      <c r="K259" s="100"/>
      <c r="L259" s="77">
        <f t="shared" si="92"/>
        <v>0</v>
      </c>
      <c r="M259" s="77">
        <f t="shared" si="95"/>
        <v>0</v>
      </c>
      <c r="N259" s="77">
        <f t="shared" si="93"/>
        <v>0</v>
      </c>
      <c r="O259" s="77">
        <f t="shared" si="94"/>
        <v>0</v>
      </c>
      <c r="P259" s="97"/>
      <c r="Q259" s="97"/>
      <c r="R259" s="23"/>
      <c r="S259" s="23"/>
      <c r="T259" s="23"/>
      <c r="U259" s="23"/>
      <c r="V259" s="23"/>
      <c r="W259" s="227"/>
      <c r="X259" s="227"/>
      <c r="Y259" s="227"/>
      <c r="Z259" s="23"/>
      <c r="AA259" s="233"/>
      <c r="AB259" s="233"/>
      <c r="AC259" s="233"/>
      <c r="AD259" s="97"/>
      <c r="AE259" s="78">
        <f t="shared" si="96"/>
        <v>0</v>
      </c>
      <c r="AF259" s="157"/>
      <c r="AG259" s="157"/>
      <c r="AH259" s="157"/>
      <c r="AI259" s="157"/>
      <c r="AJ259" s="157"/>
      <c r="AK259" s="157"/>
      <c r="AL259" s="157"/>
      <c r="AM259" s="157"/>
      <c r="AN259" s="157"/>
      <c r="AO259" s="157"/>
      <c r="AP259" s="157"/>
      <c r="AQ259" s="157"/>
      <c r="AR259" s="157"/>
      <c r="AS259" s="157"/>
      <c r="AT259" s="157"/>
      <c r="AU259" s="157"/>
      <c r="AV259" s="157"/>
      <c r="AW259" s="157"/>
      <c r="AX259" s="157"/>
      <c r="AY259" s="157"/>
      <c r="AZ259" s="157"/>
      <c r="BA259" s="157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58"/>
      <c r="BL259" s="158"/>
      <c r="BM259" s="158"/>
      <c r="BN259" s="158"/>
      <c r="BO259" s="158"/>
      <c r="BP259" s="158"/>
      <c r="BQ259" s="158"/>
      <c r="BR259" s="158"/>
      <c r="BS259" s="158"/>
      <c r="BT259" s="158"/>
      <c r="BU259" s="158"/>
    </row>
    <row r="260" spans="1:73" s="8" customFormat="1" ht="11.25" hidden="1" customHeight="1">
      <c r="A260" s="166" t="s">
        <v>218</v>
      </c>
      <c r="B260" s="167"/>
      <c r="C260" s="100"/>
      <c r="D260" s="101"/>
      <c r="E260" s="102"/>
      <c r="F260" s="103"/>
      <c r="G260" s="101"/>
      <c r="H260" s="102"/>
      <c r="I260" s="104"/>
      <c r="J260" s="101"/>
      <c r="K260" s="100"/>
      <c r="L260" s="77">
        <f t="shared" si="92"/>
        <v>0</v>
      </c>
      <c r="M260" s="77">
        <f t="shared" si="95"/>
        <v>0</v>
      </c>
      <c r="N260" s="77">
        <f t="shared" si="93"/>
        <v>0</v>
      </c>
      <c r="O260" s="77">
        <f t="shared" si="94"/>
        <v>0</v>
      </c>
      <c r="P260" s="97"/>
      <c r="Q260" s="97"/>
      <c r="R260" s="23"/>
      <c r="S260" s="23"/>
      <c r="T260" s="23"/>
      <c r="U260" s="23"/>
      <c r="V260" s="23"/>
      <c r="W260" s="227"/>
      <c r="X260" s="227"/>
      <c r="Y260" s="227"/>
      <c r="Z260" s="23"/>
      <c r="AA260" s="233"/>
      <c r="AB260" s="233"/>
      <c r="AC260" s="233"/>
      <c r="AD260" s="97"/>
      <c r="AE260" s="78">
        <f t="shared" si="96"/>
        <v>0</v>
      </c>
      <c r="AF260" s="157"/>
      <c r="AG260" s="157"/>
      <c r="AH260" s="157"/>
      <c r="AI260" s="157"/>
      <c r="AJ260" s="157"/>
      <c r="AK260" s="157"/>
      <c r="AL260" s="157"/>
      <c r="AM260" s="157"/>
      <c r="AN260" s="157"/>
      <c r="AO260" s="157"/>
      <c r="AP260" s="157"/>
      <c r="AQ260" s="157"/>
      <c r="AR260" s="157"/>
      <c r="AS260" s="157"/>
      <c r="AT260" s="157"/>
      <c r="AU260" s="157"/>
      <c r="AV260" s="157"/>
      <c r="AW260" s="157"/>
      <c r="AX260" s="157"/>
      <c r="AY260" s="157"/>
      <c r="AZ260" s="157"/>
      <c r="BA260" s="157"/>
      <c r="BB260" s="158"/>
      <c r="BC260" s="158"/>
      <c r="BD260" s="158"/>
      <c r="BE260" s="158"/>
      <c r="BF260" s="158"/>
      <c r="BG260" s="158"/>
      <c r="BH260" s="158"/>
      <c r="BI260" s="158"/>
      <c r="BJ260" s="158"/>
      <c r="BK260" s="158"/>
      <c r="BL260" s="158"/>
      <c r="BM260" s="158"/>
      <c r="BN260" s="158"/>
      <c r="BO260" s="158"/>
      <c r="BP260" s="158"/>
      <c r="BQ260" s="158"/>
      <c r="BR260" s="158"/>
      <c r="BS260" s="158"/>
      <c r="BT260" s="158"/>
      <c r="BU260" s="158"/>
    </row>
    <row r="261" spans="1:73" s="8" customFormat="1" ht="11.25" hidden="1" customHeight="1">
      <c r="A261" s="166" t="s">
        <v>219</v>
      </c>
      <c r="B261" s="167"/>
      <c r="C261" s="100"/>
      <c r="D261" s="101"/>
      <c r="E261" s="102"/>
      <c r="F261" s="103"/>
      <c r="G261" s="101"/>
      <c r="H261" s="102"/>
      <c r="I261" s="104"/>
      <c r="J261" s="101"/>
      <c r="K261" s="100"/>
      <c r="L261" s="77">
        <f t="shared" si="92"/>
        <v>0</v>
      </c>
      <c r="M261" s="77">
        <f t="shared" si="95"/>
        <v>0</v>
      </c>
      <c r="N261" s="77">
        <f t="shared" si="93"/>
        <v>0</v>
      </c>
      <c r="O261" s="77">
        <f t="shared" si="94"/>
        <v>0</v>
      </c>
      <c r="P261" s="97"/>
      <c r="Q261" s="97"/>
      <c r="R261" s="23"/>
      <c r="S261" s="23"/>
      <c r="T261" s="23"/>
      <c r="U261" s="23"/>
      <c r="V261" s="23"/>
      <c r="W261" s="227"/>
      <c r="X261" s="227"/>
      <c r="Y261" s="227"/>
      <c r="Z261" s="23"/>
      <c r="AA261" s="233"/>
      <c r="AB261" s="233"/>
      <c r="AC261" s="233"/>
      <c r="AD261" s="97"/>
      <c r="AE261" s="78">
        <f t="shared" si="96"/>
        <v>0</v>
      </c>
      <c r="AF261" s="157"/>
      <c r="AG261" s="157"/>
      <c r="AH261" s="157"/>
      <c r="AI261" s="157"/>
      <c r="AJ261" s="157"/>
      <c r="AK261" s="157"/>
      <c r="AL261" s="157"/>
      <c r="AM261" s="157"/>
      <c r="AN261" s="157"/>
      <c r="AO261" s="157"/>
      <c r="AP261" s="157"/>
      <c r="AQ261" s="157"/>
      <c r="AR261" s="157"/>
      <c r="AS261" s="157"/>
      <c r="AT261" s="157"/>
      <c r="AU261" s="157"/>
      <c r="AV261" s="157"/>
      <c r="AW261" s="157"/>
      <c r="AX261" s="157"/>
      <c r="AY261" s="157"/>
      <c r="AZ261" s="157"/>
      <c r="BA261" s="157"/>
      <c r="BB261" s="158"/>
      <c r="BC261" s="158"/>
      <c r="BD261" s="158"/>
      <c r="BE261" s="158"/>
      <c r="BF261" s="158"/>
      <c r="BG261" s="158"/>
      <c r="BH261" s="158"/>
      <c r="BI261" s="158"/>
      <c r="BJ261" s="158"/>
      <c r="BK261" s="158"/>
      <c r="BL261" s="158"/>
      <c r="BM261" s="158"/>
      <c r="BN261" s="158"/>
      <c r="BO261" s="158"/>
      <c r="BP261" s="158"/>
      <c r="BQ261" s="158"/>
      <c r="BR261" s="158"/>
      <c r="BS261" s="158"/>
      <c r="BT261" s="158"/>
      <c r="BU261" s="158"/>
    </row>
    <row r="262" spans="1:73" s="8" customFormat="1" ht="11.25" hidden="1" customHeight="1">
      <c r="A262" s="166" t="s">
        <v>220</v>
      </c>
      <c r="B262" s="167"/>
      <c r="C262" s="100"/>
      <c r="D262" s="101"/>
      <c r="E262" s="102"/>
      <c r="F262" s="103"/>
      <c r="G262" s="101"/>
      <c r="H262" s="102"/>
      <c r="I262" s="104"/>
      <c r="J262" s="101"/>
      <c r="K262" s="100"/>
      <c r="L262" s="77">
        <f t="shared" si="92"/>
        <v>0</v>
      </c>
      <c r="M262" s="77">
        <f t="shared" si="95"/>
        <v>0</v>
      </c>
      <c r="N262" s="77">
        <f t="shared" si="93"/>
        <v>0</v>
      </c>
      <c r="O262" s="77">
        <f t="shared" si="94"/>
        <v>0</v>
      </c>
      <c r="P262" s="97"/>
      <c r="Q262" s="97"/>
      <c r="R262" s="23"/>
      <c r="S262" s="23"/>
      <c r="T262" s="23"/>
      <c r="U262" s="23"/>
      <c r="V262" s="23"/>
      <c r="W262" s="227"/>
      <c r="X262" s="227"/>
      <c r="Y262" s="227"/>
      <c r="Z262" s="23"/>
      <c r="AA262" s="233"/>
      <c r="AB262" s="233"/>
      <c r="AC262" s="233"/>
      <c r="AD262" s="97"/>
      <c r="AE262" s="78">
        <f t="shared" si="96"/>
        <v>0</v>
      </c>
      <c r="AF262" s="157"/>
      <c r="AG262" s="157"/>
      <c r="AH262" s="157"/>
      <c r="AI262" s="157"/>
      <c r="AJ262" s="157"/>
      <c r="AK262" s="157"/>
      <c r="AL262" s="157"/>
      <c r="AM262" s="157"/>
      <c r="AN262" s="157"/>
      <c r="AO262" s="157"/>
      <c r="AP262" s="157"/>
      <c r="AQ262" s="157"/>
      <c r="AR262" s="157"/>
      <c r="AS262" s="157"/>
      <c r="AT262" s="157"/>
      <c r="AU262" s="157"/>
      <c r="AV262" s="157"/>
      <c r="AW262" s="157"/>
      <c r="AX262" s="157"/>
      <c r="AY262" s="157"/>
      <c r="AZ262" s="157"/>
      <c r="BA262" s="157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58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</row>
    <row r="263" spans="1:73" s="8" customFormat="1" ht="11.25" hidden="1" customHeight="1">
      <c r="A263" s="166" t="s">
        <v>221</v>
      </c>
      <c r="B263" s="167"/>
      <c r="C263" s="100"/>
      <c r="D263" s="101"/>
      <c r="E263" s="102"/>
      <c r="F263" s="103"/>
      <c r="G263" s="101"/>
      <c r="H263" s="102"/>
      <c r="I263" s="104"/>
      <c r="J263" s="101"/>
      <c r="K263" s="100"/>
      <c r="L263" s="77">
        <f t="shared" si="92"/>
        <v>0</v>
      </c>
      <c r="M263" s="77">
        <f t="shared" si="95"/>
        <v>0</v>
      </c>
      <c r="N263" s="77">
        <f t="shared" si="93"/>
        <v>0</v>
      </c>
      <c r="O263" s="77">
        <f t="shared" si="94"/>
        <v>0</v>
      </c>
      <c r="P263" s="97"/>
      <c r="Q263" s="97"/>
      <c r="R263" s="23"/>
      <c r="S263" s="23"/>
      <c r="T263" s="23"/>
      <c r="U263" s="23"/>
      <c r="V263" s="23"/>
      <c r="W263" s="227"/>
      <c r="X263" s="227"/>
      <c r="Y263" s="227"/>
      <c r="Z263" s="23"/>
      <c r="AA263" s="233"/>
      <c r="AB263" s="233"/>
      <c r="AC263" s="233"/>
      <c r="AD263" s="97"/>
      <c r="AE263" s="78">
        <f t="shared" si="96"/>
        <v>0</v>
      </c>
      <c r="AF263" s="157"/>
      <c r="AG263" s="157"/>
      <c r="AH263" s="157"/>
      <c r="AI263" s="157"/>
      <c r="AJ263" s="157"/>
      <c r="AK263" s="157"/>
      <c r="AL263" s="157"/>
      <c r="AM263" s="157"/>
      <c r="AN263" s="157"/>
      <c r="AO263" s="157"/>
      <c r="AP263" s="157"/>
      <c r="AQ263" s="157"/>
      <c r="AR263" s="157"/>
      <c r="AS263" s="157"/>
      <c r="AT263" s="157"/>
      <c r="AU263" s="157"/>
      <c r="AV263" s="157"/>
      <c r="AW263" s="157"/>
      <c r="AX263" s="157"/>
      <c r="AY263" s="157"/>
      <c r="AZ263" s="157"/>
      <c r="BA263" s="157"/>
      <c r="BB263" s="158"/>
      <c r="BC263" s="158"/>
      <c r="BD263" s="158"/>
      <c r="BE263" s="158"/>
      <c r="BF263" s="158"/>
      <c r="BG263" s="158"/>
      <c r="BH263" s="158"/>
      <c r="BI263" s="158"/>
      <c r="BJ263" s="158"/>
      <c r="BK263" s="158"/>
      <c r="BL263" s="158"/>
      <c r="BM263" s="158"/>
      <c r="BN263" s="158"/>
      <c r="BO263" s="158"/>
      <c r="BP263" s="158"/>
      <c r="BQ263" s="158"/>
      <c r="BR263" s="158"/>
      <c r="BS263" s="158"/>
      <c r="BT263" s="158"/>
      <c r="BU263" s="158"/>
    </row>
    <row r="264" spans="1:73" s="8" customFormat="1" ht="11.25" hidden="1" customHeight="1">
      <c r="A264" s="166" t="s">
        <v>222</v>
      </c>
      <c r="B264" s="167"/>
      <c r="C264" s="100"/>
      <c r="D264" s="101"/>
      <c r="E264" s="102"/>
      <c r="F264" s="103"/>
      <c r="G264" s="101"/>
      <c r="H264" s="102"/>
      <c r="I264" s="104"/>
      <c r="J264" s="101"/>
      <c r="K264" s="100"/>
      <c r="L264" s="77">
        <f t="shared" si="92"/>
        <v>0</v>
      </c>
      <c r="M264" s="77">
        <f t="shared" si="95"/>
        <v>0</v>
      </c>
      <c r="N264" s="77">
        <f t="shared" si="93"/>
        <v>0</v>
      </c>
      <c r="O264" s="77">
        <f t="shared" si="94"/>
        <v>0</v>
      </c>
      <c r="P264" s="97"/>
      <c r="Q264" s="97"/>
      <c r="R264" s="23"/>
      <c r="S264" s="23"/>
      <c r="T264" s="23"/>
      <c r="U264" s="23"/>
      <c r="V264" s="23"/>
      <c r="W264" s="227"/>
      <c r="X264" s="227"/>
      <c r="Y264" s="227"/>
      <c r="Z264" s="23"/>
      <c r="AA264" s="233"/>
      <c r="AB264" s="233"/>
      <c r="AC264" s="233"/>
      <c r="AD264" s="97"/>
      <c r="AE264" s="78">
        <f t="shared" si="96"/>
        <v>0</v>
      </c>
      <c r="AF264" s="157"/>
      <c r="AG264" s="157"/>
      <c r="AH264" s="157"/>
      <c r="AI264" s="157"/>
      <c r="AJ264" s="157"/>
      <c r="AK264" s="157"/>
      <c r="AL264" s="157"/>
      <c r="AM264" s="157"/>
      <c r="AN264" s="157"/>
      <c r="AO264" s="157"/>
      <c r="AP264" s="157"/>
      <c r="AQ264" s="157"/>
      <c r="AR264" s="157"/>
      <c r="AS264" s="157"/>
      <c r="AT264" s="157"/>
      <c r="AU264" s="157"/>
      <c r="AV264" s="157"/>
      <c r="AW264" s="157"/>
      <c r="AX264" s="157"/>
      <c r="AY264" s="157"/>
      <c r="AZ264" s="157"/>
      <c r="BA264" s="157"/>
      <c r="BB264" s="158"/>
      <c r="BC264" s="158"/>
      <c r="BD264" s="158"/>
      <c r="BE264" s="158"/>
      <c r="BF264" s="158"/>
      <c r="BG264" s="158"/>
      <c r="BH264" s="158"/>
      <c r="BI264" s="158"/>
      <c r="BJ264" s="158"/>
      <c r="BK264" s="158"/>
      <c r="BL264" s="158"/>
      <c r="BM264" s="158"/>
      <c r="BN264" s="158"/>
      <c r="BO264" s="158"/>
      <c r="BP264" s="158"/>
      <c r="BQ264" s="158"/>
      <c r="BR264" s="158"/>
      <c r="BS264" s="158"/>
      <c r="BT264" s="158"/>
      <c r="BU264" s="158"/>
    </row>
    <row r="265" spans="1:73" s="8" customFormat="1" ht="11.25" hidden="1" customHeight="1">
      <c r="A265" s="166" t="s">
        <v>223</v>
      </c>
      <c r="B265" s="167"/>
      <c r="C265" s="100"/>
      <c r="D265" s="101"/>
      <c r="E265" s="102"/>
      <c r="F265" s="103"/>
      <c r="G265" s="101"/>
      <c r="H265" s="102"/>
      <c r="I265" s="104"/>
      <c r="J265" s="101"/>
      <c r="K265" s="100"/>
      <c r="L265" s="77">
        <f t="shared" si="92"/>
        <v>0</v>
      </c>
      <c r="M265" s="77">
        <f t="shared" si="95"/>
        <v>0</v>
      </c>
      <c r="N265" s="77">
        <f t="shared" si="93"/>
        <v>0</v>
      </c>
      <c r="O265" s="77">
        <f t="shared" si="94"/>
        <v>0</v>
      </c>
      <c r="P265" s="97"/>
      <c r="Q265" s="97"/>
      <c r="R265" s="23"/>
      <c r="S265" s="23"/>
      <c r="T265" s="23"/>
      <c r="U265" s="23"/>
      <c r="V265" s="23"/>
      <c r="W265" s="227"/>
      <c r="X265" s="227"/>
      <c r="Y265" s="227"/>
      <c r="Z265" s="23"/>
      <c r="AA265" s="233"/>
      <c r="AB265" s="233"/>
      <c r="AC265" s="233"/>
      <c r="AD265" s="97"/>
      <c r="AE265" s="78">
        <f t="shared" si="96"/>
        <v>0</v>
      </c>
      <c r="AF265" s="157"/>
      <c r="AG265" s="157"/>
      <c r="AH265" s="157"/>
      <c r="AI265" s="157"/>
      <c r="AJ265" s="157"/>
      <c r="AK265" s="157"/>
      <c r="AL265" s="157"/>
      <c r="AM265" s="157"/>
      <c r="AN265" s="157"/>
      <c r="AO265" s="157"/>
      <c r="AP265" s="157"/>
      <c r="AQ265" s="157"/>
      <c r="AR265" s="157"/>
      <c r="AS265" s="157"/>
      <c r="AT265" s="157"/>
      <c r="AU265" s="157"/>
      <c r="AV265" s="157"/>
      <c r="AW265" s="157"/>
      <c r="AX265" s="157"/>
      <c r="AY265" s="157"/>
      <c r="AZ265" s="157"/>
      <c r="BA265" s="157"/>
      <c r="BB265" s="158"/>
      <c r="BC265" s="158"/>
      <c r="BD265" s="158"/>
      <c r="BE265" s="158"/>
      <c r="BF265" s="158"/>
      <c r="BG265" s="158"/>
      <c r="BH265" s="158"/>
      <c r="BI265" s="158"/>
      <c r="BJ265" s="158"/>
      <c r="BK265" s="158"/>
      <c r="BL265" s="158"/>
      <c r="BM265" s="158"/>
      <c r="BN265" s="158"/>
      <c r="BO265" s="158"/>
      <c r="BP265" s="158"/>
      <c r="BQ265" s="158"/>
      <c r="BR265" s="158"/>
      <c r="BS265" s="158"/>
      <c r="BT265" s="158"/>
      <c r="BU265" s="158"/>
    </row>
    <row r="266" spans="1:73" s="8" customFormat="1" ht="11.25" hidden="1" customHeight="1">
      <c r="A266" s="166" t="s">
        <v>224</v>
      </c>
      <c r="B266" s="167"/>
      <c r="C266" s="100"/>
      <c r="D266" s="101"/>
      <c r="E266" s="102"/>
      <c r="F266" s="103"/>
      <c r="G266" s="101"/>
      <c r="H266" s="102"/>
      <c r="I266" s="104"/>
      <c r="J266" s="101"/>
      <c r="K266" s="100"/>
      <c r="L266" s="77">
        <f t="shared" si="92"/>
        <v>0</v>
      </c>
      <c r="M266" s="77">
        <f t="shared" si="95"/>
        <v>0</v>
      </c>
      <c r="N266" s="77">
        <f t="shared" si="93"/>
        <v>0</v>
      </c>
      <c r="O266" s="77">
        <f t="shared" si="94"/>
        <v>0</v>
      </c>
      <c r="P266" s="97"/>
      <c r="Q266" s="97"/>
      <c r="R266" s="23"/>
      <c r="S266" s="23"/>
      <c r="T266" s="23"/>
      <c r="U266" s="23"/>
      <c r="V266" s="23"/>
      <c r="W266" s="227"/>
      <c r="X266" s="227"/>
      <c r="Y266" s="227"/>
      <c r="Z266" s="23"/>
      <c r="AA266" s="233"/>
      <c r="AB266" s="233"/>
      <c r="AC266" s="233"/>
      <c r="AD266" s="97"/>
      <c r="AE266" s="78">
        <f t="shared" si="96"/>
        <v>0</v>
      </c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  <c r="AR266" s="157"/>
      <c r="AS266" s="157"/>
      <c r="AT266" s="157"/>
      <c r="AU266" s="157"/>
      <c r="AV266" s="157"/>
      <c r="AW266" s="157"/>
      <c r="AX266" s="157"/>
      <c r="AY266" s="157"/>
      <c r="AZ266" s="157"/>
      <c r="BA266" s="157"/>
      <c r="BB266" s="158"/>
      <c r="BC266" s="158"/>
      <c r="BD266" s="158"/>
      <c r="BE266" s="158"/>
      <c r="BF266" s="158"/>
      <c r="BG266" s="158"/>
      <c r="BH266" s="158"/>
      <c r="BI266" s="158"/>
      <c r="BJ266" s="158"/>
      <c r="BK266" s="158"/>
      <c r="BL266" s="158"/>
      <c r="BM266" s="158"/>
      <c r="BN266" s="158"/>
      <c r="BO266" s="158"/>
      <c r="BP266" s="158"/>
      <c r="BQ266" s="158"/>
      <c r="BR266" s="158"/>
      <c r="BS266" s="158"/>
      <c r="BT266" s="158"/>
      <c r="BU266" s="158"/>
    </row>
    <row r="267" spans="1:73" s="8" customFormat="1" ht="11.25" hidden="1" customHeight="1">
      <c r="A267" s="166" t="s">
        <v>225</v>
      </c>
      <c r="B267" s="167"/>
      <c r="C267" s="100"/>
      <c r="D267" s="101"/>
      <c r="E267" s="102"/>
      <c r="F267" s="103"/>
      <c r="G267" s="101"/>
      <c r="H267" s="102"/>
      <c r="I267" s="104"/>
      <c r="J267" s="101"/>
      <c r="K267" s="100"/>
      <c r="L267" s="77">
        <f t="shared" si="92"/>
        <v>0</v>
      </c>
      <c r="M267" s="77">
        <f t="shared" si="95"/>
        <v>0</v>
      </c>
      <c r="N267" s="77">
        <f t="shared" si="93"/>
        <v>0</v>
      </c>
      <c r="O267" s="77">
        <f t="shared" si="94"/>
        <v>0</v>
      </c>
      <c r="P267" s="97"/>
      <c r="Q267" s="97"/>
      <c r="R267" s="23"/>
      <c r="S267" s="23"/>
      <c r="T267" s="23"/>
      <c r="U267" s="23"/>
      <c r="V267" s="23"/>
      <c r="W267" s="227"/>
      <c r="X267" s="227"/>
      <c r="Y267" s="227"/>
      <c r="Z267" s="23"/>
      <c r="AA267" s="233"/>
      <c r="AB267" s="233"/>
      <c r="AC267" s="233"/>
      <c r="AD267" s="97"/>
      <c r="AE267" s="78">
        <f t="shared" si="96"/>
        <v>0</v>
      </c>
      <c r="AF267" s="157"/>
      <c r="AG267" s="157"/>
      <c r="AH267" s="157"/>
      <c r="AI267" s="157"/>
      <c r="AJ267" s="157"/>
      <c r="AK267" s="157"/>
      <c r="AL267" s="157"/>
      <c r="AM267" s="157"/>
      <c r="AN267" s="157"/>
      <c r="AO267" s="157"/>
      <c r="AP267" s="157"/>
      <c r="AQ267" s="157"/>
      <c r="AR267" s="157"/>
      <c r="AS267" s="157"/>
      <c r="AT267" s="157"/>
      <c r="AU267" s="157"/>
      <c r="AV267" s="157"/>
      <c r="AW267" s="157"/>
      <c r="AX267" s="157"/>
      <c r="AY267" s="157"/>
      <c r="AZ267" s="157"/>
      <c r="BA267" s="157"/>
      <c r="BB267" s="158"/>
      <c r="BC267" s="158"/>
      <c r="BD267" s="158"/>
      <c r="BE267" s="158"/>
      <c r="BF267" s="158"/>
      <c r="BG267" s="158"/>
      <c r="BH267" s="158"/>
      <c r="BI267" s="158"/>
      <c r="BJ267" s="158"/>
      <c r="BK267" s="158"/>
      <c r="BL267" s="158"/>
      <c r="BM267" s="158"/>
      <c r="BN267" s="158"/>
      <c r="BO267" s="158"/>
      <c r="BP267" s="158"/>
      <c r="BQ267" s="158"/>
      <c r="BR267" s="158"/>
      <c r="BS267" s="158"/>
      <c r="BT267" s="158"/>
      <c r="BU267" s="158"/>
    </row>
    <row r="268" spans="1:73" s="8" customFormat="1" ht="11.25" hidden="1" customHeight="1">
      <c r="A268" s="166" t="s">
        <v>226</v>
      </c>
      <c r="B268" s="167"/>
      <c r="C268" s="100"/>
      <c r="D268" s="101"/>
      <c r="E268" s="102"/>
      <c r="F268" s="103"/>
      <c r="G268" s="101"/>
      <c r="H268" s="102"/>
      <c r="I268" s="104"/>
      <c r="J268" s="101"/>
      <c r="K268" s="100"/>
      <c r="L268" s="77">
        <f t="shared" si="92"/>
        <v>0</v>
      </c>
      <c r="M268" s="77">
        <f t="shared" si="95"/>
        <v>0</v>
      </c>
      <c r="N268" s="77">
        <f t="shared" si="93"/>
        <v>0</v>
      </c>
      <c r="O268" s="77">
        <f t="shared" si="94"/>
        <v>0</v>
      </c>
      <c r="P268" s="97"/>
      <c r="Q268" s="97"/>
      <c r="R268" s="23"/>
      <c r="S268" s="23"/>
      <c r="T268" s="23"/>
      <c r="U268" s="23"/>
      <c r="V268" s="23"/>
      <c r="W268" s="227"/>
      <c r="X268" s="227"/>
      <c r="Y268" s="227"/>
      <c r="Z268" s="23"/>
      <c r="AA268" s="233"/>
      <c r="AB268" s="233"/>
      <c r="AC268" s="233"/>
      <c r="AD268" s="97"/>
      <c r="AE268" s="78">
        <f t="shared" si="96"/>
        <v>0</v>
      </c>
      <c r="AF268" s="157"/>
      <c r="AG268" s="157"/>
      <c r="AH268" s="157"/>
      <c r="AI268" s="157"/>
      <c r="AJ268" s="157"/>
      <c r="AK268" s="157"/>
      <c r="AL268" s="157"/>
      <c r="AM268" s="157"/>
      <c r="AN268" s="157"/>
      <c r="AO268" s="157"/>
      <c r="AP268" s="157"/>
      <c r="AQ268" s="157"/>
      <c r="AR268" s="157"/>
      <c r="AS268" s="157"/>
      <c r="AT268" s="157"/>
      <c r="AU268" s="157"/>
      <c r="AV268" s="157"/>
      <c r="AW268" s="157"/>
      <c r="AX268" s="157"/>
      <c r="AY268" s="157"/>
      <c r="AZ268" s="157"/>
      <c r="BA268" s="157"/>
      <c r="BB268" s="158"/>
      <c r="BC268" s="158"/>
      <c r="BD268" s="158"/>
      <c r="BE268" s="158"/>
      <c r="BF268" s="158"/>
      <c r="BG268" s="158"/>
      <c r="BH268" s="158"/>
      <c r="BI268" s="158"/>
      <c r="BJ268" s="158"/>
      <c r="BK268" s="158"/>
      <c r="BL268" s="158"/>
      <c r="BM268" s="158"/>
      <c r="BN268" s="158"/>
      <c r="BO268" s="158"/>
      <c r="BP268" s="158"/>
      <c r="BQ268" s="158"/>
      <c r="BR268" s="158"/>
      <c r="BS268" s="158"/>
      <c r="BT268" s="158"/>
      <c r="BU268" s="158"/>
    </row>
    <row r="269" spans="1:73" s="8" customFormat="1" ht="11.25" hidden="1" customHeight="1">
      <c r="A269" s="166" t="s">
        <v>227</v>
      </c>
      <c r="B269" s="167"/>
      <c r="C269" s="100"/>
      <c r="D269" s="101"/>
      <c r="E269" s="102"/>
      <c r="F269" s="103"/>
      <c r="G269" s="101"/>
      <c r="H269" s="102"/>
      <c r="I269" s="104"/>
      <c r="J269" s="101"/>
      <c r="K269" s="100"/>
      <c r="L269" s="77">
        <f t="shared" si="92"/>
        <v>0</v>
      </c>
      <c r="M269" s="77">
        <f t="shared" si="95"/>
        <v>0</v>
      </c>
      <c r="N269" s="77">
        <f t="shared" si="93"/>
        <v>0</v>
      </c>
      <c r="O269" s="77">
        <f t="shared" si="94"/>
        <v>0</v>
      </c>
      <c r="P269" s="97"/>
      <c r="Q269" s="97"/>
      <c r="R269" s="23"/>
      <c r="S269" s="23"/>
      <c r="T269" s="23"/>
      <c r="U269" s="23"/>
      <c r="V269" s="23"/>
      <c r="W269" s="227"/>
      <c r="X269" s="227"/>
      <c r="Y269" s="227"/>
      <c r="Z269" s="23"/>
      <c r="AA269" s="233"/>
      <c r="AB269" s="233"/>
      <c r="AC269" s="233"/>
      <c r="AD269" s="97"/>
      <c r="AE269" s="78">
        <f t="shared" si="96"/>
        <v>0</v>
      </c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8"/>
      <c r="BC269" s="158"/>
      <c r="BD269" s="158"/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</row>
    <row r="270" spans="1:73" s="8" customFormat="1" ht="11.25" hidden="1" customHeight="1">
      <c r="A270" s="166" t="s">
        <v>228</v>
      </c>
      <c r="B270" s="167"/>
      <c r="C270" s="100"/>
      <c r="D270" s="101"/>
      <c r="E270" s="102"/>
      <c r="F270" s="103"/>
      <c r="G270" s="101"/>
      <c r="H270" s="102"/>
      <c r="I270" s="104"/>
      <c r="J270" s="101"/>
      <c r="K270" s="100"/>
      <c r="L270" s="77">
        <f t="shared" si="92"/>
        <v>0</v>
      </c>
      <c r="M270" s="77">
        <f t="shared" si="95"/>
        <v>0</v>
      </c>
      <c r="N270" s="77">
        <f t="shared" si="93"/>
        <v>0</v>
      </c>
      <c r="O270" s="77">
        <f t="shared" si="94"/>
        <v>0</v>
      </c>
      <c r="P270" s="97"/>
      <c r="Q270" s="97"/>
      <c r="R270" s="23"/>
      <c r="S270" s="23"/>
      <c r="T270" s="23"/>
      <c r="U270" s="23"/>
      <c r="V270" s="23"/>
      <c r="W270" s="227"/>
      <c r="X270" s="227"/>
      <c r="Y270" s="227"/>
      <c r="Z270" s="23"/>
      <c r="AA270" s="233"/>
      <c r="AB270" s="233"/>
      <c r="AC270" s="233"/>
      <c r="AD270" s="97"/>
      <c r="AE270" s="78">
        <f t="shared" si="96"/>
        <v>0</v>
      </c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8"/>
      <c r="BC270" s="158"/>
      <c r="BD270" s="158"/>
      <c r="BE270" s="158"/>
      <c r="BF270" s="158"/>
      <c r="BG270" s="158"/>
      <c r="BH270" s="158"/>
      <c r="BI270" s="158"/>
      <c r="BJ270" s="158"/>
      <c r="BK270" s="158"/>
      <c r="BL270" s="158"/>
      <c r="BM270" s="158"/>
      <c r="BN270" s="158"/>
      <c r="BO270" s="158"/>
      <c r="BP270" s="158"/>
      <c r="BQ270" s="158"/>
      <c r="BR270" s="158"/>
      <c r="BS270" s="158"/>
      <c r="BT270" s="158"/>
      <c r="BU270" s="158"/>
    </row>
    <row r="271" spans="1:73" s="8" customFormat="1" ht="11.25" hidden="1" customHeight="1">
      <c r="A271" s="166" t="s">
        <v>229</v>
      </c>
      <c r="B271" s="167"/>
      <c r="C271" s="100"/>
      <c r="D271" s="101"/>
      <c r="E271" s="102"/>
      <c r="F271" s="103"/>
      <c r="G271" s="101"/>
      <c r="H271" s="102"/>
      <c r="I271" s="104"/>
      <c r="J271" s="101"/>
      <c r="K271" s="100"/>
      <c r="L271" s="77">
        <f t="shared" si="92"/>
        <v>0</v>
      </c>
      <c r="M271" s="77">
        <f t="shared" si="95"/>
        <v>0</v>
      </c>
      <c r="N271" s="77">
        <f t="shared" si="93"/>
        <v>0</v>
      </c>
      <c r="O271" s="77">
        <f t="shared" si="94"/>
        <v>0</v>
      </c>
      <c r="P271" s="97"/>
      <c r="Q271" s="97"/>
      <c r="R271" s="23"/>
      <c r="S271" s="23"/>
      <c r="T271" s="23"/>
      <c r="U271" s="23"/>
      <c r="V271" s="23"/>
      <c r="W271" s="227"/>
      <c r="X271" s="227"/>
      <c r="Y271" s="227"/>
      <c r="Z271" s="23"/>
      <c r="AA271" s="233"/>
      <c r="AB271" s="233"/>
      <c r="AC271" s="233"/>
      <c r="AD271" s="97"/>
      <c r="AE271" s="78">
        <f t="shared" si="96"/>
        <v>0</v>
      </c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8"/>
      <c r="BC271" s="158"/>
      <c r="BD271" s="158"/>
      <c r="BE271" s="158"/>
      <c r="BF271" s="158"/>
      <c r="BG271" s="158"/>
      <c r="BH271" s="158"/>
      <c r="BI271" s="158"/>
      <c r="BJ271" s="158"/>
      <c r="BK271" s="158"/>
      <c r="BL271" s="158"/>
      <c r="BM271" s="158"/>
      <c r="BN271" s="158"/>
      <c r="BO271" s="158"/>
      <c r="BP271" s="158"/>
      <c r="BQ271" s="158"/>
      <c r="BR271" s="158"/>
      <c r="BS271" s="158"/>
      <c r="BT271" s="158"/>
      <c r="BU271" s="158"/>
    </row>
    <row r="272" spans="1:73" s="8" customFormat="1" ht="11.25" hidden="1" customHeight="1">
      <c r="A272" s="166" t="s">
        <v>230</v>
      </c>
      <c r="B272" s="167"/>
      <c r="C272" s="100"/>
      <c r="D272" s="101"/>
      <c r="E272" s="102"/>
      <c r="F272" s="103"/>
      <c r="G272" s="101"/>
      <c r="H272" s="102"/>
      <c r="I272" s="104"/>
      <c r="J272" s="101"/>
      <c r="K272" s="100"/>
      <c r="L272" s="77">
        <f t="shared" si="92"/>
        <v>0</v>
      </c>
      <c r="M272" s="77">
        <f t="shared" si="95"/>
        <v>0</v>
      </c>
      <c r="N272" s="77">
        <f t="shared" si="93"/>
        <v>0</v>
      </c>
      <c r="O272" s="77">
        <f t="shared" si="94"/>
        <v>0</v>
      </c>
      <c r="P272" s="97"/>
      <c r="Q272" s="97"/>
      <c r="R272" s="23"/>
      <c r="S272" s="23"/>
      <c r="T272" s="23"/>
      <c r="U272" s="23"/>
      <c r="V272" s="23"/>
      <c r="W272" s="227"/>
      <c r="X272" s="227"/>
      <c r="Y272" s="227"/>
      <c r="Z272" s="23"/>
      <c r="AA272" s="233"/>
      <c r="AB272" s="233"/>
      <c r="AC272" s="233"/>
      <c r="AD272" s="97"/>
      <c r="AE272" s="78">
        <f t="shared" si="96"/>
        <v>0</v>
      </c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8"/>
      <c r="BC272" s="158"/>
      <c r="BD272" s="158"/>
      <c r="BE272" s="158"/>
      <c r="BF272" s="158"/>
      <c r="BG272" s="158"/>
      <c r="BH272" s="158"/>
      <c r="BI272" s="158"/>
      <c r="BJ272" s="158"/>
      <c r="BK272" s="158"/>
      <c r="BL272" s="158"/>
      <c r="BM272" s="158"/>
      <c r="BN272" s="158"/>
      <c r="BO272" s="158"/>
      <c r="BP272" s="158"/>
      <c r="BQ272" s="158"/>
      <c r="BR272" s="158"/>
      <c r="BS272" s="158"/>
      <c r="BT272" s="158"/>
      <c r="BU272" s="158"/>
    </row>
    <row r="273" spans="1:73" s="8" customFormat="1" ht="12.75" customHeight="1">
      <c r="A273" s="165" t="s">
        <v>231</v>
      </c>
      <c r="B273" s="165" t="s">
        <v>394</v>
      </c>
      <c r="C273" s="218"/>
      <c r="D273" s="285">
        <v>6</v>
      </c>
      <c r="E273" s="26"/>
      <c r="F273" s="103"/>
      <c r="G273" s="101"/>
      <c r="H273" s="102"/>
      <c r="I273" s="103"/>
      <c r="J273" s="101"/>
      <c r="K273" s="101"/>
      <c r="L273" s="77">
        <f t="shared" si="92"/>
        <v>44</v>
      </c>
      <c r="M273" s="77"/>
      <c r="N273" s="77">
        <f t="shared" si="93"/>
        <v>44</v>
      </c>
      <c r="O273" s="77"/>
      <c r="P273" s="77">
        <f t="shared" ref="P273:P274" si="97">SUM(T273:AE273)</f>
        <v>44</v>
      </c>
      <c r="Q273" s="244"/>
      <c r="R273" s="23"/>
      <c r="S273" s="23"/>
      <c r="T273" s="23"/>
      <c r="U273" s="23"/>
      <c r="V273" s="23"/>
      <c r="W273" s="227"/>
      <c r="X273" s="227"/>
      <c r="Y273" s="227">
        <v>44</v>
      </c>
      <c r="Z273" s="23"/>
      <c r="AA273" s="233"/>
      <c r="AB273" s="233"/>
      <c r="AC273" s="233"/>
      <c r="AD273" s="117"/>
      <c r="AE273" s="78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8"/>
      <c r="BC273" s="158"/>
      <c r="BD273" s="158"/>
      <c r="BE273" s="158"/>
      <c r="BF273" s="158"/>
      <c r="BG273" s="158"/>
      <c r="BH273" s="158"/>
      <c r="BI273" s="158"/>
      <c r="BJ273" s="158"/>
      <c r="BK273" s="158"/>
      <c r="BL273" s="158"/>
      <c r="BM273" s="158"/>
      <c r="BN273" s="158"/>
      <c r="BO273" s="158"/>
      <c r="BP273" s="158"/>
      <c r="BQ273" s="158"/>
      <c r="BR273" s="158"/>
      <c r="BS273" s="158"/>
      <c r="BT273" s="158"/>
      <c r="BU273" s="158"/>
    </row>
    <row r="274" spans="1:73" s="8" customFormat="1" ht="13.5" customHeight="1">
      <c r="A274" s="165" t="s">
        <v>232</v>
      </c>
      <c r="B274" s="165" t="s">
        <v>393</v>
      </c>
      <c r="C274" s="218"/>
      <c r="D274" s="25"/>
      <c r="E274" s="26"/>
      <c r="F274" s="217"/>
      <c r="G274" s="285">
        <v>8</v>
      </c>
      <c r="H274" s="234"/>
      <c r="I274" s="27"/>
      <c r="J274" s="25"/>
      <c r="K274" s="25"/>
      <c r="L274" s="77">
        <f t="shared" si="92"/>
        <v>70</v>
      </c>
      <c r="M274" s="77"/>
      <c r="N274" s="77">
        <f t="shared" si="93"/>
        <v>70</v>
      </c>
      <c r="O274" s="77"/>
      <c r="P274" s="77">
        <f t="shared" si="97"/>
        <v>70</v>
      </c>
      <c r="Q274" s="244"/>
      <c r="R274" s="23"/>
      <c r="S274" s="23"/>
      <c r="T274" s="23"/>
      <c r="U274" s="23"/>
      <c r="V274" s="23"/>
      <c r="W274" s="23"/>
      <c r="X274" s="23"/>
      <c r="Y274" s="23"/>
      <c r="Z274" s="23"/>
      <c r="AA274" s="233">
        <v>32</v>
      </c>
      <c r="AB274" s="233"/>
      <c r="AC274" s="233">
        <v>38</v>
      </c>
      <c r="AD274" s="117"/>
      <c r="AE274" s="78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8"/>
      <c r="BC274" s="158"/>
      <c r="BD274" s="158"/>
      <c r="BE274" s="158"/>
      <c r="BF274" s="158"/>
      <c r="BG274" s="158"/>
      <c r="BH274" s="158"/>
      <c r="BI274" s="158"/>
      <c r="BJ274" s="158"/>
      <c r="BK274" s="158"/>
      <c r="BL274" s="158"/>
      <c r="BM274" s="158"/>
      <c r="BN274" s="158"/>
      <c r="BO274" s="158"/>
      <c r="BP274" s="158"/>
      <c r="BQ274" s="158"/>
      <c r="BR274" s="158"/>
      <c r="BS274" s="158"/>
      <c r="BT274" s="158"/>
      <c r="BU274" s="158"/>
    </row>
    <row r="275" spans="1:73" s="8" customFormat="1" ht="64.5" hidden="1" customHeight="1">
      <c r="A275" s="181" t="s">
        <v>233</v>
      </c>
      <c r="B275" s="127"/>
      <c r="C275" s="354">
        <f>COUNTIF(C276:E302,1)+COUNTIF(C276:E302,2)+COUNTIF(C276:E302,3)+COUNTIF(C276:E302,4)+COUNTIF(C276:E302,5)+COUNTIF(C276:E302,6)+COUNTIF(C276:E302,7)+COUNTIF(C276:E302,8)</f>
        <v>0</v>
      </c>
      <c r="D275" s="354"/>
      <c r="E275" s="355"/>
      <c r="F275" s="353">
        <f>COUNTIF(F276:H302,1)+COUNTIF(F276:H302,2)+COUNTIF(F276:H302,3)+COUNTIF(F276:H302,4)+COUNTIF(F276:H302,5)+COUNTIF(F276:H302,6)+COUNTIF(F276:H302,7)+COUNTIF(F276:H302,8)</f>
        <v>0</v>
      </c>
      <c r="G275" s="354"/>
      <c r="H275" s="355"/>
      <c r="I275" s="353">
        <f>COUNTIF(I276:K302,1)+COUNTIF(I276:K302,2)+COUNTIF(I276:K302,3)+COUNTIF(I276:K302,4)+COUNTIF(I276:K302,5)+COUNTIF(I276:K302,6)+COUNTIF(I276:K302,7)+COUNTIF(I276:K302,8)</f>
        <v>0</v>
      </c>
      <c r="J275" s="354"/>
      <c r="K275" s="354"/>
      <c r="L275" s="85">
        <f>SUM(L276:L302)</f>
        <v>0</v>
      </c>
      <c r="M275" s="85">
        <f t="shared" ref="M275" si="98">SUM(M276:M302)</f>
        <v>0</v>
      </c>
      <c r="N275" s="85">
        <f t="shared" ref="N275" si="99">SUM(N276:N302)</f>
        <v>0</v>
      </c>
      <c r="O275" s="85">
        <f t="shared" ref="O275" si="100">SUM(O276:O302)</f>
        <v>0</v>
      </c>
      <c r="P275" s="86">
        <f t="shared" ref="P275" si="101">SUM(P276:P302)</f>
        <v>0</v>
      </c>
      <c r="Q275" s="246"/>
      <c r="R275" s="86">
        <f t="shared" ref="R275" si="102">SUM(R276:R302)</f>
        <v>0</v>
      </c>
      <c r="S275" s="86">
        <f t="shared" ref="S275" si="103">SUM(S276:S302)</f>
        <v>0</v>
      </c>
      <c r="T275" s="86">
        <f t="shared" ref="T275" si="104">SUM(T276:T302)</f>
        <v>0</v>
      </c>
      <c r="U275" s="86">
        <f t="shared" ref="U275" si="105">SUM(U276:U302)</f>
        <v>0</v>
      </c>
      <c r="V275" s="86">
        <f t="shared" ref="V275" si="106">SUM(V276:V302)</f>
        <v>0</v>
      </c>
      <c r="W275" s="86">
        <f t="shared" ref="W275" si="107">SUM(W276:W302)</f>
        <v>0</v>
      </c>
      <c r="X275" s="86">
        <f t="shared" ref="X275" si="108">SUM(X276:X302)</f>
        <v>0</v>
      </c>
      <c r="Y275" s="86">
        <f t="shared" ref="Y275" si="109">SUM(Y276:Y302)</f>
        <v>0</v>
      </c>
      <c r="Z275" s="86">
        <f t="shared" ref="Z275" si="110">SUM(Z276:Z302)</f>
        <v>0</v>
      </c>
      <c r="AA275" s="232">
        <f t="shared" ref="AA275" si="111">SUM(AA276:AA302)</f>
        <v>0</v>
      </c>
      <c r="AB275" s="232">
        <f t="shared" ref="AB275" si="112">SUM(AB276:AB302)</f>
        <v>0</v>
      </c>
      <c r="AC275" s="232">
        <f t="shared" ref="AC275" si="113">SUM(AC276:AC302)</f>
        <v>0</v>
      </c>
      <c r="AD275" s="232">
        <f>SUM(AD276:AD302)</f>
        <v>0</v>
      </c>
      <c r="AE275" s="96">
        <f>SUM(AE276:AE302)</f>
        <v>0</v>
      </c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8"/>
      <c r="BC275" s="158"/>
      <c r="BD275" s="158"/>
      <c r="BE275" s="158"/>
      <c r="BF275" s="158"/>
      <c r="BG275" s="158"/>
      <c r="BH275" s="158"/>
      <c r="BI275" s="158"/>
      <c r="BJ275" s="158"/>
      <c r="BK275" s="158"/>
      <c r="BL275" s="158"/>
      <c r="BM275" s="158"/>
      <c r="BN275" s="158"/>
      <c r="BO275" s="158"/>
      <c r="BP275" s="158"/>
      <c r="BQ275" s="158"/>
      <c r="BR275" s="158"/>
      <c r="BS275" s="158"/>
      <c r="BT275" s="158"/>
      <c r="BU275" s="158"/>
    </row>
    <row r="276" spans="1:73" s="8" customFormat="1" ht="87" hidden="1" customHeight="1">
      <c r="A276" s="166" t="s">
        <v>234</v>
      </c>
      <c r="B276" s="124"/>
      <c r="C276" s="16"/>
      <c r="D276" s="21"/>
      <c r="E276" s="118"/>
      <c r="F276" s="119"/>
      <c r="G276" s="21"/>
      <c r="H276" s="118"/>
      <c r="I276" s="120"/>
      <c r="J276" s="21"/>
      <c r="K276" s="16"/>
      <c r="L276" s="77">
        <f t="shared" ref="L276:L302" si="114">M276+N276</f>
        <v>0</v>
      </c>
      <c r="M276" s="77">
        <f t="shared" ref="M276:M300" si="115">N276/2</f>
        <v>0</v>
      </c>
      <c r="N276" s="77">
        <f t="shared" ref="N276:N302" si="116">SUM(R276:AC276)</f>
        <v>0</v>
      </c>
      <c r="O276" s="77">
        <f t="shared" ref="O276:O302" si="117">N276-P276</f>
        <v>0</v>
      </c>
      <c r="P276" s="97"/>
      <c r="Q276" s="97"/>
      <c r="R276" s="23"/>
      <c r="S276" s="23"/>
      <c r="T276" s="23"/>
      <c r="U276" s="23"/>
      <c r="V276" s="23"/>
      <c r="W276" s="23"/>
      <c r="X276" s="23"/>
      <c r="Y276" s="23"/>
      <c r="Z276" s="23"/>
      <c r="AA276" s="233"/>
      <c r="AB276" s="233"/>
      <c r="AC276" s="233"/>
      <c r="AD276" s="97"/>
      <c r="AE276" s="78">
        <f t="shared" ref="AE276:AE302" si="118">N276-AD276</f>
        <v>0</v>
      </c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8"/>
      <c r="BC276" s="158"/>
      <c r="BD276" s="158"/>
      <c r="BE276" s="158"/>
      <c r="BF276" s="158"/>
      <c r="BG276" s="158"/>
      <c r="BH276" s="158"/>
      <c r="BI276" s="158"/>
      <c r="BJ276" s="158"/>
      <c r="BK276" s="158"/>
      <c r="BL276" s="158"/>
      <c r="BM276" s="158"/>
      <c r="BN276" s="158"/>
      <c r="BO276" s="158"/>
      <c r="BP276" s="158"/>
      <c r="BQ276" s="158"/>
      <c r="BR276" s="158"/>
      <c r="BS276" s="158"/>
      <c r="BT276" s="158"/>
      <c r="BU276" s="158"/>
    </row>
    <row r="277" spans="1:73" s="8" customFormat="1" ht="11.25" hidden="1" customHeight="1">
      <c r="A277" s="166" t="s">
        <v>235</v>
      </c>
      <c r="B277" s="124"/>
      <c r="C277" s="100"/>
      <c r="D277" s="101"/>
      <c r="E277" s="102"/>
      <c r="F277" s="103"/>
      <c r="G277" s="101"/>
      <c r="H277" s="102"/>
      <c r="I277" s="104"/>
      <c r="J277" s="101"/>
      <c r="K277" s="100"/>
      <c r="L277" s="77">
        <f t="shared" si="114"/>
        <v>0</v>
      </c>
      <c r="M277" s="77">
        <f t="shared" si="115"/>
        <v>0</v>
      </c>
      <c r="N277" s="77">
        <f t="shared" si="116"/>
        <v>0</v>
      </c>
      <c r="O277" s="77">
        <f t="shared" si="117"/>
        <v>0</v>
      </c>
      <c r="P277" s="97"/>
      <c r="Q277" s="97"/>
      <c r="R277" s="23"/>
      <c r="S277" s="23"/>
      <c r="T277" s="23"/>
      <c r="U277" s="23"/>
      <c r="V277" s="23"/>
      <c r="W277" s="23"/>
      <c r="X277" s="23"/>
      <c r="Y277" s="23"/>
      <c r="Z277" s="23"/>
      <c r="AA277" s="233"/>
      <c r="AB277" s="233"/>
      <c r="AC277" s="233"/>
      <c r="AD277" s="97"/>
      <c r="AE277" s="78">
        <f t="shared" si="118"/>
        <v>0</v>
      </c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8"/>
      <c r="BC277" s="158"/>
      <c r="BD277" s="158"/>
      <c r="BE277" s="158"/>
      <c r="BF277" s="158"/>
      <c r="BG277" s="158"/>
      <c r="BH277" s="158"/>
      <c r="BI277" s="158"/>
      <c r="BJ277" s="158"/>
      <c r="BK277" s="158"/>
      <c r="BL277" s="158"/>
      <c r="BM277" s="158"/>
      <c r="BN277" s="158"/>
      <c r="BO277" s="158"/>
      <c r="BP277" s="158"/>
      <c r="BQ277" s="158"/>
      <c r="BR277" s="158"/>
      <c r="BS277" s="158"/>
      <c r="BT277" s="158"/>
      <c r="BU277" s="158"/>
    </row>
    <row r="278" spans="1:73" s="8" customFormat="1" ht="11.25" hidden="1" customHeight="1">
      <c r="A278" s="166" t="s">
        <v>236</v>
      </c>
      <c r="B278" s="124"/>
      <c r="C278" s="100"/>
      <c r="D278" s="101"/>
      <c r="E278" s="102"/>
      <c r="F278" s="103"/>
      <c r="G278" s="101"/>
      <c r="H278" s="102"/>
      <c r="I278" s="104"/>
      <c r="J278" s="101"/>
      <c r="K278" s="100"/>
      <c r="L278" s="77">
        <f t="shared" si="114"/>
        <v>0</v>
      </c>
      <c r="M278" s="77">
        <f t="shared" si="115"/>
        <v>0</v>
      </c>
      <c r="N278" s="77">
        <f t="shared" si="116"/>
        <v>0</v>
      </c>
      <c r="O278" s="77">
        <f t="shared" si="117"/>
        <v>0</v>
      </c>
      <c r="P278" s="97"/>
      <c r="Q278" s="97"/>
      <c r="R278" s="23"/>
      <c r="S278" s="23"/>
      <c r="T278" s="23"/>
      <c r="U278" s="23"/>
      <c r="V278" s="23"/>
      <c r="W278" s="23"/>
      <c r="X278" s="23"/>
      <c r="Y278" s="23"/>
      <c r="Z278" s="23"/>
      <c r="AA278" s="233"/>
      <c r="AB278" s="233"/>
      <c r="AC278" s="233"/>
      <c r="AD278" s="97"/>
      <c r="AE278" s="78">
        <f t="shared" si="118"/>
        <v>0</v>
      </c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8"/>
      <c r="BC278" s="158"/>
      <c r="BD278" s="158"/>
      <c r="BE278" s="158"/>
      <c r="BF278" s="158"/>
      <c r="BG278" s="158"/>
      <c r="BH278" s="158"/>
      <c r="BI278" s="158"/>
      <c r="BJ278" s="158"/>
      <c r="BK278" s="158"/>
      <c r="BL278" s="158"/>
      <c r="BM278" s="158"/>
      <c r="BN278" s="158"/>
      <c r="BO278" s="158"/>
      <c r="BP278" s="158"/>
      <c r="BQ278" s="158"/>
      <c r="BR278" s="158"/>
      <c r="BS278" s="158"/>
      <c r="BT278" s="158"/>
      <c r="BU278" s="158"/>
    </row>
    <row r="279" spans="1:73" s="8" customFormat="1" ht="11.25" hidden="1" customHeight="1">
      <c r="A279" s="166" t="s">
        <v>237</v>
      </c>
      <c r="B279" s="124"/>
      <c r="C279" s="100"/>
      <c r="D279" s="101"/>
      <c r="E279" s="102"/>
      <c r="F279" s="103"/>
      <c r="G279" s="101"/>
      <c r="H279" s="102"/>
      <c r="I279" s="104"/>
      <c r="J279" s="101"/>
      <c r="K279" s="100"/>
      <c r="L279" s="77">
        <f t="shared" si="114"/>
        <v>0</v>
      </c>
      <c r="M279" s="77">
        <f t="shared" si="115"/>
        <v>0</v>
      </c>
      <c r="N279" s="77">
        <f t="shared" si="116"/>
        <v>0</v>
      </c>
      <c r="O279" s="77">
        <f t="shared" si="117"/>
        <v>0</v>
      </c>
      <c r="P279" s="97"/>
      <c r="Q279" s="97"/>
      <c r="R279" s="23"/>
      <c r="S279" s="23"/>
      <c r="T279" s="23"/>
      <c r="U279" s="23"/>
      <c r="V279" s="23"/>
      <c r="W279" s="23"/>
      <c r="X279" s="23"/>
      <c r="Y279" s="23"/>
      <c r="Z279" s="23"/>
      <c r="AA279" s="233"/>
      <c r="AB279" s="233"/>
      <c r="AC279" s="233"/>
      <c r="AD279" s="97"/>
      <c r="AE279" s="78">
        <f t="shared" si="118"/>
        <v>0</v>
      </c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8"/>
      <c r="BC279" s="158"/>
      <c r="BD279" s="158"/>
      <c r="BE279" s="158"/>
      <c r="BF279" s="158"/>
      <c r="BG279" s="158"/>
      <c r="BH279" s="158"/>
      <c r="BI279" s="158"/>
      <c r="BJ279" s="158"/>
      <c r="BK279" s="158"/>
      <c r="BL279" s="158"/>
      <c r="BM279" s="158"/>
      <c r="BN279" s="158"/>
      <c r="BO279" s="158"/>
      <c r="BP279" s="158"/>
      <c r="BQ279" s="158"/>
      <c r="BR279" s="158"/>
      <c r="BS279" s="158"/>
      <c r="BT279" s="158"/>
      <c r="BU279" s="158"/>
    </row>
    <row r="280" spans="1:73" s="8" customFormat="1" ht="11.25" hidden="1" customHeight="1">
      <c r="A280" s="166" t="s">
        <v>238</v>
      </c>
      <c r="B280" s="124"/>
      <c r="C280" s="100"/>
      <c r="D280" s="101"/>
      <c r="E280" s="102"/>
      <c r="F280" s="103"/>
      <c r="G280" s="101"/>
      <c r="H280" s="102"/>
      <c r="I280" s="104"/>
      <c r="J280" s="101"/>
      <c r="K280" s="100"/>
      <c r="L280" s="77">
        <f t="shared" si="114"/>
        <v>0</v>
      </c>
      <c r="M280" s="77">
        <f t="shared" si="115"/>
        <v>0</v>
      </c>
      <c r="N280" s="77">
        <f t="shared" si="116"/>
        <v>0</v>
      </c>
      <c r="O280" s="77">
        <f t="shared" si="117"/>
        <v>0</v>
      </c>
      <c r="P280" s="97"/>
      <c r="Q280" s="97"/>
      <c r="R280" s="23"/>
      <c r="S280" s="23"/>
      <c r="T280" s="23"/>
      <c r="U280" s="23"/>
      <c r="V280" s="23"/>
      <c r="W280" s="23"/>
      <c r="X280" s="23"/>
      <c r="Y280" s="23"/>
      <c r="Z280" s="23"/>
      <c r="AA280" s="233"/>
      <c r="AB280" s="233"/>
      <c r="AC280" s="233"/>
      <c r="AD280" s="97"/>
      <c r="AE280" s="78">
        <f t="shared" si="118"/>
        <v>0</v>
      </c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8"/>
      <c r="BC280" s="158"/>
      <c r="BD280" s="158"/>
      <c r="BE280" s="158"/>
      <c r="BF280" s="158"/>
      <c r="BG280" s="158"/>
      <c r="BH280" s="158"/>
      <c r="BI280" s="158"/>
      <c r="BJ280" s="158"/>
      <c r="BK280" s="158"/>
      <c r="BL280" s="158"/>
      <c r="BM280" s="158"/>
      <c r="BN280" s="158"/>
      <c r="BO280" s="158"/>
      <c r="BP280" s="158"/>
      <c r="BQ280" s="158"/>
      <c r="BR280" s="158"/>
      <c r="BS280" s="158"/>
      <c r="BT280" s="158"/>
      <c r="BU280" s="158"/>
    </row>
    <row r="281" spans="1:73" s="8" customFormat="1" ht="11.25" hidden="1" customHeight="1">
      <c r="A281" s="166" t="s">
        <v>239</v>
      </c>
      <c r="B281" s="124"/>
      <c r="C281" s="100"/>
      <c r="D281" s="101"/>
      <c r="E281" s="102"/>
      <c r="F281" s="103"/>
      <c r="G281" s="101"/>
      <c r="H281" s="102"/>
      <c r="I281" s="104"/>
      <c r="J281" s="101"/>
      <c r="K281" s="100"/>
      <c r="L281" s="77">
        <f t="shared" si="114"/>
        <v>0</v>
      </c>
      <c r="M281" s="77">
        <f t="shared" si="115"/>
        <v>0</v>
      </c>
      <c r="N281" s="77">
        <f t="shared" si="116"/>
        <v>0</v>
      </c>
      <c r="O281" s="77">
        <f t="shared" si="117"/>
        <v>0</v>
      </c>
      <c r="P281" s="97"/>
      <c r="Q281" s="97"/>
      <c r="R281" s="23"/>
      <c r="S281" s="23"/>
      <c r="T281" s="23"/>
      <c r="U281" s="23"/>
      <c r="V281" s="23"/>
      <c r="W281" s="23"/>
      <c r="X281" s="23"/>
      <c r="Y281" s="23"/>
      <c r="Z281" s="23"/>
      <c r="AA281" s="233"/>
      <c r="AB281" s="233"/>
      <c r="AC281" s="233"/>
      <c r="AD281" s="97"/>
      <c r="AE281" s="78">
        <f t="shared" si="118"/>
        <v>0</v>
      </c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8"/>
      <c r="BC281" s="158"/>
      <c r="BD281" s="158"/>
      <c r="BE281" s="158"/>
      <c r="BF281" s="158"/>
      <c r="BG281" s="158"/>
      <c r="BH281" s="158"/>
      <c r="BI281" s="158"/>
      <c r="BJ281" s="158"/>
      <c r="BK281" s="158"/>
      <c r="BL281" s="158"/>
      <c r="BM281" s="158"/>
      <c r="BN281" s="158"/>
      <c r="BO281" s="158"/>
      <c r="BP281" s="158"/>
      <c r="BQ281" s="158"/>
      <c r="BR281" s="158"/>
      <c r="BS281" s="158"/>
      <c r="BT281" s="158"/>
      <c r="BU281" s="158"/>
    </row>
    <row r="282" spans="1:73" s="8" customFormat="1" ht="11.25" hidden="1" customHeight="1">
      <c r="A282" s="166" t="s">
        <v>240</v>
      </c>
      <c r="B282" s="124"/>
      <c r="C282" s="100"/>
      <c r="D282" s="101"/>
      <c r="E282" s="102"/>
      <c r="F282" s="103"/>
      <c r="G282" s="101"/>
      <c r="H282" s="102"/>
      <c r="I282" s="104"/>
      <c r="J282" s="101"/>
      <c r="K282" s="100"/>
      <c r="L282" s="77">
        <f t="shared" si="114"/>
        <v>0</v>
      </c>
      <c r="M282" s="77">
        <f t="shared" si="115"/>
        <v>0</v>
      </c>
      <c r="N282" s="77">
        <f t="shared" si="116"/>
        <v>0</v>
      </c>
      <c r="O282" s="77">
        <f t="shared" si="117"/>
        <v>0</v>
      </c>
      <c r="P282" s="97"/>
      <c r="Q282" s="97"/>
      <c r="R282" s="23"/>
      <c r="S282" s="23"/>
      <c r="T282" s="23"/>
      <c r="U282" s="23"/>
      <c r="V282" s="23"/>
      <c r="W282" s="23"/>
      <c r="X282" s="23"/>
      <c r="Y282" s="23"/>
      <c r="Z282" s="23"/>
      <c r="AA282" s="233"/>
      <c r="AB282" s="233"/>
      <c r="AC282" s="233"/>
      <c r="AD282" s="97"/>
      <c r="AE282" s="78">
        <f t="shared" si="118"/>
        <v>0</v>
      </c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8"/>
      <c r="BC282" s="158"/>
      <c r="BD282" s="158"/>
      <c r="BE282" s="158"/>
      <c r="BF282" s="158"/>
      <c r="BG282" s="158"/>
      <c r="BH282" s="158"/>
      <c r="BI282" s="158"/>
      <c r="BJ282" s="158"/>
      <c r="BK282" s="158"/>
      <c r="BL282" s="158"/>
      <c r="BM282" s="158"/>
      <c r="BN282" s="158"/>
      <c r="BO282" s="158"/>
      <c r="BP282" s="158"/>
      <c r="BQ282" s="158"/>
      <c r="BR282" s="158"/>
      <c r="BS282" s="158"/>
      <c r="BT282" s="158"/>
      <c r="BU282" s="158"/>
    </row>
    <row r="283" spans="1:73" s="8" customFormat="1" ht="11.25" hidden="1" customHeight="1">
      <c r="A283" s="166" t="s">
        <v>241</v>
      </c>
      <c r="B283" s="124"/>
      <c r="C283" s="100"/>
      <c r="D283" s="101"/>
      <c r="E283" s="102"/>
      <c r="F283" s="103"/>
      <c r="G283" s="101"/>
      <c r="H283" s="102"/>
      <c r="I283" s="104"/>
      <c r="J283" s="101"/>
      <c r="K283" s="100"/>
      <c r="L283" s="77">
        <f t="shared" si="114"/>
        <v>0</v>
      </c>
      <c r="M283" s="77">
        <f t="shared" si="115"/>
        <v>0</v>
      </c>
      <c r="N283" s="77">
        <f t="shared" si="116"/>
        <v>0</v>
      </c>
      <c r="O283" s="77">
        <f t="shared" si="117"/>
        <v>0</v>
      </c>
      <c r="P283" s="97"/>
      <c r="Q283" s="97"/>
      <c r="R283" s="23"/>
      <c r="S283" s="23"/>
      <c r="T283" s="23"/>
      <c r="U283" s="23"/>
      <c r="V283" s="23"/>
      <c r="W283" s="23"/>
      <c r="X283" s="23"/>
      <c r="Y283" s="23"/>
      <c r="Z283" s="23"/>
      <c r="AA283" s="233"/>
      <c r="AB283" s="233"/>
      <c r="AC283" s="233"/>
      <c r="AD283" s="97"/>
      <c r="AE283" s="78">
        <f t="shared" si="118"/>
        <v>0</v>
      </c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8"/>
      <c r="BC283" s="158"/>
      <c r="BD283" s="158"/>
      <c r="BE283" s="158"/>
      <c r="BF283" s="158"/>
      <c r="BG283" s="158"/>
      <c r="BH283" s="158"/>
      <c r="BI283" s="158"/>
      <c r="BJ283" s="158"/>
      <c r="BK283" s="158"/>
      <c r="BL283" s="158"/>
      <c r="BM283" s="158"/>
      <c r="BN283" s="158"/>
      <c r="BO283" s="158"/>
      <c r="BP283" s="158"/>
      <c r="BQ283" s="158"/>
      <c r="BR283" s="158"/>
      <c r="BS283" s="158"/>
      <c r="BT283" s="158"/>
      <c r="BU283" s="158"/>
    </row>
    <row r="284" spans="1:73" s="8" customFormat="1" ht="11.25" hidden="1" customHeight="1">
      <c r="A284" s="166" t="s">
        <v>242</v>
      </c>
      <c r="B284" s="124"/>
      <c r="C284" s="100"/>
      <c r="D284" s="101"/>
      <c r="E284" s="102"/>
      <c r="F284" s="103"/>
      <c r="G284" s="101"/>
      <c r="H284" s="102"/>
      <c r="I284" s="104"/>
      <c r="J284" s="101"/>
      <c r="K284" s="100"/>
      <c r="L284" s="77">
        <f t="shared" si="114"/>
        <v>0</v>
      </c>
      <c r="M284" s="77">
        <f t="shared" si="115"/>
        <v>0</v>
      </c>
      <c r="N284" s="77">
        <f t="shared" si="116"/>
        <v>0</v>
      </c>
      <c r="O284" s="77">
        <f t="shared" si="117"/>
        <v>0</v>
      </c>
      <c r="P284" s="97"/>
      <c r="Q284" s="97"/>
      <c r="R284" s="23"/>
      <c r="S284" s="23"/>
      <c r="T284" s="23"/>
      <c r="U284" s="23"/>
      <c r="V284" s="23"/>
      <c r="W284" s="23"/>
      <c r="X284" s="23"/>
      <c r="Y284" s="23"/>
      <c r="Z284" s="23"/>
      <c r="AA284" s="233"/>
      <c r="AB284" s="233"/>
      <c r="AC284" s="233"/>
      <c r="AD284" s="97"/>
      <c r="AE284" s="78">
        <f t="shared" si="118"/>
        <v>0</v>
      </c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8"/>
      <c r="BC284" s="158"/>
      <c r="BD284" s="158"/>
      <c r="BE284" s="158"/>
      <c r="BF284" s="158"/>
      <c r="BG284" s="158"/>
      <c r="BH284" s="158"/>
      <c r="BI284" s="158"/>
      <c r="BJ284" s="158"/>
      <c r="BK284" s="158"/>
      <c r="BL284" s="158"/>
      <c r="BM284" s="158"/>
      <c r="BN284" s="158"/>
      <c r="BO284" s="158"/>
      <c r="BP284" s="158"/>
      <c r="BQ284" s="158"/>
      <c r="BR284" s="158"/>
      <c r="BS284" s="158"/>
      <c r="BT284" s="158"/>
      <c r="BU284" s="158"/>
    </row>
    <row r="285" spans="1:73" s="8" customFormat="1" ht="11.25" hidden="1" customHeight="1">
      <c r="A285" s="166" t="s">
        <v>243</v>
      </c>
      <c r="B285" s="124"/>
      <c r="C285" s="100"/>
      <c r="D285" s="101"/>
      <c r="E285" s="102"/>
      <c r="F285" s="103"/>
      <c r="G285" s="101"/>
      <c r="H285" s="102"/>
      <c r="I285" s="104"/>
      <c r="J285" s="101"/>
      <c r="K285" s="100"/>
      <c r="L285" s="77">
        <f t="shared" si="114"/>
        <v>0</v>
      </c>
      <c r="M285" s="77">
        <f t="shared" si="115"/>
        <v>0</v>
      </c>
      <c r="N285" s="77">
        <f t="shared" si="116"/>
        <v>0</v>
      </c>
      <c r="O285" s="77">
        <f t="shared" si="117"/>
        <v>0</v>
      </c>
      <c r="P285" s="97"/>
      <c r="Q285" s="97"/>
      <c r="R285" s="23"/>
      <c r="S285" s="23"/>
      <c r="T285" s="23"/>
      <c r="U285" s="23"/>
      <c r="V285" s="23"/>
      <c r="W285" s="23"/>
      <c r="X285" s="23"/>
      <c r="Y285" s="23"/>
      <c r="Z285" s="23"/>
      <c r="AA285" s="233"/>
      <c r="AB285" s="233"/>
      <c r="AC285" s="233"/>
      <c r="AD285" s="97"/>
      <c r="AE285" s="78">
        <f t="shared" si="118"/>
        <v>0</v>
      </c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8"/>
      <c r="BC285" s="158"/>
      <c r="BD285" s="158"/>
      <c r="BE285" s="158"/>
      <c r="BF285" s="158"/>
      <c r="BG285" s="158"/>
      <c r="BH285" s="158"/>
      <c r="BI285" s="158"/>
      <c r="BJ285" s="158"/>
      <c r="BK285" s="158"/>
      <c r="BL285" s="158"/>
      <c r="BM285" s="158"/>
      <c r="BN285" s="158"/>
      <c r="BO285" s="158"/>
      <c r="BP285" s="158"/>
      <c r="BQ285" s="158"/>
      <c r="BR285" s="158"/>
      <c r="BS285" s="158"/>
      <c r="BT285" s="158"/>
      <c r="BU285" s="158"/>
    </row>
    <row r="286" spans="1:73" s="8" customFormat="1" ht="11.25" hidden="1" customHeight="1">
      <c r="A286" s="166" t="s">
        <v>244</v>
      </c>
      <c r="B286" s="124"/>
      <c r="C286" s="100"/>
      <c r="D286" s="101"/>
      <c r="E286" s="102"/>
      <c r="F286" s="103"/>
      <c r="G286" s="101"/>
      <c r="H286" s="102"/>
      <c r="I286" s="104"/>
      <c r="J286" s="101"/>
      <c r="K286" s="100"/>
      <c r="L286" s="77">
        <f t="shared" si="114"/>
        <v>0</v>
      </c>
      <c r="M286" s="77">
        <f t="shared" si="115"/>
        <v>0</v>
      </c>
      <c r="N286" s="77">
        <f t="shared" si="116"/>
        <v>0</v>
      </c>
      <c r="O286" s="77">
        <f t="shared" si="117"/>
        <v>0</v>
      </c>
      <c r="P286" s="97"/>
      <c r="Q286" s="97"/>
      <c r="R286" s="23"/>
      <c r="S286" s="23"/>
      <c r="T286" s="23"/>
      <c r="U286" s="23"/>
      <c r="V286" s="23"/>
      <c r="W286" s="23"/>
      <c r="X286" s="23"/>
      <c r="Y286" s="23"/>
      <c r="Z286" s="23"/>
      <c r="AA286" s="233"/>
      <c r="AB286" s="233"/>
      <c r="AC286" s="233"/>
      <c r="AD286" s="97"/>
      <c r="AE286" s="78">
        <f t="shared" si="118"/>
        <v>0</v>
      </c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8"/>
      <c r="BC286" s="158"/>
      <c r="BD286" s="158"/>
      <c r="BE286" s="158"/>
      <c r="BF286" s="158"/>
      <c r="BG286" s="158"/>
      <c r="BH286" s="158"/>
      <c r="BI286" s="158"/>
      <c r="BJ286" s="158"/>
      <c r="BK286" s="158"/>
      <c r="BL286" s="158"/>
      <c r="BM286" s="158"/>
      <c r="BN286" s="158"/>
      <c r="BO286" s="158"/>
      <c r="BP286" s="158"/>
      <c r="BQ286" s="158"/>
      <c r="BR286" s="158"/>
      <c r="BS286" s="158"/>
      <c r="BT286" s="158"/>
      <c r="BU286" s="158"/>
    </row>
    <row r="287" spans="1:73" s="8" customFormat="1" ht="11.25" hidden="1" customHeight="1">
      <c r="A287" s="166" t="s">
        <v>245</v>
      </c>
      <c r="B287" s="124"/>
      <c r="C287" s="100"/>
      <c r="D287" s="101"/>
      <c r="E287" s="102"/>
      <c r="F287" s="103"/>
      <c r="G287" s="101"/>
      <c r="H287" s="102"/>
      <c r="I287" s="104"/>
      <c r="J287" s="101"/>
      <c r="K287" s="100"/>
      <c r="L287" s="77">
        <f t="shared" si="114"/>
        <v>0</v>
      </c>
      <c r="M287" s="77">
        <f t="shared" si="115"/>
        <v>0</v>
      </c>
      <c r="N287" s="77">
        <f t="shared" si="116"/>
        <v>0</v>
      </c>
      <c r="O287" s="77">
        <f t="shared" si="117"/>
        <v>0</v>
      </c>
      <c r="P287" s="97"/>
      <c r="Q287" s="97"/>
      <c r="R287" s="23"/>
      <c r="S287" s="23"/>
      <c r="T287" s="23"/>
      <c r="U287" s="23"/>
      <c r="V287" s="23"/>
      <c r="W287" s="23"/>
      <c r="X287" s="23"/>
      <c r="Y287" s="23"/>
      <c r="Z287" s="23"/>
      <c r="AA287" s="233"/>
      <c r="AB287" s="233"/>
      <c r="AC287" s="233"/>
      <c r="AD287" s="97"/>
      <c r="AE287" s="78">
        <f t="shared" si="118"/>
        <v>0</v>
      </c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8"/>
      <c r="BC287" s="158"/>
      <c r="BD287" s="158"/>
      <c r="BE287" s="158"/>
      <c r="BF287" s="158"/>
      <c r="BG287" s="158"/>
      <c r="BH287" s="158"/>
      <c r="BI287" s="158"/>
      <c r="BJ287" s="158"/>
      <c r="BK287" s="158"/>
      <c r="BL287" s="158"/>
      <c r="BM287" s="158"/>
      <c r="BN287" s="158"/>
      <c r="BO287" s="158"/>
      <c r="BP287" s="158"/>
      <c r="BQ287" s="158"/>
      <c r="BR287" s="158"/>
      <c r="BS287" s="158"/>
      <c r="BT287" s="158"/>
      <c r="BU287" s="158"/>
    </row>
    <row r="288" spans="1:73" s="8" customFormat="1" ht="11.25" hidden="1" customHeight="1">
      <c r="A288" s="166" t="s">
        <v>246</v>
      </c>
      <c r="B288" s="124"/>
      <c r="C288" s="100"/>
      <c r="D288" s="101"/>
      <c r="E288" s="102"/>
      <c r="F288" s="103"/>
      <c r="G288" s="101"/>
      <c r="H288" s="102"/>
      <c r="I288" s="104"/>
      <c r="J288" s="101"/>
      <c r="K288" s="100"/>
      <c r="L288" s="77">
        <f t="shared" si="114"/>
        <v>0</v>
      </c>
      <c r="M288" s="77">
        <f t="shared" si="115"/>
        <v>0</v>
      </c>
      <c r="N288" s="77">
        <f t="shared" si="116"/>
        <v>0</v>
      </c>
      <c r="O288" s="77">
        <f t="shared" si="117"/>
        <v>0</v>
      </c>
      <c r="P288" s="97"/>
      <c r="Q288" s="97"/>
      <c r="R288" s="23"/>
      <c r="S288" s="23"/>
      <c r="T288" s="23"/>
      <c r="U288" s="23"/>
      <c r="V288" s="23"/>
      <c r="W288" s="23"/>
      <c r="X288" s="23"/>
      <c r="Y288" s="23"/>
      <c r="Z288" s="23"/>
      <c r="AA288" s="233"/>
      <c r="AB288" s="233"/>
      <c r="AC288" s="233"/>
      <c r="AD288" s="97"/>
      <c r="AE288" s="78">
        <f t="shared" si="118"/>
        <v>0</v>
      </c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8"/>
      <c r="BC288" s="158"/>
      <c r="BD288" s="158"/>
      <c r="BE288" s="158"/>
      <c r="BF288" s="158"/>
      <c r="BG288" s="158"/>
      <c r="BH288" s="158"/>
      <c r="BI288" s="158"/>
      <c r="BJ288" s="158"/>
      <c r="BK288" s="158"/>
      <c r="BL288" s="158"/>
      <c r="BM288" s="158"/>
      <c r="BN288" s="158"/>
      <c r="BO288" s="158"/>
      <c r="BP288" s="158"/>
      <c r="BQ288" s="158"/>
      <c r="BR288" s="158"/>
      <c r="BS288" s="158"/>
      <c r="BT288" s="158"/>
      <c r="BU288" s="158"/>
    </row>
    <row r="289" spans="1:73" s="8" customFormat="1" ht="11.25" hidden="1" customHeight="1">
      <c r="A289" s="166" t="s">
        <v>247</v>
      </c>
      <c r="B289" s="124"/>
      <c r="C289" s="100"/>
      <c r="D289" s="101"/>
      <c r="E289" s="102"/>
      <c r="F289" s="103"/>
      <c r="G289" s="101"/>
      <c r="H289" s="102"/>
      <c r="I289" s="104"/>
      <c r="J289" s="101"/>
      <c r="K289" s="100"/>
      <c r="L289" s="77">
        <f t="shared" si="114"/>
        <v>0</v>
      </c>
      <c r="M289" s="77">
        <f t="shared" si="115"/>
        <v>0</v>
      </c>
      <c r="N289" s="77">
        <f t="shared" si="116"/>
        <v>0</v>
      </c>
      <c r="O289" s="77">
        <f t="shared" si="117"/>
        <v>0</v>
      </c>
      <c r="P289" s="97"/>
      <c r="Q289" s="97"/>
      <c r="R289" s="23"/>
      <c r="S289" s="23"/>
      <c r="T289" s="23"/>
      <c r="U289" s="23"/>
      <c r="V289" s="23"/>
      <c r="W289" s="23"/>
      <c r="X289" s="23"/>
      <c r="Y289" s="23"/>
      <c r="Z289" s="23"/>
      <c r="AA289" s="233"/>
      <c r="AB289" s="233"/>
      <c r="AC289" s="233"/>
      <c r="AD289" s="97"/>
      <c r="AE289" s="78">
        <f t="shared" si="118"/>
        <v>0</v>
      </c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8"/>
      <c r="BC289" s="158"/>
      <c r="BD289" s="158"/>
      <c r="BE289" s="158"/>
      <c r="BF289" s="158"/>
      <c r="BG289" s="158"/>
      <c r="BH289" s="158"/>
      <c r="BI289" s="158"/>
      <c r="BJ289" s="158"/>
      <c r="BK289" s="158"/>
      <c r="BL289" s="158"/>
      <c r="BM289" s="158"/>
      <c r="BN289" s="158"/>
      <c r="BO289" s="158"/>
      <c r="BP289" s="158"/>
      <c r="BQ289" s="158"/>
      <c r="BR289" s="158"/>
      <c r="BS289" s="158"/>
      <c r="BT289" s="158"/>
      <c r="BU289" s="158"/>
    </row>
    <row r="290" spans="1:73" s="8" customFormat="1" ht="11.25" hidden="1" customHeight="1">
      <c r="A290" s="166" t="s">
        <v>248</v>
      </c>
      <c r="B290" s="124"/>
      <c r="C290" s="100"/>
      <c r="D290" s="101"/>
      <c r="E290" s="102"/>
      <c r="F290" s="103"/>
      <c r="G290" s="101"/>
      <c r="H290" s="102"/>
      <c r="I290" s="104"/>
      <c r="J290" s="101"/>
      <c r="K290" s="100"/>
      <c r="L290" s="77">
        <f t="shared" si="114"/>
        <v>0</v>
      </c>
      <c r="M290" s="77">
        <f t="shared" si="115"/>
        <v>0</v>
      </c>
      <c r="N290" s="77">
        <f t="shared" si="116"/>
        <v>0</v>
      </c>
      <c r="O290" s="77">
        <f t="shared" si="117"/>
        <v>0</v>
      </c>
      <c r="P290" s="97"/>
      <c r="Q290" s="97"/>
      <c r="R290" s="23"/>
      <c r="S290" s="23"/>
      <c r="T290" s="23"/>
      <c r="U290" s="23"/>
      <c r="V290" s="23"/>
      <c r="W290" s="23"/>
      <c r="X290" s="23"/>
      <c r="Y290" s="23"/>
      <c r="Z290" s="23"/>
      <c r="AA290" s="233"/>
      <c r="AB290" s="233"/>
      <c r="AC290" s="233"/>
      <c r="AD290" s="97"/>
      <c r="AE290" s="78">
        <f t="shared" si="118"/>
        <v>0</v>
      </c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8"/>
      <c r="BC290" s="158"/>
      <c r="BD290" s="158"/>
      <c r="BE290" s="158"/>
      <c r="BF290" s="158"/>
      <c r="BG290" s="158"/>
      <c r="BH290" s="158"/>
      <c r="BI290" s="158"/>
      <c r="BJ290" s="158"/>
      <c r="BK290" s="158"/>
      <c r="BL290" s="158"/>
      <c r="BM290" s="158"/>
      <c r="BN290" s="158"/>
      <c r="BO290" s="158"/>
      <c r="BP290" s="158"/>
      <c r="BQ290" s="158"/>
      <c r="BR290" s="158"/>
      <c r="BS290" s="158"/>
      <c r="BT290" s="158"/>
      <c r="BU290" s="158"/>
    </row>
    <row r="291" spans="1:73" s="8" customFormat="1" ht="11.25" hidden="1" customHeight="1">
      <c r="A291" s="166" t="s">
        <v>249</v>
      </c>
      <c r="B291" s="124"/>
      <c r="C291" s="100"/>
      <c r="D291" s="101"/>
      <c r="E291" s="102"/>
      <c r="F291" s="103"/>
      <c r="G291" s="101"/>
      <c r="H291" s="102"/>
      <c r="I291" s="104"/>
      <c r="J291" s="101"/>
      <c r="K291" s="100"/>
      <c r="L291" s="77">
        <f t="shared" si="114"/>
        <v>0</v>
      </c>
      <c r="M291" s="77">
        <f t="shared" si="115"/>
        <v>0</v>
      </c>
      <c r="N291" s="77">
        <f t="shared" si="116"/>
        <v>0</v>
      </c>
      <c r="O291" s="77">
        <f t="shared" si="117"/>
        <v>0</v>
      </c>
      <c r="P291" s="97"/>
      <c r="Q291" s="97"/>
      <c r="R291" s="23"/>
      <c r="S291" s="23"/>
      <c r="T291" s="23"/>
      <c r="U291" s="23"/>
      <c r="V291" s="23"/>
      <c r="W291" s="23"/>
      <c r="X291" s="23"/>
      <c r="Y291" s="23"/>
      <c r="Z291" s="23"/>
      <c r="AA291" s="233"/>
      <c r="AB291" s="233"/>
      <c r="AC291" s="233"/>
      <c r="AD291" s="97"/>
      <c r="AE291" s="78">
        <f t="shared" si="118"/>
        <v>0</v>
      </c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8"/>
      <c r="BC291" s="158"/>
      <c r="BD291" s="158"/>
      <c r="BE291" s="158"/>
      <c r="BF291" s="158"/>
      <c r="BG291" s="158"/>
      <c r="BH291" s="158"/>
      <c r="BI291" s="158"/>
      <c r="BJ291" s="158"/>
      <c r="BK291" s="158"/>
      <c r="BL291" s="158"/>
      <c r="BM291" s="158"/>
      <c r="BN291" s="158"/>
      <c r="BO291" s="158"/>
      <c r="BP291" s="158"/>
      <c r="BQ291" s="158"/>
      <c r="BR291" s="158"/>
      <c r="BS291" s="158"/>
      <c r="BT291" s="158"/>
      <c r="BU291" s="158"/>
    </row>
    <row r="292" spans="1:73" s="8" customFormat="1" ht="11.25" hidden="1" customHeight="1">
      <c r="A292" s="166" t="s">
        <v>250</v>
      </c>
      <c r="B292" s="124"/>
      <c r="C292" s="100"/>
      <c r="D292" s="101"/>
      <c r="E292" s="102"/>
      <c r="F292" s="103"/>
      <c r="G292" s="101"/>
      <c r="H292" s="102"/>
      <c r="I292" s="104"/>
      <c r="J292" s="101"/>
      <c r="K292" s="100"/>
      <c r="L292" s="77">
        <f t="shared" si="114"/>
        <v>0</v>
      </c>
      <c r="M292" s="77">
        <f t="shared" si="115"/>
        <v>0</v>
      </c>
      <c r="N292" s="77">
        <f t="shared" si="116"/>
        <v>0</v>
      </c>
      <c r="O292" s="77">
        <f t="shared" si="117"/>
        <v>0</v>
      </c>
      <c r="P292" s="97"/>
      <c r="Q292" s="97"/>
      <c r="R292" s="23"/>
      <c r="S292" s="23"/>
      <c r="T292" s="23"/>
      <c r="U292" s="23"/>
      <c r="V292" s="23"/>
      <c r="W292" s="23"/>
      <c r="X292" s="23"/>
      <c r="Y292" s="23"/>
      <c r="Z292" s="23"/>
      <c r="AA292" s="233"/>
      <c r="AB292" s="233"/>
      <c r="AC292" s="233"/>
      <c r="AD292" s="97"/>
      <c r="AE292" s="78">
        <f t="shared" si="118"/>
        <v>0</v>
      </c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8"/>
      <c r="BC292" s="158"/>
      <c r="BD292" s="158"/>
      <c r="BE292" s="158"/>
      <c r="BF292" s="158"/>
      <c r="BG292" s="158"/>
      <c r="BH292" s="158"/>
      <c r="BI292" s="158"/>
      <c r="BJ292" s="158"/>
      <c r="BK292" s="158"/>
      <c r="BL292" s="158"/>
      <c r="BM292" s="158"/>
      <c r="BN292" s="158"/>
      <c r="BO292" s="158"/>
      <c r="BP292" s="158"/>
      <c r="BQ292" s="158"/>
      <c r="BR292" s="158"/>
      <c r="BS292" s="158"/>
      <c r="BT292" s="158"/>
      <c r="BU292" s="158"/>
    </row>
    <row r="293" spans="1:73" s="8" customFormat="1" ht="11.25" hidden="1" customHeight="1">
      <c r="A293" s="166" t="s">
        <v>251</v>
      </c>
      <c r="B293" s="124"/>
      <c r="C293" s="100"/>
      <c r="D293" s="101"/>
      <c r="E293" s="102"/>
      <c r="F293" s="103"/>
      <c r="G293" s="101"/>
      <c r="H293" s="102"/>
      <c r="I293" s="104"/>
      <c r="J293" s="101"/>
      <c r="K293" s="100"/>
      <c r="L293" s="77">
        <f t="shared" si="114"/>
        <v>0</v>
      </c>
      <c r="M293" s="77">
        <f t="shared" si="115"/>
        <v>0</v>
      </c>
      <c r="N293" s="77">
        <f t="shared" si="116"/>
        <v>0</v>
      </c>
      <c r="O293" s="77">
        <f t="shared" si="117"/>
        <v>0</v>
      </c>
      <c r="P293" s="97"/>
      <c r="Q293" s="97"/>
      <c r="R293" s="23"/>
      <c r="S293" s="23"/>
      <c r="T293" s="23"/>
      <c r="U293" s="23"/>
      <c r="V293" s="23"/>
      <c r="W293" s="23"/>
      <c r="X293" s="23"/>
      <c r="Y293" s="23"/>
      <c r="Z293" s="23"/>
      <c r="AA293" s="233"/>
      <c r="AB293" s="233"/>
      <c r="AC293" s="233"/>
      <c r="AD293" s="97"/>
      <c r="AE293" s="78">
        <f t="shared" si="118"/>
        <v>0</v>
      </c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8"/>
      <c r="BC293" s="158"/>
      <c r="BD293" s="158"/>
      <c r="BE293" s="158"/>
      <c r="BF293" s="158"/>
      <c r="BG293" s="158"/>
      <c r="BH293" s="158"/>
      <c r="BI293" s="158"/>
      <c r="BJ293" s="158"/>
      <c r="BK293" s="158"/>
      <c r="BL293" s="158"/>
      <c r="BM293" s="158"/>
      <c r="BN293" s="158"/>
      <c r="BO293" s="158"/>
      <c r="BP293" s="158"/>
      <c r="BQ293" s="158"/>
      <c r="BR293" s="158"/>
      <c r="BS293" s="158"/>
      <c r="BT293" s="158"/>
      <c r="BU293" s="158"/>
    </row>
    <row r="294" spans="1:73" s="8" customFormat="1" ht="11.25" hidden="1" customHeight="1">
      <c r="A294" s="166" t="s">
        <v>252</v>
      </c>
      <c r="B294" s="124"/>
      <c r="C294" s="100"/>
      <c r="D294" s="101"/>
      <c r="E294" s="102"/>
      <c r="F294" s="103"/>
      <c r="G294" s="101"/>
      <c r="H294" s="102"/>
      <c r="I294" s="104"/>
      <c r="J294" s="101"/>
      <c r="K294" s="100"/>
      <c r="L294" s="77">
        <f t="shared" si="114"/>
        <v>0</v>
      </c>
      <c r="M294" s="77">
        <f t="shared" si="115"/>
        <v>0</v>
      </c>
      <c r="N294" s="77">
        <f t="shared" si="116"/>
        <v>0</v>
      </c>
      <c r="O294" s="77">
        <f t="shared" si="117"/>
        <v>0</v>
      </c>
      <c r="P294" s="97"/>
      <c r="Q294" s="97"/>
      <c r="R294" s="23"/>
      <c r="S294" s="23"/>
      <c r="T294" s="23"/>
      <c r="U294" s="23"/>
      <c r="V294" s="23"/>
      <c r="W294" s="23"/>
      <c r="X294" s="23"/>
      <c r="Y294" s="23"/>
      <c r="Z294" s="23"/>
      <c r="AA294" s="233"/>
      <c r="AB294" s="233"/>
      <c r="AC294" s="233"/>
      <c r="AD294" s="97"/>
      <c r="AE294" s="78">
        <f t="shared" si="118"/>
        <v>0</v>
      </c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8"/>
      <c r="BC294" s="158"/>
      <c r="BD294" s="158"/>
      <c r="BE294" s="158"/>
      <c r="BF294" s="158"/>
      <c r="BG294" s="158"/>
      <c r="BH294" s="158"/>
      <c r="BI294" s="158"/>
      <c r="BJ294" s="158"/>
      <c r="BK294" s="158"/>
      <c r="BL294" s="158"/>
      <c r="BM294" s="158"/>
      <c r="BN294" s="158"/>
      <c r="BO294" s="158"/>
      <c r="BP294" s="158"/>
      <c r="BQ294" s="158"/>
      <c r="BR294" s="158"/>
      <c r="BS294" s="158"/>
      <c r="BT294" s="158"/>
      <c r="BU294" s="158"/>
    </row>
    <row r="295" spans="1:73" s="8" customFormat="1" ht="11.25" hidden="1" customHeight="1">
      <c r="A295" s="166" t="s">
        <v>253</v>
      </c>
      <c r="B295" s="124"/>
      <c r="C295" s="100"/>
      <c r="D295" s="101"/>
      <c r="E295" s="102"/>
      <c r="F295" s="103"/>
      <c r="G295" s="101"/>
      <c r="H295" s="102"/>
      <c r="I295" s="104"/>
      <c r="J295" s="101"/>
      <c r="K295" s="100"/>
      <c r="L295" s="77">
        <f t="shared" si="114"/>
        <v>0</v>
      </c>
      <c r="M295" s="77">
        <f t="shared" si="115"/>
        <v>0</v>
      </c>
      <c r="N295" s="77">
        <f t="shared" si="116"/>
        <v>0</v>
      </c>
      <c r="O295" s="77">
        <f t="shared" si="117"/>
        <v>0</v>
      </c>
      <c r="P295" s="97"/>
      <c r="Q295" s="97"/>
      <c r="R295" s="23"/>
      <c r="S295" s="23"/>
      <c r="T295" s="23"/>
      <c r="U295" s="23"/>
      <c r="V295" s="23"/>
      <c r="W295" s="23"/>
      <c r="X295" s="23"/>
      <c r="Y295" s="23"/>
      <c r="Z295" s="23"/>
      <c r="AA295" s="233"/>
      <c r="AB295" s="233"/>
      <c r="AC295" s="233"/>
      <c r="AD295" s="97"/>
      <c r="AE295" s="78">
        <f t="shared" si="118"/>
        <v>0</v>
      </c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8"/>
      <c r="BC295" s="158"/>
      <c r="BD295" s="158"/>
      <c r="BE295" s="158"/>
      <c r="BF295" s="158"/>
      <c r="BG295" s="158"/>
      <c r="BH295" s="158"/>
      <c r="BI295" s="158"/>
      <c r="BJ295" s="158"/>
      <c r="BK295" s="158"/>
      <c r="BL295" s="158"/>
      <c r="BM295" s="158"/>
      <c r="BN295" s="158"/>
      <c r="BO295" s="158"/>
      <c r="BP295" s="158"/>
      <c r="BQ295" s="158"/>
      <c r="BR295" s="158"/>
      <c r="BS295" s="158"/>
      <c r="BT295" s="158"/>
      <c r="BU295" s="158"/>
    </row>
    <row r="296" spans="1:73" s="8" customFormat="1" ht="11.25" hidden="1" customHeight="1">
      <c r="A296" s="166" t="s">
        <v>254</v>
      </c>
      <c r="B296" s="124"/>
      <c r="C296" s="100"/>
      <c r="D296" s="101"/>
      <c r="E296" s="102"/>
      <c r="F296" s="103"/>
      <c r="G296" s="101"/>
      <c r="H296" s="102"/>
      <c r="I296" s="104"/>
      <c r="J296" s="101"/>
      <c r="K296" s="100"/>
      <c r="L296" s="77">
        <f t="shared" si="114"/>
        <v>0</v>
      </c>
      <c r="M296" s="77">
        <f t="shared" si="115"/>
        <v>0</v>
      </c>
      <c r="N296" s="77">
        <f t="shared" si="116"/>
        <v>0</v>
      </c>
      <c r="O296" s="77">
        <f t="shared" si="117"/>
        <v>0</v>
      </c>
      <c r="P296" s="97"/>
      <c r="Q296" s="97"/>
      <c r="R296" s="23"/>
      <c r="S296" s="23"/>
      <c r="T296" s="23"/>
      <c r="U296" s="23"/>
      <c r="V296" s="23"/>
      <c r="W296" s="23"/>
      <c r="X296" s="23"/>
      <c r="Y296" s="23"/>
      <c r="Z296" s="23"/>
      <c r="AA296" s="233"/>
      <c r="AB296" s="233"/>
      <c r="AC296" s="233"/>
      <c r="AD296" s="97"/>
      <c r="AE296" s="78">
        <f t="shared" si="118"/>
        <v>0</v>
      </c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8"/>
      <c r="BC296" s="158"/>
      <c r="BD296" s="158"/>
      <c r="BE296" s="158"/>
      <c r="BF296" s="158"/>
      <c r="BG296" s="158"/>
      <c r="BH296" s="158"/>
      <c r="BI296" s="158"/>
      <c r="BJ296" s="158"/>
      <c r="BK296" s="158"/>
      <c r="BL296" s="158"/>
      <c r="BM296" s="158"/>
      <c r="BN296" s="158"/>
      <c r="BO296" s="158"/>
      <c r="BP296" s="158"/>
      <c r="BQ296" s="158"/>
      <c r="BR296" s="158"/>
      <c r="BS296" s="158"/>
      <c r="BT296" s="158"/>
      <c r="BU296" s="158"/>
    </row>
    <row r="297" spans="1:73" s="8" customFormat="1" ht="11.25" hidden="1" customHeight="1">
      <c r="A297" s="166" t="s">
        <v>255</v>
      </c>
      <c r="B297" s="124"/>
      <c r="C297" s="100"/>
      <c r="D297" s="101"/>
      <c r="E297" s="102"/>
      <c r="F297" s="103"/>
      <c r="G297" s="101"/>
      <c r="H297" s="102"/>
      <c r="I297" s="104"/>
      <c r="J297" s="101"/>
      <c r="K297" s="100"/>
      <c r="L297" s="77">
        <f t="shared" si="114"/>
        <v>0</v>
      </c>
      <c r="M297" s="77">
        <f t="shared" si="115"/>
        <v>0</v>
      </c>
      <c r="N297" s="77">
        <f t="shared" si="116"/>
        <v>0</v>
      </c>
      <c r="O297" s="77">
        <f t="shared" si="117"/>
        <v>0</v>
      </c>
      <c r="P297" s="97"/>
      <c r="Q297" s="97"/>
      <c r="R297" s="23"/>
      <c r="S297" s="23"/>
      <c r="T297" s="23"/>
      <c r="U297" s="23"/>
      <c r="V297" s="23"/>
      <c r="W297" s="23"/>
      <c r="X297" s="23"/>
      <c r="Y297" s="23"/>
      <c r="Z297" s="23"/>
      <c r="AA297" s="233"/>
      <c r="AB297" s="233"/>
      <c r="AC297" s="233"/>
      <c r="AD297" s="97"/>
      <c r="AE297" s="78">
        <f t="shared" si="118"/>
        <v>0</v>
      </c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8"/>
      <c r="BC297" s="158"/>
      <c r="BD297" s="158"/>
      <c r="BE297" s="158"/>
      <c r="BF297" s="158"/>
      <c r="BG297" s="158"/>
      <c r="BH297" s="158"/>
      <c r="BI297" s="158"/>
      <c r="BJ297" s="158"/>
      <c r="BK297" s="158"/>
      <c r="BL297" s="158"/>
      <c r="BM297" s="158"/>
      <c r="BN297" s="158"/>
      <c r="BO297" s="158"/>
      <c r="BP297" s="158"/>
      <c r="BQ297" s="158"/>
      <c r="BR297" s="158"/>
      <c r="BS297" s="158"/>
      <c r="BT297" s="158"/>
      <c r="BU297" s="158"/>
    </row>
    <row r="298" spans="1:73" s="8" customFormat="1" ht="11.25" hidden="1" customHeight="1">
      <c r="A298" s="166" t="s">
        <v>256</v>
      </c>
      <c r="B298" s="124"/>
      <c r="C298" s="100"/>
      <c r="D298" s="101"/>
      <c r="E298" s="102"/>
      <c r="F298" s="103"/>
      <c r="G298" s="101"/>
      <c r="H298" s="102"/>
      <c r="I298" s="104"/>
      <c r="J298" s="101"/>
      <c r="K298" s="100"/>
      <c r="L298" s="77">
        <f t="shared" si="114"/>
        <v>0</v>
      </c>
      <c r="M298" s="77">
        <f t="shared" si="115"/>
        <v>0</v>
      </c>
      <c r="N298" s="77">
        <f t="shared" si="116"/>
        <v>0</v>
      </c>
      <c r="O298" s="77">
        <f t="shared" si="117"/>
        <v>0</v>
      </c>
      <c r="P298" s="97"/>
      <c r="Q298" s="97"/>
      <c r="R298" s="23"/>
      <c r="S298" s="23"/>
      <c r="T298" s="23"/>
      <c r="U298" s="23"/>
      <c r="V298" s="23"/>
      <c r="W298" s="23"/>
      <c r="X298" s="23"/>
      <c r="Y298" s="23"/>
      <c r="Z298" s="23"/>
      <c r="AA298" s="233"/>
      <c r="AB298" s="233"/>
      <c r="AC298" s="233"/>
      <c r="AD298" s="97"/>
      <c r="AE298" s="78">
        <f t="shared" si="118"/>
        <v>0</v>
      </c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8"/>
      <c r="BC298" s="158"/>
      <c r="BD298" s="158"/>
      <c r="BE298" s="158"/>
      <c r="BF298" s="158"/>
      <c r="BG298" s="158"/>
      <c r="BH298" s="158"/>
      <c r="BI298" s="158"/>
      <c r="BJ298" s="158"/>
      <c r="BK298" s="158"/>
      <c r="BL298" s="158"/>
      <c r="BM298" s="158"/>
      <c r="BN298" s="158"/>
      <c r="BO298" s="158"/>
      <c r="BP298" s="158"/>
      <c r="BQ298" s="158"/>
      <c r="BR298" s="158"/>
      <c r="BS298" s="158"/>
      <c r="BT298" s="158"/>
      <c r="BU298" s="158"/>
    </row>
    <row r="299" spans="1:73" s="8" customFormat="1" ht="11.25" hidden="1" customHeight="1">
      <c r="A299" s="166" t="s">
        <v>257</v>
      </c>
      <c r="B299" s="124"/>
      <c r="C299" s="100"/>
      <c r="D299" s="101"/>
      <c r="E299" s="102"/>
      <c r="F299" s="103"/>
      <c r="G299" s="101"/>
      <c r="H299" s="102"/>
      <c r="I299" s="104"/>
      <c r="J299" s="101"/>
      <c r="K299" s="100"/>
      <c r="L299" s="77">
        <f t="shared" si="114"/>
        <v>0</v>
      </c>
      <c r="M299" s="77">
        <f t="shared" si="115"/>
        <v>0</v>
      </c>
      <c r="N299" s="77">
        <f t="shared" si="116"/>
        <v>0</v>
      </c>
      <c r="O299" s="77">
        <f t="shared" si="117"/>
        <v>0</v>
      </c>
      <c r="P299" s="97"/>
      <c r="Q299" s="97"/>
      <c r="R299" s="23"/>
      <c r="S299" s="23"/>
      <c r="T299" s="23"/>
      <c r="U299" s="23"/>
      <c r="V299" s="23"/>
      <c r="W299" s="23"/>
      <c r="X299" s="23"/>
      <c r="Y299" s="23"/>
      <c r="Z299" s="23"/>
      <c r="AA299" s="233"/>
      <c r="AB299" s="233"/>
      <c r="AC299" s="233"/>
      <c r="AD299" s="97"/>
      <c r="AE299" s="78">
        <f t="shared" si="118"/>
        <v>0</v>
      </c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58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</row>
    <row r="300" spans="1:73" s="8" customFormat="1" ht="11.25" hidden="1" customHeight="1">
      <c r="A300" s="166" t="s">
        <v>258</v>
      </c>
      <c r="B300" s="124"/>
      <c r="C300" s="100"/>
      <c r="D300" s="101"/>
      <c r="E300" s="102"/>
      <c r="F300" s="103"/>
      <c r="G300" s="101"/>
      <c r="H300" s="102"/>
      <c r="I300" s="104"/>
      <c r="J300" s="101"/>
      <c r="K300" s="100"/>
      <c r="L300" s="77">
        <f t="shared" si="114"/>
        <v>0</v>
      </c>
      <c r="M300" s="77">
        <f t="shared" si="115"/>
        <v>0</v>
      </c>
      <c r="N300" s="77">
        <f t="shared" si="116"/>
        <v>0</v>
      </c>
      <c r="O300" s="77">
        <f t="shared" si="117"/>
        <v>0</v>
      </c>
      <c r="P300" s="97"/>
      <c r="Q300" s="97"/>
      <c r="R300" s="23"/>
      <c r="S300" s="23"/>
      <c r="T300" s="23"/>
      <c r="U300" s="23"/>
      <c r="V300" s="23"/>
      <c r="W300" s="23"/>
      <c r="X300" s="23"/>
      <c r="Y300" s="23"/>
      <c r="Z300" s="23"/>
      <c r="AA300" s="233"/>
      <c r="AB300" s="233"/>
      <c r="AC300" s="233"/>
      <c r="AD300" s="97"/>
      <c r="AE300" s="78">
        <f t="shared" si="118"/>
        <v>0</v>
      </c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8"/>
      <c r="BC300" s="158"/>
      <c r="BD300" s="158"/>
      <c r="BE300" s="158"/>
      <c r="BF300" s="158"/>
      <c r="BG300" s="158"/>
      <c r="BH300" s="158"/>
      <c r="BI300" s="158"/>
      <c r="BJ300" s="158"/>
      <c r="BK300" s="158"/>
      <c r="BL300" s="158"/>
      <c r="BM300" s="158"/>
      <c r="BN300" s="158"/>
      <c r="BO300" s="158"/>
      <c r="BP300" s="158"/>
      <c r="BQ300" s="158"/>
      <c r="BR300" s="158"/>
      <c r="BS300" s="158"/>
      <c r="BT300" s="158"/>
      <c r="BU300" s="158"/>
    </row>
    <row r="301" spans="1:73" s="8" customFormat="1" ht="11.25" hidden="1" customHeight="1">
      <c r="A301" s="165" t="s">
        <v>259</v>
      </c>
      <c r="B301" s="125"/>
      <c r="C301" s="25"/>
      <c r="D301" s="25"/>
      <c r="E301" s="26"/>
      <c r="F301" s="103"/>
      <c r="G301" s="101"/>
      <c r="H301" s="102"/>
      <c r="I301" s="103"/>
      <c r="J301" s="101"/>
      <c r="K301" s="101"/>
      <c r="L301" s="77">
        <f t="shared" si="114"/>
        <v>0</v>
      </c>
      <c r="M301" s="77"/>
      <c r="N301" s="77">
        <f t="shared" si="116"/>
        <v>0</v>
      </c>
      <c r="O301" s="77">
        <f t="shared" si="117"/>
        <v>0</v>
      </c>
      <c r="P301" s="23"/>
      <c r="Q301" s="244"/>
      <c r="R301" s="23"/>
      <c r="S301" s="23"/>
      <c r="T301" s="23"/>
      <c r="U301" s="23"/>
      <c r="V301" s="23"/>
      <c r="W301" s="23"/>
      <c r="X301" s="23"/>
      <c r="Y301" s="23"/>
      <c r="Z301" s="23"/>
      <c r="AA301" s="233"/>
      <c r="AB301" s="233"/>
      <c r="AC301" s="233"/>
      <c r="AD301" s="117"/>
      <c r="AE301" s="78">
        <f t="shared" si="118"/>
        <v>0</v>
      </c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8"/>
      <c r="BC301" s="158"/>
      <c r="BD301" s="158"/>
      <c r="BE301" s="158"/>
      <c r="BF301" s="158"/>
      <c r="BG301" s="158"/>
      <c r="BH301" s="158"/>
      <c r="BI301" s="158"/>
      <c r="BJ301" s="158"/>
      <c r="BK301" s="158"/>
      <c r="BL301" s="158"/>
      <c r="BM301" s="158"/>
      <c r="BN301" s="158"/>
      <c r="BO301" s="158"/>
      <c r="BP301" s="158"/>
      <c r="BQ301" s="158"/>
      <c r="BR301" s="158"/>
      <c r="BS301" s="158"/>
      <c r="BT301" s="158"/>
      <c r="BU301" s="158"/>
    </row>
    <row r="302" spans="1:73" s="8" customFormat="1" ht="11.25" hidden="1" customHeight="1">
      <c r="A302" s="165" t="s">
        <v>260</v>
      </c>
      <c r="B302" s="126"/>
      <c r="C302" s="25"/>
      <c r="D302" s="25"/>
      <c r="E302" s="26"/>
      <c r="F302" s="27"/>
      <c r="G302" s="25"/>
      <c r="H302" s="26"/>
      <c r="I302" s="27"/>
      <c r="J302" s="25"/>
      <c r="K302" s="25"/>
      <c r="L302" s="77">
        <f t="shared" si="114"/>
        <v>0</v>
      </c>
      <c r="M302" s="77"/>
      <c r="N302" s="77">
        <f t="shared" si="116"/>
        <v>0</v>
      </c>
      <c r="O302" s="77">
        <f t="shared" si="117"/>
        <v>0</v>
      </c>
      <c r="P302" s="23"/>
      <c r="Q302" s="244"/>
      <c r="R302" s="23"/>
      <c r="S302" s="23"/>
      <c r="T302" s="23"/>
      <c r="U302" s="23"/>
      <c r="V302" s="23"/>
      <c r="W302" s="23"/>
      <c r="X302" s="23"/>
      <c r="Y302" s="23"/>
      <c r="Z302" s="23"/>
      <c r="AA302" s="233"/>
      <c r="AB302" s="233"/>
      <c r="AC302" s="233"/>
      <c r="AD302" s="117"/>
      <c r="AE302" s="78">
        <f t="shared" si="118"/>
        <v>0</v>
      </c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</row>
    <row r="303" spans="1:73" s="8" customFormat="1" ht="11.25" hidden="1" customHeight="1">
      <c r="A303" s="181" t="s">
        <v>261</v>
      </c>
      <c r="B303" s="89"/>
      <c r="C303" s="354">
        <f>COUNTIF(C304:E330,1)+COUNTIF(C304:E330,2)+COUNTIF(C304:E330,3)+COUNTIF(C304:E330,4)+COUNTIF(C304:E330,5)+COUNTIF(C304:E330,6)+COUNTIF(C304:E330,7)+COUNTIF(C304:E330,8)</f>
        <v>0</v>
      </c>
      <c r="D303" s="354"/>
      <c r="E303" s="355"/>
      <c r="F303" s="353">
        <f>COUNTIF(F304:H330,1)+COUNTIF(F304:H330,2)+COUNTIF(F304:H330,3)+COUNTIF(F304:H330,4)+COUNTIF(F304:H330,5)+COUNTIF(F304:H330,6)+COUNTIF(F304:H330,7)+COUNTIF(F304:H330,8)</f>
        <v>0</v>
      </c>
      <c r="G303" s="354"/>
      <c r="H303" s="355"/>
      <c r="I303" s="353">
        <f>COUNTIF(I304:K330,1)+COUNTIF(I304:K330,2)+COUNTIF(I304:K330,3)+COUNTIF(I304:K330,4)+COUNTIF(I304:K330,5)+COUNTIF(I304:K330,6)+COUNTIF(I304:K330,7)+COUNTIF(I304:K330,8)</f>
        <v>0</v>
      </c>
      <c r="J303" s="354"/>
      <c r="K303" s="354"/>
      <c r="L303" s="85">
        <f>SUM(L304:L330)</f>
        <v>0</v>
      </c>
      <c r="M303" s="85">
        <f t="shared" ref="M303" si="119">SUM(M304:M330)</f>
        <v>0</v>
      </c>
      <c r="N303" s="85">
        <f t="shared" ref="N303" si="120">SUM(N304:N330)</f>
        <v>0</v>
      </c>
      <c r="O303" s="85">
        <f t="shared" ref="O303" si="121">SUM(O304:O330)</f>
        <v>0</v>
      </c>
      <c r="P303" s="86">
        <f t="shared" ref="P303" si="122">SUM(P304:P330)</f>
        <v>0</v>
      </c>
      <c r="Q303" s="246"/>
      <c r="R303" s="86">
        <f t="shared" ref="R303" si="123">SUM(R304:R330)</f>
        <v>0</v>
      </c>
      <c r="S303" s="86">
        <f t="shared" ref="S303" si="124">SUM(S304:S330)</f>
        <v>0</v>
      </c>
      <c r="T303" s="86">
        <f t="shared" ref="T303" si="125">SUM(T304:T330)</f>
        <v>0</v>
      </c>
      <c r="U303" s="86">
        <f t="shared" ref="U303" si="126">SUM(U304:U330)</f>
        <v>0</v>
      </c>
      <c r="V303" s="86">
        <f t="shared" ref="V303" si="127">SUM(V304:V330)</f>
        <v>0</v>
      </c>
      <c r="W303" s="86">
        <f t="shared" ref="W303" si="128">SUM(W304:W330)</f>
        <v>0</v>
      </c>
      <c r="X303" s="86">
        <f t="shared" ref="X303" si="129">SUM(X304:X330)</f>
        <v>0</v>
      </c>
      <c r="Y303" s="86">
        <f t="shared" ref="Y303" si="130">SUM(Y304:Y330)</f>
        <v>0</v>
      </c>
      <c r="Z303" s="86">
        <f t="shared" ref="Z303" si="131">SUM(Z304:Z330)</f>
        <v>0</v>
      </c>
      <c r="AA303" s="232">
        <f t="shared" ref="AA303" si="132">SUM(AA304:AA330)</f>
        <v>0</v>
      </c>
      <c r="AB303" s="232">
        <f t="shared" ref="AB303" si="133">SUM(AB304:AB330)</f>
        <v>0</v>
      </c>
      <c r="AC303" s="232">
        <f t="shared" ref="AC303" si="134">SUM(AC304:AC330)</f>
        <v>0</v>
      </c>
      <c r="AD303" s="232">
        <f>SUM(AD304:AD330)</f>
        <v>0</v>
      </c>
      <c r="AE303" s="96">
        <f>SUM(AE304:AE330)</f>
        <v>0</v>
      </c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</row>
    <row r="304" spans="1:73" s="8" customFormat="1" ht="11.25" hidden="1" customHeight="1">
      <c r="A304" s="166" t="s">
        <v>262</v>
      </c>
      <c r="B304" s="98"/>
      <c r="C304" s="16"/>
      <c r="D304" s="21"/>
      <c r="E304" s="118"/>
      <c r="F304" s="119"/>
      <c r="G304" s="21"/>
      <c r="H304" s="118"/>
      <c r="I304" s="120"/>
      <c r="J304" s="21"/>
      <c r="K304" s="16"/>
      <c r="L304" s="77">
        <f t="shared" ref="L304:L330" si="135">M304+N304</f>
        <v>0</v>
      </c>
      <c r="M304" s="77">
        <f t="shared" ref="M304:M328" si="136">N304/2</f>
        <v>0</v>
      </c>
      <c r="N304" s="77">
        <f t="shared" ref="N304:N330" si="137">SUM(R304:AC304)</f>
        <v>0</v>
      </c>
      <c r="O304" s="77">
        <f t="shared" ref="O304:O330" si="138">N304-P304</f>
        <v>0</v>
      </c>
      <c r="P304" s="97"/>
      <c r="Q304" s="97"/>
      <c r="R304" s="23"/>
      <c r="S304" s="23"/>
      <c r="T304" s="23"/>
      <c r="U304" s="23"/>
      <c r="V304" s="23"/>
      <c r="W304" s="23"/>
      <c r="X304" s="23"/>
      <c r="Y304" s="23"/>
      <c r="Z304" s="23"/>
      <c r="AA304" s="233"/>
      <c r="AB304" s="233"/>
      <c r="AC304" s="233"/>
      <c r="AD304" s="97"/>
      <c r="AE304" s="78">
        <f t="shared" ref="AE304:AE330" si="139">N304-AD304</f>
        <v>0</v>
      </c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8"/>
      <c r="BC304" s="158"/>
      <c r="BD304" s="158"/>
      <c r="BE304" s="158"/>
      <c r="BF304" s="158"/>
      <c r="BG304" s="158"/>
      <c r="BH304" s="158"/>
      <c r="BI304" s="158"/>
      <c r="BJ304" s="158"/>
      <c r="BK304" s="158"/>
      <c r="BL304" s="158"/>
      <c r="BM304" s="158"/>
      <c r="BN304" s="158"/>
      <c r="BO304" s="158"/>
      <c r="BP304" s="158"/>
      <c r="BQ304" s="158"/>
      <c r="BR304" s="158"/>
      <c r="BS304" s="158"/>
      <c r="BT304" s="158"/>
      <c r="BU304" s="158"/>
    </row>
    <row r="305" spans="1:73" s="8" customFormat="1" ht="11.25" hidden="1" customHeight="1">
      <c r="A305" s="166" t="s">
        <v>263</v>
      </c>
      <c r="B305" s="124"/>
      <c r="C305" s="100"/>
      <c r="D305" s="101"/>
      <c r="E305" s="102"/>
      <c r="F305" s="103"/>
      <c r="G305" s="101"/>
      <c r="H305" s="102"/>
      <c r="I305" s="104"/>
      <c r="J305" s="101"/>
      <c r="K305" s="100"/>
      <c r="L305" s="77">
        <f t="shared" si="135"/>
        <v>0</v>
      </c>
      <c r="M305" s="77">
        <f t="shared" si="136"/>
        <v>0</v>
      </c>
      <c r="N305" s="77">
        <f t="shared" si="137"/>
        <v>0</v>
      </c>
      <c r="O305" s="77">
        <f t="shared" si="138"/>
        <v>0</v>
      </c>
      <c r="P305" s="97"/>
      <c r="Q305" s="97"/>
      <c r="R305" s="23"/>
      <c r="S305" s="23"/>
      <c r="T305" s="23"/>
      <c r="U305" s="23"/>
      <c r="V305" s="23"/>
      <c r="W305" s="23"/>
      <c r="X305" s="23"/>
      <c r="Y305" s="23"/>
      <c r="Z305" s="23"/>
      <c r="AA305" s="233"/>
      <c r="AB305" s="233"/>
      <c r="AC305" s="233"/>
      <c r="AD305" s="97"/>
      <c r="AE305" s="78">
        <f t="shared" si="139"/>
        <v>0</v>
      </c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8"/>
      <c r="BC305" s="158"/>
      <c r="BD305" s="158"/>
      <c r="BE305" s="158"/>
      <c r="BF305" s="158"/>
      <c r="BG305" s="158"/>
      <c r="BH305" s="158"/>
      <c r="BI305" s="158"/>
      <c r="BJ305" s="158"/>
      <c r="BK305" s="158"/>
      <c r="BL305" s="158"/>
      <c r="BM305" s="158"/>
      <c r="BN305" s="158"/>
      <c r="BO305" s="158"/>
      <c r="BP305" s="158"/>
      <c r="BQ305" s="158"/>
      <c r="BR305" s="158"/>
      <c r="BS305" s="158"/>
      <c r="BT305" s="158"/>
      <c r="BU305" s="158"/>
    </row>
    <row r="306" spans="1:73" s="8" customFormat="1" ht="11.25" hidden="1" customHeight="1">
      <c r="A306" s="166" t="s">
        <v>264</v>
      </c>
      <c r="B306" s="124"/>
      <c r="C306" s="100"/>
      <c r="D306" s="101"/>
      <c r="E306" s="102"/>
      <c r="F306" s="103"/>
      <c r="G306" s="101"/>
      <c r="H306" s="102"/>
      <c r="I306" s="104"/>
      <c r="J306" s="101"/>
      <c r="K306" s="100"/>
      <c r="L306" s="77">
        <f t="shared" si="135"/>
        <v>0</v>
      </c>
      <c r="M306" s="77">
        <f t="shared" si="136"/>
        <v>0</v>
      </c>
      <c r="N306" s="77">
        <f t="shared" si="137"/>
        <v>0</v>
      </c>
      <c r="O306" s="77">
        <f t="shared" si="138"/>
        <v>0</v>
      </c>
      <c r="P306" s="97"/>
      <c r="Q306" s="97"/>
      <c r="R306" s="23"/>
      <c r="S306" s="23"/>
      <c r="T306" s="23"/>
      <c r="U306" s="23"/>
      <c r="V306" s="23"/>
      <c r="W306" s="23"/>
      <c r="X306" s="23"/>
      <c r="Y306" s="23"/>
      <c r="Z306" s="23"/>
      <c r="AA306" s="233"/>
      <c r="AB306" s="233"/>
      <c r="AC306" s="233"/>
      <c r="AD306" s="97"/>
      <c r="AE306" s="78">
        <f t="shared" si="139"/>
        <v>0</v>
      </c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8"/>
      <c r="BC306" s="158"/>
      <c r="BD306" s="158"/>
      <c r="BE306" s="158"/>
      <c r="BF306" s="158"/>
      <c r="BG306" s="158"/>
      <c r="BH306" s="158"/>
      <c r="BI306" s="158"/>
      <c r="BJ306" s="158"/>
      <c r="BK306" s="158"/>
      <c r="BL306" s="158"/>
      <c r="BM306" s="158"/>
      <c r="BN306" s="158"/>
      <c r="BO306" s="158"/>
      <c r="BP306" s="158"/>
      <c r="BQ306" s="158"/>
      <c r="BR306" s="158"/>
      <c r="BS306" s="158"/>
      <c r="BT306" s="158"/>
      <c r="BU306" s="158"/>
    </row>
    <row r="307" spans="1:73" s="8" customFormat="1" ht="11.25" hidden="1" customHeight="1">
      <c r="A307" s="166" t="s">
        <v>265</v>
      </c>
      <c r="B307" s="124"/>
      <c r="C307" s="100"/>
      <c r="D307" s="101"/>
      <c r="E307" s="102"/>
      <c r="F307" s="103"/>
      <c r="G307" s="101"/>
      <c r="H307" s="102"/>
      <c r="I307" s="104"/>
      <c r="J307" s="101"/>
      <c r="K307" s="100"/>
      <c r="L307" s="77">
        <f t="shared" si="135"/>
        <v>0</v>
      </c>
      <c r="M307" s="77">
        <f t="shared" si="136"/>
        <v>0</v>
      </c>
      <c r="N307" s="77">
        <f t="shared" si="137"/>
        <v>0</v>
      </c>
      <c r="O307" s="77">
        <f t="shared" si="138"/>
        <v>0</v>
      </c>
      <c r="P307" s="97"/>
      <c r="Q307" s="97"/>
      <c r="R307" s="23"/>
      <c r="S307" s="23"/>
      <c r="T307" s="23"/>
      <c r="U307" s="23"/>
      <c r="V307" s="23"/>
      <c r="W307" s="23"/>
      <c r="X307" s="23"/>
      <c r="Y307" s="23"/>
      <c r="Z307" s="23"/>
      <c r="AA307" s="233"/>
      <c r="AB307" s="233"/>
      <c r="AC307" s="233"/>
      <c r="AD307" s="97"/>
      <c r="AE307" s="78">
        <f t="shared" si="139"/>
        <v>0</v>
      </c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8"/>
      <c r="BC307" s="158"/>
      <c r="BD307" s="158"/>
      <c r="BE307" s="158"/>
      <c r="BF307" s="158"/>
      <c r="BG307" s="158"/>
      <c r="BH307" s="158"/>
      <c r="BI307" s="158"/>
      <c r="BJ307" s="158"/>
      <c r="BK307" s="158"/>
      <c r="BL307" s="158"/>
      <c r="BM307" s="158"/>
      <c r="BN307" s="158"/>
      <c r="BO307" s="158"/>
      <c r="BP307" s="158"/>
      <c r="BQ307" s="158"/>
      <c r="BR307" s="158"/>
      <c r="BS307" s="158"/>
      <c r="BT307" s="158"/>
      <c r="BU307" s="158"/>
    </row>
    <row r="308" spans="1:73" s="8" customFormat="1" ht="11.25" hidden="1" customHeight="1">
      <c r="A308" s="166" t="s">
        <v>266</v>
      </c>
      <c r="B308" s="124"/>
      <c r="C308" s="100"/>
      <c r="D308" s="101"/>
      <c r="E308" s="102"/>
      <c r="F308" s="103"/>
      <c r="G308" s="101"/>
      <c r="H308" s="102"/>
      <c r="I308" s="104"/>
      <c r="J308" s="101"/>
      <c r="K308" s="100"/>
      <c r="L308" s="77">
        <f t="shared" si="135"/>
        <v>0</v>
      </c>
      <c r="M308" s="77">
        <f t="shared" si="136"/>
        <v>0</v>
      </c>
      <c r="N308" s="77">
        <f t="shared" si="137"/>
        <v>0</v>
      </c>
      <c r="O308" s="77">
        <f t="shared" si="138"/>
        <v>0</v>
      </c>
      <c r="P308" s="97"/>
      <c r="Q308" s="97"/>
      <c r="R308" s="23"/>
      <c r="S308" s="23"/>
      <c r="T308" s="23"/>
      <c r="U308" s="23"/>
      <c r="V308" s="23"/>
      <c r="W308" s="23"/>
      <c r="X308" s="23"/>
      <c r="Y308" s="23"/>
      <c r="Z308" s="23"/>
      <c r="AA308" s="233"/>
      <c r="AB308" s="233"/>
      <c r="AC308" s="233"/>
      <c r="AD308" s="97"/>
      <c r="AE308" s="78">
        <f t="shared" si="139"/>
        <v>0</v>
      </c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8"/>
      <c r="BC308" s="158"/>
      <c r="BD308" s="158"/>
      <c r="BE308" s="158"/>
      <c r="BF308" s="158"/>
      <c r="BG308" s="158"/>
      <c r="BH308" s="158"/>
      <c r="BI308" s="158"/>
      <c r="BJ308" s="158"/>
      <c r="BK308" s="158"/>
      <c r="BL308" s="158"/>
      <c r="BM308" s="158"/>
      <c r="BN308" s="158"/>
      <c r="BO308" s="158"/>
      <c r="BP308" s="158"/>
      <c r="BQ308" s="158"/>
      <c r="BR308" s="158"/>
      <c r="BS308" s="158"/>
      <c r="BT308" s="158"/>
      <c r="BU308" s="158"/>
    </row>
    <row r="309" spans="1:73" s="8" customFormat="1" ht="11.25" hidden="1" customHeight="1">
      <c r="A309" s="166" t="s">
        <v>267</v>
      </c>
      <c r="B309" s="124"/>
      <c r="C309" s="100"/>
      <c r="D309" s="101"/>
      <c r="E309" s="102"/>
      <c r="F309" s="103"/>
      <c r="G309" s="101"/>
      <c r="H309" s="102"/>
      <c r="I309" s="104"/>
      <c r="J309" s="101"/>
      <c r="K309" s="100"/>
      <c r="L309" s="77">
        <f t="shared" si="135"/>
        <v>0</v>
      </c>
      <c r="M309" s="77">
        <f t="shared" si="136"/>
        <v>0</v>
      </c>
      <c r="N309" s="77">
        <f t="shared" si="137"/>
        <v>0</v>
      </c>
      <c r="O309" s="77">
        <f t="shared" si="138"/>
        <v>0</v>
      </c>
      <c r="P309" s="97"/>
      <c r="Q309" s="97"/>
      <c r="R309" s="23"/>
      <c r="S309" s="23"/>
      <c r="T309" s="23"/>
      <c r="U309" s="23"/>
      <c r="V309" s="23"/>
      <c r="W309" s="23"/>
      <c r="X309" s="23"/>
      <c r="Y309" s="23"/>
      <c r="Z309" s="23"/>
      <c r="AA309" s="233"/>
      <c r="AB309" s="233"/>
      <c r="AC309" s="233"/>
      <c r="AD309" s="97"/>
      <c r="AE309" s="78">
        <f t="shared" si="139"/>
        <v>0</v>
      </c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8"/>
      <c r="BC309" s="158"/>
      <c r="BD309" s="158"/>
      <c r="BE309" s="158"/>
      <c r="BF309" s="158"/>
      <c r="BG309" s="158"/>
      <c r="BH309" s="158"/>
      <c r="BI309" s="158"/>
      <c r="BJ309" s="158"/>
      <c r="BK309" s="158"/>
      <c r="BL309" s="158"/>
      <c r="BM309" s="158"/>
      <c r="BN309" s="158"/>
      <c r="BO309" s="158"/>
      <c r="BP309" s="158"/>
      <c r="BQ309" s="158"/>
      <c r="BR309" s="158"/>
      <c r="BS309" s="158"/>
      <c r="BT309" s="158"/>
      <c r="BU309" s="158"/>
    </row>
    <row r="310" spans="1:73" s="8" customFormat="1" ht="11.25" hidden="1" customHeight="1">
      <c r="A310" s="166" t="s">
        <v>268</v>
      </c>
      <c r="B310" s="124"/>
      <c r="C310" s="100"/>
      <c r="D310" s="101"/>
      <c r="E310" s="102"/>
      <c r="F310" s="103"/>
      <c r="G310" s="101"/>
      <c r="H310" s="102"/>
      <c r="I310" s="104"/>
      <c r="J310" s="101"/>
      <c r="K310" s="100"/>
      <c r="L310" s="77">
        <f t="shared" si="135"/>
        <v>0</v>
      </c>
      <c r="M310" s="77">
        <f t="shared" si="136"/>
        <v>0</v>
      </c>
      <c r="N310" s="77">
        <f t="shared" si="137"/>
        <v>0</v>
      </c>
      <c r="O310" s="77">
        <f t="shared" si="138"/>
        <v>0</v>
      </c>
      <c r="P310" s="97"/>
      <c r="Q310" s="97"/>
      <c r="R310" s="23"/>
      <c r="S310" s="23"/>
      <c r="T310" s="23"/>
      <c r="U310" s="23"/>
      <c r="V310" s="23"/>
      <c r="W310" s="23"/>
      <c r="X310" s="23"/>
      <c r="Y310" s="23"/>
      <c r="Z310" s="23"/>
      <c r="AA310" s="233"/>
      <c r="AB310" s="233"/>
      <c r="AC310" s="233"/>
      <c r="AD310" s="97"/>
      <c r="AE310" s="78">
        <f t="shared" si="139"/>
        <v>0</v>
      </c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8"/>
      <c r="BC310" s="158"/>
      <c r="BD310" s="158"/>
      <c r="BE310" s="158"/>
      <c r="BF310" s="158"/>
      <c r="BG310" s="158"/>
      <c r="BH310" s="158"/>
      <c r="BI310" s="158"/>
      <c r="BJ310" s="158"/>
      <c r="BK310" s="158"/>
      <c r="BL310" s="158"/>
      <c r="BM310" s="158"/>
      <c r="BN310" s="158"/>
      <c r="BO310" s="158"/>
      <c r="BP310" s="158"/>
      <c r="BQ310" s="158"/>
      <c r="BR310" s="158"/>
      <c r="BS310" s="158"/>
      <c r="BT310" s="158"/>
      <c r="BU310" s="158"/>
    </row>
    <row r="311" spans="1:73" s="8" customFormat="1" ht="11.25" hidden="1" customHeight="1">
      <c r="A311" s="166" t="s">
        <v>269</v>
      </c>
      <c r="B311" s="124"/>
      <c r="C311" s="100"/>
      <c r="D311" s="101"/>
      <c r="E311" s="102"/>
      <c r="F311" s="103"/>
      <c r="G311" s="101"/>
      <c r="H311" s="102"/>
      <c r="I311" s="104"/>
      <c r="J311" s="101"/>
      <c r="K311" s="100"/>
      <c r="L311" s="77">
        <f t="shared" si="135"/>
        <v>0</v>
      </c>
      <c r="M311" s="77">
        <f t="shared" si="136"/>
        <v>0</v>
      </c>
      <c r="N311" s="77">
        <f t="shared" si="137"/>
        <v>0</v>
      </c>
      <c r="O311" s="77">
        <f t="shared" si="138"/>
        <v>0</v>
      </c>
      <c r="P311" s="97"/>
      <c r="Q311" s="97"/>
      <c r="R311" s="23"/>
      <c r="S311" s="23"/>
      <c r="T311" s="23"/>
      <c r="U311" s="23"/>
      <c r="V311" s="23"/>
      <c r="W311" s="23"/>
      <c r="X311" s="23"/>
      <c r="Y311" s="23"/>
      <c r="Z311" s="23"/>
      <c r="AA311" s="233"/>
      <c r="AB311" s="233"/>
      <c r="AC311" s="233"/>
      <c r="AD311" s="97"/>
      <c r="AE311" s="78">
        <f t="shared" si="139"/>
        <v>0</v>
      </c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8"/>
      <c r="BC311" s="158"/>
      <c r="BD311" s="158"/>
      <c r="BE311" s="158"/>
      <c r="BF311" s="158"/>
      <c r="BG311" s="158"/>
      <c r="BH311" s="158"/>
      <c r="BI311" s="158"/>
      <c r="BJ311" s="158"/>
      <c r="BK311" s="158"/>
      <c r="BL311" s="158"/>
      <c r="BM311" s="158"/>
      <c r="BN311" s="158"/>
      <c r="BO311" s="158"/>
      <c r="BP311" s="158"/>
      <c r="BQ311" s="158"/>
      <c r="BR311" s="158"/>
      <c r="BS311" s="158"/>
      <c r="BT311" s="158"/>
      <c r="BU311" s="158"/>
    </row>
    <row r="312" spans="1:73" s="8" customFormat="1" ht="11.25" hidden="1" customHeight="1">
      <c r="A312" s="166" t="s">
        <v>270</v>
      </c>
      <c r="B312" s="124"/>
      <c r="C312" s="100"/>
      <c r="D312" s="101"/>
      <c r="E312" s="102"/>
      <c r="F312" s="103"/>
      <c r="G312" s="101"/>
      <c r="H312" s="102"/>
      <c r="I312" s="104"/>
      <c r="J312" s="101"/>
      <c r="K312" s="100"/>
      <c r="L312" s="77">
        <f t="shared" si="135"/>
        <v>0</v>
      </c>
      <c r="M312" s="77">
        <f t="shared" si="136"/>
        <v>0</v>
      </c>
      <c r="N312" s="77">
        <f t="shared" si="137"/>
        <v>0</v>
      </c>
      <c r="O312" s="77">
        <f t="shared" si="138"/>
        <v>0</v>
      </c>
      <c r="P312" s="97"/>
      <c r="Q312" s="97"/>
      <c r="R312" s="23"/>
      <c r="S312" s="23"/>
      <c r="T312" s="23"/>
      <c r="U312" s="23"/>
      <c r="V312" s="23"/>
      <c r="W312" s="23"/>
      <c r="X312" s="23"/>
      <c r="Y312" s="23"/>
      <c r="Z312" s="23"/>
      <c r="AA312" s="233"/>
      <c r="AB312" s="233"/>
      <c r="AC312" s="233"/>
      <c r="AD312" s="97"/>
      <c r="AE312" s="78">
        <f t="shared" si="139"/>
        <v>0</v>
      </c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8"/>
      <c r="BC312" s="158"/>
      <c r="BD312" s="158"/>
      <c r="BE312" s="158"/>
      <c r="BF312" s="158"/>
      <c r="BG312" s="158"/>
      <c r="BH312" s="158"/>
      <c r="BI312" s="158"/>
      <c r="BJ312" s="158"/>
      <c r="BK312" s="158"/>
      <c r="BL312" s="158"/>
      <c r="BM312" s="158"/>
      <c r="BN312" s="158"/>
      <c r="BO312" s="158"/>
      <c r="BP312" s="158"/>
      <c r="BQ312" s="158"/>
      <c r="BR312" s="158"/>
      <c r="BS312" s="158"/>
      <c r="BT312" s="158"/>
      <c r="BU312" s="158"/>
    </row>
    <row r="313" spans="1:73" s="8" customFormat="1" ht="11.25" hidden="1" customHeight="1">
      <c r="A313" s="166" t="s">
        <v>271</v>
      </c>
      <c r="B313" s="124"/>
      <c r="C313" s="100"/>
      <c r="D313" s="101"/>
      <c r="E313" s="102"/>
      <c r="F313" s="103"/>
      <c r="G313" s="101"/>
      <c r="H313" s="102"/>
      <c r="I313" s="104"/>
      <c r="J313" s="101"/>
      <c r="K313" s="100"/>
      <c r="L313" s="77">
        <f t="shared" si="135"/>
        <v>0</v>
      </c>
      <c r="M313" s="77">
        <f t="shared" si="136"/>
        <v>0</v>
      </c>
      <c r="N313" s="77">
        <f t="shared" si="137"/>
        <v>0</v>
      </c>
      <c r="O313" s="77">
        <f t="shared" si="138"/>
        <v>0</v>
      </c>
      <c r="P313" s="97"/>
      <c r="Q313" s="97"/>
      <c r="R313" s="23"/>
      <c r="S313" s="23"/>
      <c r="T313" s="23"/>
      <c r="U313" s="23"/>
      <c r="V313" s="23"/>
      <c r="W313" s="23"/>
      <c r="X313" s="23"/>
      <c r="Y313" s="23"/>
      <c r="Z313" s="23"/>
      <c r="AA313" s="233"/>
      <c r="AB313" s="233"/>
      <c r="AC313" s="233"/>
      <c r="AD313" s="97"/>
      <c r="AE313" s="78">
        <f t="shared" si="139"/>
        <v>0</v>
      </c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8"/>
      <c r="BC313" s="158"/>
      <c r="BD313" s="158"/>
      <c r="BE313" s="158"/>
      <c r="BF313" s="158"/>
      <c r="BG313" s="158"/>
      <c r="BH313" s="158"/>
      <c r="BI313" s="158"/>
      <c r="BJ313" s="158"/>
      <c r="BK313" s="158"/>
      <c r="BL313" s="158"/>
      <c r="BM313" s="158"/>
      <c r="BN313" s="158"/>
      <c r="BO313" s="158"/>
      <c r="BP313" s="158"/>
      <c r="BQ313" s="158"/>
      <c r="BR313" s="158"/>
      <c r="BS313" s="158"/>
      <c r="BT313" s="158"/>
      <c r="BU313" s="158"/>
    </row>
    <row r="314" spans="1:73" s="8" customFormat="1" ht="11.25" hidden="1" customHeight="1">
      <c r="A314" s="166" t="s">
        <v>272</v>
      </c>
      <c r="B314" s="124"/>
      <c r="C314" s="100"/>
      <c r="D314" s="101"/>
      <c r="E314" s="102"/>
      <c r="F314" s="103"/>
      <c r="G314" s="101"/>
      <c r="H314" s="102"/>
      <c r="I314" s="104"/>
      <c r="J314" s="101"/>
      <c r="K314" s="100"/>
      <c r="L314" s="77">
        <f t="shared" si="135"/>
        <v>0</v>
      </c>
      <c r="M314" s="77">
        <f t="shared" si="136"/>
        <v>0</v>
      </c>
      <c r="N314" s="77">
        <f t="shared" si="137"/>
        <v>0</v>
      </c>
      <c r="O314" s="77">
        <f t="shared" si="138"/>
        <v>0</v>
      </c>
      <c r="P314" s="97"/>
      <c r="Q314" s="97"/>
      <c r="R314" s="23"/>
      <c r="S314" s="23"/>
      <c r="T314" s="23"/>
      <c r="U314" s="23"/>
      <c r="V314" s="23"/>
      <c r="W314" s="23"/>
      <c r="X314" s="23"/>
      <c r="Y314" s="23"/>
      <c r="Z314" s="23"/>
      <c r="AA314" s="233"/>
      <c r="AB314" s="233"/>
      <c r="AC314" s="233"/>
      <c r="AD314" s="97"/>
      <c r="AE314" s="78">
        <f t="shared" si="139"/>
        <v>0</v>
      </c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8"/>
      <c r="BC314" s="158"/>
      <c r="BD314" s="158"/>
      <c r="BE314" s="158"/>
      <c r="BF314" s="158"/>
      <c r="BG314" s="158"/>
      <c r="BH314" s="158"/>
      <c r="BI314" s="158"/>
      <c r="BJ314" s="158"/>
      <c r="BK314" s="158"/>
      <c r="BL314" s="158"/>
      <c r="BM314" s="158"/>
      <c r="BN314" s="158"/>
      <c r="BO314" s="158"/>
      <c r="BP314" s="158"/>
      <c r="BQ314" s="158"/>
      <c r="BR314" s="158"/>
      <c r="BS314" s="158"/>
      <c r="BT314" s="158"/>
      <c r="BU314" s="158"/>
    </row>
    <row r="315" spans="1:73" s="8" customFormat="1" ht="11.25" hidden="1" customHeight="1">
      <c r="A315" s="166" t="s">
        <v>273</v>
      </c>
      <c r="B315" s="124"/>
      <c r="C315" s="100"/>
      <c r="D315" s="101"/>
      <c r="E315" s="102"/>
      <c r="F315" s="103"/>
      <c r="G315" s="101"/>
      <c r="H315" s="102"/>
      <c r="I315" s="104"/>
      <c r="J315" s="101"/>
      <c r="K315" s="100"/>
      <c r="L315" s="77">
        <f t="shared" si="135"/>
        <v>0</v>
      </c>
      <c r="M315" s="77">
        <f t="shared" si="136"/>
        <v>0</v>
      </c>
      <c r="N315" s="77">
        <f t="shared" si="137"/>
        <v>0</v>
      </c>
      <c r="O315" s="77">
        <f t="shared" si="138"/>
        <v>0</v>
      </c>
      <c r="P315" s="97"/>
      <c r="Q315" s="97"/>
      <c r="R315" s="23"/>
      <c r="S315" s="23"/>
      <c r="T315" s="23"/>
      <c r="U315" s="23"/>
      <c r="V315" s="23"/>
      <c r="W315" s="23"/>
      <c r="X315" s="23"/>
      <c r="Y315" s="23"/>
      <c r="Z315" s="23"/>
      <c r="AA315" s="233"/>
      <c r="AB315" s="233"/>
      <c r="AC315" s="233"/>
      <c r="AD315" s="97"/>
      <c r="AE315" s="78">
        <f t="shared" si="139"/>
        <v>0</v>
      </c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8"/>
      <c r="BC315" s="158"/>
      <c r="BD315" s="158"/>
      <c r="BE315" s="158"/>
      <c r="BF315" s="158"/>
      <c r="BG315" s="158"/>
      <c r="BH315" s="158"/>
      <c r="BI315" s="158"/>
      <c r="BJ315" s="158"/>
      <c r="BK315" s="158"/>
      <c r="BL315" s="158"/>
      <c r="BM315" s="158"/>
      <c r="BN315" s="158"/>
      <c r="BO315" s="158"/>
      <c r="BP315" s="158"/>
      <c r="BQ315" s="158"/>
      <c r="BR315" s="158"/>
      <c r="BS315" s="158"/>
      <c r="BT315" s="158"/>
      <c r="BU315" s="158"/>
    </row>
    <row r="316" spans="1:73" s="8" customFormat="1" ht="11.25" hidden="1" customHeight="1">
      <c r="A316" s="166" t="s">
        <v>274</v>
      </c>
      <c r="B316" s="124"/>
      <c r="C316" s="100"/>
      <c r="D316" s="101"/>
      <c r="E316" s="102"/>
      <c r="F316" s="103"/>
      <c r="G316" s="101"/>
      <c r="H316" s="102"/>
      <c r="I316" s="104"/>
      <c r="J316" s="101"/>
      <c r="K316" s="100"/>
      <c r="L316" s="77">
        <f t="shared" si="135"/>
        <v>0</v>
      </c>
      <c r="M316" s="77">
        <f t="shared" si="136"/>
        <v>0</v>
      </c>
      <c r="N316" s="77">
        <f t="shared" si="137"/>
        <v>0</v>
      </c>
      <c r="O316" s="77">
        <f t="shared" si="138"/>
        <v>0</v>
      </c>
      <c r="P316" s="97"/>
      <c r="Q316" s="97"/>
      <c r="R316" s="23"/>
      <c r="S316" s="23"/>
      <c r="T316" s="23"/>
      <c r="U316" s="23"/>
      <c r="V316" s="23"/>
      <c r="W316" s="23"/>
      <c r="X316" s="23"/>
      <c r="Y316" s="23"/>
      <c r="Z316" s="23"/>
      <c r="AA316" s="233"/>
      <c r="AB316" s="233"/>
      <c r="AC316" s="233"/>
      <c r="AD316" s="97"/>
      <c r="AE316" s="78">
        <f t="shared" si="139"/>
        <v>0</v>
      </c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8"/>
      <c r="BC316" s="158"/>
      <c r="BD316" s="158"/>
      <c r="BE316" s="158"/>
      <c r="BF316" s="158"/>
      <c r="BG316" s="158"/>
      <c r="BH316" s="158"/>
      <c r="BI316" s="158"/>
      <c r="BJ316" s="158"/>
      <c r="BK316" s="158"/>
      <c r="BL316" s="158"/>
      <c r="BM316" s="158"/>
      <c r="BN316" s="158"/>
      <c r="BO316" s="158"/>
      <c r="BP316" s="158"/>
      <c r="BQ316" s="158"/>
      <c r="BR316" s="158"/>
      <c r="BS316" s="158"/>
      <c r="BT316" s="158"/>
      <c r="BU316" s="158"/>
    </row>
    <row r="317" spans="1:73" s="8" customFormat="1" ht="11.25" hidden="1" customHeight="1">
      <c r="A317" s="166" t="s">
        <v>275</v>
      </c>
      <c r="B317" s="124"/>
      <c r="C317" s="100"/>
      <c r="D317" s="101"/>
      <c r="E317" s="102"/>
      <c r="F317" s="103"/>
      <c r="G317" s="101"/>
      <c r="H317" s="102"/>
      <c r="I317" s="104"/>
      <c r="J317" s="101"/>
      <c r="K317" s="100"/>
      <c r="L317" s="77">
        <f t="shared" si="135"/>
        <v>0</v>
      </c>
      <c r="M317" s="77">
        <f t="shared" si="136"/>
        <v>0</v>
      </c>
      <c r="N317" s="77">
        <f t="shared" si="137"/>
        <v>0</v>
      </c>
      <c r="O317" s="77">
        <f t="shared" si="138"/>
        <v>0</v>
      </c>
      <c r="P317" s="97"/>
      <c r="Q317" s="97"/>
      <c r="R317" s="23"/>
      <c r="S317" s="23"/>
      <c r="T317" s="23"/>
      <c r="U317" s="23"/>
      <c r="V317" s="23"/>
      <c r="W317" s="23"/>
      <c r="X317" s="23"/>
      <c r="Y317" s="23"/>
      <c r="Z317" s="23"/>
      <c r="AA317" s="233"/>
      <c r="AB317" s="233"/>
      <c r="AC317" s="233"/>
      <c r="AD317" s="97"/>
      <c r="AE317" s="78">
        <f t="shared" si="139"/>
        <v>0</v>
      </c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8"/>
      <c r="BC317" s="158"/>
      <c r="BD317" s="158"/>
      <c r="BE317" s="158"/>
      <c r="BF317" s="158"/>
      <c r="BG317" s="158"/>
      <c r="BH317" s="158"/>
      <c r="BI317" s="158"/>
      <c r="BJ317" s="158"/>
      <c r="BK317" s="158"/>
      <c r="BL317" s="158"/>
      <c r="BM317" s="158"/>
      <c r="BN317" s="158"/>
      <c r="BO317" s="158"/>
      <c r="BP317" s="158"/>
      <c r="BQ317" s="158"/>
      <c r="BR317" s="158"/>
      <c r="BS317" s="158"/>
      <c r="BT317" s="158"/>
      <c r="BU317" s="158"/>
    </row>
    <row r="318" spans="1:73" s="8" customFormat="1" ht="11.25" hidden="1" customHeight="1">
      <c r="A318" s="166" t="s">
        <v>276</v>
      </c>
      <c r="B318" s="124"/>
      <c r="C318" s="100"/>
      <c r="D318" s="101"/>
      <c r="E318" s="102"/>
      <c r="F318" s="103"/>
      <c r="G318" s="101"/>
      <c r="H318" s="102"/>
      <c r="I318" s="104"/>
      <c r="J318" s="101"/>
      <c r="K318" s="100"/>
      <c r="L318" s="77">
        <f t="shared" si="135"/>
        <v>0</v>
      </c>
      <c r="M318" s="77">
        <f t="shared" si="136"/>
        <v>0</v>
      </c>
      <c r="N318" s="77">
        <f t="shared" si="137"/>
        <v>0</v>
      </c>
      <c r="O318" s="77">
        <f t="shared" si="138"/>
        <v>0</v>
      </c>
      <c r="P318" s="97"/>
      <c r="Q318" s="97"/>
      <c r="R318" s="23"/>
      <c r="S318" s="23"/>
      <c r="T318" s="23"/>
      <c r="U318" s="23"/>
      <c r="V318" s="23"/>
      <c r="W318" s="23"/>
      <c r="X318" s="23"/>
      <c r="Y318" s="23"/>
      <c r="Z318" s="23"/>
      <c r="AA318" s="233"/>
      <c r="AB318" s="233"/>
      <c r="AC318" s="233"/>
      <c r="AD318" s="97"/>
      <c r="AE318" s="78">
        <f t="shared" si="139"/>
        <v>0</v>
      </c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8"/>
      <c r="BC318" s="158"/>
      <c r="BD318" s="158"/>
      <c r="BE318" s="158"/>
      <c r="BF318" s="158"/>
      <c r="BG318" s="158"/>
      <c r="BH318" s="158"/>
      <c r="BI318" s="158"/>
      <c r="BJ318" s="158"/>
      <c r="BK318" s="158"/>
      <c r="BL318" s="158"/>
      <c r="BM318" s="158"/>
      <c r="BN318" s="158"/>
      <c r="BO318" s="158"/>
      <c r="BP318" s="158"/>
      <c r="BQ318" s="158"/>
      <c r="BR318" s="158"/>
      <c r="BS318" s="158"/>
      <c r="BT318" s="158"/>
      <c r="BU318" s="158"/>
    </row>
    <row r="319" spans="1:73" s="8" customFormat="1" ht="11.25" hidden="1" customHeight="1">
      <c r="A319" s="166" t="s">
        <v>277</v>
      </c>
      <c r="B319" s="124"/>
      <c r="C319" s="100"/>
      <c r="D319" s="101"/>
      <c r="E319" s="102"/>
      <c r="F319" s="103"/>
      <c r="G319" s="101"/>
      <c r="H319" s="102"/>
      <c r="I319" s="104"/>
      <c r="J319" s="101"/>
      <c r="K319" s="100"/>
      <c r="L319" s="77">
        <f t="shared" si="135"/>
        <v>0</v>
      </c>
      <c r="M319" s="77">
        <f t="shared" si="136"/>
        <v>0</v>
      </c>
      <c r="N319" s="77">
        <f t="shared" si="137"/>
        <v>0</v>
      </c>
      <c r="O319" s="77">
        <f t="shared" si="138"/>
        <v>0</v>
      </c>
      <c r="P319" s="97"/>
      <c r="Q319" s="97"/>
      <c r="R319" s="23"/>
      <c r="S319" s="23"/>
      <c r="T319" s="23"/>
      <c r="U319" s="23"/>
      <c r="V319" s="23"/>
      <c r="W319" s="23"/>
      <c r="X319" s="23"/>
      <c r="Y319" s="23"/>
      <c r="Z319" s="23"/>
      <c r="AA319" s="233"/>
      <c r="AB319" s="233"/>
      <c r="AC319" s="233"/>
      <c r="AD319" s="97"/>
      <c r="AE319" s="78">
        <f t="shared" si="139"/>
        <v>0</v>
      </c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8"/>
      <c r="BC319" s="158"/>
      <c r="BD319" s="158"/>
      <c r="BE319" s="158"/>
      <c r="BF319" s="158"/>
      <c r="BG319" s="158"/>
      <c r="BH319" s="158"/>
      <c r="BI319" s="158"/>
      <c r="BJ319" s="158"/>
      <c r="BK319" s="158"/>
      <c r="BL319" s="158"/>
      <c r="BM319" s="158"/>
      <c r="BN319" s="158"/>
      <c r="BO319" s="158"/>
      <c r="BP319" s="158"/>
      <c r="BQ319" s="158"/>
      <c r="BR319" s="158"/>
      <c r="BS319" s="158"/>
      <c r="BT319" s="158"/>
      <c r="BU319" s="158"/>
    </row>
    <row r="320" spans="1:73" s="8" customFormat="1" ht="11.25" hidden="1" customHeight="1">
      <c r="A320" s="166" t="s">
        <v>278</v>
      </c>
      <c r="B320" s="124"/>
      <c r="C320" s="100"/>
      <c r="D320" s="101"/>
      <c r="E320" s="102"/>
      <c r="F320" s="103"/>
      <c r="G320" s="101"/>
      <c r="H320" s="102"/>
      <c r="I320" s="104"/>
      <c r="J320" s="101"/>
      <c r="K320" s="100"/>
      <c r="L320" s="77">
        <f t="shared" si="135"/>
        <v>0</v>
      </c>
      <c r="M320" s="77">
        <f t="shared" si="136"/>
        <v>0</v>
      </c>
      <c r="N320" s="77">
        <f t="shared" si="137"/>
        <v>0</v>
      </c>
      <c r="O320" s="77">
        <f t="shared" si="138"/>
        <v>0</v>
      </c>
      <c r="P320" s="97"/>
      <c r="Q320" s="97"/>
      <c r="R320" s="23"/>
      <c r="S320" s="23"/>
      <c r="T320" s="23"/>
      <c r="U320" s="23"/>
      <c r="V320" s="23"/>
      <c r="W320" s="23"/>
      <c r="X320" s="23"/>
      <c r="Y320" s="23"/>
      <c r="Z320" s="23"/>
      <c r="AA320" s="233"/>
      <c r="AB320" s="233"/>
      <c r="AC320" s="233"/>
      <c r="AD320" s="97"/>
      <c r="AE320" s="78">
        <f t="shared" si="139"/>
        <v>0</v>
      </c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8"/>
      <c r="BC320" s="158"/>
      <c r="BD320" s="158"/>
      <c r="BE320" s="158"/>
      <c r="BF320" s="158"/>
      <c r="BG320" s="158"/>
      <c r="BH320" s="158"/>
      <c r="BI320" s="158"/>
      <c r="BJ320" s="158"/>
      <c r="BK320" s="158"/>
      <c r="BL320" s="158"/>
      <c r="BM320" s="158"/>
      <c r="BN320" s="158"/>
      <c r="BO320" s="158"/>
      <c r="BP320" s="158"/>
      <c r="BQ320" s="158"/>
      <c r="BR320" s="158"/>
      <c r="BS320" s="158"/>
      <c r="BT320" s="158"/>
      <c r="BU320" s="158"/>
    </row>
    <row r="321" spans="1:73" s="8" customFormat="1" ht="11.25" hidden="1" customHeight="1">
      <c r="A321" s="166" t="s">
        <v>279</v>
      </c>
      <c r="B321" s="124"/>
      <c r="C321" s="100"/>
      <c r="D321" s="101"/>
      <c r="E321" s="102"/>
      <c r="F321" s="103"/>
      <c r="G321" s="101"/>
      <c r="H321" s="102"/>
      <c r="I321" s="104"/>
      <c r="J321" s="101"/>
      <c r="K321" s="100"/>
      <c r="L321" s="77">
        <f t="shared" si="135"/>
        <v>0</v>
      </c>
      <c r="M321" s="77">
        <f t="shared" si="136"/>
        <v>0</v>
      </c>
      <c r="N321" s="77">
        <f t="shared" si="137"/>
        <v>0</v>
      </c>
      <c r="O321" s="77">
        <f t="shared" si="138"/>
        <v>0</v>
      </c>
      <c r="P321" s="97"/>
      <c r="Q321" s="97"/>
      <c r="R321" s="23"/>
      <c r="S321" s="23"/>
      <c r="T321" s="23"/>
      <c r="U321" s="23"/>
      <c r="V321" s="23"/>
      <c r="W321" s="23"/>
      <c r="X321" s="23"/>
      <c r="Y321" s="23"/>
      <c r="Z321" s="23"/>
      <c r="AA321" s="233"/>
      <c r="AB321" s="233"/>
      <c r="AC321" s="233"/>
      <c r="AD321" s="97"/>
      <c r="AE321" s="78">
        <f t="shared" si="139"/>
        <v>0</v>
      </c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8"/>
      <c r="BC321" s="158"/>
      <c r="BD321" s="158"/>
      <c r="BE321" s="158"/>
      <c r="BF321" s="158"/>
      <c r="BG321" s="158"/>
      <c r="BH321" s="158"/>
      <c r="BI321" s="158"/>
      <c r="BJ321" s="158"/>
      <c r="BK321" s="158"/>
      <c r="BL321" s="158"/>
      <c r="BM321" s="158"/>
      <c r="BN321" s="158"/>
      <c r="BO321" s="158"/>
      <c r="BP321" s="158"/>
      <c r="BQ321" s="158"/>
      <c r="BR321" s="158"/>
      <c r="BS321" s="158"/>
      <c r="BT321" s="158"/>
      <c r="BU321" s="158"/>
    </row>
    <row r="322" spans="1:73" s="8" customFormat="1" ht="11.25" hidden="1" customHeight="1">
      <c r="A322" s="166" t="s">
        <v>280</v>
      </c>
      <c r="B322" s="124"/>
      <c r="C322" s="100"/>
      <c r="D322" s="101"/>
      <c r="E322" s="102"/>
      <c r="F322" s="103"/>
      <c r="G322" s="101"/>
      <c r="H322" s="102"/>
      <c r="I322" s="104"/>
      <c r="J322" s="101"/>
      <c r="K322" s="100"/>
      <c r="L322" s="77">
        <f t="shared" si="135"/>
        <v>0</v>
      </c>
      <c r="M322" s="77">
        <f t="shared" si="136"/>
        <v>0</v>
      </c>
      <c r="N322" s="77">
        <f t="shared" si="137"/>
        <v>0</v>
      </c>
      <c r="O322" s="77">
        <f t="shared" si="138"/>
        <v>0</v>
      </c>
      <c r="P322" s="97"/>
      <c r="Q322" s="97"/>
      <c r="R322" s="23"/>
      <c r="S322" s="23"/>
      <c r="T322" s="23"/>
      <c r="U322" s="23"/>
      <c r="V322" s="23"/>
      <c r="W322" s="23"/>
      <c r="X322" s="23"/>
      <c r="Y322" s="23"/>
      <c r="Z322" s="23"/>
      <c r="AA322" s="233"/>
      <c r="AB322" s="233"/>
      <c r="AC322" s="233"/>
      <c r="AD322" s="97"/>
      <c r="AE322" s="78">
        <f t="shared" si="139"/>
        <v>0</v>
      </c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8"/>
      <c r="BC322" s="158"/>
      <c r="BD322" s="158"/>
      <c r="BE322" s="158"/>
      <c r="BF322" s="158"/>
      <c r="BG322" s="158"/>
      <c r="BH322" s="158"/>
      <c r="BI322" s="158"/>
      <c r="BJ322" s="158"/>
      <c r="BK322" s="158"/>
      <c r="BL322" s="158"/>
      <c r="BM322" s="158"/>
      <c r="BN322" s="158"/>
      <c r="BO322" s="158"/>
      <c r="BP322" s="158"/>
      <c r="BQ322" s="158"/>
      <c r="BR322" s="158"/>
      <c r="BS322" s="158"/>
      <c r="BT322" s="158"/>
      <c r="BU322" s="158"/>
    </row>
    <row r="323" spans="1:73" s="8" customFormat="1" ht="11.25" hidden="1" customHeight="1">
      <c r="A323" s="166" t="s">
        <v>281</v>
      </c>
      <c r="B323" s="124"/>
      <c r="C323" s="100"/>
      <c r="D323" s="101"/>
      <c r="E323" s="102"/>
      <c r="F323" s="103"/>
      <c r="G323" s="101"/>
      <c r="H323" s="102"/>
      <c r="I323" s="104"/>
      <c r="J323" s="101"/>
      <c r="K323" s="100"/>
      <c r="L323" s="77">
        <f t="shared" si="135"/>
        <v>0</v>
      </c>
      <c r="M323" s="77">
        <f t="shared" si="136"/>
        <v>0</v>
      </c>
      <c r="N323" s="77">
        <f t="shared" si="137"/>
        <v>0</v>
      </c>
      <c r="O323" s="77">
        <f t="shared" si="138"/>
        <v>0</v>
      </c>
      <c r="P323" s="97"/>
      <c r="Q323" s="97"/>
      <c r="R323" s="23"/>
      <c r="S323" s="23"/>
      <c r="T323" s="23"/>
      <c r="U323" s="23"/>
      <c r="V323" s="23"/>
      <c r="W323" s="23"/>
      <c r="X323" s="23"/>
      <c r="Y323" s="23"/>
      <c r="Z323" s="23"/>
      <c r="AA323" s="233"/>
      <c r="AB323" s="233"/>
      <c r="AC323" s="233"/>
      <c r="AD323" s="97"/>
      <c r="AE323" s="78">
        <f t="shared" si="139"/>
        <v>0</v>
      </c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8"/>
      <c r="BC323" s="158"/>
      <c r="BD323" s="158"/>
      <c r="BE323" s="158"/>
      <c r="BF323" s="158"/>
      <c r="BG323" s="158"/>
      <c r="BH323" s="158"/>
      <c r="BI323" s="158"/>
      <c r="BJ323" s="158"/>
      <c r="BK323" s="158"/>
      <c r="BL323" s="158"/>
      <c r="BM323" s="158"/>
      <c r="BN323" s="158"/>
      <c r="BO323" s="158"/>
      <c r="BP323" s="158"/>
      <c r="BQ323" s="158"/>
      <c r="BR323" s="158"/>
      <c r="BS323" s="158"/>
      <c r="BT323" s="158"/>
      <c r="BU323" s="158"/>
    </row>
    <row r="324" spans="1:73" s="8" customFormat="1" ht="11.25" hidden="1" customHeight="1">
      <c r="A324" s="166" t="s">
        <v>282</v>
      </c>
      <c r="B324" s="124"/>
      <c r="C324" s="100"/>
      <c r="D324" s="101"/>
      <c r="E324" s="102"/>
      <c r="F324" s="103"/>
      <c r="G324" s="101"/>
      <c r="H324" s="102"/>
      <c r="I324" s="104"/>
      <c r="J324" s="101"/>
      <c r="K324" s="100"/>
      <c r="L324" s="77">
        <f t="shared" si="135"/>
        <v>0</v>
      </c>
      <c r="M324" s="77">
        <f t="shared" si="136"/>
        <v>0</v>
      </c>
      <c r="N324" s="77">
        <f t="shared" si="137"/>
        <v>0</v>
      </c>
      <c r="O324" s="77">
        <f t="shared" si="138"/>
        <v>0</v>
      </c>
      <c r="P324" s="97"/>
      <c r="Q324" s="97"/>
      <c r="R324" s="23"/>
      <c r="S324" s="23"/>
      <c r="T324" s="23"/>
      <c r="U324" s="23"/>
      <c r="V324" s="23"/>
      <c r="W324" s="23"/>
      <c r="X324" s="23"/>
      <c r="Y324" s="23"/>
      <c r="Z324" s="23"/>
      <c r="AA324" s="233"/>
      <c r="AB324" s="233"/>
      <c r="AC324" s="233"/>
      <c r="AD324" s="97"/>
      <c r="AE324" s="78">
        <f t="shared" si="139"/>
        <v>0</v>
      </c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8"/>
      <c r="BC324" s="158"/>
      <c r="BD324" s="158"/>
      <c r="BE324" s="158"/>
      <c r="BF324" s="158"/>
      <c r="BG324" s="158"/>
      <c r="BH324" s="158"/>
      <c r="BI324" s="158"/>
      <c r="BJ324" s="158"/>
      <c r="BK324" s="158"/>
      <c r="BL324" s="158"/>
      <c r="BM324" s="158"/>
      <c r="BN324" s="158"/>
      <c r="BO324" s="158"/>
      <c r="BP324" s="158"/>
      <c r="BQ324" s="158"/>
      <c r="BR324" s="158"/>
      <c r="BS324" s="158"/>
      <c r="BT324" s="158"/>
      <c r="BU324" s="158"/>
    </row>
    <row r="325" spans="1:73" s="8" customFormat="1" ht="11.25" hidden="1" customHeight="1">
      <c r="A325" s="166" t="s">
        <v>283</v>
      </c>
      <c r="B325" s="124"/>
      <c r="C325" s="100"/>
      <c r="D325" s="101"/>
      <c r="E325" s="102"/>
      <c r="F325" s="103"/>
      <c r="G325" s="101"/>
      <c r="H325" s="102"/>
      <c r="I325" s="104"/>
      <c r="J325" s="101"/>
      <c r="K325" s="100"/>
      <c r="L325" s="77">
        <f t="shared" si="135"/>
        <v>0</v>
      </c>
      <c r="M325" s="77">
        <f t="shared" si="136"/>
        <v>0</v>
      </c>
      <c r="N325" s="77">
        <f t="shared" si="137"/>
        <v>0</v>
      </c>
      <c r="O325" s="77">
        <f t="shared" si="138"/>
        <v>0</v>
      </c>
      <c r="P325" s="97"/>
      <c r="Q325" s="97"/>
      <c r="R325" s="23"/>
      <c r="S325" s="23"/>
      <c r="T325" s="23"/>
      <c r="U325" s="23"/>
      <c r="V325" s="23"/>
      <c r="W325" s="23"/>
      <c r="X325" s="23"/>
      <c r="Y325" s="23"/>
      <c r="Z325" s="23"/>
      <c r="AA325" s="233"/>
      <c r="AB325" s="233"/>
      <c r="AC325" s="233"/>
      <c r="AD325" s="97"/>
      <c r="AE325" s="78">
        <f t="shared" si="139"/>
        <v>0</v>
      </c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8"/>
      <c r="BC325" s="158"/>
      <c r="BD325" s="158"/>
      <c r="BE325" s="158"/>
      <c r="BF325" s="158"/>
      <c r="BG325" s="158"/>
      <c r="BH325" s="158"/>
      <c r="BI325" s="158"/>
      <c r="BJ325" s="158"/>
      <c r="BK325" s="158"/>
      <c r="BL325" s="158"/>
      <c r="BM325" s="158"/>
      <c r="BN325" s="158"/>
      <c r="BO325" s="158"/>
      <c r="BP325" s="158"/>
      <c r="BQ325" s="158"/>
      <c r="BR325" s="158"/>
      <c r="BS325" s="158"/>
      <c r="BT325" s="158"/>
      <c r="BU325" s="158"/>
    </row>
    <row r="326" spans="1:73" s="8" customFormat="1" ht="11.25" hidden="1" customHeight="1">
      <c r="A326" s="166" t="s">
        <v>284</v>
      </c>
      <c r="B326" s="124"/>
      <c r="C326" s="100"/>
      <c r="D326" s="101"/>
      <c r="E326" s="102"/>
      <c r="F326" s="103"/>
      <c r="G326" s="101"/>
      <c r="H326" s="102"/>
      <c r="I326" s="104"/>
      <c r="J326" s="101"/>
      <c r="K326" s="100"/>
      <c r="L326" s="77">
        <f t="shared" si="135"/>
        <v>0</v>
      </c>
      <c r="M326" s="77">
        <f t="shared" si="136"/>
        <v>0</v>
      </c>
      <c r="N326" s="77">
        <f t="shared" si="137"/>
        <v>0</v>
      </c>
      <c r="O326" s="77">
        <f t="shared" si="138"/>
        <v>0</v>
      </c>
      <c r="P326" s="97"/>
      <c r="Q326" s="97"/>
      <c r="R326" s="23"/>
      <c r="S326" s="23"/>
      <c r="T326" s="23"/>
      <c r="U326" s="23"/>
      <c r="V326" s="23"/>
      <c r="W326" s="23"/>
      <c r="X326" s="23"/>
      <c r="Y326" s="23"/>
      <c r="Z326" s="23"/>
      <c r="AA326" s="233"/>
      <c r="AB326" s="233"/>
      <c r="AC326" s="233"/>
      <c r="AD326" s="97"/>
      <c r="AE326" s="78">
        <f t="shared" si="139"/>
        <v>0</v>
      </c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8"/>
      <c r="BC326" s="158"/>
      <c r="BD326" s="158"/>
      <c r="BE326" s="158"/>
      <c r="BF326" s="158"/>
      <c r="BG326" s="158"/>
      <c r="BH326" s="158"/>
      <c r="BI326" s="158"/>
      <c r="BJ326" s="158"/>
      <c r="BK326" s="158"/>
      <c r="BL326" s="158"/>
      <c r="BM326" s="158"/>
      <c r="BN326" s="158"/>
      <c r="BO326" s="158"/>
      <c r="BP326" s="158"/>
      <c r="BQ326" s="158"/>
      <c r="BR326" s="158"/>
      <c r="BS326" s="158"/>
      <c r="BT326" s="158"/>
      <c r="BU326" s="158"/>
    </row>
    <row r="327" spans="1:73" s="8" customFormat="1" ht="11.25" hidden="1" customHeight="1">
      <c r="A327" s="166" t="s">
        <v>285</v>
      </c>
      <c r="B327" s="124"/>
      <c r="C327" s="100"/>
      <c r="D327" s="101"/>
      <c r="E327" s="102"/>
      <c r="F327" s="103"/>
      <c r="G327" s="101"/>
      <c r="H327" s="102"/>
      <c r="I327" s="104"/>
      <c r="J327" s="101"/>
      <c r="K327" s="100"/>
      <c r="L327" s="77">
        <f t="shared" si="135"/>
        <v>0</v>
      </c>
      <c r="M327" s="77">
        <f t="shared" si="136"/>
        <v>0</v>
      </c>
      <c r="N327" s="77">
        <f t="shared" si="137"/>
        <v>0</v>
      </c>
      <c r="O327" s="77">
        <f t="shared" si="138"/>
        <v>0</v>
      </c>
      <c r="P327" s="97"/>
      <c r="Q327" s="97"/>
      <c r="R327" s="23"/>
      <c r="S327" s="23"/>
      <c r="T327" s="23"/>
      <c r="U327" s="23"/>
      <c r="V327" s="23"/>
      <c r="W327" s="23"/>
      <c r="X327" s="23"/>
      <c r="Y327" s="23"/>
      <c r="Z327" s="23"/>
      <c r="AA327" s="233"/>
      <c r="AB327" s="233"/>
      <c r="AC327" s="233"/>
      <c r="AD327" s="97"/>
      <c r="AE327" s="78">
        <f t="shared" si="139"/>
        <v>0</v>
      </c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8"/>
      <c r="BC327" s="158"/>
      <c r="BD327" s="158"/>
      <c r="BE327" s="158"/>
      <c r="BF327" s="158"/>
      <c r="BG327" s="158"/>
      <c r="BH327" s="158"/>
      <c r="BI327" s="158"/>
      <c r="BJ327" s="158"/>
      <c r="BK327" s="158"/>
      <c r="BL327" s="158"/>
      <c r="BM327" s="158"/>
      <c r="BN327" s="158"/>
      <c r="BO327" s="158"/>
      <c r="BP327" s="158"/>
      <c r="BQ327" s="158"/>
      <c r="BR327" s="158"/>
      <c r="BS327" s="158"/>
      <c r="BT327" s="158"/>
      <c r="BU327" s="158"/>
    </row>
    <row r="328" spans="1:73" s="8" customFormat="1" ht="11.25" hidden="1" customHeight="1">
      <c r="A328" s="166" t="s">
        <v>286</v>
      </c>
      <c r="B328" s="124"/>
      <c r="C328" s="100"/>
      <c r="D328" s="101"/>
      <c r="E328" s="102"/>
      <c r="F328" s="103"/>
      <c r="G328" s="101"/>
      <c r="H328" s="102"/>
      <c r="I328" s="104"/>
      <c r="J328" s="101"/>
      <c r="K328" s="100"/>
      <c r="L328" s="77">
        <f t="shared" si="135"/>
        <v>0</v>
      </c>
      <c r="M328" s="77">
        <f t="shared" si="136"/>
        <v>0</v>
      </c>
      <c r="N328" s="77">
        <f t="shared" si="137"/>
        <v>0</v>
      </c>
      <c r="O328" s="77">
        <f t="shared" si="138"/>
        <v>0</v>
      </c>
      <c r="P328" s="97"/>
      <c r="Q328" s="97"/>
      <c r="R328" s="23"/>
      <c r="S328" s="23"/>
      <c r="T328" s="23"/>
      <c r="U328" s="23"/>
      <c r="V328" s="23"/>
      <c r="W328" s="23"/>
      <c r="X328" s="23"/>
      <c r="Y328" s="23"/>
      <c r="Z328" s="23"/>
      <c r="AA328" s="233"/>
      <c r="AB328" s="233"/>
      <c r="AC328" s="233"/>
      <c r="AD328" s="97"/>
      <c r="AE328" s="78">
        <f t="shared" si="139"/>
        <v>0</v>
      </c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8"/>
      <c r="BC328" s="158"/>
      <c r="BD328" s="158"/>
      <c r="BE328" s="158"/>
      <c r="BF328" s="158"/>
      <c r="BG328" s="158"/>
      <c r="BH328" s="158"/>
      <c r="BI328" s="158"/>
      <c r="BJ328" s="158"/>
      <c r="BK328" s="158"/>
      <c r="BL328" s="158"/>
      <c r="BM328" s="158"/>
      <c r="BN328" s="158"/>
      <c r="BO328" s="158"/>
      <c r="BP328" s="158"/>
      <c r="BQ328" s="158"/>
      <c r="BR328" s="158"/>
      <c r="BS328" s="158"/>
      <c r="BT328" s="158"/>
      <c r="BU328" s="158"/>
    </row>
    <row r="329" spans="1:73" s="8" customFormat="1" ht="11.25" hidden="1" customHeight="1">
      <c r="A329" s="165" t="s">
        <v>47</v>
      </c>
      <c r="B329" s="125"/>
      <c r="C329" s="25"/>
      <c r="D329" s="25"/>
      <c r="E329" s="26"/>
      <c r="F329" s="103"/>
      <c r="G329" s="101"/>
      <c r="H329" s="102"/>
      <c r="I329" s="103"/>
      <c r="J329" s="101"/>
      <c r="K329" s="101"/>
      <c r="L329" s="77">
        <f t="shared" si="135"/>
        <v>0</v>
      </c>
      <c r="M329" s="77"/>
      <c r="N329" s="77">
        <f t="shared" si="137"/>
        <v>0</v>
      </c>
      <c r="O329" s="77">
        <f t="shared" si="138"/>
        <v>0</v>
      </c>
      <c r="P329" s="23"/>
      <c r="Q329" s="244"/>
      <c r="R329" s="23"/>
      <c r="S329" s="23"/>
      <c r="T329" s="23"/>
      <c r="U329" s="23"/>
      <c r="V329" s="23"/>
      <c r="W329" s="23"/>
      <c r="X329" s="23"/>
      <c r="Y329" s="23"/>
      <c r="Z329" s="23"/>
      <c r="AA329" s="233"/>
      <c r="AB329" s="233"/>
      <c r="AC329" s="233"/>
      <c r="AD329" s="117"/>
      <c r="AE329" s="78">
        <f t="shared" si="139"/>
        <v>0</v>
      </c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8"/>
      <c r="BC329" s="158"/>
      <c r="BD329" s="158"/>
      <c r="BE329" s="158"/>
      <c r="BF329" s="158"/>
      <c r="BG329" s="158"/>
      <c r="BH329" s="158"/>
      <c r="BI329" s="158"/>
      <c r="BJ329" s="158"/>
      <c r="BK329" s="158"/>
      <c r="BL329" s="158"/>
      <c r="BM329" s="158"/>
      <c r="BN329" s="158"/>
      <c r="BO329" s="158"/>
      <c r="BP329" s="158"/>
      <c r="BQ329" s="158"/>
      <c r="BR329" s="158"/>
      <c r="BS329" s="158"/>
      <c r="BT329" s="158"/>
      <c r="BU329" s="158"/>
    </row>
    <row r="330" spans="1:73" s="8" customFormat="1" ht="11.25" hidden="1" customHeight="1">
      <c r="A330" s="165" t="s">
        <v>48</v>
      </c>
      <c r="B330" s="126"/>
      <c r="C330" s="25"/>
      <c r="D330" s="25"/>
      <c r="E330" s="26"/>
      <c r="F330" s="27"/>
      <c r="G330" s="25"/>
      <c r="H330" s="26"/>
      <c r="I330" s="27"/>
      <c r="J330" s="25"/>
      <c r="K330" s="25"/>
      <c r="L330" s="77">
        <f t="shared" si="135"/>
        <v>0</v>
      </c>
      <c r="M330" s="77"/>
      <c r="N330" s="77">
        <f t="shared" si="137"/>
        <v>0</v>
      </c>
      <c r="O330" s="77">
        <f t="shared" si="138"/>
        <v>0</v>
      </c>
      <c r="P330" s="23"/>
      <c r="Q330" s="244"/>
      <c r="R330" s="23"/>
      <c r="S330" s="23"/>
      <c r="T330" s="23"/>
      <c r="U330" s="23"/>
      <c r="V330" s="23"/>
      <c r="W330" s="23"/>
      <c r="X330" s="23"/>
      <c r="Y330" s="23"/>
      <c r="Z330" s="23"/>
      <c r="AA330" s="233"/>
      <c r="AB330" s="233"/>
      <c r="AC330" s="233"/>
      <c r="AD330" s="117"/>
      <c r="AE330" s="78">
        <f t="shared" si="139"/>
        <v>0</v>
      </c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8"/>
      <c r="BC330" s="158"/>
      <c r="BD330" s="158"/>
      <c r="BE330" s="158"/>
      <c r="BF330" s="158"/>
      <c r="BG330" s="158"/>
      <c r="BH330" s="158"/>
      <c r="BI330" s="158"/>
      <c r="BJ330" s="158"/>
      <c r="BK330" s="158"/>
      <c r="BL330" s="158"/>
      <c r="BM330" s="158"/>
      <c r="BN330" s="158"/>
      <c r="BO330" s="158"/>
      <c r="BP330" s="158"/>
      <c r="BQ330" s="158"/>
      <c r="BR330" s="158"/>
      <c r="BS330" s="158"/>
      <c r="BT330" s="158"/>
      <c r="BU330" s="158"/>
    </row>
    <row r="331" spans="1:73" s="8" customFormat="1" ht="11.25" hidden="1" customHeight="1">
      <c r="A331" s="181" t="s">
        <v>287</v>
      </c>
      <c r="B331" s="89"/>
      <c r="C331" s="354">
        <f>COUNTIF(C332:E358,1)+COUNTIF(C332:E358,2)+COUNTIF(C332:E358,3)+COUNTIF(C332:E358,4)+COUNTIF(C332:E358,5)+COUNTIF(C332:E358,6)+COUNTIF(C332:E358,7)+COUNTIF(C332:E358,8)</f>
        <v>0</v>
      </c>
      <c r="D331" s="354"/>
      <c r="E331" s="355"/>
      <c r="F331" s="353">
        <f>COUNTIF(F332:H358,1)+COUNTIF(F332:H358,2)+COUNTIF(F332:H358,3)+COUNTIF(F332:H358,4)+COUNTIF(F332:H358,5)+COUNTIF(F332:H358,6)+COUNTIF(F332:H358,7)+COUNTIF(F332:H358,8)</f>
        <v>0</v>
      </c>
      <c r="G331" s="354"/>
      <c r="H331" s="355"/>
      <c r="I331" s="353">
        <f>COUNTIF(I332:K358,1)+COUNTIF(I332:K358,2)+COUNTIF(I332:K358,3)+COUNTIF(I332:K358,4)+COUNTIF(I332:K358,5)+COUNTIF(I332:K358,6)+COUNTIF(I332:K358,7)+COUNTIF(I332:K358,8)</f>
        <v>0</v>
      </c>
      <c r="J331" s="354"/>
      <c r="K331" s="354"/>
      <c r="L331" s="85">
        <f>SUM(L332:L358)</f>
        <v>0</v>
      </c>
      <c r="M331" s="85">
        <f t="shared" ref="M331" si="140">SUM(M332:M358)</f>
        <v>0</v>
      </c>
      <c r="N331" s="85">
        <f t="shared" ref="N331" si="141">SUM(N332:N358)</f>
        <v>0</v>
      </c>
      <c r="O331" s="85">
        <f t="shared" ref="O331" si="142">SUM(O332:O358)</f>
        <v>0</v>
      </c>
      <c r="P331" s="86">
        <f t="shared" ref="P331" si="143">SUM(P332:P358)</f>
        <v>0</v>
      </c>
      <c r="Q331" s="246"/>
      <c r="R331" s="86">
        <f t="shared" ref="R331" si="144">SUM(R332:R358)</f>
        <v>0</v>
      </c>
      <c r="S331" s="86">
        <f t="shared" ref="S331" si="145">SUM(S332:S358)</f>
        <v>0</v>
      </c>
      <c r="T331" s="86">
        <f t="shared" ref="T331" si="146">SUM(T332:T358)</f>
        <v>0</v>
      </c>
      <c r="U331" s="86">
        <f t="shared" ref="U331" si="147">SUM(U332:U358)</f>
        <v>0</v>
      </c>
      <c r="V331" s="86">
        <f t="shared" ref="V331" si="148">SUM(V332:V358)</f>
        <v>0</v>
      </c>
      <c r="W331" s="86">
        <f t="shared" ref="W331" si="149">SUM(W332:W358)</f>
        <v>0</v>
      </c>
      <c r="X331" s="86">
        <f t="shared" ref="X331" si="150">SUM(X332:X358)</f>
        <v>0</v>
      </c>
      <c r="Y331" s="86">
        <f t="shared" ref="Y331" si="151">SUM(Y332:Y358)</f>
        <v>0</v>
      </c>
      <c r="Z331" s="86">
        <f t="shared" ref="Z331" si="152">SUM(Z332:Z358)</f>
        <v>0</v>
      </c>
      <c r="AA331" s="232">
        <f t="shared" ref="AA331" si="153">SUM(AA332:AA358)</f>
        <v>0</v>
      </c>
      <c r="AB331" s="232">
        <f t="shared" ref="AB331" si="154">SUM(AB332:AB358)</f>
        <v>0</v>
      </c>
      <c r="AC331" s="232">
        <f t="shared" ref="AC331" si="155">SUM(AC332:AC358)</f>
        <v>0</v>
      </c>
      <c r="AD331" s="232">
        <f>SUM(AD332:AD358)</f>
        <v>0</v>
      </c>
      <c r="AE331" s="96">
        <f>SUM(AE332:AE358)</f>
        <v>0</v>
      </c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8"/>
      <c r="BC331" s="158"/>
      <c r="BD331" s="158"/>
      <c r="BE331" s="158"/>
      <c r="BF331" s="158"/>
      <c r="BG331" s="158"/>
      <c r="BH331" s="158"/>
      <c r="BI331" s="158"/>
      <c r="BJ331" s="158"/>
      <c r="BK331" s="158"/>
      <c r="BL331" s="158"/>
      <c r="BM331" s="158"/>
      <c r="BN331" s="158"/>
      <c r="BO331" s="158"/>
      <c r="BP331" s="158"/>
      <c r="BQ331" s="158"/>
      <c r="BR331" s="158"/>
      <c r="BS331" s="158"/>
      <c r="BT331" s="158"/>
      <c r="BU331" s="158"/>
    </row>
    <row r="332" spans="1:73" s="8" customFormat="1" ht="11.25" hidden="1" customHeight="1">
      <c r="A332" s="166" t="s">
        <v>288</v>
      </c>
      <c r="B332" s="98"/>
      <c r="C332" s="16"/>
      <c r="D332" s="21"/>
      <c r="E332" s="118"/>
      <c r="F332" s="119"/>
      <c r="G332" s="21"/>
      <c r="H332" s="118"/>
      <c r="I332" s="120"/>
      <c r="J332" s="21"/>
      <c r="K332" s="16"/>
      <c r="L332" s="77">
        <f t="shared" ref="L332:L358" si="156">M332+N332</f>
        <v>0</v>
      </c>
      <c r="M332" s="77">
        <f t="shared" ref="M332:M356" si="157">N332/2</f>
        <v>0</v>
      </c>
      <c r="N332" s="77">
        <f t="shared" ref="N332:N358" si="158">SUM(R332:AC332)</f>
        <v>0</v>
      </c>
      <c r="O332" s="77">
        <f t="shared" ref="O332:O358" si="159">N332-P332</f>
        <v>0</v>
      </c>
      <c r="P332" s="97"/>
      <c r="Q332" s="97"/>
      <c r="R332" s="23"/>
      <c r="S332" s="23"/>
      <c r="T332" s="23"/>
      <c r="U332" s="23"/>
      <c r="V332" s="23"/>
      <c r="W332" s="23"/>
      <c r="X332" s="23"/>
      <c r="Y332" s="23"/>
      <c r="Z332" s="23"/>
      <c r="AA332" s="233"/>
      <c r="AB332" s="233"/>
      <c r="AC332" s="233"/>
      <c r="AD332" s="97"/>
      <c r="AE332" s="78">
        <f t="shared" ref="AE332:AE358" si="160">N332-AD332</f>
        <v>0</v>
      </c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8"/>
      <c r="BC332" s="158"/>
      <c r="BD332" s="158"/>
      <c r="BE332" s="158"/>
      <c r="BF332" s="158"/>
      <c r="BG332" s="158"/>
      <c r="BH332" s="158"/>
      <c r="BI332" s="158"/>
      <c r="BJ332" s="158"/>
      <c r="BK332" s="158"/>
      <c r="BL332" s="158"/>
      <c r="BM332" s="158"/>
      <c r="BN332" s="158"/>
      <c r="BO332" s="158"/>
      <c r="BP332" s="158"/>
      <c r="BQ332" s="158"/>
      <c r="BR332" s="158"/>
      <c r="BS332" s="158"/>
      <c r="BT332" s="158"/>
      <c r="BU332" s="158"/>
    </row>
    <row r="333" spans="1:73" s="8" customFormat="1" ht="11.25" hidden="1" customHeight="1">
      <c r="A333" s="166" t="s">
        <v>289</v>
      </c>
      <c r="B333" s="124"/>
      <c r="C333" s="100"/>
      <c r="D333" s="101"/>
      <c r="E333" s="102"/>
      <c r="F333" s="103"/>
      <c r="G333" s="101"/>
      <c r="H333" s="102"/>
      <c r="I333" s="104"/>
      <c r="J333" s="101"/>
      <c r="K333" s="100"/>
      <c r="L333" s="77">
        <f t="shared" si="156"/>
        <v>0</v>
      </c>
      <c r="M333" s="77">
        <f t="shared" si="157"/>
        <v>0</v>
      </c>
      <c r="N333" s="77">
        <f t="shared" si="158"/>
        <v>0</v>
      </c>
      <c r="O333" s="77">
        <f t="shared" si="159"/>
        <v>0</v>
      </c>
      <c r="P333" s="97"/>
      <c r="Q333" s="97"/>
      <c r="R333" s="23"/>
      <c r="S333" s="23"/>
      <c r="T333" s="23"/>
      <c r="U333" s="23"/>
      <c r="V333" s="23"/>
      <c r="W333" s="23"/>
      <c r="X333" s="23"/>
      <c r="Y333" s="23"/>
      <c r="Z333" s="23"/>
      <c r="AA333" s="233"/>
      <c r="AB333" s="233"/>
      <c r="AC333" s="233"/>
      <c r="AD333" s="97"/>
      <c r="AE333" s="78">
        <f t="shared" si="160"/>
        <v>0</v>
      </c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8"/>
      <c r="BC333" s="158"/>
      <c r="BD333" s="158"/>
      <c r="BE333" s="158"/>
      <c r="BF333" s="158"/>
      <c r="BG333" s="158"/>
      <c r="BH333" s="158"/>
      <c r="BI333" s="158"/>
      <c r="BJ333" s="158"/>
      <c r="BK333" s="158"/>
      <c r="BL333" s="158"/>
      <c r="BM333" s="158"/>
      <c r="BN333" s="158"/>
      <c r="BO333" s="158"/>
      <c r="BP333" s="158"/>
      <c r="BQ333" s="158"/>
      <c r="BR333" s="158"/>
      <c r="BS333" s="158"/>
      <c r="BT333" s="158"/>
      <c r="BU333" s="158"/>
    </row>
    <row r="334" spans="1:73" s="8" customFormat="1" ht="11.25" hidden="1" customHeight="1">
      <c r="A334" s="166" t="s">
        <v>290</v>
      </c>
      <c r="B334" s="124"/>
      <c r="C334" s="100"/>
      <c r="D334" s="101"/>
      <c r="E334" s="102"/>
      <c r="F334" s="103"/>
      <c r="G334" s="101"/>
      <c r="H334" s="102"/>
      <c r="I334" s="104"/>
      <c r="J334" s="101"/>
      <c r="K334" s="100"/>
      <c r="L334" s="77">
        <f t="shared" si="156"/>
        <v>0</v>
      </c>
      <c r="M334" s="77">
        <f t="shared" si="157"/>
        <v>0</v>
      </c>
      <c r="N334" s="77">
        <f t="shared" si="158"/>
        <v>0</v>
      </c>
      <c r="O334" s="77">
        <f t="shared" si="159"/>
        <v>0</v>
      </c>
      <c r="P334" s="97"/>
      <c r="Q334" s="97"/>
      <c r="R334" s="23"/>
      <c r="S334" s="23"/>
      <c r="T334" s="23"/>
      <c r="U334" s="23"/>
      <c r="V334" s="23"/>
      <c r="W334" s="23"/>
      <c r="X334" s="23"/>
      <c r="Y334" s="23"/>
      <c r="Z334" s="23"/>
      <c r="AA334" s="233"/>
      <c r="AB334" s="233"/>
      <c r="AC334" s="233"/>
      <c r="AD334" s="97"/>
      <c r="AE334" s="78">
        <f t="shared" si="160"/>
        <v>0</v>
      </c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8"/>
      <c r="BC334" s="158"/>
      <c r="BD334" s="158"/>
      <c r="BE334" s="158"/>
      <c r="BF334" s="158"/>
      <c r="BG334" s="158"/>
      <c r="BH334" s="158"/>
      <c r="BI334" s="158"/>
      <c r="BJ334" s="158"/>
      <c r="BK334" s="158"/>
      <c r="BL334" s="158"/>
      <c r="BM334" s="158"/>
      <c r="BN334" s="158"/>
      <c r="BO334" s="158"/>
      <c r="BP334" s="158"/>
      <c r="BQ334" s="158"/>
      <c r="BR334" s="158"/>
      <c r="BS334" s="158"/>
      <c r="BT334" s="158"/>
      <c r="BU334" s="158"/>
    </row>
    <row r="335" spans="1:73" s="8" customFormat="1" ht="11.25" hidden="1" customHeight="1">
      <c r="A335" s="166" t="s">
        <v>291</v>
      </c>
      <c r="B335" s="124"/>
      <c r="C335" s="100"/>
      <c r="D335" s="101"/>
      <c r="E335" s="102"/>
      <c r="F335" s="103"/>
      <c r="G335" s="101"/>
      <c r="H335" s="102"/>
      <c r="I335" s="104"/>
      <c r="J335" s="101"/>
      <c r="K335" s="100"/>
      <c r="L335" s="77">
        <f t="shared" si="156"/>
        <v>0</v>
      </c>
      <c r="M335" s="77">
        <f t="shared" si="157"/>
        <v>0</v>
      </c>
      <c r="N335" s="77">
        <f t="shared" si="158"/>
        <v>0</v>
      </c>
      <c r="O335" s="77">
        <f t="shared" si="159"/>
        <v>0</v>
      </c>
      <c r="P335" s="97"/>
      <c r="Q335" s="97"/>
      <c r="R335" s="23"/>
      <c r="S335" s="23"/>
      <c r="T335" s="23"/>
      <c r="U335" s="23"/>
      <c r="V335" s="23"/>
      <c r="W335" s="23"/>
      <c r="X335" s="23"/>
      <c r="Y335" s="23"/>
      <c r="Z335" s="23"/>
      <c r="AA335" s="233"/>
      <c r="AB335" s="233"/>
      <c r="AC335" s="233"/>
      <c r="AD335" s="97"/>
      <c r="AE335" s="78">
        <f t="shared" si="160"/>
        <v>0</v>
      </c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8"/>
      <c r="BC335" s="158"/>
      <c r="BD335" s="158"/>
      <c r="BE335" s="158"/>
      <c r="BF335" s="158"/>
      <c r="BG335" s="158"/>
      <c r="BH335" s="158"/>
      <c r="BI335" s="158"/>
      <c r="BJ335" s="158"/>
      <c r="BK335" s="158"/>
      <c r="BL335" s="158"/>
      <c r="BM335" s="158"/>
      <c r="BN335" s="158"/>
      <c r="BO335" s="158"/>
      <c r="BP335" s="158"/>
      <c r="BQ335" s="158"/>
      <c r="BR335" s="158"/>
      <c r="BS335" s="158"/>
      <c r="BT335" s="158"/>
      <c r="BU335" s="158"/>
    </row>
    <row r="336" spans="1:73" s="8" customFormat="1" ht="11.25" hidden="1" customHeight="1">
      <c r="A336" s="166" t="s">
        <v>292</v>
      </c>
      <c r="B336" s="124"/>
      <c r="C336" s="100"/>
      <c r="D336" s="101"/>
      <c r="E336" s="102"/>
      <c r="F336" s="103"/>
      <c r="G336" s="101"/>
      <c r="H336" s="102"/>
      <c r="I336" s="104"/>
      <c r="J336" s="101"/>
      <c r="K336" s="100"/>
      <c r="L336" s="77">
        <f t="shared" si="156"/>
        <v>0</v>
      </c>
      <c r="M336" s="77">
        <f t="shared" si="157"/>
        <v>0</v>
      </c>
      <c r="N336" s="77">
        <f t="shared" si="158"/>
        <v>0</v>
      </c>
      <c r="O336" s="77">
        <f t="shared" si="159"/>
        <v>0</v>
      </c>
      <c r="P336" s="97"/>
      <c r="Q336" s="97"/>
      <c r="R336" s="23"/>
      <c r="S336" s="23"/>
      <c r="T336" s="23"/>
      <c r="U336" s="23"/>
      <c r="V336" s="23"/>
      <c r="W336" s="23"/>
      <c r="X336" s="23"/>
      <c r="Y336" s="23"/>
      <c r="Z336" s="23"/>
      <c r="AA336" s="233"/>
      <c r="AB336" s="233"/>
      <c r="AC336" s="233"/>
      <c r="AD336" s="97"/>
      <c r="AE336" s="78">
        <f t="shared" si="160"/>
        <v>0</v>
      </c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8"/>
      <c r="BC336" s="158"/>
      <c r="BD336" s="158"/>
      <c r="BE336" s="158"/>
      <c r="BF336" s="158"/>
      <c r="BG336" s="158"/>
      <c r="BH336" s="158"/>
      <c r="BI336" s="158"/>
      <c r="BJ336" s="158"/>
      <c r="BK336" s="158"/>
      <c r="BL336" s="158"/>
      <c r="BM336" s="158"/>
      <c r="BN336" s="158"/>
      <c r="BO336" s="158"/>
      <c r="BP336" s="158"/>
      <c r="BQ336" s="158"/>
      <c r="BR336" s="158"/>
      <c r="BS336" s="158"/>
      <c r="BT336" s="158"/>
      <c r="BU336" s="158"/>
    </row>
    <row r="337" spans="1:73" s="8" customFormat="1" ht="11.25" hidden="1" customHeight="1">
      <c r="A337" s="166" t="s">
        <v>293</v>
      </c>
      <c r="B337" s="124"/>
      <c r="C337" s="100"/>
      <c r="D337" s="101"/>
      <c r="E337" s="102"/>
      <c r="F337" s="103"/>
      <c r="G337" s="101"/>
      <c r="H337" s="102"/>
      <c r="I337" s="104"/>
      <c r="J337" s="101"/>
      <c r="K337" s="100"/>
      <c r="L337" s="77">
        <f t="shared" si="156"/>
        <v>0</v>
      </c>
      <c r="M337" s="77">
        <f t="shared" si="157"/>
        <v>0</v>
      </c>
      <c r="N337" s="77">
        <f t="shared" si="158"/>
        <v>0</v>
      </c>
      <c r="O337" s="77">
        <f t="shared" si="159"/>
        <v>0</v>
      </c>
      <c r="P337" s="97"/>
      <c r="Q337" s="97"/>
      <c r="R337" s="23"/>
      <c r="S337" s="23"/>
      <c r="T337" s="23"/>
      <c r="U337" s="23"/>
      <c r="V337" s="23"/>
      <c r="W337" s="23"/>
      <c r="X337" s="23"/>
      <c r="Y337" s="23"/>
      <c r="Z337" s="23"/>
      <c r="AA337" s="233"/>
      <c r="AB337" s="233"/>
      <c r="AC337" s="233"/>
      <c r="AD337" s="97"/>
      <c r="AE337" s="78">
        <f t="shared" si="160"/>
        <v>0</v>
      </c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8"/>
      <c r="BC337" s="158"/>
      <c r="BD337" s="158"/>
      <c r="BE337" s="158"/>
      <c r="BF337" s="158"/>
      <c r="BG337" s="158"/>
      <c r="BH337" s="158"/>
      <c r="BI337" s="158"/>
      <c r="BJ337" s="158"/>
      <c r="BK337" s="158"/>
      <c r="BL337" s="158"/>
      <c r="BM337" s="158"/>
      <c r="BN337" s="158"/>
      <c r="BO337" s="158"/>
      <c r="BP337" s="158"/>
      <c r="BQ337" s="158"/>
      <c r="BR337" s="158"/>
      <c r="BS337" s="158"/>
      <c r="BT337" s="158"/>
      <c r="BU337" s="158"/>
    </row>
    <row r="338" spans="1:73" s="8" customFormat="1" ht="11.25" hidden="1" customHeight="1">
      <c r="A338" s="166" t="s">
        <v>294</v>
      </c>
      <c r="B338" s="124"/>
      <c r="C338" s="100"/>
      <c r="D338" s="101"/>
      <c r="E338" s="102"/>
      <c r="F338" s="103"/>
      <c r="G338" s="101"/>
      <c r="H338" s="102"/>
      <c r="I338" s="104"/>
      <c r="J338" s="101"/>
      <c r="K338" s="100"/>
      <c r="L338" s="77">
        <f t="shared" si="156"/>
        <v>0</v>
      </c>
      <c r="M338" s="77">
        <f t="shared" si="157"/>
        <v>0</v>
      </c>
      <c r="N338" s="77">
        <f t="shared" si="158"/>
        <v>0</v>
      </c>
      <c r="O338" s="77">
        <f t="shared" si="159"/>
        <v>0</v>
      </c>
      <c r="P338" s="97"/>
      <c r="Q338" s="97"/>
      <c r="R338" s="23"/>
      <c r="S338" s="23"/>
      <c r="T338" s="23"/>
      <c r="U338" s="23"/>
      <c r="V338" s="23"/>
      <c r="W338" s="23"/>
      <c r="X338" s="23"/>
      <c r="Y338" s="23"/>
      <c r="Z338" s="23"/>
      <c r="AA338" s="233"/>
      <c r="AB338" s="233"/>
      <c r="AC338" s="233"/>
      <c r="AD338" s="97"/>
      <c r="AE338" s="78">
        <f t="shared" si="160"/>
        <v>0</v>
      </c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8"/>
      <c r="BC338" s="158"/>
      <c r="BD338" s="158"/>
      <c r="BE338" s="158"/>
      <c r="BF338" s="158"/>
      <c r="BG338" s="158"/>
      <c r="BH338" s="158"/>
      <c r="BI338" s="158"/>
      <c r="BJ338" s="158"/>
      <c r="BK338" s="158"/>
      <c r="BL338" s="158"/>
      <c r="BM338" s="158"/>
      <c r="BN338" s="158"/>
      <c r="BO338" s="158"/>
      <c r="BP338" s="158"/>
      <c r="BQ338" s="158"/>
      <c r="BR338" s="158"/>
      <c r="BS338" s="158"/>
      <c r="BT338" s="158"/>
      <c r="BU338" s="158"/>
    </row>
    <row r="339" spans="1:73" s="8" customFormat="1" ht="11.25" hidden="1" customHeight="1">
      <c r="A339" s="166" t="s">
        <v>295</v>
      </c>
      <c r="B339" s="124"/>
      <c r="C339" s="100"/>
      <c r="D339" s="101"/>
      <c r="E339" s="102"/>
      <c r="F339" s="103"/>
      <c r="G339" s="101"/>
      <c r="H339" s="102"/>
      <c r="I339" s="104"/>
      <c r="J339" s="101"/>
      <c r="K339" s="100"/>
      <c r="L339" s="77">
        <f t="shared" si="156"/>
        <v>0</v>
      </c>
      <c r="M339" s="77">
        <f t="shared" si="157"/>
        <v>0</v>
      </c>
      <c r="N339" s="77">
        <f t="shared" si="158"/>
        <v>0</v>
      </c>
      <c r="O339" s="77">
        <f t="shared" si="159"/>
        <v>0</v>
      </c>
      <c r="P339" s="97"/>
      <c r="Q339" s="97"/>
      <c r="R339" s="23"/>
      <c r="S339" s="23"/>
      <c r="T339" s="23"/>
      <c r="U339" s="23"/>
      <c r="V339" s="23"/>
      <c r="W339" s="23"/>
      <c r="X339" s="23"/>
      <c r="Y339" s="23"/>
      <c r="Z339" s="23"/>
      <c r="AA339" s="233"/>
      <c r="AB339" s="233"/>
      <c r="AC339" s="233"/>
      <c r="AD339" s="97"/>
      <c r="AE339" s="78">
        <f t="shared" si="160"/>
        <v>0</v>
      </c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8"/>
      <c r="BC339" s="158"/>
      <c r="BD339" s="158"/>
      <c r="BE339" s="158"/>
      <c r="BF339" s="158"/>
      <c r="BG339" s="158"/>
      <c r="BH339" s="158"/>
      <c r="BI339" s="158"/>
      <c r="BJ339" s="158"/>
      <c r="BK339" s="158"/>
      <c r="BL339" s="158"/>
      <c r="BM339" s="158"/>
      <c r="BN339" s="158"/>
      <c r="BO339" s="158"/>
      <c r="BP339" s="158"/>
      <c r="BQ339" s="158"/>
      <c r="BR339" s="158"/>
      <c r="BS339" s="158"/>
      <c r="BT339" s="158"/>
      <c r="BU339" s="158"/>
    </row>
    <row r="340" spans="1:73" s="8" customFormat="1" ht="11.25" hidden="1" customHeight="1">
      <c r="A340" s="166" t="s">
        <v>296</v>
      </c>
      <c r="B340" s="124"/>
      <c r="C340" s="100"/>
      <c r="D340" s="101"/>
      <c r="E340" s="102"/>
      <c r="F340" s="103"/>
      <c r="G340" s="101"/>
      <c r="H340" s="102"/>
      <c r="I340" s="104"/>
      <c r="J340" s="101"/>
      <c r="K340" s="100"/>
      <c r="L340" s="77">
        <f t="shared" si="156"/>
        <v>0</v>
      </c>
      <c r="M340" s="77">
        <f t="shared" si="157"/>
        <v>0</v>
      </c>
      <c r="N340" s="77">
        <f t="shared" si="158"/>
        <v>0</v>
      </c>
      <c r="O340" s="77">
        <f t="shared" si="159"/>
        <v>0</v>
      </c>
      <c r="P340" s="97"/>
      <c r="Q340" s="97"/>
      <c r="R340" s="23"/>
      <c r="S340" s="23"/>
      <c r="T340" s="23"/>
      <c r="U340" s="23"/>
      <c r="V340" s="23"/>
      <c r="W340" s="23"/>
      <c r="X340" s="23"/>
      <c r="Y340" s="23"/>
      <c r="Z340" s="23"/>
      <c r="AA340" s="233"/>
      <c r="AB340" s="233"/>
      <c r="AC340" s="233"/>
      <c r="AD340" s="97"/>
      <c r="AE340" s="78">
        <f t="shared" si="160"/>
        <v>0</v>
      </c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8"/>
      <c r="BC340" s="158"/>
      <c r="BD340" s="158"/>
      <c r="BE340" s="158"/>
      <c r="BF340" s="158"/>
      <c r="BG340" s="158"/>
      <c r="BH340" s="158"/>
      <c r="BI340" s="158"/>
      <c r="BJ340" s="158"/>
      <c r="BK340" s="158"/>
      <c r="BL340" s="158"/>
      <c r="BM340" s="158"/>
      <c r="BN340" s="158"/>
      <c r="BO340" s="158"/>
      <c r="BP340" s="158"/>
      <c r="BQ340" s="158"/>
      <c r="BR340" s="158"/>
      <c r="BS340" s="158"/>
      <c r="BT340" s="158"/>
      <c r="BU340" s="158"/>
    </row>
    <row r="341" spans="1:73" s="8" customFormat="1" ht="11.25" hidden="1" customHeight="1">
      <c r="A341" s="166" t="s">
        <v>297</v>
      </c>
      <c r="B341" s="124"/>
      <c r="C341" s="100"/>
      <c r="D341" s="101"/>
      <c r="E341" s="102"/>
      <c r="F341" s="103"/>
      <c r="G341" s="101"/>
      <c r="H341" s="102"/>
      <c r="I341" s="104"/>
      <c r="J341" s="101"/>
      <c r="K341" s="100"/>
      <c r="L341" s="77">
        <f t="shared" si="156"/>
        <v>0</v>
      </c>
      <c r="M341" s="77">
        <f t="shared" si="157"/>
        <v>0</v>
      </c>
      <c r="N341" s="77">
        <f t="shared" si="158"/>
        <v>0</v>
      </c>
      <c r="O341" s="77">
        <f t="shared" si="159"/>
        <v>0</v>
      </c>
      <c r="P341" s="97"/>
      <c r="Q341" s="97"/>
      <c r="R341" s="23"/>
      <c r="S341" s="23"/>
      <c r="T341" s="23"/>
      <c r="U341" s="23"/>
      <c r="V341" s="23"/>
      <c r="W341" s="23"/>
      <c r="X341" s="23"/>
      <c r="Y341" s="23"/>
      <c r="Z341" s="23"/>
      <c r="AA341" s="233"/>
      <c r="AB341" s="233"/>
      <c r="AC341" s="233"/>
      <c r="AD341" s="97"/>
      <c r="AE341" s="78">
        <f t="shared" si="160"/>
        <v>0</v>
      </c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8"/>
      <c r="BC341" s="158"/>
      <c r="BD341" s="158"/>
      <c r="BE341" s="158"/>
      <c r="BF341" s="158"/>
      <c r="BG341" s="158"/>
      <c r="BH341" s="158"/>
      <c r="BI341" s="158"/>
      <c r="BJ341" s="158"/>
      <c r="BK341" s="158"/>
      <c r="BL341" s="158"/>
      <c r="BM341" s="158"/>
      <c r="BN341" s="158"/>
      <c r="BO341" s="158"/>
      <c r="BP341" s="158"/>
      <c r="BQ341" s="158"/>
      <c r="BR341" s="158"/>
      <c r="BS341" s="158"/>
      <c r="BT341" s="158"/>
      <c r="BU341" s="158"/>
    </row>
    <row r="342" spans="1:73" s="8" customFormat="1" ht="11.25" hidden="1" customHeight="1">
      <c r="A342" s="166" t="s">
        <v>298</v>
      </c>
      <c r="B342" s="124"/>
      <c r="C342" s="100"/>
      <c r="D342" s="101"/>
      <c r="E342" s="102"/>
      <c r="F342" s="103"/>
      <c r="G342" s="101"/>
      <c r="H342" s="102"/>
      <c r="I342" s="104"/>
      <c r="J342" s="101"/>
      <c r="K342" s="100"/>
      <c r="L342" s="77">
        <f t="shared" si="156"/>
        <v>0</v>
      </c>
      <c r="M342" s="77">
        <f t="shared" si="157"/>
        <v>0</v>
      </c>
      <c r="N342" s="77">
        <f t="shared" si="158"/>
        <v>0</v>
      </c>
      <c r="O342" s="77">
        <f t="shared" si="159"/>
        <v>0</v>
      </c>
      <c r="P342" s="97"/>
      <c r="Q342" s="97"/>
      <c r="R342" s="23"/>
      <c r="S342" s="23"/>
      <c r="T342" s="23"/>
      <c r="U342" s="23"/>
      <c r="V342" s="23"/>
      <c r="W342" s="23"/>
      <c r="X342" s="23"/>
      <c r="Y342" s="23"/>
      <c r="Z342" s="23"/>
      <c r="AA342" s="233"/>
      <c r="AB342" s="233"/>
      <c r="AC342" s="233"/>
      <c r="AD342" s="97"/>
      <c r="AE342" s="78">
        <f t="shared" si="160"/>
        <v>0</v>
      </c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8"/>
      <c r="BC342" s="158"/>
      <c r="BD342" s="158"/>
      <c r="BE342" s="158"/>
      <c r="BF342" s="158"/>
      <c r="BG342" s="158"/>
      <c r="BH342" s="158"/>
      <c r="BI342" s="158"/>
      <c r="BJ342" s="158"/>
      <c r="BK342" s="158"/>
      <c r="BL342" s="158"/>
      <c r="BM342" s="158"/>
      <c r="BN342" s="158"/>
      <c r="BO342" s="158"/>
      <c r="BP342" s="158"/>
      <c r="BQ342" s="158"/>
      <c r="BR342" s="158"/>
      <c r="BS342" s="158"/>
      <c r="BT342" s="158"/>
      <c r="BU342" s="158"/>
    </row>
    <row r="343" spans="1:73" s="8" customFormat="1" ht="11.25" hidden="1" customHeight="1">
      <c r="A343" s="166" t="s">
        <v>299</v>
      </c>
      <c r="B343" s="124"/>
      <c r="C343" s="100"/>
      <c r="D343" s="101"/>
      <c r="E343" s="102"/>
      <c r="F343" s="103"/>
      <c r="G343" s="101"/>
      <c r="H343" s="102"/>
      <c r="I343" s="104"/>
      <c r="J343" s="101"/>
      <c r="K343" s="100"/>
      <c r="L343" s="77">
        <f t="shared" si="156"/>
        <v>0</v>
      </c>
      <c r="M343" s="77">
        <f t="shared" si="157"/>
        <v>0</v>
      </c>
      <c r="N343" s="77">
        <f t="shared" si="158"/>
        <v>0</v>
      </c>
      <c r="O343" s="77">
        <f t="shared" si="159"/>
        <v>0</v>
      </c>
      <c r="P343" s="97"/>
      <c r="Q343" s="97"/>
      <c r="R343" s="23"/>
      <c r="S343" s="23"/>
      <c r="T343" s="23"/>
      <c r="U343" s="23"/>
      <c r="V343" s="23"/>
      <c r="W343" s="23"/>
      <c r="X343" s="23"/>
      <c r="Y343" s="23"/>
      <c r="Z343" s="23"/>
      <c r="AA343" s="233"/>
      <c r="AB343" s="233"/>
      <c r="AC343" s="233"/>
      <c r="AD343" s="97"/>
      <c r="AE343" s="78">
        <f t="shared" si="160"/>
        <v>0</v>
      </c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8"/>
      <c r="BC343" s="158"/>
      <c r="BD343" s="158"/>
      <c r="BE343" s="158"/>
      <c r="BF343" s="158"/>
      <c r="BG343" s="158"/>
      <c r="BH343" s="158"/>
      <c r="BI343" s="158"/>
      <c r="BJ343" s="158"/>
      <c r="BK343" s="158"/>
      <c r="BL343" s="158"/>
      <c r="BM343" s="158"/>
      <c r="BN343" s="158"/>
      <c r="BO343" s="158"/>
      <c r="BP343" s="158"/>
      <c r="BQ343" s="158"/>
      <c r="BR343" s="158"/>
      <c r="BS343" s="158"/>
      <c r="BT343" s="158"/>
      <c r="BU343" s="158"/>
    </row>
    <row r="344" spans="1:73" s="8" customFormat="1" ht="11.25" hidden="1" customHeight="1">
      <c r="A344" s="166" t="s">
        <v>300</v>
      </c>
      <c r="B344" s="124"/>
      <c r="C344" s="100"/>
      <c r="D344" s="101"/>
      <c r="E344" s="102"/>
      <c r="F344" s="103"/>
      <c r="G344" s="101"/>
      <c r="H344" s="102"/>
      <c r="I344" s="104"/>
      <c r="J344" s="101"/>
      <c r="K344" s="100"/>
      <c r="L344" s="77">
        <f t="shared" si="156"/>
        <v>0</v>
      </c>
      <c r="M344" s="77">
        <f t="shared" si="157"/>
        <v>0</v>
      </c>
      <c r="N344" s="77">
        <f t="shared" si="158"/>
        <v>0</v>
      </c>
      <c r="O344" s="77">
        <f t="shared" si="159"/>
        <v>0</v>
      </c>
      <c r="P344" s="97"/>
      <c r="Q344" s="97"/>
      <c r="R344" s="23"/>
      <c r="S344" s="23"/>
      <c r="T344" s="23"/>
      <c r="U344" s="23"/>
      <c r="V344" s="23"/>
      <c r="W344" s="23"/>
      <c r="X344" s="23"/>
      <c r="Y344" s="23"/>
      <c r="Z344" s="23"/>
      <c r="AA344" s="233"/>
      <c r="AB344" s="233"/>
      <c r="AC344" s="233"/>
      <c r="AD344" s="97"/>
      <c r="AE344" s="78">
        <f t="shared" si="160"/>
        <v>0</v>
      </c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8"/>
      <c r="BC344" s="158"/>
      <c r="BD344" s="158"/>
      <c r="BE344" s="158"/>
      <c r="BF344" s="158"/>
      <c r="BG344" s="158"/>
      <c r="BH344" s="158"/>
      <c r="BI344" s="158"/>
      <c r="BJ344" s="158"/>
      <c r="BK344" s="158"/>
      <c r="BL344" s="158"/>
      <c r="BM344" s="158"/>
      <c r="BN344" s="158"/>
      <c r="BO344" s="158"/>
      <c r="BP344" s="158"/>
      <c r="BQ344" s="158"/>
      <c r="BR344" s="158"/>
      <c r="BS344" s="158"/>
      <c r="BT344" s="158"/>
      <c r="BU344" s="158"/>
    </row>
    <row r="345" spans="1:73" s="8" customFormat="1" ht="11.25" hidden="1" customHeight="1">
      <c r="A345" s="166" t="s">
        <v>301</v>
      </c>
      <c r="B345" s="124"/>
      <c r="C345" s="100"/>
      <c r="D345" s="101"/>
      <c r="E345" s="102"/>
      <c r="F345" s="103"/>
      <c r="G345" s="101"/>
      <c r="H345" s="102"/>
      <c r="I345" s="104"/>
      <c r="J345" s="101"/>
      <c r="K345" s="100"/>
      <c r="L345" s="77">
        <f t="shared" si="156"/>
        <v>0</v>
      </c>
      <c r="M345" s="77">
        <f t="shared" si="157"/>
        <v>0</v>
      </c>
      <c r="N345" s="77">
        <f t="shared" si="158"/>
        <v>0</v>
      </c>
      <c r="O345" s="77">
        <f t="shared" si="159"/>
        <v>0</v>
      </c>
      <c r="P345" s="97"/>
      <c r="Q345" s="97"/>
      <c r="R345" s="23"/>
      <c r="S345" s="23"/>
      <c r="T345" s="23"/>
      <c r="U345" s="23"/>
      <c r="V345" s="23"/>
      <c r="W345" s="23"/>
      <c r="X345" s="23"/>
      <c r="Y345" s="23"/>
      <c r="Z345" s="23"/>
      <c r="AA345" s="233"/>
      <c r="AB345" s="233"/>
      <c r="AC345" s="233"/>
      <c r="AD345" s="97"/>
      <c r="AE345" s="78">
        <f t="shared" si="160"/>
        <v>0</v>
      </c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8"/>
      <c r="BC345" s="158"/>
      <c r="BD345" s="158"/>
      <c r="BE345" s="158"/>
      <c r="BF345" s="158"/>
      <c r="BG345" s="158"/>
      <c r="BH345" s="158"/>
      <c r="BI345" s="158"/>
      <c r="BJ345" s="158"/>
      <c r="BK345" s="158"/>
      <c r="BL345" s="158"/>
      <c r="BM345" s="158"/>
      <c r="BN345" s="158"/>
      <c r="BO345" s="158"/>
      <c r="BP345" s="158"/>
      <c r="BQ345" s="158"/>
      <c r="BR345" s="158"/>
      <c r="BS345" s="158"/>
      <c r="BT345" s="158"/>
      <c r="BU345" s="158"/>
    </row>
    <row r="346" spans="1:73" s="8" customFormat="1" ht="11.25" hidden="1" customHeight="1">
      <c r="A346" s="166" t="s">
        <v>302</v>
      </c>
      <c r="B346" s="124"/>
      <c r="C346" s="100"/>
      <c r="D346" s="101"/>
      <c r="E346" s="102"/>
      <c r="F346" s="103"/>
      <c r="G346" s="101"/>
      <c r="H346" s="102"/>
      <c r="I346" s="104"/>
      <c r="J346" s="101"/>
      <c r="K346" s="100"/>
      <c r="L346" s="77">
        <f t="shared" si="156"/>
        <v>0</v>
      </c>
      <c r="M346" s="77">
        <f t="shared" si="157"/>
        <v>0</v>
      </c>
      <c r="N346" s="77">
        <f t="shared" si="158"/>
        <v>0</v>
      </c>
      <c r="O346" s="77">
        <f t="shared" si="159"/>
        <v>0</v>
      </c>
      <c r="P346" s="97"/>
      <c r="Q346" s="97"/>
      <c r="R346" s="23"/>
      <c r="S346" s="23"/>
      <c r="T346" s="23"/>
      <c r="U346" s="23"/>
      <c r="V346" s="23"/>
      <c r="W346" s="23"/>
      <c r="X346" s="23"/>
      <c r="Y346" s="23"/>
      <c r="Z346" s="23"/>
      <c r="AA346" s="233"/>
      <c r="AB346" s="233"/>
      <c r="AC346" s="233"/>
      <c r="AD346" s="97"/>
      <c r="AE346" s="78">
        <f t="shared" si="160"/>
        <v>0</v>
      </c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8"/>
      <c r="BC346" s="158"/>
      <c r="BD346" s="158"/>
      <c r="BE346" s="158"/>
      <c r="BF346" s="158"/>
      <c r="BG346" s="158"/>
      <c r="BH346" s="158"/>
      <c r="BI346" s="158"/>
      <c r="BJ346" s="158"/>
      <c r="BK346" s="158"/>
      <c r="BL346" s="158"/>
      <c r="BM346" s="158"/>
      <c r="BN346" s="158"/>
      <c r="BO346" s="158"/>
      <c r="BP346" s="158"/>
      <c r="BQ346" s="158"/>
      <c r="BR346" s="158"/>
      <c r="BS346" s="158"/>
      <c r="BT346" s="158"/>
      <c r="BU346" s="158"/>
    </row>
    <row r="347" spans="1:73" s="8" customFormat="1" ht="11.25" hidden="1" customHeight="1">
      <c r="A347" s="166" t="s">
        <v>303</v>
      </c>
      <c r="B347" s="124"/>
      <c r="C347" s="100"/>
      <c r="D347" s="101"/>
      <c r="E347" s="102"/>
      <c r="F347" s="103"/>
      <c r="G347" s="101"/>
      <c r="H347" s="102"/>
      <c r="I347" s="104"/>
      <c r="J347" s="101"/>
      <c r="K347" s="100"/>
      <c r="L347" s="77">
        <f t="shared" si="156"/>
        <v>0</v>
      </c>
      <c r="M347" s="77">
        <f t="shared" si="157"/>
        <v>0</v>
      </c>
      <c r="N347" s="77">
        <f t="shared" si="158"/>
        <v>0</v>
      </c>
      <c r="O347" s="77">
        <f t="shared" si="159"/>
        <v>0</v>
      </c>
      <c r="P347" s="97"/>
      <c r="Q347" s="97"/>
      <c r="R347" s="23"/>
      <c r="S347" s="23"/>
      <c r="T347" s="23"/>
      <c r="U347" s="23"/>
      <c r="V347" s="23"/>
      <c r="W347" s="23"/>
      <c r="X347" s="23"/>
      <c r="Y347" s="23"/>
      <c r="Z347" s="23"/>
      <c r="AA347" s="233"/>
      <c r="AB347" s="233"/>
      <c r="AC347" s="233"/>
      <c r="AD347" s="97"/>
      <c r="AE347" s="78">
        <f t="shared" si="160"/>
        <v>0</v>
      </c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8"/>
      <c r="BC347" s="158"/>
      <c r="BD347" s="158"/>
      <c r="BE347" s="158"/>
      <c r="BF347" s="158"/>
      <c r="BG347" s="158"/>
      <c r="BH347" s="158"/>
      <c r="BI347" s="158"/>
      <c r="BJ347" s="158"/>
      <c r="BK347" s="158"/>
      <c r="BL347" s="158"/>
      <c r="BM347" s="158"/>
      <c r="BN347" s="158"/>
      <c r="BO347" s="158"/>
      <c r="BP347" s="158"/>
      <c r="BQ347" s="158"/>
      <c r="BR347" s="158"/>
      <c r="BS347" s="158"/>
      <c r="BT347" s="158"/>
      <c r="BU347" s="158"/>
    </row>
    <row r="348" spans="1:73" s="8" customFormat="1" ht="11.25" hidden="1" customHeight="1">
      <c r="A348" s="166" t="s">
        <v>304</v>
      </c>
      <c r="B348" s="124"/>
      <c r="C348" s="100"/>
      <c r="D348" s="101"/>
      <c r="E348" s="102"/>
      <c r="F348" s="103"/>
      <c r="G348" s="101"/>
      <c r="H348" s="102"/>
      <c r="I348" s="104"/>
      <c r="J348" s="101"/>
      <c r="K348" s="100"/>
      <c r="L348" s="77">
        <f t="shared" si="156"/>
        <v>0</v>
      </c>
      <c r="M348" s="77">
        <f t="shared" si="157"/>
        <v>0</v>
      </c>
      <c r="N348" s="77">
        <f t="shared" si="158"/>
        <v>0</v>
      </c>
      <c r="O348" s="77">
        <f t="shared" si="159"/>
        <v>0</v>
      </c>
      <c r="P348" s="97"/>
      <c r="Q348" s="97"/>
      <c r="R348" s="23"/>
      <c r="S348" s="23"/>
      <c r="T348" s="23"/>
      <c r="U348" s="23"/>
      <c r="V348" s="23"/>
      <c r="W348" s="23"/>
      <c r="X348" s="23"/>
      <c r="Y348" s="23"/>
      <c r="Z348" s="23"/>
      <c r="AA348" s="233"/>
      <c r="AB348" s="233"/>
      <c r="AC348" s="233"/>
      <c r="AD348" s="97"/>
      <c r="AE348" s="78">
        <f t="shared" si="160"/>
        <v>0</v>
      </c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8"/>
      <c r="BC348" s="158"/>
      <c r="BD348" s="158"/>
      <c r="BE348" s="158"/>
      <c r="BF348" s="158"/>
      <c r="BG348" s="158"/>
      <c r="BH348" s="158"/>
      <c r="BI348" s="158"/>
      <c r="BJ348" s="158"/>
      <c r="BK348" s="158"/>
      <c r="BL348" s="158"/>
      <c r="BM348" s="158"/>
      <c r="BN348" s="158"/>
      <c r="BO348" s="158"/>
      <c r="BP348" s="158"/>
      <c r="BQ348" s="158"/>
      <c r="BR348" s="158"/>
      <c r="BS348" s="158"/>
      <c r="BT348" s="158"/>
      <c r="BU348" s="158"/>
    </row>
    <row r="349" spans="1:73" s="8" customFormat="1" ht="11.25" hidden="1" customHeight="1">
      <c r="A349" s="166" t="s">
        <v>305</v>
      </c>
      <c r="B349" s="124"/>
      <c r="C349" s="100"/>
      <c r="D349" s="101"/>
      <c r="E349" s="102"/>
      <c r="F349" s="103"/>
      <c r="G349" s="101"/>
      <c r="H349" s="102"/>
      <c r="I349" s="104"/>
      <c r="J349" s="101"/>
      <c r="K349" s="100"/>
      <c r="L349" s="77">
        <f t="shared" si="156"/>
        <v>0</v>
      </c>
      <c r="M349" s="77">
        <f t="shared" si="157"/>
        <v>0</v>
      </c>
      <c r="N349" s="77">
        <f t="shared" si="158"/>
        <v>0</v>
      </c>
      <c r="O349" s="77">
        <f t="shared" si="159"/>
        <v>0</v>
      </c>
      <c r="P349" s="97"/>
      <c r="Q349" s="97"/>
      <c r="R349" s="23"/>
      <c r="S349" s="23"/>
      <c r="T349" s="23"/>
      <c r="U349" s="23"/>
      <c r="V349" s="23"/>
      <c r="W349" s="23"/>
      <c r="X349" s="23"/>
      <c r="Y349" s="23"/>
      <c r="Z349" s="23"/>
      <c r="AA349" s="233"/>
      <c r="AB349" s="233"/>
      <c r="AC349" s="233"/>
      <c r="AD349" s="97"/>
      <c r="AE349" s="78">
        <f t="shared" si="160"/>
        <v>0</v>
      </c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8"/>
      <c r="BC349" s="158"/>
      <c r="BD349" s="158"/>
      <c r="BE349" s="158"/>
      <c r="BF349" s="158"/>
      <c r="BG349" s="158"/>
      <c r="BH349" s="158"/>
      <c r="BI349" s="158"/>
      <c r="BJ349" s="158"/>
      <c r="BK349" s="158"/>
      <c r="BL349" s="158"/>
      <c r="BM349" s="158"/>
      <c r="BN349" s="158"/>
      <c r="BO349" s="158"/>
      <c r="BP349" s="158"/>
      <c r="BQ349" s="158"/>
      <c r="BR349" s="158"/>
      <c r="BS349" s="158"/>
      <c r="BT349" s="158"/>
      <c r="BU349" s="158"/>
    </row>
    <row r="350" spans="1:73" s="8" customFormat="1" ht="11.25" hidden="1" customHeight="1">
      <c r="A350" s="166" t="s">
        <v>306</v>
      </c>
      <c r="B350" s="124"/>
      <c r="C350" s="100"/>
      <c r="D350" s="101"/>
      <c r="E350" s="102"/>
      <c r="F350" s="103"/>
      <c r="G350" s="101"/>
      <c r="H350" s="102"/>
      <c r="I350" s="104"/>
      <c r="J350" s="101"/>
      <c r="K350" s="100"/>
      <c r="L350" s="77">
        <f t="shared" si="156"/>
        <v>0</v>
      </c>
      <c r="M350" s="77">
        <f t="shared" si="157"/>
        <v>0</v>
      </c>
      <c r="N350" s="77">
        <f t="shared" si="158"/>
        <v>0</v>
      </c>
      <c r="O350" s="77">
        <f t="shared" si="159"/>
        <v>0</v>
      </c>
      <c r="P350" s="97"/>
      <c r="Q350" s="97"/>
      <c r="R350" s="23"/>
      <c r="S350" s="23"/>
      <c r="T350" s="23"/>
      <c r="U350" s="23"/>
      <c r="V350" s="23"/>
      <c r="W350" s="23"/>
      <c r="X350" s="23"/>
      <c r="Y350" s="23"/>
      <c r="Z350" s="23"/>
      <c r="AA350" s="233"/>
      <c r="AB350" s="233"/>
      <c r="AC350" s="233"/>
      <c r="AD350" s="97"/>
      <c r="AE350" s="78">
        <f t="shared" si="160"/>
        <v>0</v>
      </c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7"/>
      <c r="BB350" s="158"/>
      <c r="BC350" s="158"/>
      <c r="BD350" s="158"/>
      <c r="BE350" s="158"/>
      <c r="BF350" s="158"/>
      <c r="BG350" s="158"/>
      <c r="BH350" s="158"/>
      <c r="BI350" s="158"/>
      <c r="BJ350" s="158"/>
      <c r="BK350" s="158"/>
      <c r="BL350" s="158"/>
      <c r="BM350" s="158"/>
      <c r="BN350" s="158"/>
      <c r="BO350" s="158"/>
      <c r="BP350" s="158"/>
      <c r="BQ350" s="158"/>
      <c r="BR350" s="158"/>
      <c r="BS350" s="158"/>
      <c r="BT350" s="158"/>
      <c r="BU350" s="158"/>
    </row>
    <row r="351" spans="1:73" s="8" customFormat="1" ht="11.25" hidden="1" customHeight="1">
      <c r="A351" s="166" t="s">
        <v>307</v>
      </c>
      <c r="B351" s="124"/>
      <c r="C351" s="100"/>
      <c r="D351" s="101"/>
      <c r="E351" s="102"/>
      <c r="F351" s="103"/>
      <c r="G351" s="101"/>
      <c r="H351" s="102"/>
      <c r="I351" s="104"/>
      <c r="J351" s="101"/>
      <c r="K351" s="100"/>
      <c r="L351" s="77">
        <f t="shared" si="156"/>
        <v>0</v>
      </c>
      <c r="M351" s="77">
        <f t="shared" si="157"/>
        <v>0</v>
      </c>
      <c r="N351" s="77">
        <f t="shared" si="158"/>
        <v>0</v>
      </c>
      <c r="O351" s="77">
        <f t="shared" si="159"/>
        <v>0</v>
      </c>
      <c r="P351" s="97"/>
      <c r="Q351" s="97"/>
      <c r="R351" s="23"/>
      <c r="S351" s="23"/>
      <c r="T351" s="23"/>
      <c r="U351" s="23"/>
      <c r="V351" s="23"/>
      <c r="W351" s="23"/>
      <c r="X351" s="23"/>
      <c r="Y351" s="23"/>
      <c r="Z351" s="23"/>
      <c r="AA351" s="233"/>
      <c r="AB351" s="233"/>
      <c r="AC351" s="233"/>
      <c r="AD351" s="97"/>
      <c r="AE351" s="78">
        <f t="shared" si="160"/>
        <v>0</v>
      </c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8"/>
      <c r="BC351" s="158"/>
      <c r="BD351" s="158"/>
      <c r="BE351" s="158"/>
      <c r="BF351" s="158"/>
      <c r="BG351" s="158"/>
      <c r="BH351" s="158"/>
      <c r="BI351" s="158"/>
      <c r="BJ351" s="158"/>
      <c r="BK351" s="158"/>
      <c r="BL351" s="158"/>
      <c r="BM351" s="158"/>
      <c r="BN351" s="158"/>
      <c r="BO351" s="158"/>
      <c r="BP351" s="158"/>
      <c r="BQ351" s="158"/>
      <c r="BR351" s="158"/>
      <c r="BS351" s="158"/>
      <c r="BT351" s="158"/>
      <c r="BU351" s="158"/>
    </row>
    <row r="352" spans="1:73" s="8" customFormat="1" ht="11.25" hidden="1" customHeight="1">
      <c r="A352" s="166" t="s">
        <v>308</v>
      </c>
      <c r="B352" s="124"/>
      <c r="C352" s="100"/>
      <c r="D352" s="101"/>
      <c r="E352" s="102"/>
      <c r="F352" s="103"/>
      <c r="G352" s="101"/>
      <c r="H352" s="102"/>
      <c r="I352" s="104"/>
      <c r="J352" s="101"/>
      <c r="K352" s="100"/>
      <c r="L352" s="77">
        <f t="shared" si="156"/>
        <v>0</v>
      </c>
      <c r="M352" s="77">
        <f t="shared" si="157"/>
        <v>0</v>
      </c>
      <c r="N352" s="77">
        <f t="shared" si="158"/>
        <v>0</v>
      </c>
      <c r="O352" s="77">
        <f t="shared" si="159"/>
        <v>0</v>
      </c>
      <c r="P352" s="97"/>
      <c r="Q352" s="97"/>
      <c r="R352" s="23"/>
      <c r="S352" s="23"/>
      <c r="T352" s="23"/>
      <c r="U352" s="23"/>
      <c r="V352" s="23"/>
      <c r="W352" s="23"/>
      <c r="X352" s="23"/>
      <c r="Y352" s="23"/>
      <c r="Z352" s="23"/>
      <c r="AA352" s="233"/>
      <c r="AB352" s="233"/>
      <c r="AC352" s="233"/>
      <c r="AD352" s="97"/>
      <c r="AE352" s="78">
        <f t="shared" si="160"/>
        <v>0</v>
      </c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8"/>
      <c r="BC352" s="158"/>
      <c r="BD352" s="158"/>
      <c r="BE352" s="158"/>
      <c r="BF352" s="158"/>
      <c r="BG352" s="158"/>
      <c r="BH352" s="158"/>
      <c r="BI352" s="158"/>
      <c r="BJ352" s="158"/>
      <c r="BK352" s="158"/>
      <c r="BL352" s="158"/>
      <c r="BM352" s="158"/>
      <c r="BN352" s="158"/>
      <c r="BO352" s="158"/>
      <c r="BP352" s="158"/>
      <c r="BQ352" s="158"/>
      <c r="BR352" s="158"/>
      <c r="BS352" s="158"/>
      <c r="BT352" s="158"/>
      <c r="BU352" s="158"/>
    </row>
    <row r="353" spans="1:73" s="8" customFormat="1" ht="11.25" hidden="1" customHeight="1">
      <c r="A353" s="166" t="s">
        <v>309</v>
      </c>
      <c r="B353" s="124"/>
      <c r="C353" s="100"/>
      <c r="D353" s="101"/>
      <c r="E353" s="102"/>
      <c r="F353" s="103"/>
      <c r="G353" s="101"/>
      <c r="H353" s="102"/>
      <c r="I353" s="104"/>
      <c r="J353" s="101"/>
      <c r="K353" s="100"/>
      <c r="L353" s="77">
        <f t="shared" si="156"/>
        <v>0</v>
      </c>
      <c r="M353" s="77">
        <f t="shared" si="157"/>
        <v>0</v>
      </c>
      <c r="N353" s="77">
        <f t="shared" si="158"/>
        <v>0</v>
      </c>
      <c r="O353" s="77">
        <f t="shared" si="159"/>
        <v>0</v>
      </c>
      <c r="P353" s="97"/>
      <c r="Q353" s="97"/>
      <c r="R353" s="23"/>
      <c r="S353" s="23"/>
      <c r="T353" s="23"/>
      <c r="U353" s="23"/>
      <c r="V353" s="23"/>
      <c r="W353" s="23"/>
      <c r="X353" s="23"/>
      <c r="Y353" s="23"/>
      <c r="Z353" s="23"/>
      <c r="AA353" s="233"/>
      <c r="AB353" s="233"/>
      <c r="AC353" s="233"/>
      <c r="AD353" s="97"/>
      <c r="AE353" s="78">
        <f t="shared" si="160"/>
        <v>0</v>
      </c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8"/>
      <c r="BC353" s="158"/>
      <c r="BD353" s="158"/>
      <c r="BE353" s="158"/>
      <c r="BF353" s="158"/>
      <c r="BG353" s="158"/>
      <c r="BH353" s="158"/>
      <c r="BI353" s="158"/>
      <c r="BJ353" s="158"/>
      <c r="BK353" s="158"/>
      <c r="BL353" s="158"/>
      <c r="BM353" s="158"/>
      <c r="BN353" s="158"/>
      <c r="BO353" s="158"/>
      <c r="BP353" s="158"/>
      <c r="BQ353" s="158"/>
      <c r="BR353" s="158"/>
      <c r="BS353" s="158"/>
      <c r="BT353" s="158"/>
      <c r="BU353" s="158"/>
    </row>
    <row r="354" spans="1:73" s="8" customFormat="1" ht="11.25" hidden="1" customHeight="1">
      <c r="A354" s="166" t="s">
        <v>310</v>
      </c>
      <c r="B354" s="124"/>
      <c r="C354" s="100"/>
      <c r="D354" s="101"/>
      <c r="E354" s="102"/>
      <c r="F354" s="103"/>
      <c r="G354" s="101"/>
      <c r="H354" s="102"/>
      <c r="I354" s="104"/>
      <c r="J354" s="101"/>
      <c r="K354" s="100"/>
      <c r="L354" s="77">
        <f t="shared" si="156"/>
        <v>0</v>
      </c>
      <c r="M354" s="77">
        <f t="shared" si="157"/>
        <v>0</v>
      </c>
      <c r="N354" s="77">
        <f t="shared" si="158"/>
        <v>0</v>
      </c>
      <c r="O354" s="77">
        <f t="shared" si="159"/>
        <v>0</v>
      </c>
      <c r="P354" s="97"/>
      <c r="Q354" s="97"/>
      <c r="R354" s="23"/>
      <c r="S354" s="23"/>
      <c r="T354" s="23"/>
      <c r="U354" s="23"/>
      <c r="V354" s="23"/>
      <c r="W354" s="23"/>
      <c r="X354" s="23"/>
      <c r="Y354" s="23"/>
      <c r="Z354" s="23"/>
      <c r="AA354" s="233"/>
      <c r="AB354" s="233"/>
      <c r="AC354" s="233"/>
      <c r="AD354" s="97"/>
      <c r="AE354" s="78">
        <f t="shared" si="160"/>
        <v>0</v>
      </c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8"/>
      <c r="BC354" s="158"/>
      <c r="BD354" s="158"/>
      <c r="BE354" s="158"/>
      <c r="BF354" s="158"/>
      <c r="BG354" s="158"/>
      <c r="BH354" s="158"/>
      <c r="BI354" s="158"/>
      <c r="BJ354" s="158"/>
      <c r="BK354" s="158"/>
      <c r="BL354" s="158"/>
      <c r="BM354" s="158"/>
      <c r="BN354" s="158"/>
      <c r="BO354" s="158"/>
      <c r="BP354" s="158"/>
      <c r="BQ354" s="158"/>
      <c r="BR354" s="158"/>
      <c r="BS354" s="158"/>
      <c r="BT354" s="158"/>
      <c r="BU354" s="158"/>
    </row>
    <row r="355" spans="1:73" s="8" customFormat="1" ht="11.25" hidden="1" customHeight="1">
      <c r="A355" s="166" t="s">
        <v>311</v>
      </c>
      <c r="B355" s="124"/>
      <c r="C355" s="100"/>
      <c r="D355" s="101"/>
      <c r="E355" s="102"/>
      <c r="F355" s="103"/>
      <c r="G355" s="101"/>
      <c r="H355" s="102"/>
      <c r="I355" s="104"/>
      <c r="J355" s="101"/>
      <c r="K355" s="100"/>
      <c r="L355" s="77">
        <f t="shared" si="156"/>
        <v>0</v>
      </c>
      <c r="M355" s="77">
        <f t="shared" si="157"/>
        <v>0</v>
      </c>
      <c r="N355" s="77">
        <f t="shared" si="158"/>
        <v>0</v>
      </c>
      <c r="O355" s="77">
        <f t="shared" si="159"/>
        <v>0</v>
      </c>
      <c r="P355" s="97"/>
      <c r="Q355" s="97"/>
      <c r="R355" s="23"/>
      <c r="S355" s="23"/>
      <c r="T355" s="23"/>
      <c r="U355" s="23"/>
      <c r="V355" s="23"/>
      <c r="W355" s="23"/>
      <c r="X355" s="23"/>
      <c r="Y355" s="23"/>
      <c r="Z355" s="23"/>
      <c r="AA355" s="233"/>
      <c r="AB355" s="233"/>
      <c r="AC355" s="233"/>
      <c r="AD355" s="97"/>
      <c r="AE355" s="78">
        <f t="shared" si="160"/>
        <v>0</v>
      </c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8"/>
      <c r="BC355" s="158"/>
      <c r="BD355" s="158"/>
      <c r="BE355" s="158"/>
      <c r="BF355" s="158"/>
      <c r="BG355" s="158"/>
      <c r="BH355" s="158"/>
      <c r="BI355" s="158"/>
      <c r="BJ355" s="158"/>
      <c r="BK355" s="158"/>
      <c r="BL355" s="158"/>
      <c r="BM355" s="158"/>
      <c r="BN355" s="158"/>
      <c r="BO355" s="158"/>
      <c r="BP355" s="158"/>
      <c r="BQ355" s="158"/>
      <c r="BR355" s="158"/>
      <c r="BS355" s="158"/>
      <c r="BT355" s="158"/>
      <c r="BU355" s="158"/>
    </row>
    <row r="356" spans="1:73" s="8" customFormat="1" ht="11.25" hidden="1" customHeight="1">
      <c r="A356" s="166" t="s">
        <v>312</v>
      </c>
      <c r="B356" s="124"/>
      <c r="C356" s="100"/>
      <c r="D356" s="101"/>
      <c r="E356" s="102"/>
      <c r="F356" s="103"/>
      <c r="G356" s="101"/>
      <c r="H356" s="102"/>
      <c r="I356" s="104"/>
      <c r="J356" s="101"/>
      <c r="K356" s="100"/>
      <c r="L356" s="77">
        <f t="shared" si="156"/>
        <v>0</v>
      </c>
      <c r="M356" s="77">
        <f t="shared" si="157"/>
        <v>0</v>
      </c>
      <c r="N356" s="77">
        <f t="shared" si="158"/>
        <v>0</v>
      </c>
      <c r="O356" s="77">
        <f t="shared" si="159"/>
        <v>0</v>
      </c>
      <c r="P356" s="97"/>
      <c r="Q356" s="97"/>
      <c r="R356" s="23"/>
      <c r="S356" s="23"/>
      <c r="T356" s="23"/>
      <c r="U356" s="23"/>
      <c r="V356" s="23"/>
      <c r="W356" s="23"/>
      <c r="X356" s="23"/>
      <c r="Y356" s="23"/>
      <c r="Z356" s="23"/>
      <c r="AA356" s="233"/>
      <c r="AB356" s="233"/>
      <c r="AC356" s="233"/>
      <c r="AD356" s="97"/>
      <c r="AE356" s="78">
        <f t="shared" si="160"/>
        <v>0</v>
      </c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8"/>
      <c r="BC356" s="158"/>
      <c r="BD356" s="158"/>
      <c r="BE356" s="158"/>
      <c r="BF356" s="158"/>
      <c r="BG356" s="158"/>
      <c r="BH356" s="158"/>
      <c r="BI356" s="158"/>
      <c r="BJ356" s="158"/>
      <c r="BK356" s="158"/>
      <c r="BL356" s="158"/>
      <c r="BM356" s="158"/>
      <c r="BN356" s="158"/>
      <c r="BO356" s="158"/>
      <c r="BP356" s="158"/>
      <c r="BQ356" s="158"/>
      <c r="BR356" s="158"/>
      <c r="BS356" s="158"/>
      <c r="BT356" s="158"/>
      <c r="BU356" s="158"/>
    </row>
    <row r="357" spans="1:73" s="8" customFormat="1" ht="11.25" hidden="1" customHeight="1">
      <c r="A357" s="165" t="s">
        <v>313</v>
      </c>
      <c r="B357" s="125"/>
      <c r="C357" s="25"/>
      <c r="D357" s="25"/>
      <c r="E357" s="26"/>
      <c r="F357" s="103"/>
      <c r="G357" s="101"/>
      <c r="H357" s="102"/>
      <c r="I357" s="103"/>
      <c r="J357" s="101"/>
      <c r="K357" s="101"/>
      <c r="L357" s="77">
        <f t="shared" si="156"/>
        <v>0</v>
      </c>
      <c r="M357" s="77"/>
      <c r="N357" s="77">
        <f t="shared" si="158"/>
        <v>0</v>
      </c>
      <c r="O357" s="77">
        <f t="shared" si="159"/>
        <v>0</v>
      </c>
      <c r="P357" s="23"/>
      <c r="Q357" s="244"/>
      <c r="R357" s="23"/>
      <c r="S357" s="23"/>
      <c r="T357" s="23"/>
      <c r="U357" s="23"/>
      <c r="V357" s="23"/>
      <c r="W357" s="23"/>
      <c r="X357" s="23"/>
      <c r="Y357" s="23"/>
      <c r="Z357" s="23"/>
      <c r="AA357" s="233"/>
      <c r="AB357" s="233"/>
      <c r="AC357" s="233"/>
      <c r="AD357" s="117"/>
      <c r="AE357" s="78">
        <f t="shared" si="160"/>
        <v>0</v>
      </c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8"/>
      <c r="BC357" s="158"/>
      <c r="BD357" s="158"/>
      <c r="BE357" s="158"/>
      <c r="BF357" s="158"/>
      <c r="BG357" s="158"/>
      <c r="BH357" s="158"/>
      <c r="BI357" s="158"/>
      <c r="BJ357" s="158"/>
      <c r="BK357" s="158"/>
      <c r="BL357" s="158"/>
      <c r="BM357" s="158"/>
      <c r="BN357" s="158"/>
      <c r="BO357" s="158"/>
      <c r="BP357" s="158"/>
      <c r="BQ357" s="158"/>
      <c r="BR357" s="158"/>
      <c r="BS357" s="158"/>
      <c r="BT357" s="158"/>
      <c r="BU357" s="158"/>
    </row>
    <row r="358" spans="1:73" s="8" customFormat="1" ht="11.25" hidden="1" customHeight="1">
      <c r="A358" s="185" t="s">
        <v>314</v>
      </c>
      <c r="B358" s="126"/>
      <c r="C358" s="101"/>
      <c r="D358" s="101"/>
      <c r="E358" s="102"/>
      <c r="F358" s="103"/>
      <c r="G358" s="101"/>
      <c r="H358" s="102"/>
      <c r="I358" s="103"/>
      <c r="J358" s="101"/>
      <c r="K358" s="101"/>
      <c r="L358" s="77">
        <f t="shared" si="156"/>
        <v>0</v>
      </c>
      <c r="M358" s="77"/>
      <c r="N358" s="77">
        <f t="shared" si="158"/>
        <v>0</v>
      </c>
      <c r="O358" s="77">
        <f t="shared" si="159"/>
        <v>0</v>
      </c>
      <c r="P358" s="23"/>
      <c r="Q358" s="244"/>
      <c r="R358" s="23"/>
      <c r="S358" s="23"/>
      <c r="T358" s="23"/>
      <c r="U358" s="23"/>
      <c r="V358" s="23"/>
      <c r="W358" s="23"/>
      <c r="X358" s="23"/>
      <c r="Y358" s="23"/>
      <c r="Z358" s="23"/>
      <c r="AA358" s="233"/>
      <c r="AB358" s="233"/>
      <c r="AC358" s="233"/>
      <c r="AD358" s="117"/>
      <c r="AE358" s="128">
        <f t="shared" si="160"/>
        <v>0</v>
      </c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8"/>
      <c r="BC358" s="158"/>
      <c r="BD358" s="158"/>
      <c r="BE358" s="158"/>
      <c r="BF358" s="158"/>
      <c r="BG358" s="158"/>
      <c r="BH358" s="158"/>
      <c r="BI358" s="158"/>
      <c r="BJ358" s="158"/>
      <c r="BK358" s="158"/>
      <c r="BL358" s="158"/>
      <c r="BM358" s="158"/>
      <c r="BN358" s="158"/>
      <c r="BO358" s="158"/>
      <c r="BP358" s="158"/>
      <c r="BQ358" s="158"/>
      <c r="BR358" s="158"/>
      <c r="BS358" s="158"/>
      <c r="BT358" s="158"/>
      <c r="BU358" s="158"/>
    </row>
    <row r="359" spans="1:73" s="8" customFormat="1" ht="14.25" customHeight="1">
      <c r="A359" s="185"/>
      <c r="B359" s="165" t="s">
        <v>464</v>
      </c>
      <c r="C359" s="101"/>
      <c r="D359" s="101"/>
      <c r="E359" s="102"/>
      <c r="F359" s="103"/>
      <c r="G359" s="101"/>
      <c r="H359" s="102"/>
      <c r="I359" s="103"/>
      <c r="J359" s="101">
        <v>8</v>
      </c>
      <c r="K359" s="101"/>
      <c r="L359" s="77"/>
      <c r="M359" s="77"/>
      <c r="N359" s="77"/>
      <c r="O359" s="77"/>
      <c r="P359" s="221"/>
      <c r="Q359" s="244"/>
      <c r="R359" s="221"/>
      <c r="S359" s="221"/>
      <c r="T359" s="221"/>
      <c r="U359" s="221"/>
      <c r="V359" s="221"/>
      <c r="W359" s="221"/>
      <c r="X359" s="221"/>
      <c r="Y359" s="221"/>
      <c r="Z359" s="221"/>
      <c r="AA359" s="233"/>
      <c r="AB359" s="233"/>
      <c r="AC359" s="233"/>
      <c r="AD359" s="117"/>
      <c r="AE359" s="128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8"/>
      <c r="BC359" s="158"/>
      <c r="BD359" s="158"/>
      <c r="BE359" s="158"/>
      <c r="BF359" s="158"/>
      <c r="BG359" s="158"/>
      <c r="BH359" s="158"/>
      <c r="BI359" s="158"/>
      <c r="BJ359" s="158"/>
      <c r="BK359" s="158"/>
      <c r="BL359" s="158"/>
      <c r="BM359" s="158"/>
      <c r="BN359" s="158"/>
      <c r="BO359" s="158"/>
      <c r="BP359" s="158"/>
      <c r="BQ359" s="158"/>
      <c r="BR359" s="158"/>
      <c r="BS359" s="158"/>
      <c r="BT359" s="158"/>
      <c r="BU359" s="158"/>
    </row>
    <row r="360" spans="1:73" s="13" customFormat="1" ht="18" customHeight="1">
      <c r="A360" s="165"/>
      <c r="B360" s="129" t="s">
        <v>49</v>
      </c>
      <c r="C360" s="410"/>
      <c r="D360" s="410"/>
      <c r="E360" s="411"/>
      <c r="F360" s="412"/>
      <c r="G360" s="410"/>
      <c r="H360" s="411"/>
      <c r="I360" s="412"/>
      <c r="J360" s="410"/>
      <c r="K360" s="410"/>
      <c r="L360" s="78">
        <f>L116+L90+L64</f>
        <v>5076</v>
      </c>
      <c r="M360" s="78">
        <f>M116+M90+M64</f>
        <v>1692</v>
      </c>
      <c r="N360" s="78">
        <f>N116+N90+N64</f>
        <v>3384</v>
      </c>
      <c r="O360" s="77">
        <f>SUM(O64,O90,O116)</f>
        <v>1596</v>
      </c>
      <c r="P360" s="77">
        <f>SUM(P64,P90,P116)</f>
        <v>1768</v>
      </c>
      <c r="Q360" s="77">
        <f>SUM(Q64,Q90,Q116)</f>
        <v>20</v>
      </c>
      <c r="R360" s="77">
        <f>R159+R117+R8+R64+R90</f>
        <v>612</v>
      </c>
      <c r="S360" s="77">
        <f>S159+S117+S8+S64+S90</f>
        <v>792</v>
      </c>
      <c r="T360" s="77">
        <f t="shared" ref="T360:Y360" si="161">SUM(T64,T90,T116,T363,T364)</f>
        <v>612</v>
      </c>
      <c r="U360" s="77">
        <f t="shared" si="161"/>
        <v>864</v>
      </c>
      <c r="V360" s="77">
        <f t="shared" si="161"/>
        <v>0</v>
      </c>
      <c r="W360" s="77">
        <f t="shared" si="161"/>
        <v>576</v>
      </c>
      <c r="X360" s="77">
        <f t="shared" si="161"/>
        <v>0</v>
      </c>
      <c r="Y360" s="77">
        <f t="shared" si="161"/>
        <v>792</v>
      </c>
      <c r="Z360" s="77">
        <f>Z159+Z117+Z8+Z64+Z90</f>
        <v>36</v>
      </c>
      <c r="AA360" s="77">
        <f>SUM(AA64,AA90,AA116,AA363,AA364)</f>
        <v>576</v>
      </c>
      <c r="AB360" s="130">
        <f>AB159+AB117+AB8+AB64+AB90</f>
        <v>0</v>
      </c>
      <c r="AC360" s="77">
        <f>SUM(AC64,AC90,AC116,AC363,AC364)</f>
        <v>468</v>
      </c>
      <c r="AD360" s="78">
        <v>3384</v>
      </c>
      <c r="AE360" s="78">
        <v>5076</v>
      </c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203"/>
      <c r="BC360" s="203"/>
      <c r="BD360" s="203"/>
      <c r="BE360" s="203"/>
      <c r="BF360" s="203"/>
      <c r="BG360" s="203"/>
      <c r="BH360" s="203"/>
      <c r="BI360" s="203"/>
      <c r="BJ360" s="203"/>
      <c r="BK360" s="203"/>
      <c r="BL360" s="203"/>
      <c r="BM360" s="203"/>
      <c r="BN360" s="203"/>
      <c r="BO360" s="203"/>
      <c r="BP360" s="203"/>
      <c r="BQ360" s="203"/>
      <c r="BR360" s="203"/>
      <c r="BS360" s="203"/>
      <c r="BT360" s="203"/>
      <c r="BU360" s="203"/>
    </row>
    <row r="361" spans="1:73" s="14" customFormat="1" ht="16.5">
      <c r="A361" s="186" t="s">
        <v>461</v>
      </c>
      <c r="B361" s="106" t="s">
        <v>462</v>
      </c>
      <c r="C361" s="21"/>
      <c r="D361" s="21"/>
      <c r="E361" s="131"/>
      <c r="F361" s="132"/>
      <c r="G361" s="21"/>
      <c r="H361" s="131"/>
      <c r="I361" s="21"/>
      <c r="J361" s="21"/>
      <c r="K361" s="21"/>
      <c r="L361" s="257"/>
      <c r="M361" s="22"/>
      <c r="N361" s="22">
        <v>216</v>
      </c>
      <c r="O361" s="22"/>
      <c r="P361" s="22"/>
      <c r="Q361" s="22"/>
      <c r="R361" s="23"/>
      <c r="S361" s="23"/>
      <c r="T361" s="23"/>
      <c r="U361" s="23"/>
      <c r="V361" s="23"/>
      <c r="W361" s="23"/>
      <c r="X361" s="23"/>
      <c r="Y361" s="23"/>
      <c r="Z361" s="23"/>
      <c r="AA361" s="233"/>
      <c r="AB361" s="233"/>
      <c r="AC361" s="233"/>
      <c r="AD361" s="219" t="s">
        <v>325</v>
      </c>
      <c r="AE361" s="309" t="s">
        <v>324</v>
      </c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203"/>
      <c r="BC361" s="203"/>
      <c r="BD361" s="203"/>
      <c r="BE361" s="203"/>
      <c r="BF361" s="203"/>
      <c r="BG361" s="203"/>
      <c r="BH361" s="203"/>
      <c r="BI361" s="203"/>
      <c r="BJ361" s="203"/>
      <c r="BK361" s="203"/>
      <c r="BL361" s="203"/>
      <c r="BM361" s="203"/>
      <c r="BN361" s="203"/>
      <c r="BO361" s="203"/>
      <c r="BP361" s="203"/>
      <c r="BQ361" s="203"/>
      <c r="BR361" s="203"/>
      <c r="BS361" s="203"/>
      <c r="BT361" s="203"/>
      <c r="BU361" s="203"/>
    </row>
    <row r="362" spans="1:73" s="14" customFormat="1" ht="23.25" customHeight="1">
      <c r="A362" s="388" t="s">
        <v>68</v>
      </c>
      <c r="B362" s="388"/>
      <c r="C362" s="388"/>
      <c r="D362" s="388"/>
      <c r="E362" s="388"/>
      <c r="F362" s="388"/>
      <c r="G362" s="388"/>
      <c r="H362" s="388"/>
      <c r="I362" s="388"/>
      <c r="J362" s="388"/>
      <c r="K362" s="388"/>
      <c r="L362" s="388"/>
      <c r="M362" s="388"/>
      <c r="N362" s="389" t="s">
        <v>5</v>
      </c>
      <c r="O362" s="390" t="s">
        <v>50</v>
      </c>
      <c r="P362" s="390"/>
      <c r="Q362" s="245"/>
      <c r="R362" s="77">
        <v>12</v>
      </c>
      <c r="S362" s="77">
        <v>12</v>
      </c>
      <c r="T362" s="77">
        <v>8</v>
      </c>
      <c r="U362" s="77">
        <v>8</v>
      </c>
      <c r="V362" s="77">
        <f t="shared" ref="V362:AA362" si="162">COUNT(V65:V89,V91:V115,V133:V158,V161:V185,V190:V214,V190:V214,V219:V243,V248:V272)</f>
        <v>0</v>
      </c>
      <c r="W362" s="77">
        <f t="shared" si="162"/>
        <v>11</v>
      </c>
      <c r="X362" s="77">
        <f t="shared" si="162"/>
        <v>0</v>
      </c>
      <c r="Y362" s="77">
        <f t="shared" si="162"/>
        <v>12</v>
      </c>
      <c r="Z362" s="77">
        <f t="shared" si="162"/>
        <v>0</v>
      </c>
      <c r="AA362" s="77">
        <f t="shared" si="162"/>
        <v>7</v>
      </c>
      <c r="AB362" s="77">
        <f t="shared" ref="AB362:AC362" si="163">COUNT(AB65:AB89,AB91:AB115,AB133:AB158,AB161:AB185,AB190:AB214,AB190:AB214,AB219:AB243,AB248:AB272)</f>
        <v>0</v>
      </c>
      <c r="AC362" s="77">
        <f t="shared" si="163"/>
        <v>7</v>
      </c>
      <c r="AD362" s="117">
        <f>SUM(AD364,AD363)</f>
        <v>540</v>
      </c>
      <c r="AE362" s="235">
        <f>SUM(AE116,AE90,AE64)</f>
        <v>1008</v>
      </c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203"/>
      <c r="BC362" s="203"/>
      <c r="BD362" s="203"/>
      <c r="BE362" s="203"/>
      <c r="BF362" s="203"/>
      <c r="BG362" s="203"/>
      <c r="BH362" s="203"/>
      <c r="BI362" s="203"/>
      <c r="BJ362" s="203"/>
      <c r="BK362" s="203"/>
      <c r="BL362" s="203"/>
      <c r="BM362" s="203"/>
      <c r="BN362" s="203"/>
      <c r="BO362" s="203"/>
      <c r="BP362" s="203"/>
      <c r="BQ362" s="203"/>
      <c r="BR362" s="203"/>
      <c r="BS362" s="203"/>
      <c r="BT362" s="203"/>
      <c r="BU362" s="203"/>
    </row>
    <row r="363" spans="1:73" s="14" customFormat="1" ht="23.25" customHeight="1">
      <c r="A363" s="388"/>
      <c r="B363" s="388"/>
      <c r="C363" s="388"/>
      <c r="D363" s="388"/>
      <c r="E363" s="388"/>
      <c r="F363" s="388"/>
      <c r="G363" s="388"/>
      <c r="H363" s="388"/>
      <c r="I363" s="388"/>
      <c r="J363" s="388"/>
      <c r="K363" s="388"/>
      <c r="L363" s="388"/>
      <c r="M363" s="388"/>
      <c r="N363" s="389"/>
      <c r="O363" s="390" t="s">
        <v>51</v>
      </c>
      <c r="P363" s="390"/>
      <c r="Q363" s="245"/>
      <c r="R363" s="23">
        <f>R357+R329+R301+R273+R244+R215+R186</f>
        <v>0</v>
      </c>
      <c r="S363" s="23">
        <f>S357+S329+S301+S273+S244+S215+S186</f>
        <v>0</v>
      </c>
      <c r="T363" s="23">
        <f t="shared" ref="T363:AC363" si="164">SUM(T186,T215,T244,T273)</f>
        <v>68</v>
      </c>
      <c r="U363" s="256">
        <f t="shared" si="164"/>
        <v>72</v>
      </c>
      <c r="V363" s="256">
        <f t="shared" si="164"/>
        <v>0</v>
      </c>
      <c r="W363" s="256">
        <f t="shared" si="164"/>
        <v>0</v>
      </c>
      <c r="X363" s="256">
        <f t="shared" si="164"/>
        <v>0</v>
      </c>
      <c r="Y363" s="256">
        <f t="shared" si="164"/>
        <v>44</v>
      </c>
      <c r="Z363" s="256">
        <f t="shared" si="164"/>
        <v>0</v>
      </c>
      <c r="AA363" s="256">
        <f t="shared" si="164"/>
        <v>32</v>
      </c>
      <c r="AB363" s="256">
        <f t="shared" si="164"/>
        <v>0</v>
      </c>
      <c r="AC363" s="256">
        <f t="shared" si="164"/>
        <v>0</v>
      </c>
      <c r="AD363" s="117">
        <f>SUM(R363:AC363)</f>
        <v>216</v>
      </c>
      <c r="AE363" s="78">
        <f>AE365-AE362</f>
        <v>0</v>
      </c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203"/>
      <c r="BC363" s="203"/>
      <c r="BD363" s="203"/>
      <c r="BE363" s="203"/>
      <c r="BF363" s="203"/>
      <c r="BG363" s="203"/>
      <c r="BH363" s="203"/>
      <c r="BI363" s="203"/>
      <c r="BJ363" s="203"/>
      <c r="BK363" s="203"/>
      <c r="BL363" s="203"/>
      <c r="BM363" s="203"/>
      <c r="BN363" s="203"/>
      <c r="BO363" s="203"/>
      <c r="BP363" s="203"/>
      <c r="BQ363" s="203"/>
      <c r="BR363" s="203"/>
      <c r="BS363" s="203"/>
      <c r="BT363" s="203"/>
      <c r="BU363" s="203"/>
    </row>
    <row r="364" spans="1:73" s="14" customFormat="1" ht="23.25" customHeight="1">
      <c r="A364" s="388"/>
      <c r="B364" s="388"/>
      <c r="C364" s="388"/>
      <c r="D364" s="388"/>
      <c r="E364" s="388"/>
      <c r="F364" s="388"/>
      <c r="G364" s="388"/>
      <c r="H364" s="388"/>
      <c r="I364" s="388"/>
      <c r="J364" s="388"/>
      <c r="K364" s="388"/>
      <c r="L364" s="388"/>
      <c r="M364" s="388"/>
      <c r="N364" s="389"/>
      <c r="O364" s="380" t="s">
        <v>403</v>
      </c>
      <c r="P364" s="381"/>
      <c r="Q364" s="242"/>
      <c r="R364" s="23">
        <f>R358+R330+R302+R274+R245+R216+R187</f>
        <v>0</v>
      </c>
      <c r="S364" s="23">
        <f>S358+S330+S302+S274+S245+S216+S187</f>
        <v>0</v>
      </c>
      <c r="T364" s="23">
        <f t="shared" ref="T364:AC364" si="165">SUM(T187,T216,T245,T274)</f>
        <v>0</v>
      </c>
      <c r="U364" s="256">
        <f t="shared" si="165"/>
        <v>64</v>
      </c>
      <c r="V364" s="256">
        <f t="shared" si="165"/>
        <v>0</v>
      </c>
      <c r="W364" s="256">
        <f t="shared" si="165"/>
        <v>32</v>
      </c>
      <c r="X364" s="256">
        <f t="shared" si="165"/>
        <v>0</v>
      </c>
      <c r="Y364" s="256">
        <f t="shared" si="165"/>
        <v>44</v>
      </c>
      <c r="Z364" s="256">
        <f t="shared" si="165"/>
        <v>36</v>
      </c>
      <c r="AA364" s="256">
        <f t="shared" si="165"/>
        <v>32</v>
      </c>
      <c r="AB364" s="256">
        <f t="shared" si="165"/>
        <v>0</v>
      </c>
      <c r="AC364" s="256">
        <f t="shared" si="165"/>
        <v>116</v>
      </c>
      <c r="AD364" s="117">
        <f>SUM(R364:AC364)</f>
        <v>324</v>
      </c>
      <c r="AE364" s="117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203"/>
      <c r="BC364" s="203"/>
      <c r="BD364" s="203"/>
      <c r="BE364" s="203"/>
      <c r="BF364" s="203"/>
      <c r="BG364" s="203"/>
      <c r="BH364" s="203"/>
      <c r="BI364" s="203"/>
      <c r="BJ364" s="203"/>
      <c r="BK364" s="203"/>
      <c r="BL364" s="203"/>
      <c r="BM364" s="203"/>
      <c r="BN364" s="203"/>
      <c r="BO364" s="203"/>
      <c r="BP364" s="203"/>
      <c r="BQ364" s="203"/>
      <c r="BR364" s="203"/>
      <c r="BS364" s="203"/>
      <c r="BT364" s="203"/>
      <c r="BU364" s="203"/>
    </row>
    <row r="365" spans="1:73" s="14" customFormat="1" ht="15.75" customHeight="1">
      <c r="A365" s="388"/>
      <c r="B365" s="388"/>
      <c r="C365" s="388"/>
      <c r="D365" s="388"/>
      <c r="E365" s="388"/>
      <c r="F365" s="388"/>
      <c r="G365" s="388"/>
      <c r="H365" s="388"/>
      <c r="I365" s="388"/>
      <c r="J365" s="388"/>
      <c r="K365" s="388"/>
      <c r="L365" s="388"/>
      <c r="M365" s="388"/>
      <c r="N365" s="389"/>
      <c r="O365" s="390" t="s">
        <v>397</v>
      </c>
      <c r="P365" s="390"/>
      <c r="Q365" s="245"/>
      <c r="R365" s="23">
        <f>COUNTIF($I$10:$K$37,1)+COUNTIF($I$39:$K$63,1)+COUNTIF($I$65:$K$89,1)+COUNTIF($I$91:$K$115,1)+COUNTIF($I$133:$K$158,1)+COUNTIF($I$161:$K$188,1)+COUNTIF($I$190:$K$217,1)+COUNTIF($I$219:$K$246,1)+COUNTIF($I$248:$K$359,1)</f>
        <v>0</v>
      </c>
      <c r="S365" s="23">
        <f>COUNTIF($I$10:$K$37,2)+COUNTIF($I$39:$K$63,2)+COUNTIF($I$65:$K$89,2)+COUNTIF($I$91:$K$115,2)+COUNTIF($I$133:$K$157,2)+COUNTIF($I$161:$K$185,2)+COUNTIF($I$190:$K$214,2)+COUNTIF($I$219:$K$243,2)+COUNTIF($I$248:$K$272,2)+COUNTIF($I$276:$K$300,2)+COUNTIF($I$304:$K$328,2)+COUNTIF($I$332:$K$356,2)</f>
        <v>3</v>
      </c>
      <c r="T365" s="23">
        <f>COUNTIF($I$10:$K$37,3)+COUNTIF($I$39:$K$63,3)+COUNTIF($I$65:$K$89,3)+COUNTIF($I$91:$K$115,3)+COUNTIF($I$133:$K$157,3)+COUNTIF($I$161:$K$185,3)+COUNTIF($I$190:$K$214,3)+COUNTIF($I$219:$K$243,3)+COUNTIF($I$248:$K$272,3)+COUNTIF($I$276:$K$300,3)+COUNTIF($I$304:$K$328,3)+COUNTIF($I$332:$K$356,3)</f>
        <v>0</v>
      </c>
      <c r="U365" s="23">
        <f>COUNTIF($I$10:$K$37,4)+COUNTIF($I$39:$K$63,4)+COUNTIF($I$65:$K$89,4)+COUNTIF($I$91:$K$115,4)+COUNTIF($I$133:$K$158,4)+COUNTIF($I$161:$K$188,4)+COUNTIF($I$190:$K$217,4)+COUNTIF($I$219:$K$246,4)+COUNTIF($I$248:$K$359,4)</f>
        <v>1</v>
      </c>
      <c r="V365" s="221">
        <f>COUNTIF($I$10:$K$37,4)+COUNTIF($I$39:$K$63,4)+COUNTIF($I$65:$K$89,4)+COUNTIF($I$91:$K$115,4)+COUNTIF($I$133:$K$158,4)+COUNTIF($I$161:$K$188,4)+COUNTIF($I$190:$K$217,4)+COUNTIF($I$219:$K$246,4)+COUNTIF($I$248:$K$359,4)</f>
        <v>1</v>
      </c>
      <c r="W365" s="221">
        <f>COUNTIF($I$10:$K$37,5)+COUNTIF($I$39:$K$63,5)+COUNTIF($I$65:$K$89,5)+COUNTIF($I$91:$K$115,5)+COUNTIF($I$133:$K$158,5)+COUNTIF($I$161:$K$188,5)+COUNTIF($I$190:$K$217,5)+COUNTIF($I$219:$K$246,5)+COUNTIF($I$248:$K$359,5)</f>
        <v>1</v>
      </c>
      <c r="X365" s="221">
        <f>COUNTIF($I$10:$K$37,5)+COUNTIF($I$39:$K$63,5)+COUNTIF($I$65:$K$89,5)+COUNTIF($I$91:$K$115,5)+COUNTIF($I$133:$K$158,5)+COUNTIF($I$161:$K$188,5)+COUNTIF($I$190:$K$217,5)+COUNTIF($I$219:$K$246,5)+COUNTIF($I$248:$K$359,5)</f>
        <v>1</v>
      </c>
      <c r="Y365" s="221">
        <f>COUNTIF($I$10:$K$37,6)+COUNTIF($I$39:$K$63,6)+COUNTIF($I$65:$K$89,6)+COUNTIF($I$91:$K$115,6)+COUNTIF($I$133:$K$158,6)+COUNTIF($I$161:$K$188,6)+COUNTIF($I$190:$K$217,6)+COUNTIF($I$219:$K$246,6)+COUNTIF($I$248:$K$359,6)</f>
        <v>2</v>
      </c>
      <c r="Z365" s="221"/>
      <c r="AA365" s="233">
        <f>COUNTIF($I$10:$K$37,7)+COUNTIF($I$39:$K$63,7)+COUNTIF($I$65:$K$89,7)+COUNTIF($I$91:$K$115,7)+COUNTIF($I$133:$K$158,7)+COUNTIF($I$161:$K$188,7)+COUNTIF($I$190:$K$217,7)+COUNTIF($I$219:$K$246,7)+COUNTIF($I$248:$K$359,7)</f>
        <v>2</v>
      </c>
      <c r="AB365" s="233">
        <f>COUNTIF($I$10:$K$37,7)+COUNTIF($I$39:$K$63,7)+COUNTIF($I$65:$K$89,7)+COUNTIF($I$91:$K$115,7)+COUNTIF($I$133:$K$158,7)+COUNTIF($I$161:$K$188,7)+COUNTIF($I$190:$K$217,7)+COUNTIF($I$219:$K$246,7)+COUNTIF($I$248:$K$359,7)</f>
        <v>2</v>
      </c>
      <c r="AC365" s="233">
        <f>COUNTIF($I$10:$K$37,8)+COUNTIF($I$39:$K$63,8)+COUNTIF($I$65:$K$89,8)+COUNTIF($I$91:$K$115,8)+COUNTIF($I$133:$K$158,8)+COUNTIF($I$161:$K$188,8)+COUNTIF($I$190:$K$217,8)+COUNTIF($I$219:$K$246,8)+COUNTIF($I$248:$K$359,8)</f>
        <v>2</v>
      </c>
      <c r="AD365" s="117"/>
      <c r="AE365" s="117">
        <v>1008</v>
      </c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203"/>
      <c r="BC365" s="203"/>
      <c r="BD365" s="203"/>
      <c r="BE365" s="203"/>
      <c r="BF365" s="203"/>
      <c r="BG365" s="203"/>
      <c r="BH365" s="203"/>
      <c r="BI365" s="203"/>
      <c r="BJ365" s="203"/>
      <c r="BK365" s="203"/>
      <c r="BL365" s="203"/>
      <c r="BM365" s="203"/>
      <c r="BN365" s="203"/>
      <c r="BO365" s="203"/>
      <c r="BP365" s="203"/>
      <c r="BQ365" s="203"/>
      <c r="BR365" s="203"/>
      <c r="BS365" s="203"/>
      <c r="BT365" s="203"/>
      <c r="BU365" s="203"/>
    </row>
    <row r="366" spans="1:73" s="14" customFormat="1" ht="38.25" customHeight="1">
      <c r="A366" s="388"/>
      <c r="B366" s="388"/>
      <c r="C366" s="388"/>
      <c r="D366" s="388"/>
      <c r="E366" s="388"/>
      <c r="F366" s="388"/>
      <c r="G366" s="388"/>
      <c r="H366" s="388"/>
      <c r="I366" s="388"/>
      <c r="J366" s="388"/>
      <c r="K366" s="388"/>
      <c r="L366" s="388"/>
      <c r="M366" s="388"/>
      <c r="N366" s="389"/>
      <c r="O366" s="390" t="s">
        <v>401</v>
      </c>
      <c r="P366" s="390"/>
      <c r="Q366" s="245"/>
      <c r="R366" s="23">
        <f>COUNTIF($F$10:$H$37,1)+COUNTIF($F$39:$H$63,1)+COUNTIF($F$65:$H$89,1)+COUNTIF($F$91:$H$115,1)+COUNTIF($F$133:$H$157,1)+COUNTIF($F$161:$H$185,1)+COUNTIF($F$190:$H$214,1)+COUNTIF($F$219:$H$243,1)+COUNTIF($F$248:$H$272,1)+COUNTIF($F$276:$H$300,1)+COUNTIF($F$304:$H$328,1)+COUNTIF($F$332:$H$356,1)</f>
        <v>0</v>
      </c>
      <c r="S366" s="221">
        <f>COUNTIF($F$10:$H$37,2)+COUNTIF($F$39:$H$48,2)+COUNTIF($F$65:$H$89,2)+COUNTIF($F$91:$H$115,2)+COUNTIF($F$133:$H$157,2)+COUNTIF($F$161:$H$185,2)+COUNTIF($F$190:$H$214,2)+COUNTIF($F$219:$H$243,2)+COUNTIF($F$248:$H$272,2)+COUNTIF($F$276:$H$300,2)+COUNTIF($F$304:$H$328,2)+COUNTIF($F$332:$H$356,2)</f>
        <v>8</v>
      </c>
      <c r="T366" s="221">
        <f>COUNTIF($F$10:$H$37,3)+COUNTIF($F$39:$H$63,3)+COUNTIF($F$65:$H$89,3)+COUNTIF($F$91:$H$115,3)+COUNTIF($F$133:$H$157,3)+COUNTIF($F$161:$H$187,3)+COUNTIF($F$190:$H$216,3)+COUNTIF($F$219:$H$245,3)+COUNTIF($F$248:$H$274,3)+COUNTIF($F$276:$H$300,3)+COUNTIF($F$304:$H$328,3)+COUNTIF($F$332:$H$356,3)</f>
        <v>3</v>
      </c>
      <c r="U366" s="221">
        <f>COUNTIF($F$10:$H$37,4)+COUNTIF($F$39:$H$63,4)+COUNTIF($F$65:$H$89,4)+COUNTIF($F$91:$H$115,4)+COUNTIF($F$133:$H$157,4)+COUNTIF($F$161:$H$187,4)+COUNTIF($F$190:$H$216,4)+COUNTIF($F$219:$H$245,4)+COUNTIF($F$248:$H$274,4)+COUNTIF($F$276:$H$300,4)+COUNTIF($F$304:$H$328,4)+COUNTIF($F$332:$H$356,4)</f>
        <v>4</v>
      </c>
      <c r="V366" s="23"/>
      <c r="W366" s="23">
        <f>COUNTIF($F$10:$H$37,5)+COUNTIF($F$39:$H$63,5)+COUNTIF($F$65:$H$89,5)+COUNTIF($F$91:$H$115,5)+COUNTIF($F$133:$H$157,5)+COUNTIF($F$161:$H$187,5)+COUNTIF($F$190:$H$216,5)+COUNTIF($F$219:$H$245,5)+COUNTIF($F$248:$H$274,5)+COUNTIF($F$276:$H$300,5)+COUNTIF($F$304:$H$328,5)+COUNTIF($F$332:$H$356,5)</f>
        <v>1</v>
      </c>
      <c r="X366" s="221">
        <f>COUNTIF($F$10:$H$37,5)+COUNTIF($F$39:$H$63,5)+COUNTIF($F$65:$H$89,5)+COUNTIF($F$91:$H$115,5)+COUNTIF($F$133:$H$157,5)+COUNTIF($F$161:$H$185,5)+COUNTIF($F$190:$H$214,5)+COUNTIF($F$219:$H$243,5)+COUNTIF($F$248:$H$272,5)+COUNTIF($F$276:$H$300,5)+COUNTIF($F$304:$H$328,5)+COUNTIF($F$332:$H$356,5)</f>
        <v>1</v>
      </c>
      <c r="Y366" s="221">
        <f>COUNTIF($F$10:$H$37,6)+COUNTIF($F$39:$H$63,6)+COUNTIF($F$65:$H$89,6)+COUNTIF($F$91:$H$115,6)+COUNTIF($F$133:$H$157,6)+COUNTIF($F$161:$H$187,6)+COUNTIF($F$190:$H$216,6)+COUNTIF($F$219:$H$245,6)+COUNTIF($F$248:$H$274,6)+COUNTIF($F$276:$H$300,6)+COUNTIF($F$304:$H$328,6)+COUNTIF($F$332:$H$356,6)</f>
        <v>8</v>
      </c>
      <c r="Z366" s="221"/>
      <c r="AA366" s="221">
        <f>COUNTIF($F$10:$H$37,7)+COUNTIF($F$39:$H$63,7)+COUNTIF($F$65:$H$89,7)+COUNTIF($F$91:$H$115,7)+COUNTIF($F$133:$H$157,7)+COUNTIF($F$161:$H$187,7)+COUNTIF($F$190:$H$216,7)+COUNTIF($F$219:$H$245,7)+COUNTIF($F$248:$H$274,7)+COUNTIF($F$276:$H$300,7)+COUNTIF($F$304:$H$328,7)+COUNTIF($F$332:$H$356,7)</f>
        <v>1</v>
      </c>
      <c r="AB366" s="221">
        <f>COUNTIF($F$10:$H$37,7)+COUNTIF($F$39:$H$63,7)+COUNTIF($F$65:$H$89,7)+COUNTIF($F$91:$H$115,7)+COUNTIF($F$133:$H$157,7)+COUNTIF($F$161:$H$185,7)+COUNTIF($F$190:$H$214,7)+COUNTIF($F$219:$H$243,7)+COUNTIF($F$248:$H$272,7)+COUNTIF($F$276:$H$300,7)+COUNTIF($F$304:$H$328,7)+COUNTIF($F$332:$H$356,7)</f>
        <v>1</v>
      </c>
      <c r="AC366" s="221">
        <f>COUNTIF($F$10:$H$37,8)+COUNTIF($F$39:$H$63,8)+COUNTIF($F$65:$H$89,8)+COUNTIF($F$91:$H$115,8)+COUNTIF($F$133:$H$157,8)+COUNTIF($F$161:$H$187,8)+COUNTIF($F$190:$H$216,8)+COUNTIF($F$219:$H$245,8)+COUNTIF($F$248:$H$274,8)+COUNTIF($F$276:$H$300,8)+COUNTIF($F$304:$H$328,8)+COUNTIF($F$332:$H$356,8)</f>
        <v>8</v>
      </c>
      <c r="AD366" s="117"/>
      <c r="AE366" s="117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203"/>
      <c r="BC366" s="203"/>
      <c r="BD366" s="203"/>
      <c r="BE366" s="203"/>
      <c r="BF366" s="203"/>
      <c r="BG366" s="203"/>
      <c r="BH366" s="203"/>
      <c r="BI366" s="203"/>
      <c r="BJ366" s="203"/>
      <c r="BK366" s="203"/>
      <c r="BL366" s="203"/>
      <c r="BM366" s="203"/>
      <c r="BN366" s="203"/>
      <c r="BO366" s="203"/>
      <c r="BP366" s="203"/>
      <c r="BQ366" s="203"/>
      <c r="BR366" s="203"/>
      <c r="BS366" s="203"/>
      <c r="BT366" s="203"/>
      <c r="BU366" s="203"/>
    </row>
    <row r="367" spans="1:73" s="14" customFormat="1" ht="23.25" customHeight="1">
      <c r="A367" s="388"/>
      <c r="B367" s="388"/>
      <c r="C367" s="388"/>
      <c r="D367" s="388"/>
      <c r="E367" s="388"/>
      <c r="F367" s="388"/>
      <c r="G367" s="388"/>
      <c r="H367" s="388"/>
      <c r="I367" s="388"/>
      <c r="J367" s="388"/>
      <c r="K367" s="388"/>
      <c r="L367" s="388"/>
      <c r="M367" s="388"/>
      <c r="N367" s="389"/>
      <c r="O367" s="390" t="s">
        <v>402</v>
      </c>
      <c r="P367" s="390"/>
      <c r="Q367" s="245"/>
      <c r="R367" s="23">
        <f>COUNTIF($C$10:$E$37,1)+COUNTIF($C$39:$E$63,1)+COUNTIF($C$65:$E$89,1)+COUNTIF($C$91:$E$115,1)+COUNTIF($C$133:$E$157,1)+COUNTIF($C$161:$E$185,1)+COUNTIF($C$190:$E$214,1)+COUNTIF($C$219:$E$243,1)+COUNTIF($C$248:$E$272,1)+COUNTIF($C$276:$E$300,1)+COUNTIF($C$304:$E$328,1)+COUNTIF($C$332:$E$356,1)</f>
        <v>0</v>
      </c>
      <c r="S367" s="23">
        <f>COUNTIF($C$10:$E$37,2)+COUNTIF($C$39:$E$63,2)+COUNTIF($C$65:$E$89,2)+COUNTIF($C$91:$E$115,2)+COUNTIF($C$133:$E$157,2)+COUNTIF($C$161:$E$185,2)+COUNTIF($C$190:$E$214,2)+COUNTIF($C$219:$E$243,2)+COUNTIF($C$248:$E$272,2)+COUNTIF($C$276:$E$300,2)+COUNTIF($C$304:$E$328,2)+COUNTIF($C$332:$E$356,2)</f>
        <v>0</v>
      </c>
      <c r="T367" s="23">
        <f>COUNTIF($C$10:$E$37,3)+COUNTIF($C$39:$E$63,3)+COUNTIF($C$65:$E$89,3)+COUNTIF($C$91:$E$115,3)+COUNTIF($C$133:$E$157,3)+COUNTIF($C$161:$E$186,3)+COUNTIF($C$190:$E$214,3)+COUNTIF($C$219:$E$243,3)+COUNTIF($C$248:$E$272,3)+COUNTIF($C$276:$E$300,3)+COUNTIF($C$304:$E$328,3)+COUNTIF($C$332:$E$356,3)</f>
        <v>0</v>
      </c>
      <c r="U367" s="23">
        <f>COUNTIF($C$10:$E$37,4)+COUNTIF($C$39:$E$63,4)+COUNTIF($C$65:$E$89,4)+COUNTIF($C$91:$E$115,4)+COUNTIF($C$133:$E$157,4)+COUNTIF($C$161:$E$186,4)+COUNTIF($C$190:$E$215,4)+COUNTIF($C$219:$E$243,4)+COUNTIF($C$248:$E$272,4)+COUNTIF($C$276:$E$300,4)+COUNTIF($C$304:$E$328,4)+COUNTIF($C$332:$E$356,4)</f>
        <v>2</v>
      </c>
      <c r="V367" s="23"/>
      <c r="W367" s="23">
        <f>COUNTIF($C$10:$E$37,5)+COUNTIF($C$39:$E$63,5)+COUNTIF($C$65:$E$89,5)+COUNTIF($C$91:$E$115,5)+COUNTIF($C$133:$E$157,5)+COUNTIF($C$161:$E$185,5)+COUNTIF($C$190:$E$214,5)+COUNTIF($C$219:$E$243,5)+COUNTIF($C$248:$E$272,5)+COUNTIF($C$276:$E$300,5)+COUNTIF($C$304:$E$328,5)+COUNTIF($C$332:$E$356,5)</f>
        <v>0</v>
      </c>
      <c r="X367" s="23"/>
      <c r="Y367" s="23">
        <f>COUNTIF($C$10:$E$37,6)+COUNTIF($C$39:$E$63,6)+COUNTIF($C$65:$E$89,6)+COUNTIF($C$91:$E$115,6)+COUNTIF($C$133:$E$157,6)+COUNTIF($C$161:$E$187,6)+COUNTIF($C$190:$E$216,6)+COUNTIF($C$219:$E$245,6)+COUNTIF($C$248:$E$273,6)+COUNTIF($C$276:$E$300,6)+COUNTIF($C$304:$E$328,6)+COUNTIF($C$332:$E$356,6)</f>
        <v>1</v>
      </c>
      <c r="Z367" s="23"/>
      <c r="AA367" s="23">
        <f>COUNTIF($C$10:$E$37,7)+COUNTIF($C$39:$E$63,7)+COUNTIF($C$65:$E$89,7)+COUNTIF($C$91:$E$115,7)+COUNTIF($C$133:$E$157,7)+COUNTIF($C$161:$E$185,7)+COUNTIF($C$190:$E$214,7)+COUNTIF($C$219:$E$244,7)+COUNTIF($C$248:$E$272,7)+COUNTIF($C$276:$E$300,7)+COUNTIF($C$304:$E$328,7)+COUNTIF($C$332:$E$356,7)</f>
        <v>1</v>
      </c>
      <c r="AB367" s="23"/>
      <c r="AC367" s="23">
        <f>COUNTIF($C$10:$E$37,8)+COUNTIF($C$39:$E$63,8)+COUNTIF($C$65:$E$89,8)+COUNTIF($C$91:$E$115,8)+COUNTIF($C$133:$E$157,8)+COUNTIF($C$161:$E$185,8)+COUNTIF($C$190:$E$214,8)+COUNTIF($C$219:$E$243,8)+COUNTIF($C$248:$E$272,8)+COUNTIF($C$276:$E$300,8)+COUNTIF($C$304:$E$328,8)+COUNTIF($C$332:$E$356,8)</f>
        <v>0</v>
      </c>
      <c r="AD367" s="117"/>
      <c r="AE367" s="117">
        <v>540</v>
      </c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203"/>
      <c r="BC367" s="203"/>
      <c r="BD367" s="203"/>
      <c r="BE367" s="203"/>
      <c r="BF367" s="203"/>
      <c r="BG367" s="203"/>
      <c r="BH367" s="203"/>
      <c r="BI367" s="203"/>
      <c r="BJ367" s="203"/>
      <c r="BK367" s="203"/>
      <c r="BL367" s="203"/>
      <c r="BM367" s="203"/>
      <c r="BN367" s="203"/>
      <c r="BO367" s="203"/>
      <c r="BP367" s="203"/>
      <c r="BQ367" s="203"/>
      <c r="BR367" s="203"/>
      <c r="BS367" s="203"/>
      <c r="BT367" s="203"/>
      <c r="BU367" s="203"/>
    </row>
    <row r="368" spans="1:73" s="15" customFormat="1" ht="30.75" customHeight="1">
      <c r="A368" s="187"/>
      <c r="B368" s="133" t="s">
        <v>53</v>
      </c>
      <c r="C368" s="353"/>
      <c r="D368" s="354"/>
      <c r="E368" s="355"/>
      <c r="F368" s="353"/>
      <c r="G368" s="354"/>
      <c r="H368" s="355"/>
      <c r="I368" s="353"/>
      <c r="J368" s="354"/>
      <c r="K368" s="355"/>
      <c r="L368" s="70"/>
      <c r="M368" s="70"/>
      <c r="N368" s="70"/>
      <c r="O368" s="70"/>
      <c r="P368" s="70"/>
      <c r="Q368" s="70"/>
      <c r="R368" s="282">
        <f t="shared" ref="R368:Y368" si="166">R360/R5</f>
        <v>36</v>
      </c>
      <c r="S368" s="282">
        <f t="shared" si="166"/>
        <v>36</v>
      </c>
      <c r="T368" s="282">
        <f t="shared" si="166"/>
        <v>36</v>
      </c>
      <c r="U368" s="282">
        <f t="shared" si="166"/>
        <v>36</v>
      </c>
      <c r="V368" s="282" t="e">
        <f t="shared" si="166"/>
        <v>#DIV/0!</v>
      </c>
      <c r="W368" s="282">
        <f t="shared" si="166"/>
        <v>36</v>
      </c>
      <c r="X368" s="282" t="e">
        <f t="shared" si="166"/>
        <v>#DIV/0!</v>
      </c>
      <c r="Y368" s="282">
        <f t="shared" si="166"/>
        <v>36</v>
      </c>
      <c r="Z368" s="282">
        <f>SUM(Z363,Z364)</f>
        <v>36</v>
      </c>
      <c r="AA368" s="282">
        <f>AA360/AA5</f>
        <v>36</v>
      </c>
      <c r="AB368" s="282" t="e">
        <f>AB360/AB5</f>
        <v>#DIV/0!</v>
      </c>
      <c r="AC368" s="282">
        <f>AC360/AC5</f>
        <v>36</v>
      </c>
      <c r="AD368" s="134"/>
      <c r="AE368" s="135">
        <f>AD362-AE367</f>
        <v>0</v>
      </c>
      <c r="AF368" s="204"/>
      <c r="AG368" s="204"/>
      <c r="AH368" s="204"/>
      <c r="AI368" s="204"/>
      <c r="AJ368" s="204"/>
      <c r="AK368" s="204"/>
      <c r="AL368" s="204"/>
      <c r="AM368" s="204"/>
      <c r="AN368" s="204"/>
      <c r="AO368" s="204"/>
      <c r="AP368" s="204"/>
      <c r="AQ368" s="204"/>
      <c r="AR368" s="204"/>
      <c r="AS368" s="204"/>
      <c r="AT368" s="204"/>
      <c r="AU368" s="204"/>
      <c r="AV368" s="204"/>
      <c r="AW368" s="204"/>
      <c r="AX368" s="204"/>
      <c r="AY368" s="204"/>
      <c r="AZ368" s="204"/>
      <c r="BA368" s="204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05"/>
      <c r="BO368" s="205"/>
      <c r="BP368" s="205"/>
      <c r="BQ368" s="205"/>
      <c r="BR368" s="205"/>
      <c r="BS368" s="205"/>
      <c r="BT368" s="205"/>
      <c r="BU368" s="205"/>
    </row>
    <row r="369" spans="1:73" s="16" customFormat="1" ht="11.25" hidden="1">
      <c r="A369" s="188"/>
      <c r="B369" s="71" t="s">
        <v>69</v>
      </c>
      <c r="C369" s="80"/>
      <c r="D369" s="79"/>
      <c r="E369" s="136"/>
      <c r="F369" s="80"/>
      <c r="G369" s="79"/>
      <c r="H369" s="136"/>
      <c r="I369" s="80"/>
      <c r="J369" s="79"/>
      <c r="K369" s="136"/>
      <c r="L369" s="117">
        <f>R369+T369+W369+AA369</f>
        <v>0</v>
      </c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>
        <v>828</v>
      </c>
    </row>
    <row r="370" spans="1:73" s="16" customFormat="1" ht="24" customHeight="1">
      <c r="A370" s="188"/>
      <c r="B370" s="71" t="s">
        <v>315</v>
      </c>
      <c r="C370" s="76"/>
      <c r="D370" s="72"/>
      <c r="E370" s="137"/>
      <c r="F370" s="80"/>
      <c r="G370" s="79"/>
      <c r="H370" s="136"/>
      <c r="I370" s="80"/>
      <c r="J370" s="79"/>
      <c r="K370" s="136"/>
      <c r="L370" s="117">
        <f>SUM(R370,S370,T370,U370,W370,Y370,AA370,AC370)</f>
        <v>400</v>
      </c>
      <c r="M370" s="117"/>
      <c r="N370" s="117"/>
      <c r="O370" s="117"/>
      <c r="P370" s="117"/>
      <c r="Q370" s="117"/>
      <c r="R370" s="117">
        <v>50</v>
      </c>
      <c r="S370" s="117">
        <v>50</v>
      </c>
      <c r="T370" s="117">
        <v>50</v>
      </c>
      <c r="U370" s="117">
        <v>50</v>
      </c>
      <c r="V370" s="117"/>
      <c r="W370" s="117">
        <v>50</v>
      </c>
      <c r="X370" s="117"/>
      <c r="Y370" s="117">
        <v>50</v>
      </c>
      <c r="Z370" s="117"/>
      <c r="AA370" s="117">
        <v>50</v>
      </c>
      <c r="AB370" s="117"/>
      <c r="AC370" s="117">
        <v>50</v>
      </c>
      <c r="AD370" s="117"/>
      <c r="AE370" s="117"/>
    </row>
    <row r="371" spans="1:73" s="4" customFormat="1">
      <c r="A371" s="18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94"/>
      <c r="AE371" s="17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s="4" customFormat="1">
      <c r="A372" s="18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94"/>
      <c r="AE372" s="17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s="4" customFormat="1">
      <c r="A373" s="352"/>
      <c r="B373" s="352"/>
      <c r="C373" s="352"/>
      <c r="D373" s="352"/>
      <c r="E373" s="352"/>
      <c r="F373" s="352"/>
      <c r="G373" s="352"/>
      <c r="H373" s="352"/>
      <c r="I373" s="352"/>
      <c r="J373" s="352"/>
      <c r="K373" s="352"/>
      <c r="L373" s="352"/>
      <c r="M373" s="352"/>
      <c r="N373" s="35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s="4" customFormat="1">
      <c r="A374" s="352"/>
      <c r="B374" s="352"/>
      <c r="C374" s="352"/>
      <c r="D374" s="352"/>
      <c r="E374" s="352"/>
      <c r="F374" s="352"/>
      <c r="G374" s="352"/>
      <c r="H374" s="352"/>
      <c r="I374" s="352"/>
      <c r="J374" s="352"/>
      <c r="K374" s="352"/>
      <c r="L374" s="352"/>
      <c r="M374" s="352"/>
      <c r="N374" s="35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94"/>
      <c r="AE374" s="17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s="4" customFormat="1">
      <c r="A375" s="352"/>
      <c r="B375" s="352"/>
      <c r="C375" s="352"/>
      <c r="D375" s="352"/>
      <c r="E375" s="352"/>
      <c r="F375" s="352"/>
      <c r="G375" s="352"/>
      <c r="H375" s="352"/>
      <c r="I375" s="352"/>
      <c r="J375" s="352"/>
      <c r="K375" s="352"/>
      <c r="L375" s="352"/>
      <c r="M375" s="352"/>
      <c r="N375" s="35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94"/>
      <c r="AE375" s="17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s="4" customFormat="1" ht="42.75" customHeight="1">
      <c r="A376" s="352"/>
      <c r="B376" s="352"/>
      <c r="C376" s="352"/>
      <c r="D376" s="352"/>
      <c r="E376" s="352"/>
      <c r="F376" s="352"/>
      <c r="G376" s="352"/>
      <c r="H376" s="352"/>
      <c r="I376" s="352"/>
      <c r="J376" s="352"/>
      <c r="K376" s="352"/>
      <c r="L376" s="352"/>
      <c r="M376" s="352"/>
      <c r="N376" s="35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94"/>
      <c r="AE376" s="17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s="4" customFormat="1" ht="108" customHeight="1">
      <c r="A377" s="352"/>
      <c r="B377" s="352"/>
      <c r="C377" s="352"/>
      <c r="D377" s="352"/>
      <c r="E377" s="352"/>
      <c r="F377" s="352"/>
      <c r="G377" s="352"/>
      <c r="H377" s="352"/>
      <c r="I377" s="352"/>
      <c r="J377" s="352"/>
      <c r="K377" s="352"/>
      <c r="L377" s="352"/>
      <c r="M377" s="352"/>
      <c r="N377" s="35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29" t="s">
        <v>406</v>
      </c>
      <c r="AA377" s="229"/>
      <c r="AB377" s="229"/>
      <c r="AC377" s="229"/>
      <c r="AD377" s="230"/>
      <c r="AE377" s="23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s="4" customFormat="1">
      <c r="A378" s="18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94"/>
      <c r="AE378" s="17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s="4" customFormat="1">
      <c r="A379" s="18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94"/>
      <c r="AE379" s="17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s="4" customFormat="1">
      <c r="A380" s="18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94"/>
      <c r="AE380" s="17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s="4" customFormat="1">
      <c r="A381" s="18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94"/>
      <c r="AE381" s="17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s="4" customFormat="1">
      <c r="A382" s="18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94"/>
      <c r="AE382" s="17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s="4" customFormat="1">
      <c r="A383" s="18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94"/>
      <c r="AE383" s="17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s="4" customFormat="1">
      <c r="A384" s="18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94"/>
      <c r="AE384" s="17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s="4" customFormat="1">
      <c r="A385" s="18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94"/>
      <c r="AE385" s="17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s="4" customFormat="1">
      <c r="A386" s="18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94"/>
      <c r="AE386" s="17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s="4" customFormat="1">
      <c r="A387" s="18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94"/>
      <c r="AE387" s="17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s="4" customFormat="1">
      <c r="A388" s="18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94"/>
      <c r="AE388" s="17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s="4" customFormat="1">
      <c r="A389" s="18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94"/>
      <c r="AE389" s="17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s="4" customFormat="1">
      <c r="A390" s="18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94"/>
      <c r="AE390" s="17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s="4" customFormat="1">
      <c r="A391" s="18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94"/>
      <c r="AE391" s="17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s="4" customFormat="1">
      <c r="A392" s="18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94"/>
      <c r="AE392" s="17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s="4" customFormat="1">
      <c r="A393" s="18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94"/>
      <c r="AE393" s="17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s="4" customFormat="1">
      <c r="A394" s="18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94"/>
      <c r="AE394" s="17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s="4" customFormat="1">
      <c r="A395" s="18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94"/>
      <c r="AE395" s="17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s="4" customFormat="1">
      <c r="A396" s="18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94"/>
      <c r="AE396" s="17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s="4" customFormat="1">
      <c r="A397" s="18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94"/>
      <c r="AE397" s="17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s="4" customFormat="1">
      <c r="A398" s="18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94"/>
      <c r="AE398" s="17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s="4" customFormat="1">
      <c r="A399" s="18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94"/>
      <c r="AE399" s="17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s="4" customFormat="1">
      <c r="A400" s="18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94"/>
      <c r="AE400" s="17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s="4" customFormat="1">
      <c r="A401" s="18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94"/>
      <c r="AE401" s="17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s="4" customFormat="1">
      <c r="A402" s="18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94"/>
      <c r="AE402" s="17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s="4" customFormat="1">
      <c r="A403" s="18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94"/>
      <c r="AE403" s="17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s="4" customFormat="1">
      <c r="A404" s="18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94"/>
      <c r="AE404" s="17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s="4" customFormat="1">
      <c r="A405" s="18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94"/>
      <c r="AE405" s="17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s="4" customFormat="1">
      <c r="A406" s="18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94"/>
      <c r="AE406" s="17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s="4" customFormat="1">
      <c r="A407" s="18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94"/>
      <c r="AE407" s="17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s="4" customFormat="1">
      <c r="A408" s="18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94"/>
      <c r="AE408" s="17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s="4" customFormat="1">
      <c r="A409" s="18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94"/>
      <c r="AE409" s="17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s="4" customFormat="1">
      <c r="A410" s="18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94"/>
      <c r="AE410" s="17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s="4" customFormat="1">
      <c r="A411" s="18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94"/>
      <c r="AE411" s="17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s="4" customFormat="1">
      <c r="A412" s="18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94"/>
      <c r="AE412" s="17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s="4" customFormat="1">
      <c r="A413" s="18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94"/>
      <c r="AE413" s="17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s="4" customFormat="1">
      <c r="A414" s="18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94"/>
      <c r="AE414" s="17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s="4" customFormat="1">
      <c r="A415" s="18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94"/>
      <c r="AE415" s="17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s="4" customFormat="1">
      <c r="A416" s="18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94"/>
      <c r="AE416" s="17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s="4" customFormat="1">
      <c r="A417" s="18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94"/>
      <c r="AE417" s="17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s="4" customFormat="1">
      <c r="A418" s="18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94"/>
      <c r="AE418" s="17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s="4" customFormat="1">
      <c r="A419" s="18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94"/>
      <c r="AE419" s="17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s="4" customFormat="1">
      <c r="A420" s="18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94"/>
      <c r="AE420" s="17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s="4" customFormat="1">
      <c r="A421" s="18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94"/>
      <c r="AE421" s="17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s="4" customFormat="1">
      <c r="A422" s="18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94"/>
      <c r="AE422" s="17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s="4" customFormat="1">
      <c r="A423" s="18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94"/>
      <c r="AE423" s="17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s="4" customFormat="1">
      <c r="A424" s="18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94"/>
      <c r="AE424" s="17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s="4" customFormat="1">
      <c r="A425" s="18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94"/>
      <c r="AE425" s="17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s="4" customFormat="1">
      <c r="A426" s="18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94"/>
      <c r="AE426" s="17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s="4" customFormat="1">
      <c r="A427" s="18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94"/>
      <c r="AE427" s="17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s="4" customFormat="1">
      <c r="A428" s="18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94"/>
      <c r="AE428" s="17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s="4" customFormat="1">
      <c r="A429" s="18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94"/>
      <c r="AE429" s="17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s="4" customFormat="1">
      <c r="A430" s="18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94"/>
      <c r="AE430" s="17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s="4" customFormat="1">
      <c r="A431" s="18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94"/>
      <c r="AE431" s="17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s="4" customFormat="1">
      <c r="A432" s="18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94"/>
      <c r="AE432" s="17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s="4" customFormat="1">
      <c r="A433" s="18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94"/>
      <c r="AE433" s="17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s="4" customFormat="1">
      <c r="A434" s="18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94"/>
      <c r="AE434" s="17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s="4" customFormat="1">
      <c r="A435" s="18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94"/>
      <c r="AE435" s="17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s="4" customFormat="1">
      <c r="A436" s="18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94"/>
      <c r="AE436" s="17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s="4" customFormat="1">
      <c r="A437" s="18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94"/>
      <c r="AE437" s="17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s="4" customFormat="1">
      <c r="A438" s="18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94"/>
      <c r="AE438" s="17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s="4" customFormat="1">
      <c r="A439" s="18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94"/>
      <c r="AE439" s="17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s="4" customFormat="1">
      <c r="A440" s="18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94"/>
      <c r="AE440" s="17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s="4" customFormat="1">
      <c r="A441" s="18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94"/>
      <c r="AE441" s="17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s="4" customFormat="1">
      <c r="A442" s="18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94"/>
      <c r="AE442" s="17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s="4" customFormat="1">
      <c r="A443" s="18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94"/>
      <c r="AE443" s="17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s="4" customFormat="1">
      <c r="A444" s="18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94"/>
      <c r="AE444" s="17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s="4" customFormat="1">
      <c r="A445" s="18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94"/>
      <c r="AE445" s="17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s="4" customFormat="1">
      <c r="A446" s="18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94"/>
      <c r="AE446" s="17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s="4" customFormat="1">
      <c r="A447" s="18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94"/>
      <c r="AE447" s="17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s="4" customFormat="1">
      <c r="A448" s="18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94"/>
      <c r="AE448" s="17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s="4" customFormat="1">
      <c r="A449" s="18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94"/>
      <c r="AE449" s="17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s="4" customFormat="1">
      <c r="A450" s="18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94"/>
      <c r="AE450" s="17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s="4" customFormat="1">
      <c r="A451" s="18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94"/>
      <c r="AE451" s="17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s="4" customFormat="1">
      <c r="A452" s="18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94"/>
      <c r="AE452" s="17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s="4" customFormat="1">
      <c r="A453" s="18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94"/>
      <c r="AE453" s="17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s="4" customFormat="1">
      <c r="A454" s="18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94"/>
      <c r="AE454" s="17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s="4" customFormat="1">
      <c r="A455" s="18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94"/>
      <c r="AE455" s="17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s="4" customFormat="1">
      <c r="A456" s="18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94"/>
      <c r="AE456" s="17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s="4" customFormat="1">
      <c r="A457" s="18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94"/>
      <c r="AE457" s="17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s="4" customFormat="1">
      <c r="A458" s="18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94"/>
      <c r="AE458" s="17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s="4" customFormat="1">
      <c r="A459" s="18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94"/>
      <c r="AE459" s="17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s="4" customFormat="1">
      <c r="A460" s="18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94"/>
      <c r="AE460" s="17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s="4" customFormat="1">
      <c r="A461" s="18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94"/>
      <c r="AE461" s="17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s="4" customFormat="1">
      <c r="A462" s="18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94"/>
      <c r="AE462" s="17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s="4" customFormat="1">
      <c r="A463" s="18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94"/>
      <c r="AE463" s="17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s="4" customFormat="1">
      <c r="A464" s="18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94"/>
      <c r="AE464" s="17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s="4" customFormat="1">
      <c r="A465" s="18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94"/>
      <c r="AE465" s="17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s="4" customFormat="1">
      <c r="A466" s="18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94"/>
      <c r="AE466" s="17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s="4" customFormat="1">
      <c r="A467" s="18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94"/>
      <c r="AE467" s="17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s="4" customFormat="1">
      <c r="A468" s="18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94"/>
      <c r="AE468" s="17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s="4" customFormat="1">
      <c r="A469" s="18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94"/>
      <c r="AE469" s="17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s="4" customFormat="1">
      <c r="A470" s="18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94"/>
      <c r="AE470" s="17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s="4" customFormat="1">
      <c r="A471" s="18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94"/>
      <c r="AE471" s="17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s="4" customFormat="1">
      <c r="A472" s="18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94"/>
      <c r="AE472" s="17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s="4" customFormat="1">
      <c r="A473" s="18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94"/>
      <c r="AE473" s="17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s="4" customFormat="1">
      <c r="A474" s="18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94"/>
      <c r="AE474" s="17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s="4" customFormat="1">
      <c r="A475" s="18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94"/>
      <c r="AE475" s="17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s="4" customFormat="1">
      <c r="A476" s="18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94"/>
      <c r="AE476" s="17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s="4" customFormat="1">
      <c r="A477" s="190"/>
      <c r="AD477" s="5"/>
      <c r="AE477" s="17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s="4" customFormat="1">
      <c r="A478" s="190"/>
      <c r="AD478" s="5"/>
      <c r="AE478" s="17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s="4" customFormat="1">
      <c r="A479" s="190"/>
      <c r="AD479" s="5"/>
      <c r="AE479" s="17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s="4" customFormat="1">
      <c r="A480" s="190"/>
      <c r="AD480" s="5"/>
      <c r="AE480" s="17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s="4" customFormat="1">
      <c r="A481" s="190"/>
      <c r="AD481" s="5"/>
      <c r="AE481" s="17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s="4" customFormat="1">
      <c r="A482" s="190"/>
      <c r="AD482" s="5"/>
      <c r="AE482" s="17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s="4" customFormat="1">
      <c r="A483" s="190"/>
      <c r="AD483" s="5"/>
      <c r="AE483" s="17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s="4" customFormat="1">
      <c r="A484" s="190"/>
      <c r="AD484" s="5"/>
      <c r="AE484" s="17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s="4" customFormat="1">
      <c r="A485" s="190"/>
      <c r="AD485" s="5"/>
      <c r="AE485" s="17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s="4" customFormat="1">
      <c r="A486" s="190"/>
      <c r="AD486" s="5"/>
      <c r="AE486" s="17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s="4" customFormat="1">
      <c r="A487" s="190"/>
      <c r="AD487" s="5"/>
      <c r="AE487" s="17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s="4" customFormat="1">
      <c r="A488" s="190"/>
      <c r="AD488" s="5"/>
      <c r="AE488" s="17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s="4" customFormat="1">
      <c r="A489" s="190"/>
      <c r="AD489" s="5"/>
      <c r="AE489" s="17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s="4" customFormat="1">
      <c r="A490" s="190"/>
      <c r="AD490" s="5"/>
      <c r="AE490" s="17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s="4" customFormat="1">
      <c r="A491" s="190"/>
      <c r="AD491" s="5"/>
      <c r="AE491" s="17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s="4" customFormat="1">
      <c r="A492" s="190"/>
      <c r="AD492" s="5"/>
      <c r="AE492" s="17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s="4" customFormat="1">
      <c r="A493" s="190"/>
      <c r="AD493" s="5"/>
      <c r="AE493" s="17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s="4" customFormat="1">
      <c r="A494" s="190"/>
      <c r="AD494" s="5"/>
      <c r="AE494" s="17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s="4" customFormat="1">
      <c r="A495" s="190"/>
      <c r="AD495" s="5"/>
      <c r="AE495" s="17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s="4" customFormat="1">
      <c r="A496" s="190"/>
      <c r="AD496" s="5"/>
      <c r="AE496" s="17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s="4" customFormat="1">
      <c r="A497" s="190"/>
      <c r="AD497" s="5"/>
      <c r="AE497" s="17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s="4" customFormat="1">
      <c r="A498" s="190"/>
      <c r="AD498" s="5"/>
      <c r="AE498" s="17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s="4" customFormat="1">
      <c r="A499" s="190"/>
      <c r="AD499" s="5"/>
      <c r="AE499" s="17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s="4" customFormat="1">
      <c r="A500" s="190"/>
      <c r="AD500" s="5"/>
      <c r="AE500" s="17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s="4" customFormat="1">
      <c r="A501" s="190"/>
      <c r="AD501" s="5"/>
      <c r="AE501" s="17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s="4" customFormat="1">
      <c r="A502" s="190"/>
      <c r="AD502" s="5"/>
      <c r="AE502" s="17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s="4" customFormat="1">
      <c r="A503" s="190"/>
      <c r="AD503" s="5"/>
      <c r="AE503" s="17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s="4" customFormat="1">
      <c r="A504" s="190"/>
      <c r="AD504" s="5"/>
      <c r="AE504" s="17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s="4" customFormat="1">
      <c r="A505" s="190"/>
      <c r="AD505" s="5"/>
      <c r="AE505" s="17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s="4" customFormat="1">
      <c r="A506" s="190"/>
      <c r="AD506" s="5"/>
      <c r="AE506" s="17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s="4" customFormat="1">
      <c r="A507" s="190"/>
      <c r="AD507" s="5"/>
      <c r="AE507" s="17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s="4" customFormat="1">
      <c r="A508" s="190"/>
      <c r="AD508" s="5"/>
      <c r="AE508" s="17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s="4" customFormat="1">
      <c r="A509" s="190"/>
      <c r="AD509" s="5"/>
      <c r="AE509" s="17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s="4" customFormat="1">
      <c r="A510" s="190"/>
      <c r="AD510" s="5"/>
      <c r="AE510" s="17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s="4" customFormat="1">
      <c r="A511" s="190"/>
      <c r="AD511" s="5"/>
      <c r="AE511" s="17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s="4" customFormat="1">
      <c r="A512" s="190"/>
      <c r="AD512" s="5"/>
      <c r="AE512" s="17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s="4" customFormat="1">
      <c r="A513" s="190"/>
      <c r="AD513" s="5"/>
      <c r="AE513" s="17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s="4" customFormat="1">
      <c r="A514" s="190"/>
      <c r="AD514" s="5"/>
      <c r="AE514" s="17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s="4" customFormat="1">
      <c r="A515" s="190"/>
      <c r="AD515" s="5"/>
      <c r="AE515" s="17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s="4" customFormat="1">
      <c r="A516" s="190"/>
      <c r="AD516" s="5"/>
      <c r="AE516" s="17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s="4" customFormat="1">
      <c r="A517" s="190"/>
      <c r="AD517" s="5"/>
      <c r="AE517" s="17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s="4" customFormat="1">
      <c r="A518" s="190"/>
      <c r="AD518" s="5"/>
      <c r="AE518" s="17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s="4" customFormat="1">
      <c r="A519" s="190"/>
      <c r="AD519" s="5"/>
      <c r="AE519" s="17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s="4" customFormat="1">
      <c r="A520" s="190"/>
      <c r="AD520" s="5"/>
      <c r="AE520" s="17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s="4" customFormat="1">
      <c r="A521" s="190"/>
      <c r="AD521" s="5"/>
      <c r="AE521" s="17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s="4" customFormat="1">
      <c r="A522" s="190"/>
      <c r="AD522" s="5"/>
      <c r="AE522" s="17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s="4" customFormat="1">
      <c r="A523" s="190"/>
      <c r="AD523" s="5"/>
      <c r="AE523" s="17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s="4" customFormat="1">
      <c r="A524" s="190"/>
      <c r="AD524" s="5"/>
      <c r="AE524" s="17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s="4" customFormat="1">
      <c r="A525" s="190"/>
      <c r="AD525" s="5"/>
      <c r="AE525" s="17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s="4" customFormat="1">
      <c r="A526" s="190"/>
      <c r="AD526" s="5"/>
      <c r="AE526" s="17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s="4" customFormat="1">
      <c r="A527" s="190"/>
      <c r="AD527" s="5"/>
      <c r="AE527" s="17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s="4" customFormat="1">
      <c r="A528" s="190"/>
      <c r="AD528" s="5"/>
      <c r="AE528" s="17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s="4" customFormat="1">
      <c r="A529" s="190"/>
      <c r="AD529" s="5"/>
      <c r="AE529" s="17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s="4" customFormat="1">
      <c r="A530" s="190"/>
      <c r="AD530" s="5"/>
      <c r="AE530" s="17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s="4" customFormat="1">
      <c r="A531" s="190"/>
      <c r="AD531" s="5"/>
      <c r="AE531" s="17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s="4" customFormat="1">
      <c r="A532" s="190"/>
      <c r="AD532" s="5"/>
      <c r="AE532" s="17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s="4" customFormat="1">
      <c r="A533" s="190"/>
      <c r="AD533" s="5"/>
      <c r="AE533" s="17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s="4" customFormat="1">
      <c r="A534" s="190"/>
      <c r="AD534" s="5"/>
      <c r="AE534" s="17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s="4" customFormat="1">
      <c r="A535" s="190"/>
      <c r="AD535" s="5"/>
      <c r="AE535" s="17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s="4" customFormat="1">
      <c r="A536" s="190"/>
      <c r="AD536" s="5"/>
      <c r="AE536" s="17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s="4" customFormat="1">
      <c r="A537" s="190"/>
      <c r="AD537" s="5"/>
      <c r="AE537" s="17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s="4" customFormat="1">
      <c r="A538" s="190"/>
      <c r="AD538" s="5"/>
      <c r="AE538" s="17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s="4" customFormat="1">
      <c r="A539" s="190"/>
      <c r="AD539" s="5"/>
      <c r="AE539" s="17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s="4" customFormat="1">
      <c r="A540" s="190"/>
      <c r="AD540" s="5"/>
      <c r="AE540" s="17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s="4" customFormat="1">
      <c r="A541" s="190"/>
      <c r="AD541" s="5"/>
      <c r="AE541" s="17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s="4" customFormat="1">
      <c r="A542" s="190"/>
      <c r="AD542" s="5"/>
      <c r="AE542" s="17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s="4" customFormat="1">
      <c r="A543" s="190"/>
      <c r="AD543" s="5"/>
      <c r="AE543" s="17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s="4" customFormat="1">
      <c r="A544" s="190"/>
      <c r="AD544" s="5"/>
      <c r="AE544" s="17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s="4" customFormat="1">
      <c r="A545" s="190"/>
      <c r="AD545" s="5"/>
      <c r="AE545" s="17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s="4" customFormat="1">
      <c r="A546" s="190"/>
      <c r="AD546" s="5"/>
      <c r="AE546" s="17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s="4" customFormat="1">
      <c r="A547" s="190"/>
      <c r="AD547" s="5"/>
      <c r="AE547" s="17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s="4" customFormat="1">
      <c r="A548" s="190"/>
      <c r="AD548" s="5"/>
      <c r="AE548" s="17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s="4" customFormat="1">
      <c r="A549" s="190"/>
      <c r="AD549" s="5"/>
      <c r="AE549" s="17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s="4" customFormat="1">
      <c r="A550" s="190"/>
      <c r="AD550" s="5"/>
      <c r="AE550" s="17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s="4" customFormat="1">
      <c r="A551" s="190"/>
      <c r="AD551" s="5"/>
      <c r="AE551" s="17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</row>
    <row r="552" spans="1:73" s="4" customFormat="1">
      <c r="A552" s="190"/>
      <c r="AD552" s="5"/>
      <c r="AE552" s="17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</row>
    <row r="553" spans="1:73" s="4" customFormat="1">
      <c r="A553" s="190"/>
      <c r="AD553" s="5"/>
      <c r="AE553" s="17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</row>
    <row r="554" spans="1:73" s="4" customFormat="1">
      <c r="A554" s="190"/>
      <c r="AD554" s="5"/>
      <c r="AE554" s="17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</row>
    <row r="555" spans="1:73" s="4" customFormat="1">
      <c r="A555" s="190"/>
      <c r="AD555" s="5"/>
      <c r="AE555" s="17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s="4" customFormat="1">
      <c r="A556" s="190"/>
      <c r="AD556" s="5"/>
      <c r="AE556" s="17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s="4" customFormat="1">
      <c r="A557" s="190"/>
      <c r="AD557" s="5"/>
      <c r="AE557" s="17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</row>
    <row r="558" spans="1:73" s="4" customFormat="1">
      <c r="A558" s="190"/>
      <c r="AD558" s="5"/>
      <c r="AE558" s="17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</row>
    <row r="559" spans="1:73" s="4" customFormat="1">
      <c r="A559" s="190"/>
      <c r="AD559" s="5"/>
      <c r="AE559" s="17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</row>
    <row r="560" spans="1:73" s="4" customFormat="1">
      <c r="A560" s="190"/>
      <c r="AD560" s="5"/>
      <c r="AE560" s="17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</row>
    <row r="561" spans="1:73" s="4" customFormat="1">
      <c r="A561" s="190"/>
      <c r="AD561" s="5"/>
      <c r="AE561" s="17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</row>
    <row r="562" spans="1:73" s="4" customFormat="1">
      <c r="A562" s="190"/>
      <c r="AD562" s="5"/>
      <c r="AE562" s="17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</row>
    <row r="563" spans="1:73" s="4" customFormat="1">
      <c r="A563" s="190"/>
      <c r="AD563" s="5"/>
      <c r="AE563" s="17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</row>
    <row r="564" spans="1:73" s="4" customFormat="1">
      <c r="A564" s="190"/>
      <c r="AD564" s="5"/>
      <c r="AE564" s="17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</row>
    <row r="565" spans="1:73" s="4" customFormat="1">
      <c r="A565" s="190"/>
      <c r="AD565" s="5"/>
      <c r="AE565" s="17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</row>
    <row r="566" spans="1:73" s="4" customFormat="1">
      <c r="A566" s="190"/>
      <c r="AD566" s="5"/>
      <c r="AE566" s="17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</row>
    <row r="567" spans="1:73" s="4" customFormat="1">
      <c r="A567" s="190"/>
      <c r="AD567" s="5"/>
      <c r="AE567" s="17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</row>
    <row r="568" spans="1:73" s="4" customFormat="1">
      <c r="A568" s="190"/>
      <c r="AD568" s="5"/>
      <c r="AE568" s="17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</row>
    <row r="569" spans="1:73" s="4" customFormat="1">
      <c r="A569" s="190"/>
      <c r="AD569" s="5"/>
      <c r="AE569" s="17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</row>
    <row r="570" spans="1:73" s="4" customFormat="1">
      <c r="A570" s="190"/>
      <c r="AD570" s="5"/>
      <c r="AE570" s="17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</row>
    <row r="571" spans="1:73" s="4" customFormat="1">
      <c r="A571" s="190"/>
      <c r="AD571" s="5"/>
      <c r="AE571" s="17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</row>
    <row r="572" spans="1:73" s="4" customFormat="1">
      <c r="A572" s="190"/>
      <c r="AD572" s="5"/>
      <c r="AE572" s="17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</row>
    <row r="573" spans="1:73" s="4" customFormat="1">
      <c r="A573" s="190"/>
      <c r="AD573" s="5"/>
      <c r="AE573" s="17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</row>
    <row r="574" spans="1:73" s="4" customFormat="1">
      <c r="A574" s="190"/>
      <c r="AD574" s="5"/>
      <c r="AE574" s="17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</row>
    <row r="575" spans="1:73" s="4" customFormat="1">
      <c r="A575" s="190"/>
      <c r="AD575" s="5"/>
      <c r="AE575" s="17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</row>
    <row r="576" spans="1:73" s="4" customFormat="1">
      <c r="A576" s="190"/>
      <c r="AD576" s="5"/>
      <c r="AE576" s="17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</row>
    <row r="577" spans="1:73" s="4" customFormat="1">
      <c r="A577" s="190"/>
      <c r="AD577" s="5"/>
      <c r="AE577" s="17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</row>
    <row r="578" spans="1:73" s="4" customFormat="1">
      <c r="A578" s="190"/>
      <c r="AD578" s="5"/>
      <c r="AE578" s="17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</row>
    <row r="579" spans="1:73" s="4" customFormat="1">
      <c r="A579" s="190"/>
      <c r="AD579" s="5"/>
      <c r="AE579" s="17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</row>
    <row r="580" spans="1:73" s="4" customFormat="1">
      <c r="A580" s="190"/>
      <c r="AD580" s="5"/>
      <c r="AE580" s="17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</row>
    <row r="581" spans="1:73" s="4" customFormat="1">
      <c r="A581" s="190"/>
      <c r="AD581" s="5"/>
      <c r="AE581" s="17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</row>
    <row r="582" spans="1:73" s="4" customFormat="1">
      <c r="A582" s="190"/>
      <c r="AD582" s="5"/>
      <c r="AE582" s="17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</row>
    <row r="583" spans="1:73" s="4" customFormat="1">
      <c r="A583" s="190"/>
      <c r="AD583" s="5"/>
      <c r="AE583" s="17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</row>
    <row r="584" spans="1:73" s="4" customFormat="1">
      <c r="A584" s="190"/>
      <c r="AD584" s="5"/>
      <c r="AE584" s="17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</row>
    <row r="585" spans="1:73" s="4" customFormat="1">
      <c r="A585" s="190"/>
      <c r="AD585" s="5"/>
      <c r="AE585" s="17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</row>
    <row r="586" spans="1:73" s="4" customFormat="1">
      <c r="A586" s="190"/>
      <c r="AD586" s="5"/>
      <c r="AE586" s="17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</row>
    <row r="587" spans="1:73" s="4" customFormat="1">
      <c r="A587" s="190"/>
      <c r="AD587" s="5"/>
      <c r="AE587" s="17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</row>
    <row r="588" spans="1:73" s="4" customFormat="1">
      <c r="A588" s="190"/>
      <c r="AD588" s="5"/>
      <c r="AE588" s="17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</row>
    <row r="589" spans="1:73" s="4" customFormat="1">
      <c r="A589" s="190"/>
      <c r="AD589" s="5"/>
      <c r="AE589" s="17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</row>
    <row r="590" spans="1:73" s="4" customFormat="1">
      <c r="A590" s="190"/>
      <c r="AD590" s="5"/>
      <c r="AE590" s="17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</row>
    <row r="591" spans="1:73" s="4" customFormat="1">
      <c r="A591" s="190"/>
      <c r="AD591" s="5"/>
      <c r="AE591" s="17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</row>
    <row r="592" spans="1:73" s="4" customFormat="1">
      <c r="A592" s="190"/>
      <c r="AD592" s="5"/>
      <c r="AE592" s="17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</row>
    <row r="593" spans="1:73" s="4" customFormat="1">
      <c r="A593" s="190"/>
      <c r="AD593" s="5"/>
      <c r="AE593" s="17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</row>
    <row r="594" spans="1:73" s="4" customFormat="1">
      <c r="A594" s="190"/>
      <c r="AD594" s="5"/>
      <c r="AE594" s="17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</row>
    <row r="595" spans="1:73" s="4" customFormat="1">
      <c r="A595" s="190"/>
      <c r="AD595" s="5"/>
      <c r="AE595" s="17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</row>
    <row r="596" spans="1:73" s="4" customFormat="1">
      <c r="A596" s="190"/>
      <c r="AD596" s="5"/>
      <c r="AE596" s="17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</row>
    <row r="597" spans="1:73" s="4" customFormat="1">
      <c r="A597" s="190"/>
      <c r="AD597" s="195"/>
      <c r="AE597" s="17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</row>
    <row r="598" spans="1:73" s="4" customFormat="1">
      <c r="A598" s="190"/>
      <c r="AD598" s="195"/>
      <c r="AE598" s="17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</row>
    <row r="599" spans="1:73" s="4" customFormat="1">
      <c r="A599" s="190"/>
      <c r="AD599" s="195"/>
      <c r="AE599" s="17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</row>
    <row r="600" spans="1:73" s="4" customFormat="1">
      <c r="A600" s="190"/>
      <c r="AD600" s="195"/>
      <c r="AE600" s="17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</row>
    <row r="601" spans="1:73" s="4" customFormat="1">
      <c r="A601" s="190"/>
      <c r="AD601" s="195"/>
      <c r="AE601" s="17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</row>
    <row r="602" spans="1:73" s="4" customFormat="1">
      <c r="A602" s="190"/>
      <c r="AD602" s="195"/>
      <c r="AE602" s="17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</row>
    <row r="603" spans="1:73" s="4" customFormat="1">
      <c r="A603" s="190"/>
      <c r="AD603" s="195"/>
      <c r="AE603" s="17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</row>
    <row r="604" spans="1:73" s="4" customFormat="1">
      <c r="A604" s="190"/>
      <c r="AD604" s="195"/>
      <c r="AE604" s="17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</row>
    <row r="605" spans="1:73" s="4" customFormat="1">
      <c r="A605" s="190"/>
      <c r="AD605" s="195"/>
      <c r="AE605" s="17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</row>
    <row r="606" spans="1:73" s="1" customFormat="1">
      <c r="A606" s="189"/>
      <c r="AD606" s="195"/>
      <c r="AE606" s="17"/>
    </row>
    <row r="607" spans="1:73" s="1" customFormat="1">
      <c r="A607" s="189"/>
      <c r="AD607" s="195"/>
      <c r="AE607" s="17"/>
    </row>
    <row r="608" spans="1:73" s="1" customFormat="1">
      <c r="A608" s="189"/>
      <c r="AD608" s="195"/>
      <c r="AE608" s="17"/>
    </row>
    <row r="609" spans="1:31" s="1" customFormat="1">
      <c r="A609" s="189"/>
      <c r="AD609" s="195"/>
      <c r="AE609" s="17"/>
    </row>
    <row r="610" spans="1:31" s="1" customFormat="1">
      <c r="A610" s="189"/>
      <c r="AD610" s="195"/>
      <c r="AE610" s="17"/>
    </row>
    <row r="611" spans="1:31" s="1" customFormat="1">
      <c r="A611" s="189"/>
      <c r="AD611" s="195"/>
      <c r="AE611" s="17"/>
    </row>
    <row r="612" spans="1:31" s="1" customFormat="1">
      <c r="A612" s="189"/>
      <c r="AD612" s="195"/>
      <c r="AE612" s="17"/>
    </row>
    <row r="613" spans="1:31" s="1" customFormat="1">
      <c r="A613" s="189"/>
      <c r="AD613" s="195"/>
      <c r="AE613" s="17"/>
    </row>
    <row r="614" spans="1:31" s="1" customFormat="1">
      <c r="A614" s="189"/>
      <c r="AD614" s="195"/>
      <c r="AE614" s="17"/>
    </row>
    <row r="615" spans="1:31">
      <c r="AD615" s="196"/>
      <c r="AE615" s="18"/>
    </row>
  </sheetData>
  <mergeCells count="87">
    <mergeCell ref="C360:E360"/>
    <mergeCell ref="F360:H360"/>
    <mergeCell ref="I360:K360"/>
    <mergeCell ref="AD2:AD7"/>
    <mergeCell ref="AE2:AE7"/>
    <mergeCell ref="C90:E90"/>
    <mergeCell ref="F90:H90"/>
    <mergeCell ref="I90:K90"/>
    <mergeCell ref="R2:S3"/>
    <mergeCell ref="M3:M6"/>
    <mergeCell ref="O4:P5"/>
    <mergeCell ref="N3:P3"/>
    <mergeCell ref="N4:N6"/>
    <mergeCell ref="T2:V3"/>
    <mergeCell ref="W2:Z3"/>
    <mergeCell ref="AA2:AC3"/>
    <mergeCell ref="C38:E38"/>
    <mergeCell ref="F38:H38"/>
    <mergeCell ref="C158:E158"/>
    <mergeCell ref="F158:H158"/>
    <mergeCell ref="I158:K158"/>
    <mergeCell ref="C64:E64"/>
    <mergeCell ref="F64:H64"/>
    <mergeCell ref="I64:K64"/>
    <mergeCell ref="F117:H117"/>
    <mergeCell ref="I117:K117"/>
    <mergeCell ref="I38:K38"/>
    <mergeCell ref="C116:E116"/>
    <mergeCell ref="F116:H116"/>
    <mergeCell ref="I116:K116"/>
    <mergeCell ref="I159:K159"/>
    <mergeCell ref="I160:K160"/>
    <mergeCell ref="F160:H160"/>
    <mergeCell ref="F159:H159"/>
    <mergeCell ref="C159:E159"/>
    <mergeCell ref="C160:E160"/>
    <mergeCell ref="A1:A6"/>
    <mergeCell ref="B1:B6"/>
    <mergeCell ref="O364:P364"/>
    <mergeCell ref="C1:K2"/>
    <mergeCell ref="C117:E117"/>
    <mergeCell ref="F3:H6"/>
    <mergeCell ref="A362:M367"/>
    <mergeCell ref="N362:N367"/>
    <mergeCell ref="O362:P362"/>
    <mergeCell ref="O363:P363"/>
    <mergeCell ref="O366:P366"/>
    <mergeCell ref="C9:E9"/>
    <mergeCell ref="O367:P367"/>
    <mergeCell ref="O365:P365"/>
    <mergeCell ref="L1:P2"/>
    <mergeCell ref="L3:L6"/>
    <mergeCell ref="C7:E7"/>
    <mergeCell ref="F7:H7"/>
    <mergeCell ref="I7:K7"/>
    <mergeCell ref="C3:E6"/>
    <mergeCell ref="I3:K6"/>
    <mergeCell ref="C8:E8"/>
    <mergeCell ref="F8:H8"/>
    <mergeCell ref="I8:K8"/>
    <mergeCell ref="I9:K9"/>
    <mergeCell ref="F9:H9"/>
    <mergeCell ref="C275:E275"/>
    <mergeCell ref="F275:H275"/>
    <mergeCell ref="I275:K275"/>
    <mergeCell ref="C189:E189"/>
    <mergeCell ref="F189:H189"/>
    <mergeCell ref="I189:K189"/>
    <mergeCell ref="C218:E218"/>
    <mergeCell ref="F218:H218"/>
    <mergeCell ref="I218:K218"/>
    <mergeCell ref="AD10:AD11"/>
    <mergeCell ref="AE10:AE11"/>
    <mergeCell ref="A377:N377"/>
    <mergeCell ref="C368:E368"/>
    <mergeCell ref="F368:H368"/>
    <mergeCell ref="I368:K368"/>
    <mergeCell ref="A373:N376"/>
    <mergeCell ref="C303:E303"/>
    <mergeCell ref="F303:H303"/>
    <mergeCell ref="I303:K303"/>
    <mergeCell ref="C331:E331"/>
    <mergeCell ref="F331:H331"/>
    <mergeCell ref="I331:K331"/>
    <mergeCell ref="C247:E247"/>
    <mergeCell ref="F247:H247"/>
    <mergeCell ref="I247:K247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  <headerFooter alignWithMargins="0"/>
  <ignoredErrors>
    <ignoredError sqref="N10 N91" formulaRange="1"/>
    <ignoredError sqref="L64 N64:O64 L90 N90:O90 N190 L275 N275:O275 L331 N331:O332 L303:O303" formula="1"/>
    <ignoredError sqref="N3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 учебного процесса</vt:lpstr>
      <vt:lpstr>ПИ</vt:lpstr>
      <vt:lpstr>Лист3</vt:lpstr>
      <vt:lpstr>ПИ!Заголовки_для_печати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</cp:lastModifiedBy>
  <cp:lastPrinted>2016-05-17T11:24:53Z</cp:lastPrinted>
  <dcterms:created xsi:type="dcterms:W3CDTF">2010-12-02T15:47:34Z</dcterms:created>
  <dcterms:modified xsi:type="dcterms:W3CDTF">2022-09-03T19:14:01Z</dcterms:modified>
</cp:coreProperties>
</file>