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ДО" sheetId="2" r:id="rId2"/>
    <sheet name="Лист1" sheetId="3" r:id="rId3"/>
  </sheets>
  <definedNames>
    <definedName name="_xlnm.Print_Titles" localSheetId="1">'ДО'!$1:$7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  <author>1</author>
  </authors>
  <commentLis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
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O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5" authorId="2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Зам.поУЧ</author>
    <author>Зав практикой</author>
  </authors>
  <commentList>
    <comment ref="X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Z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Y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Z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взаимодействие с родителями и сотрудниками ДОУ</t>
        </r>
      </text>
    </comment>
    <comment ref="Y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X27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V242" authorId="1">
      <text>
        <r>
          <rPr>
            <sz val="9"/>
            <rFont val="Tahoma"/>
            <family val="2"/>
          </rPr>
          <t xml:space="preserve">практика показательных занятий
</t>
        </r>
      </text>
    </comment>
    <comment ref="S184" authorId="0">
      <text>
        <r>
          <rPr>
            <b/>
            <sz val="8"/>
            <rFont val="Tahoma"/>
            <family val="2"/>
          </rPr>
          <t xml:space="preserve">1: </t>
        </r>
        <r>
          <rPr>
            <sz val="8"/>
            <rFont val="Tahoma"/>
            <family val="2"/>
          </rPr>
          <t>Ознакомительная</t>
        </r>
        <r>
          <rPr>
            <b/>
            <sz val="8"/>
            <rFont val="Tahoma"/>
            <family val="2"/>
          </rPr>
          <t xml:space="preserve"> 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V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X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S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42" authorId="2">
      <text>
        <r>
          <rPr>
            <b/>
            <sz val="9"/>
            <rFont val="Tahoma"/>
            <family val="2"/>
          </rPr>
          <t>Зав практикой: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Z300" authorId="2">
      <text>
        <r>
          <rPr>
            <b/>
            <sz val="9"/>
            <rFont val="Tahoma"/>
            <family val="2"/>
          </rPr>
          <t>Зав практикой: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AB301" authorId="2">
      <text>
        <r>
          <rPr>
            <b/>
            <sz val="9"/>
            <rFont val="Tahoma"/>
            <family val="2"/>
          </rPr>
          <t>Зав практикой:</t>
        </r>
        <r>
          <rPr>
            <sz val="9"/>
            <rFont val="Tahoma"/>
            <family val="2"/>
          </rPr>
          <t xml:space="preserve">
методическая</t>
        </r>
      </text>
    </comment>
  </commentList>
</comments>
</file>

<file path=xl/sharedStrings.xml><?xml version="1.0" encoding="utf-8"?>
<sst xmlns="http://schemas.openxmlformats.org/spreadsheetml/2006/main" count="666" uniqueCount="521">
  <si>
    <t>Индекс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</si>
  <si>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</si>
  <si>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</si>
  <si>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</si>
  <si>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</si>
  <si>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</si>
  <si>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</si>
  <si>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</si>
  <si>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</si>
  <si>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</si>
  <si>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</si>
  <si>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</si>
  <si>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</si>
  <si>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</si>
  <si>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</si>
  <si>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</si>
  <si>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</si>
  <si>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</si>
  <si>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</si>
  <si>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</si>
  <si>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</si>
  <si>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</si>
  <si>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</si>
  <si>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</si>
  <si>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</si>
  <si>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</si>
  <si>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</si>
  <si>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</si>
  <si>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</si>
  <si>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</si>
  <si>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</si>
  <si>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</si>
  <si>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</si>
  <si>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</si>
  <si>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</si>
  <si>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</si>
  <si>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</si>
  <si>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</si>
  <si>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</si>
  <si>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</si>
  <si>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</si>
  <si>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</si>
  <si>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</si>
  <si>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</si>
  <si>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</si>
  <si>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</si>
  <si>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</si>
  <si>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</si>
  <si>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</si>
  <si>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</si>
  <si>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</si>
  <si>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</si>
  <si>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</si>
  <si>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</si>
  <si>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</si>
  <si>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</si>
  <si>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</si>
  <si>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</si>
  <si>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</si>
  <si>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</si>
  <si>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</si>
  <si>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</si>
  <si>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</si>
  <si>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</si>
  <si>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</si>
  <si>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</si>
  <si>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</si>
  <si>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</si>
  <si>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</si>
  <si>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</si>
  <si>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</si>
  <si>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</si>
  <si>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</si>
  <si>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</si>
  <si>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</si>
  <si>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</si>
  <si>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</si>
  <si>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</si>
  <si>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</si>
  <si>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</si>
  <si>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</si>
  <si>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</si>
  <si>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</si>
  <si>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</si>
  <si>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</si>
  <si>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</si>
  <si>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</si>
  <si>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</si>
  <si>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</si>
  <si>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</si>
  <si>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</si>
  <si>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</si>
  <si>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</si>
  <si>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</si>
  <si>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</si>
  <si>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</si>
  <si>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</si>
  <si>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</si>
  <si>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</si>
  <si>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</si>
  <si>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</si>
  <si>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</si>
  <si>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</si>
  <si>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</si>
  <si>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</si>
  <si>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</si>
  <si>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</si>
  <si>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</si>
  <si>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</si>
  <si>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</si>
  <si>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</si>
  <si>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</si>
  <si>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</si>
  <si>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</si>
  <si>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</si>
  <si>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</si>
  <si>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</si>
  <si>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</si>
  <si>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</si>
  <si>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</si>
  <si>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</si>
  <si>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</si>
  <si>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</si>
  <si>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</si>
  <si>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</si>
  <si>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</si>
  <si>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</si>
  <si>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</si>
  <si>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</si>
  <si>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</si>
  <si>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</si>
  <si>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</si>
  <si>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</si>
  <si>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</si>
  <si>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</si>
  <si>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</si>
  <si>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</si>
  <si>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</si>
  <si>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</si>
  <si>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</si>
  <si>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</si>
  <si>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</si>
  <si>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</si>
  <si>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</si>
  <si>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</si>
  <si>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</si>
  <si>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</si>
  <si>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</si>
  <si>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</si>
  <si>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</si>
  <si>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</si>
  <si>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</si>
  <si>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</si>
  <si>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</si>
  <si>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</si>
  <si>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</si>
  <si>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</si>
  <si>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</si>
  <si>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</si>
  <si>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</si>
  <si>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</si>
  <si>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</si>
  <si>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</si>
  <si>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</si>
  <si>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</si>
  <si>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</si>
  <si>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</si>
  <si>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</si>
  <si>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</si>
  <si>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</si>
  <si>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</si>
  <si>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</si>
  <si>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</si>
  <si>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</si>
  <si>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</si>
  <si>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</si>
  <si>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</si>
  <si>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</si>
  <si>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</si>
  <si>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</si>
  <si>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</si>
  <si>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</si>
  <si>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</si>
  <si>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</si>
  <si>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</si>
  <si>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</si>
  <si>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</si>
  <si>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</si>
  <si>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</si>
  <si>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</si>
  <si>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</si>
  <si>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</si>
  <si>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</si>
  <si>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</si>
  <si>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</si>
  <si>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</si>
  <si>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</si>
  <si>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</si>
  <si>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</si>
  <si>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</si>
  <si>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</si>
  <si>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</si>
  <si>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</si>
  <si>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</si>
  <si>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</si>
  <si>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</si>
  <si>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</si>
  <si>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</si>
  <si>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</si>
  <si>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</si>
  <si>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</si>
  <si>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</si>
  <si>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</si>
  <si>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</si>
  <si>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</si>
  <si>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</si>
  <si>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</si>
  <si>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</si>
  <si>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</si>
  <si>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</si>
  <si>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</si>
  <si>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</si>
  <si>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</si>
  <si>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</si>
  <si>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</si>
  <si>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</si>
  <si>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</si>
  <si>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</si>
  <si>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</si>
  <si>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</si>
  <si>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</si>
  <si>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</si>
  <si>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</si>
  <si>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</si>
  <si>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</si>
  <si>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</si>
  <si>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</si>
  <si>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</si>
  <si>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МДК.05.02</t>
  </si>
  <si>
    <t>МДК.05.03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</si>
  <si>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</si>
  <si>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</si>
  <si>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</si>
  <si>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</si>
  <si>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</si>
  <si>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</si>
  <si>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</si>
  <si>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</si>
  <si>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</si>
  <si>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</si>
  <si>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</si>
  <si>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</si>
  <si>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</si>
  <si>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</si>
  <si>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</si>
  <si>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</si>
  <si>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</si>
  <si>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</si>
  <si>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</si>
  <si>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</si>
  <si>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</si>
  <si>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</si>
  <si>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</si>
  <si>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</si>
  <si>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</si>
  <si>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</si>
  <si>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</si>
  <si>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</si>
  <si>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</si>
  <si>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</si>
  <si>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</si>
  <si>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</si>
  <si>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</si>
  <si>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</si>
  <si>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</si>
  <si>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</si>
  <si>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</si>
  <si>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</si>
  <si>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</si>
  <si>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</si>
  <si>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</si>
  <si>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</si>
  <si>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</si>
  <si>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</si>
  <si>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</si>
  <si>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</si>
  <si>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</si>
  <si>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</si>
  <si>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</si>
  <si>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</si>
  <si>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</si>
  <si>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</si>
  <si>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</si>
  <si>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</si>
  <si>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</si>
  <si>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</si>
  <si>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</si>
  <si>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</si>
  <si>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</si>
  <si>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</si>
  <si>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</si>
  <si>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</si>
  <si>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</si>
  <si>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</si>
  <si>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</si>
  <si>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</si>
  <si>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</si>
  <si>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</si>
  <si>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</si>
  <si>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</si>
  <si>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</si>
  <si>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</si>
  <si>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</si>
  <si>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</si>
  <si>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</si>
  <si>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</si>
  <si>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</si>
  <si>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</si>
  <si>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</si>
  <si>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</si>
  <si>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</si>
  <si>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</si>
  <si>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</si>
  <si>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</si>
  <si>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</si>
  <si>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</si>
  <si>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</si>
  <si>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Безопасность жизнедеятельности</t>
  </si>
  <si>
    <t>СУММА: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</si>
  <si>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</si>
  <si>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</si>
  <si>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</si>
  <si>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 основы организации трудовой деятельности дошкольников</t>
  </si>
  <si>
    <t>Практикум по художественной обработке материалов и изобразительному искусству</t>
  </si>
  <si>
    <t xml:space="preserve">Теория и методика музыкального воспитания с практикумом 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</si>
  <si>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</si>
  <si>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</si>
  <si>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</si>
  <si>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Методическое обеспечение образовательного процесса</t>
  </si>
  <si>
    <t>Теоретические основы дошкольного образования</t>
  </si>
  <si>
    <t xml:space="preserve">Психология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</si>
  <si>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</si>
  <si>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</si>
  <si>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</si>
  <si>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</si>
  <si>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</si>
  <si>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</si>
  <si>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</si>
  <si>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</si>
  <si>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</si>
  <si>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</si>
  <si>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</si>
  <si>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</si>
  <si>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</si>
  <si>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</si>
  <si>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</si>
  <si>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</si>
  <si>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</si>
  <si>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</si>
  <si>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</si>
  <si>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</si>
  <si>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</si>
  <si>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</si>
  <si>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</si>
  <si>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</si>
  <si>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</si>
  <si>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</si>
  <si>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</si>
  <si>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</si>
  <si>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</si>
  <si>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</si>
  <si>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</si>
  <si>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</si>
  <si>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</si>
  <si>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</si>
  <si>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</si>
  <si>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</si>
  <si>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</si>
  <si>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</si>
  <si>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</si>
  <si>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</si>
  <si>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</si>
  <si>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</si>
  <si>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</si>
  <si>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</si>
  <si>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</si>
  <si>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</si>
  <si>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</si>
  <si>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</si>
  <si>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</si>
  <si>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</si>
  <si>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</si>
  <si>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</si>
  <si>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</si>
  <si>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</si>
  <si>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</si>
  <si>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</si>
  <si>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</si>
  <si>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</si>
  <si>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</si>
  <si>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Педагогика</t>
  </si>
  <si>
    <t xml:space="preserve">Теория и методика математического развития </t>
  </si>
  <si>
    <t xml:space="preserve">Теория и методика развития речи у детей </t>
  </si>
  <si>
    <t>Правовое обеспечение профессиональной деятельности</t>
  </si>
  <si>
    <t xml:space="preserve">Теоретические и прикладные аспекты методической работы воспитателя детей дошкольного возраста </t>
  </si>
  <si>
    <t>Основы безопасности жизнедеятельности</t>
  </si>
  <si>
    <t>Учебная практика</t>
  </si>
  <si>
    <t>Производственная практика</t>
  </si>
  <si>
    <t>Использование современных образовательных технологий в обучении и воспитании дошкольников</t>
  </si>
  <si>
    <t>Теоретические и методические основы организации обучения и воспитания дошкольников с ограниченными возможностями здоровья</t>
  </si>
  <si>
    <t>Теоретические и методические основы организации патриотического и духовно-нравственного  развития детей дошкольного возраста</t>
  </si>
  <si>
    <t>Зачёты</t>
  </si>
  <si>
    <t>Дифференцированные зачеты</t>
  </si>
  <si>
    <t>Экзамены</t>
  </si>
  <si>
    <t>*5</t>
  </si>
  <si>
    <t>*4</t>
  </si>
  <si>
    <t>*6</t>
  </si>
  <si>
    <t>*7</t>
  </si>
  <si>
    <t>*8</t>
  </si>
  <si>
    <t>Естествознание</t>
  </si>
  <si>
    <t>ФГОС</t>
  </si>
  <si>
    <t>Диф. зачеты без ФК</t>
  </si>
  <si>
    <t>Зачёты без ФК</t>
  </si>
  <si>
    <t>неделя отсутствует</t>
  </si>
  <si>
    <t>преддипломная практика</t>
  </si>
  <si>
    <t>Эффективное поведение на рынке труда</t>
  </si>
  <si>
    <t>Информационно-методическое обеспечение образовательного процесса</t>
  </si>
  <si>
    <t>*2</t>
  </si>
  <si>
    <t>*3</t>
  </si>
  <si>
    <t>Организация мероприятий, направленных на укрепление здоровья ребенка и его физического развития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</si>
  <si>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</si>
  <si>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</si>
  <si>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Возрастная анатомия, физиология и гигиена</t>
  </si>
  <si>
    <t>Информатика</t>
  </si>
  <si>
    <t>Экология</t>
  </si>
  <si>
    <t>Информатика и информационно-коммуникационные технологии в профессиональной деятельности</t>
  </si>
  <si>
    <t>Экзамен (квалификационный)</t>
  </si>
  <si>
    <t>резерв</t>
  </si>
  <si>
    <t>Профессиональный учебный  цикл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</si>
  <si>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</si>
  <si>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</si>
  <si>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 xml:space="preserve">Общепрофессиональные дисциплины 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</si>
  <si>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</si>
  <si>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</si>
  <si>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</si>
  <si>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Астрономия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</si>
  <si>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</si>
  <si>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производственная практика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</si>
  <si>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</si>
  <si>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</si>
  <si>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</si>
  <si>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</si>
  <si>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</si>
  <si>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</si>
  <si>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</si>
  <si>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</si>
  <si>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</si>
  <si>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</si>
  <si>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</si>
  <si>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</si>
  <si>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</si>
  <si>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</si>
  <si>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</si>
  <si>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</si>
  <si>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ОП.11.</t>
  </si>
  <si>
    <t>МДК.01.01.</t>
  </si>
  <si>
    <t>МДК.01.02.</t>
  </si>
  <si>
    <t>МДК.01.03.</t>
  </si>
  <si>
    <t>МДК.02.01.</t>
  </si>
  <si>
    <t>МДК.02.02.</t>
  </si>
  <si>
    <t>МДК.02.03.</t>
  </si>
  <si>
    <t>МДК.02.04.</t>
  </si>
  <si>
    <t>МДК.02.05.</t>
  </si>
  <si>
    <t>МДК.02.06.</t>
  </si>
  <si>
    <t>МДК.03.01.</t>
  </si>
  <si>
    <t>МДК.03.02.</t>
  </si>
  <si>
    <t>МДК.03.03.</t>
  </si>
  <si>
    <t>МДК.03.04.</t>
  </si>
  <si>
    <t>МДК.04.01.</t>
  </si>
  <si>
    <t>МДК.05.01.</t>
  </si>
  <si>
    <t>государственная итоговая аттестация (защита выпускной квалификационной работы)</t>
  </si>
  <si>
    <t>ГИА</t>
  </si>
  <si>
    <t>Государственная итоговая аттестация</t>
  </si>
  <si>
    <t>Дошкольное образование (приём 2019 - выпуск 2023)   ФГОС 3+</t>
  </si>
  <si>
    <t>Дошкольное образование (приём 2019-выпуск 2023) ФГОС 3+</t>
  </si>
  <si>
    <t>ОУПБ.01</t>
  </si>
  <si>
    <t>ОУПБ.02</t>
  </si>
  <si>
    <t>ОУПБ.03</t>
  </si>
  <si>
    <t>ОУПБ.04</t>
  </si>
  <si>
    <t>Биология</t>
  </si>
  <si>
    <t>ОУПБ.05</t>
  </si>
  <si>
    <t>ОУПБ.06</t>
  </si>
  <si>
    <t>ОУПБ.07</t>
  </si>
  <si>
    <t>ОУПБ.08</t>
  </si>
  <si>
    <t>ОУПБ.09</t>
  </si>
  <si>
    <t>Родной язык</t>
  </si>
  <si>
    <t>ОУПБ</t>
  </si>
  <si>
    <t>Общеобразовательные учебные предметы базового уровня</t>
  </si>
  <si>
    <t>ОУПП</t>
  </si>
  <si>
    <t xml:space="preserve">Общеобразовательные учебные предметы углублённого уровня </t>
  </si>
  <si>
    <t>ОУПП.01</t>
  </si>
  <si>
    <t>Русский язык</t>
  </si>
  <si>
    <t>ОУПП.02</t>
  </si>
  <si>
    <t>Литература</t>
  </si>
  <si>
    <t>ОУПП.03</t>
  </si>
  <si>
    <t>ОУПП.04</t>
  </si>
  <si>
    <t xml:space="preserve">Обществознание </t>
  </si>
  <si>
    <t>ИП</t>
  </si>
  <si>
    <t>Индивидуальный проект</t>
  </si>
  <si>
    <t>ОУПВ</t>
  </si>
  <si>
    <t>Учебные предметы по выбору, предлагаемые ОО</t>
  </si>
  <si>
    <t>ОУПВ.01</t>
  </si>
  <si>
    <t>ОУПВ.02</t>
  </si>
  <si>
    <t>ОУПВ.03</t>
  </si>
  <si>
    <t>Мировая художественная культура</t>
  </si>
  <si>
    <t>Финансовая грамотность</t>
  </si>
  <si>
    <t>Практикум по по компетенции "Дошкольное воспитание"</t>
  </si>
  <si>
    <t>обучение по учебным циклам</t>
  </si>
  <si>
    <t>=/*</t>
  </si>
  <si>
    <t xml:space="preserve">1. Календарный учебный график </t>
  </si>
  <si>
    <t>Наименование циклов, разделов, учебных предметов, дисциплин, профессиональных модулей, междисциплинарных курсов, практик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</si>
</sst>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textRotation="90"/>
    </xf>
    <xf numFmtId="0" fontId="0" fillId="0" borderId="13" xfId="0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0" xfId="0" applyNumberFormat="1" applyFill="1" applyBorder="1" applyAlignment="1">
      <alignment textRotation="90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 shrinkToFit="1"/>
      <protection hidden="1"/>
    </xf>
    <xf numFmtId="0" fontId="4" fillId="0" borderId="11" xfId="0" applyFont="1" applyFill="1" applyBorder="1" applyAlignment="1" applyProtection="1">
      <alignment horizontal="left" vertical="top" wrapText="1" shrinkToFit="1"/>
      <protection hidden="1"/>
    </xf>
    <xf numFmtId="0" fontId="4" fillId="0" borderId="20" xfId="0" applyFont="1" applyFill="1" applyBorder="1" applyAlignment="1" applyProtection="1">
      <alignment horizontal="left" vertical="top" wrapText="1" shrinkToFit="1"/>
      <protection hidden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 textRotation="90" wrapText="1"/>
    </xf>
    <xf numFmtId="1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 wrapText="1"/>
    </xf>
    <xf numFmtId="0" fontId="4" fillId="11" borderId="18" xfId="0" applyFont="1" applyFill="1" applyBorder="1" applyAlignment="1">
      <alignment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textRotation="90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 shrinkToFit="1"/>
    </xf>
    <xf numFmtId="1" fontId="3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top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 shrinkToFit="1"/>
    </xf>
    <xf numFmtId="0" fontId="4" fillId="11" borderId="2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left" vertical="top" wrapText="1"/>
    </xf>
    <xf numFmtId="0" fontId="4" fillId="39" borderId="18" xfId="0" applyFont="1" applyFill="1" applyBorder="1" applyAlignment="1">
      <alignment vertical="center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1" fontId="6" fillId="39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4" fillId="11" borderId="10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37" borderId="16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 applyProtection="1">
      <alignment horizontal="left" vertical="top" wrapText="1"/>
      <protection hidden="1"/>
    </xf>
    <xf numFmtId="0" fontId="30" fillId="41" borderId="10" xfId="0" applyFont="1" applyFill="1" applyBorder="1" applyAlignment="1">
      <alignment horizontal="left" vertical="top" wrapText="1"/>
    </xf>
    <xf numFmtId="0" fontId="4" fillId="41" borderId="17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vertical="center"/>
    </xf>
    <xf numFmtId="1" fontId="4" fillId="41" borderId="10" xfId="0" applyNumberFormat="1" applyFont="1" applyFill="1" applyBorder="1" applyAlignment="1">
      <alignment horizontal="center" vertical="center" wrapText="1"/>
    </xf>
    <xf numFmtId="1" fontId="4" fillId="41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11" borderId="11" xfId="0" applyFont="1" applyFill="1" applyBorder="1" applyAlignment="1" applyProtection="1">
      <alignment horizontal="left" vertical="top" wrapText="1"/>
      <protection hidden="1"/>
    </xf>
    <xf numFmtId="0" fontId="4" fillId="11" borderId="10" xfId="0" applyFont="1" applyFill="1" applyBorder="1" applyAlignment="1">
      <alignment horizontal="left" vertical="top" wrapText="1"/>
    </xf>
    <xf numFmtId="0" fontId="4" fillId="11" borderId="1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1" fontId="4" fillId="11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41" borderId="10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left" vertical="top" wrapText="1"/>
      <protection hidden="1"/>
    </xf>
    <xf numFmtId="0" fontId="3" fillId="36" borderId="10" xfId="0" applyFont="1" applyFill="1" applyBorder="1" applyAlignment="1" applyProtection="1">
      <alignment horizontal="left" vertical="top" wrapText="1"/>
      <protection hidden="1"/>
    </xf>
    <xf numFmtId="1" fontId="3" fillId="36" borderId="26" xfId="0" applyNumberFormat="1" applyFont="1" applyFill="1" applyBorder="1" applyAlignment="1">
      <alignment horizontal="center" vertical="center" wrapText="1"/>
    </xf>
    <xf numFmtId="1" fontId="3" fillId="36" borderId="21" xfId="0" applyNumberFormat="1" applyFont="1" applyFill="1" applyBorder="1" applyAlignment="1">
      <alignment horizontal="center" vertical="center" wrapText="1"/>
    </xf>
    <xf numFmtId="1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3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 applyProtection="1">
      <alignment horizontal="left" vertical="top" wrapText="1"/>
      <protection hidden="1"/>
    </xf>
    <xf numFmtId="1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1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textRotation="1"/>
    </xf>
    <xf numFmtId="0" fontId="17" fillId="0" borderId="12" xfId="0" applyFont="1" applyBorder="1" applyAlignment="1">
      <alignment horizontal="left" vertical="top" textRotation="1"/>
    </xf>
    <xf numFmtId="0" fontId="20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textRotation="2"/>
    </xf>
    <xf numFmtId="0" fontId="21" fillId="0" borderId="12" xfId="0" applyFont="1" applyBorder="1" applyAlignment="1">
      <alignment horizontal="left" vertical="top" textRotation="2"/>
    </xf>
    <xf numFmtId="0" fontId="57" fillId="0" borderId="11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33" borderId="10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 textRotation="3"/>
    </xf>
    <xf numFmtId="0" fontId="21" fillId="0" borderId="12" xfId="0" applyFont="1" applyBorder="1" applyAlignment="1">
      <alignment horizontal="left" vertical="top" textRotation="3"/>
    </xf>
    <xf numFmtId="0" fontId="0" fillId="0" borderId="2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textRotation="90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1" fontId="27" fillId="0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textRotation="90" wrapText="1"/>
    </xf>
    <xf numFmtId="1" fontId="4" fillId="0" borderId="36" xfId="0" applyNumberFormat="1" applyFont="1" applyFill="1" applyBorder="1" applyAlignment="1">
      <alignment horizontal="center" vertical="center" textRotation="90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4" fillId="0" borderId="35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S9" sqref="S9:T9"/>
    </sheetView>
  </sheetViews>
  <sheetFormatPr defaultColWidth="9.140625" defaultRowHeight="15"/>
  <cols>
    <col min="1" max="44" width="2.28125" style="0" customWidth="1"/>
    <col min="45" max="45" width="3.57421875" style="0" customWidth="1"/>
    <col min="46" max="53" width="2.28125" style="0" customWidth="1"/>
    <col min="54" max="54" width="2.7109375" style="0" customWidth="1"/>
    <col min="55" max="55" width="2.421875" style="0" customWidth="1"/>
    <col min="56" max="57" width="2.28125" style="0" customWidth="1"/>
    <col min="58" max="58" width="3.57421875" style="0" customWidth="1"/>
  </cols>
  <sheetData>
    <row r="1" spans="1:23" ht="15">
      <c r="A1" s="303" t="s">
        <v>519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53" ht="15">
      <c r="A2" s="301" t="s">
        <v>341</v>
      </c>
      <c r="B2" s="294" t="s">
        <v>342</v>
      </c>
      <c r="C2" s="295"/>
      <c r="D2" s="295"/>
      <c r="E2" s="295"/>
      <c r="F2" s="296"/>
      <c r="G2" s="294" t="s">
        <v>343</v>
      </c>
      <c r="H2" s="295"/>
      <c r="I2" s="295"/>
      <c r="J2" s="296"/>
      <c r="K2" s="294" t="s">
        <v>344</v>
      </c>
      <c r="L2" s="295"/>
      <c r="M2" s="295"/>
      <c r="N2" s="296"/>
      <c r="O2" s="294" t="s">
        <v>345</v>
      </c>
      <c r="P2" s="295"/>
      <c r="Q2" s="295"/>
      <c r="R2" s="295"/>
      <c r="S2" s="296"/>
      <c r="T2" s="294" t="s">
        <v>346</v>
      </c>
      <c r="U2" s="295"/>
      <c r="V2" s="295"/>
      <c r="W2" s="296"/>
      <c r="X2" s="294" t="s">
        <v>347</v>
      </c>
      <c r="Y2" s="295"/>
      <c r="Z2" s="295"/>
      <c r="AA2" s="296"/>
      <c r="AB2" s="294" t="s">
        <v>348</v>
      </c>
      <c r="AC2" s="295"/>
      <c r="AD2" s="295"/>
      <c r="AE2" s="295"/>
      <c r="AF2" s="296"/>
      <c r="AG2" s="294" t="s">
        <v>349</v>
      </c>
      <c r="AH2" s="295"/>
      <c r="AI2" s="295"/>
      <c r="AJ2" s="296"/>
      <c r="AK2" s="294" t="s">
        <v>350</v>
      </c>
      <c r="AL2" s="295"/>
      <c r="AM2" s="295"/>
      <c r="AN2" s="296"/>
      <c r="AO2" s="294" t="s">
        <v>351</v>
      </c>
      <c r="AP2" s="295"/>
      <c r="AQ2" s="295"/>
      <c r="AR2" s="295"/>
      <c r="AS2" s="296"/>
      <c r="AT2" s="294" t="s">
        <v>352</v>
      </c>
      <c r="AU2" s="295"/>
      <c r="AV2" s="295"/>
      <c r="AW2" s="296"/>
      <c r="AX2" s="294" t="s">
        <v>353</v>
      </c>
      <c r="AY2" s="295"/>
      <c r="AZ2" s="295"/>
      <c r="BA2" s="296"/>
    </row>
    <row r="3" spans="1:58" ht="42.75">
      <c r="A3" s="302"/>
      <c r="B3" s="46" t="s">
        <v>354</v>
      </c>
      <c r="C3" s="46" t="s">
        <v>355</v>
      </c>
      <c r="D3" s="46" t="s">
        <v>356</v>
      </c>
      <c r="E3" s="46" t="s">
        <v>357</v>
      </c>
      <c r="F3" s="46" t="s">
        <v>358</v>
      </c>
      <c r="G3" s="46" t="s">
        <v>359</v>
      </c>
      <c r="H3" s="46" t="s">
        <v>360</v>
      </c>
      <c r="I3" s="46" t="s">
        <v>361</v>
      </c>
      <c r="J3" s="46" t="s">
        <v>362</v>
      </c>
      <c r="K3" s="46" t="s">
        <v>363</v>
      </c>
      <c r="L3" s="46" t="s">
        <v>364</v>
      </c>
      <c r="M3" s="46" t="s">
        <v>365</v>
      </c>
      <c r="N3" s="46" t="s">
        <v>366</v>
      </c>
      <c r="O3" s="46" t="s">
        <v>354</v>
      </c>
      <c r="P3" s="46" t="s">
        <v>355</v>
      </c>
      <c r="Q3" s="46" t="s">
        <v>356</v>
      </c>
      <c r="R3" s="46" t="s">
        <v>357</v>
      </c>
      <c r="S3" s="46" t="s">
        <v>367</v>
      </c>
      <c r="T3" s="46" t="s">
        <v>368</v>
      </c>
      <c r="U3" s="46" t="s">
        <v>369</v>
      </c>
      <c r="V3" s="46" t="s">
        <v>370</v>
      </c>
      <c r="W3" s="46" t="s">
        <v>371</v>
      </c>
      <c r="X3" s="46" t="s">
        <v>372</v>
      </c>
      <c r="Y3" s="46" t="s">
        <v>373</v>
      </c>
      <c r="Z3" s="46" t="s">
        <v>374</v>
      </c>
      <c r="AA3" s="46" t="s">
        <v>375</v>
      </c>
      <c r="AB3" s="46" t="s">
        <v>372</v>
      </c>
      <c r="AC3" s="46" t="s">
        <v>373</v>
      </c>
      <c r="AD3" s="46" t="s">
        <v>374</v>
      </c>
      <c r="AE3" s="46" t="s">
        <v>376</v>
      </c>
      <c r="AF3" s="46" t="s">
        <v>377</v>
      </c>
      <c r="AG3" s="46" t="s">
        <v>359</v>
      </c>
      <c r="AH3" s="46" t="s">
        <v>360</v>
      </c>
      <c r="AI3" s="46" t="s">
        <v>361</v>
      </c>
      <c r="AJ3" s="46" t="s">
        <v>378</v>
      </c>
      <c r="AK3" s="46" t="s">
        <v>379</v>
      </c>
      <c r="AL3" s="46" t="s">
        <v>380</v>
      </c>
      <c r="AM3" s="46" t="s">
        <v>381</v>
      </c>
      <c r="AN3" s="46" t="s">
        <v>382</v>
      </c>
      <c r="AO3" s="46" t="s">
        <v>354</v>
      </c>
      <c r="AP3" s="46" t="s">
        <v>355</v>
      </c>
      <c r="AQ3" s="46" t="s">
        <v>356</v>
      </c>
      <c r="AR3" s="46" t="s">
        <v>357</v>
      </c>
      <c r="AS3" s="46" t="s">
        <v>358</v>
      </c>
      <c r="AT3" s="46" t="s">
        <v>359</v>
      </c>
      <c r="AU3" s="46" t="s">
        <v>360</v>
      </c>
      <c r="AV3" s="46" t="s">
        <v>361</v>
      </c>
      <c r="AW3" s="46" t="s">
        <v>362</v>
      </c>
      <c r="AX3" s="46" t="s">
        <v>363</v>
      </c>
      <c r="AY3" s="46" t="s">
        <v>364</v>
      </c>
      <c r="AZ3" s="46" t="s">
        <v>365</v>
      </c>
      <c r="BA3" s="46" t="s">
        <v>383</v>
      </c>
      <c r="BB3" s="70" t="s">
        <v>384</v>
      </c>
      <c r="BC3" s="70" t="s">
        <v>385</v>
      </c>
      <c r="BD3" s="70" t="s">
        <v>386</v>
      </c>
      <c r="BE3" s="70" t="s">
        <v>387</v>
      </c>
      <c r="BF3" s="55"/>
    </row>
    <row r="4" spans="1:58" ht="15">
      <c r="A4" s="47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49"/>
      <c r="U4" s="50"/>
      <c r="V4" s="49" t="s">
        <v>388</v>
      </c>
      <c r="W4" s="49" t="s">
        <v>388</v>
      </c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  <c r="AQ4" s="51" t="s">
        <v>389</v>
      </c>
      <c r="AR4" s="51" t="s">
        <v>389</v>
      </c>
      <c r="AS4" s="52" t="s">
        <v>388</v>
      </c>
      <c r="AT4" s="52" t="s">
        <v>388</v>
      </c>
      <c r="AU4" s="52" t="s">
        <v>388</v>
      </c>
      <c r="AV4" s="52" t="s">
        <v>388</v>
      </c>
      <c r="AW4" s="52" t="s">
        <v>388</v>
      </c>
      <c r="AX4" s="52" t="s">
        <v>388</v>
      </c>
      <c r="AY4" s="52" t="s">
        <v>388</v>
      </c>
      <c r="AZ4" s="52" t="s">
        <v>388</v>
      </c>
      <c r="BA4" s="52" t="s">
        <v>388</v>
      </c>
      <c r="BB4" s="71">
        <v>39</v>
      </c>
      <c r="BC4" s="71">
        <v>2</v>
      </c>
      <c r="BD4" s="71">
        <v>2</v>
      </c>
      <c r="BE4" s="72">
        <v>9</v>
      </c>
      <c r="BF4" s="55">
        <f>SUM(BB4:BE4)</f>
        <v>52</v>
      </c>
    </row>
    <row r="5" spans="1:58" ht="15">
      <c r="A5" s="53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49" t="s">
        <v>388</v>
      </c>
      <c r="T5" s="49" t="s">
        <v>388</v>
      </c>
      <c r="U5" s="49"/>
      <c r="V5" s="49"/>
      <c r="W5" s="49"/>
      <c r="X5" s="54"/>
      <c r="Y5" s="54"/>
      <c r="Z5" s="54"/>
      <c r="AA5" s="54"/>
      <c r="AB5" s="55" t="s">
        <v>384</v>
      </c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R5" s="51" t="s">
        <v>389</v>
      </c>
      <c r="AS5" s="49" t="s">
        <v>388</v>
      </c>
      <c r="AT5" s="49" t="s">
        <v>388</v>
      </c>
      <c r="AU5" s="49" t="s">
        <v>388</v>
      </c>
      <c r="AV5" s="49" t="s">
        <v>388</v>
      </c>
      <c r="AW5" s="49" t="s">
        <v>388</v>
      </c>
      <c r="AX5" s="49" t="s">
        <v>388</v>
      </c>
      <c r="AY5" s="49" t="s">
        <v>388</v>
      </c>
      <c r="AZ5" s="49" t="s">
        <v>388</v>
      </c>
      <c r="BA5" s="49" t="s">
        <v>388</v>
      </c>
      <c r="BB5" s="55">
        <v>40</v>
      </c>
      <c r="BC5" s="71">
        <v>2</v>
      </c>
      <c r="BD5" s="71">
        <v>1</v>
      </c>
      <c r="BE5" s="55">
        <v>9</v>
      </c>
      <c r="BF5" s="55">
        <f>SUM(BB5:BE5)</f>
        <v>52</v>
      </c>
    </row>
    <row r="6" spans="1:58" ht="15">
      <c r="A6" s="53">
        <v>3</v>
      </c>
      <c r="B6" s="54"/>
      <c r="C6" s="56"/>
      <c r="D6" s="54"/>
      <c r="E6" s="54"/>
      <c r="F6" s="54"/>
      <c r="G6" s="54"/>
      <c r="H6" s="54"/>
      <c r="I6" s="54"/>
      <c r="K6" s="54"/>
      <c r="L6" s="54"/>
      <c r="M6" s="54"/>
      <c r="N6" s="54"/>
      <c r="O6" s="59" t="s">
        <v>390</v>
      </c>
      <c r="P6" s="57"/>
      <c r="Q6" s="54"/>
      <c r="R6" s="51" t="s">
        <v>389</v>
      </c>
      <c r="S6" s="49" t="s">
        <v>388</v>
      </c>
      <c r="T6" s="49" t="s">
        <v>388</v>
      </c>
      <c r="U6" s="49"/>
      <c r="V6" s="49"/>
      <c r="W6" s="49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5" t="s">
        <v>384</v>
      </c>
      <c r="AP6" s="51" t="s">
        <v>389</v>
      </c>
      <c r="AQ6" s="59" t="s">
        <v>390</v>
      </c>
      <c r="AR6" s="59" t="s">
        <v>390</v>
      </c>
      <c r="AS6" s="59" t="s">
        <v>390</v>
      </c>
      <c r="AT6" s="49" t="s">
        <v>388</v>
      </c>
      <c r="AU6" s="49" t="s">
        <v>388</v>
      </c>
      <c r="AV6" s="49" t="s">
        <v>388</v>
      </c>
      <c r="AW6" s="49" t="s">
        <v>388</v>
      </c>
      <c r="AX6" s="49" t="s">
        <v>388</v>
      </c>
      <c r="AY6" s="49" t="s">
        <v>388</v>
      </c>
      <c r="AZ6" s="49" t="s">
        <v>388</v>
      </c>
      <c r="BA6" s="49" t="s">
        <v>388</v>
      </c>
      <c r="BB6" s="73">
        <v>40</v>
      </c>
      <c r="BC6" s="74">
        <v>2</v>
      </c>
      <c r="BD6" s="74">
        <v>2</v>
      </c>
      <c r="BE6" s="73">
        <v>8</v>
      </c>
      <c r="BF6" s="55">
        <f>SUM(BB6:BE6)</f>
        <v>52</v>
      </c>
    </row>
    <row r="7" spans="1:58" ht="15">
      <c r="A7" s="53">
        <v>4</v>
      </c>
      <c r="B7" s="59" t="s">
        <v>390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4"/>
      <c r="O7" s="60"/>
      <c r="P7" s="60"/>
      <c r="Q7" s="60"/>
      <c r="R7" s="51" t="s">
        <v>389</v>
      </c>
      <c r="S7" s="49" t="s">
        <v>388</v>
      </c>
      <c r="T7" s="49" t="s">
        <v>388</v>
      </c>
      <c r="U7" s="49"/>
      <c r="V7" s="49"/>
      <c r="W7" s="49"/>
      <c r="X7" s="61"/>
      <c r="Y7" s="51"/>
      <c r="Z7" s="51"/>
      <c r="AA7" s="51"/>
      <c r="AB7" s="49"/>
      <c r="AC7" s="49"/>
      <c r="AD7" s="49"/>
      <c r="AE7" s="49"/>
      <c r="AF7" s="49"/>
      <c r="AG7" s="49"/>
      <c r="AH7" s="62" t="s">
        <v>389</v>
      </c>
      <c r="AI7" s="49" t="s">
        <v>391</v>
      </c>
      <c r="AJ7" s="49" t="s">
        <v>391</v>
      </c>
      <c r="AK7" s="49" t="s">
        <v>391</v>
      </c>
      <c r="AL7" s="63" t="s">
        <v>391</v>
      </c>
      <c r="AM7" s="64" t="s">
        <v>392</v>
      </c>
      <c r="AN7" s="64" t="s">
        <v>392</v>
      </c>
      <c r="AO7" s="64" t="s">
        <v>392</v>
      </c>
      <c r="AP7" s="64" t="s">
        <v>392</v>
      </c>
      <c r="AQ7" s="51" t="s">
        <v>393</v>
      </c>
      <c r="AR7" s="51" t="s">
        <v>393</v>
      </c>
      <c r="AS7" s="65" t="s">
        <v>518</v>
      </c>
      <c r="AT7" s="65" t="s">
        <v>394</v>
      </c>
      <c r="AU7" s="65" t="s">
        <v>394</v>
      </c>
      <c r="AV7" s="65" t="s">
        <v>394</v>
      </c>
      <c r="AW7" s="65" t="s">
        <v>394</v>
      </c>
      <c r="AX7" s="65" t="s">
        <v>394</v>
      </c>
      <c r="AY7" s="65" t="s">
        <v>394</v>
      </c>
      <c r="AZ7" s="65" t="s">
        <v>394</v>
      </c>
      <c r="BA7" s="65" t="s">
        <v>394</v>
      </c>
      <c r="BB7" s="55">
        <v>39</v>
      </c>
      <c r="BC7" s="71">
        <v>2</v>
      </c>
      <c r="BD7" s="72">
        <v>2</v>
      </c>
      <c r="BE7" s="55"/>
      <c r="BF7" s="55">
        <f>SUM(BB7:BE7)</f>
        <v>43</v>
      </c>
    </row>
    <row r="8" spans="1:57" ht="15">
      <c r="A8" s="297" t="s">
        <v>395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7"/>
      <c r="BC8" s="67"/>
      <c r="BD8" s="67"/>
      <c r="BE8" s="67"/>
    </row>
    <row r="9" spans="1:57" ht="42.75" customHeight="1">
      <c r="A9" s="284"/>
      <c r="B9" s="284"/>
      <c r="C9" s="287" t="s">
        <v>517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9"/>
      <c r="S9" s="298" t="s">
        <v>384</v>
      </c>
      <c r="T9" s="298"/>
      <c r="U9" s="281" t="s">
        <v>396</v>
      </c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99" t="s">
        <v>393</v>
      </c>
      <c r="AL9" s="300"/>
      <c r="AM9" s="276" t="s">
        <v>480</v>
      </c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8"/>
      <c r="BB9" s="68"/>
      <c r="BC9" s="68"/>
      <c r="BD9" s="68"/>
      <c r="BE9" s="68"/>
    </row>
    <row r="10" spans="1:57" ht="29.25" customHeight="1">
      <c r="A10" s="279" t="s">
        <v>388</v>
      </c>
      <c r="B10" s="280"/>
      <c r="C10" s="281" t="s">
        <v>397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2" t="s">
        <v>390</v>
      </c>
      <c r="T10" s="283"/>
      <c r="U10" s="276" t="s">
        <v>447</v>
      </c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8"/>
      <c r="AK10" s="284" t="s">
        <v>391</v>
      </c>
      <c r="AL10" s="284"/>
      <c r="AM10" s="276" t="s">
        <v>424</v>
      </c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8"/>
      <c r="BB10" s="68"/>
      <c r="BC10" s="68"/>
      <c r="BD10" s="68"/>
      <c r="BE10" s="68"/>
    </row>
    <row r="11" spans="1:57" ht="34.5" customHeight="1">
      <c r="A11" s="285" t="s">
        <v>389</v>
      </c>
      <c r="B11" s="286"/>
      <c r="C11" s="287" t="s">
        <v>398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9"/>
      <c r="S11" s="290" t="s">
        <v>392</v>
      </c>
      <c r="T11" s="291"/>
      <c r="U11" s="276" t="s">
        <v>399</v>
      </c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8"/>
      <c r="AK11" s="292" t="s">
        <v>394</v>
      </c>
      <c r="AL11" s="293"/>
      <c r="AM11" s="276" t="s">
        <v>423</v>
      </c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8"/>
      <c r="BB11" s="69"/>
      <c r="BC11" s="69"/>
      <c r="BD11" s="69"/>
      <c r="BE11" s="69"/>
    </row>
    <row r="14" spans="1:40" ht="15">
      <c r="A14" s="275" t="s">
        <v>483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</sheetData>
  <sheetProtection/>
  <mergeCells count="34">
    <mergeCell ref="O2:S2"/>
    <mergeCell ref="A2:A3"/>
    <mergeCell ref="B2:F2"/>
    <mergeCell ref="G2:J2"/>
    <mergeCell ref="K2:N2"/>
    <mergeCell ref="A1:W1"/>
    <mergeCell ref="AK9:AL9"/>
    <mergeCell ref="AM9:BA9"/>
    <mergeCell ref="T2:W2"/>
    <mergeCell ref="X2:AA2"/>
    <mergeCell ref="AB2:AF2"/>
    <mergeCell ref="AG2:AJ2"/>
    <mergeCell ref="AK2:AN2"/>
    <mergeCell ref="AO2:AS2"/>
    <mergeCell ref="S11:T11"/>
    <mergeCell ref="U11:AJ11"/>
    <mergeCell ref="AK11:AL11"/>
    <mergeCell ref="AT2:AW2"/>
    <mergeCell ref="AX2:BA2"/>
    <mergeCell ref="A8:K8"/>
    <mergeCell ref="A9:B9"/>
    <mergeCell ref="C9:R9"/>
    <mergeCell ref="S9:T9"/>
    <mergeCell ref="U9:AJ9"/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7"/>
  <sheetViews>
    <sheetView tabSelected="1" view="pageBreakPreview" zoomScaleNormal="99" zoomScaleSheetLayoutView="100" zoomScalePageLayoutView="0" workbookViewId="0" topLeftCell="A1">
      <pane xSplit="2" ySplit="7" topLeftCell="C271" activePane="bottomRight" state="frozen"/>
      <selection pane="topLeft" activeCell="A2" sqref="A2"/>
      <selection pane="topRight" activeCell="C2" sqref="C2"/>
      <selection pane="bottomLeft" activeCell="A8" sqref="A8"/>
      <selection pane="bottomRight" activeCell="T361" sqref="T361"/>
    </sheetView>
  </sheetViews>
  <sheetFormatPr defaultColWidth="9.140625" defaultRowHeight="15"/>
  <cols>
    <col min="1" max="1" width="9.28125" style="128" customWidth="1"/>
    <col min="2" max="2" width="24.140625" style="128" customWidth="1"/>
    <col min="3" max="11" width="2.7109375" style="119" customWidth="1"/>
    <col min="12" max="15" width="4.7109375" style="129" customWidth="1"/>
    <col min="16" max="16" width="5.421875" style="129" customWidth="1"/>
    <col min="17" max="26" width="3.7109375" style="120" customWidth="1"/>
    <col min="27" max="27" width="3.8515625" style="120" customWidth="1"/>
    <col min="28" max="28" width="3.7109375" style="120" customWidth="1"/>
    <col min="29" max="29" width="6.28125" style="130" hidden="1" customWidth="1"/>
    <col min="30" max="30" width="7.57421875" style="131" hidden="1" customWidth="1"/>
    <col min="31" max="41" width="9.140625" style="102" hidden="1" customWidth="1"/>
    <col min="42" max="42" width="5.8515625" style="119" hidden="1" customWidth="1"/>
    <col min="43" max="44" width="0" style="119" hidden="1" customWidth="1"/>
    <col min="45" max="16384" width="9.140625" style="119" customWidth="1"/>
  </cols>
  <sheetData>
    <row r="1" spans="1:30" ht="22.5" customHeight="1" thickBot="1">
      <c r="A1" s="325" t="s">
        <v>0</v>
      </c>
      <c r="B1" s="326" t="s">
        <v>520</v>
      </c>
      <c r="C1" s="331" t="s">
        <v>484</v>
      </c>
      <c r="D1" s="331"/>
      <c r="E1" s="331"/>
      <c r="F1" s="331"/>
      <c r="G1" s="331"/>
      <c r="H1" s="331"/>
      <c r="I1" s="331"/>
      <c r="J1" s="331"/>
      <c r="K1" s="331"/>
      <c r="L1" s="345" t="s">
        <v>42</v>
      </c>
      <c r="M1" s="345"/>
      <c r="N1" s="345"/>
      <c r="O1" s="345"/>
      <c r="P1" s="345"/>
      <c r="Q1" s="331" t="s">
        <v>2</v>
      </c>
      <c r="R1" s="331"/>
      <c r="S1" s="331" t="s">
        <v>3</v>
      </c>
      <c r="T1" s="331"/>
      <c r="U1" s="331"/>
      <c r="V1" s="331" t="s">
        <v>4</v>
      </c>
      <c r="W1" s="331"/>
      <c r="X1" s="331"/>
      <c r="Y1" s="331"/>
      <c r="Z1" s="363" t="s">
        <v>52</v>
      </c>
      <c r="AA1" s="363"/>
      <c r="AB1" s="363"/>
      <c r="AC1" s="364" t="s">
        <v>420</v>
      </c>
      <c r="AD1" s="364" t="s">
        <v>437</v>
      </c>
    </row>
    <row r="2" spans="1:30" ht="22.5" customHeight="1" thickBot="1">
      <c r="A2" s="325"/>
      <c r="B2" s="327"/>
      <c r="C2" s="331"/>
      <c r="D2" s="331"/>
      <c r="E2" s="331"/>
      <c r="F2" s="331"/>
      <c r="G2" s="331"/>
      <c r="H2" s="331"/>
      <c r="I2" s="331"/>
      <c r="J2" s="331"/>
      <c r="K2" s="331"/>
      <c r="L2" s="345"/>
      <c r="M2" s="345"/>
      <c r="N2" s="345"/>
      <c r="O2" s="345"/>
      <c r="P2" s="345"/>
      <c r="Q2" s="331"/>
      <c r="R2" s="331"/>
      <c r="S2" s="331"/>
      <c r="T2" s="331"/>
      <c r="U2" s="331"/>
      <c r="V2" s="331"/>
      <c r="W2" s="331"/>
      <c r="X2" s="331"/>
      <c r="Y2" s="331"/>
      <c r="Z2" s="363"/>
      <c r="AA2" s="363"/>
      <c r="AB2" s="363"/>
      <c r="AC2" s="364"/>
      <c r="AD2" s="364"/>
    </row>
    <row r="3" spans="1:30" ht="13.5" customHeight="1" hidden="1" thickBot="1">
      <c r="A3" s="325"/>
      <c r="B3" s="327"/>
      <c r="C3" s="334" t="s">
        <v>411</v>
      </c>
      <c r="D3" s="335"/>
      <c r="E3" s="336"/>
      <c r="F3" s="334" t="s">
        <v>412</v>
      </c>
      <c r="G3" s="335"/>
      <c r="H3" s="336"/>
      <c r="I3" s="334" t="s">
        <v>413</v>
      </c>
      <c r="J3" s="335"/>
      <c r="K3" s="336"/>
      <c r="L3" s="346" t="s">
        <v>43</v>
      </c>
      <c r="M3" s="346" t="s">
        <v>41</v>
      </c>
      <c r="N3" s="374" t="s">
        <v>1</v>
      </c>
      <c r="O3" s="375"/>
      <c r="P3" s="375"/>
      <c r="Q3" s="331"/>
      <c r="R3" s="331"/>
      <c r="S3" s="331"/>
      <c r="T3" s="331"/>
      <c r="U3" s="331"/>
      <c r="V3" s="331"/>
      <c r="W3" s="331"/>
      <c r="X3" s="331"/>
      <c r="Y3" s="331"/>
      <c r="Z3" s="363"/>
      <c r="AA3" s="363"/>
      <c r="AB3" s="363"/>
      <c r="AC3" s="364"/>
      <c r="AD3" s="364"/>
    </row>
    <row r="4" spans="1:30" ht="33.75" customHeight="1" thickBot="1">
      <c r="A4" s="325"/>
      <c r="B4" s="327"/>
      <c r="C4" s="334"/>
      <c r="D4" s="335"/>
      <c r="E4" s="336"/>
      <c r="F4" s="334"/>
      <c r="G4" s="335"/>
      <c r="H4" s="336"/>
      <c r="I4" s="334"/>
      <c r="J4" s="335"/>
      <c r="K4" s="336"/>
      <c r="L4" s="346"/>
      <c r="M4" s="346"/>
      <c r="N4" s="376" t="s">
        <v>5</v>
      </c>
      <c r="O4" s="370" t="s">
        <v>6</v>
      </c>
      <c r="P4" s="371"/>
      <c r="Q4" s="242" t="s">
        <v>97</v>
      </c>
      <c r="R4" s="243" t="s">
        <v>7</v>
      </c>
      <c r="S4" s="242" t="s">
        <v>8</v>
      </c>
      <c r="T4" s="243" t="s">
        <v>9</v>
      </c>
      <c r="U4" s="243"/>
      <c r="V4" s="243" t="s">
        <v>53</v>
      </c>
      <c r="W4" s="243"/>
      <c r="X4" s="243" t="s">
        <v>54</v>
      </c>
      <c r="Y4" s="243"/>
      <c r="Z4" s="243" t="s">
        <v>55</v>
      </c>
      <c r="AA4" s="243"/>
      <c r="AB4" s="242" t="s">
        <v>56</v>
      </c>
      <c r="AC4" s="364"/>
      <c r="AD4" s="364"/>
    </row>
    <row r="5" spans="1:30" ht="22.5" customHeight="1" thickBot="1">
      <c r="A5" s="325"/>
      <c r="B5" s="327"/>
      <c r="C5" s="334"/>
      <c r="D5" s="335"/>
      <c r="E5" s="336"/>
      <c r="F5" s="334"/>
      <c r="G5" s="335"/>
      <c r="H5" s="336"/>
      <c r="I5" s="334"/>
      <c r="J5" s="335"/>
      <c r="K5" s="336"/>
      <c r="L5" s="346"/>
      <c r="M5" s="346"/>
      <c r="N5" s="346"/>
      <c r="O5" s="372"/>
      <c r="P5" s="373"/>
      <c r="Q5" s="87">
        <v>17</v>
      </c>
      <c r="R5" s="44">
        <v>22</v>
      </c>
      <c r="S5" s="44">
        <v>17</v>
      </c>
      <c r="T5" s="44">
        <v>22</v>
      </c>
      <c r="U5" s="44">
        <v>1</v>
      </c>
      <c r="V5" s="44">
        <v>15</v>
      </c>
      <c r="W5" s="44">
        <v>1</v>
      </c>
      <c r="X5" s="44">
        <v>20</v>
      </c>
      <c r="Y5" s="44">
        <v>4</v>
      </c>
      <c r="Z5" s="44">
        <v>15</v>
      </c>
      <c r="AA5" s="44">
        <v>1</v>
      </c>
      <c r="AB5" s="44">
        <v>13</v>
      </c>
      <c r="AC5" s="364"/>
      <c r="AD5" s="364"/>
    </row>
    <row r="6" spans="1:30" ht="97.5" customHeight="1" thickBot="1">
      <c r="A6" s="325"/>
      <c r="B6" s="328"/>
      <c r="C6" s="337"/>
      <c r="D6" s="338"/>
      <c r="E6" s="339"/>
      <c r="F6" s="337"/>
      <c r="G6" s="338"/>
      <c r="H6" s="339"/>
      <c r="I6" s="334"/>
      <c r="J6" s="335"/>
      <c r="K6" s="336"/>
      <c r="L6" s="347"/>
      <c r="M6" s="347"/>
      <c r="N6" s="347"/>
      <c r="O6" s="109" t="s">
        <v>10</v>
      </c>
      <c r="P6" s="108" t="s">
        <v>11</v>
      </c>
      <c r="Q6" s="88" t="s">
        <v>38</v>
      </c>
      <c r="R6" s="88" t="s">
        <v>38</v>
      </c>
      <c r="S6" s="88" t="s">
        <v>38</v>
      </c>
      <c r="T6" s="88" t="s">
        <v>38</v>
      </c>
      <c r="U6" s="88"/>
      <c r="V6" s="88" t="s">
        <v>38</v>
      </c>
      <c r="W6" s="88"/>
      <c r="X6" s="88" t="s">
        <v>38</v>
      </c>
      <c r="Y6" s="88"/>
      <c r="Z6" s="88" t="s">
        <v>38</v>
      </c>
      <c r="AA6" s="88"/>
      <c r="AB6" s="88" t="s">
        <v>38</v>
      </c>
      <c r="AC6" s="364"/>
      <c r="AD6" s="364"/>
    </row>
    <row r="7" spans="1:41" s="120" customFormat="1" ht="15.75" customHeight="1" thickBot="1">
      <c r="A7" s="111">
        <v>1</v>
      </c>
      <c r="B7" s="111">
        <v>2</v>
      </c>
      <c r="C7" s="349">
        <v>3</v>
      </c>
      <c r="D7" s="350"/>
      <c r="E7" s="351"/>
      <c r="F7" s="349">
        <v>4</v>
      </c>
      <c r="G7" s="350"/>
      <c r="H7" s="351"/>
      <c r="I7" s="349">
        <v>5</v>
      </c>
      <c r="J7" s="350"/>
      <c r="K7" s="351"/>
      <c r="L7" s="114">
        <v>6</v>
      </c>
      <c r="M7" s="106">
        <v>7</v>
      </c>
      <c r="N7" s="106">
        <v>8</v>
      </c>
      <c r="O7" s="106">
        <v>9</v>
      </c>
      <c r="P7" s="106">
        <v>10</v>
      </c>
      <c r="Q7" s="115">
        <v>11</v>
      </c>
      <c r="R7" s="115">
        <v>12</v>
      </c>
      <c r="S7" s="115">
        <v>14</v>
      </c>
      <c r="T7" s="115">
        <v>15</v>
      </c>
      <c r="U7" s="115"/>
      <c r="V7" s="115">
        <v>16</v>
      </c>
      <c r="W7" s="115"/>
      <c r="X7" s="115">
        <v>17</v>
      </c>
      <c r="Y7" s="115"/>
      <c r="Z7" s="115">
        <v>18</v>
      </c>
      <c r="AA7" s="115"/>
      <c r="AB7" s="115">
        <v>19</v>
      </c>
      <c r="AC7" s="364"/>
      <c r="AD7" s="364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30" ht="14.25" customHeight="1">
      <c r="A8" s="240"/>
      <c r="B8" s="200" t="s">
        <v>44</v>
      </c>
      <c r="C8" s="369">
        <f>C9+C35</f>
        <v>0</v>
      </c>
      <c r="D8" s="353"/>
      <c r="E8" s="353"/>
      <c r="F8" s="353">
        <f>F9+F35</f>
        <v>10</v>
      </c>
      <c r="G8" s="353"/>
      <c r="H8" s="353"/>
      <c r="I8" s="353">
        <f>I9+I35</f>
        <v>4</v>
      </c>
      <c r="J8" s="353"/>
      <c r="K8" s="353"/>
      <c r="L8" s="201">
        <f aca="true" t="shared" si="0" ref="L8:Q8">L9+L35+L40+L41</f>
        <v>2105.5</v>
      </c>
      <c r="M8" s="201">
        <f t="shared" si="0"/>
        <v>701.5</v>
      </c>
      <c r="N8" s="201">
        <f t="shared" si="0"/>
        <v>1404</v>
      </c>
      <c r="O8" s="201">
        <f t="shared" si="0"/>
        <v>545</v>
      </c>
      <c r="P8" s="201">
        <f t="shared" si="0"/>
        <v>859</v>
      </c>
      <c r="Q8" s="201">
        <f t="shared" si="0"/>
        <v>612</v>
      </c>
      <c r="R8" s="202">
        <f aca="true" t="shared" si="1" ref="R8:AA8">R9+R35</f>
        <v>792</v>
      </c>
      <c r="S8" s="202">
        <f t="shared" si="1"/>
        <v>0</v>
      </c>
      <c r="T8" s="202">
        <f t="shared" si="1"/>
        <v>0</v>
      </c>
      <c r="U8" s="202">
        <f t="shared" si="1"/>
        <v>0</v>
      </c>
      <c r="V8" s="202">
        <f>V9+V35</f>
        <v>0</v>
      </c>
      <c r="W8" s="202">
        <f t="shared" si="1"/>
        <v>0</v>
      </c>
      <c r="X8" s="202">
        <f>X9+X35</f>
        <v>0</v>
      </c>
      <c r="Y8" s="202">
        <f t="shared" si="1"/>
        <v>0</v>
      </c>
      <c r="Z8" s="202">
        <f>Z9+Z35</f>
        <v>0</v>
      </c>
      <c r="AA8" s="202">
        <f t="shared" si="1"/>
        <v>0</v>
      </c>
      <c r="AB8" s="202">
        <f>AB9+AB35</f>
        <v>0</v>
      </c>
      <c r="AC8" s="201">
        <f>AC9+AC35</f>
        <v>1365</v>
      </c>
      <c r="AD8" s="203"/>
    </row>
    <row r="9" spans="1:30" ht="36.75" customHeight="1">
      <c r="A9" s="266" t="s">
        <v>496</v>
      </c>
      <c r="B9" s="267" t="s">
        <v>497</v>
      </c>
      <c r="C9" s="342">
        <f>COUNTIF(C10:E34,1)+COUNTIF(C10:E34,2)+COUNTIF(C10:E34,3)+COUNTIF(C10:E34,4)+COUNTIF(C10:E34,5)+COUNTIF(C10:E34,6)+COUNTIF(C10:E34,7)+COUNTIF(C10:E34,8)</f>
        <v>0</v>
      </c>
      <c r="D9" s="342"/>
      <c r="E9" s="343"/>
      <c r="F9" s="352">
        <f>COUNTIF(F10:H34,1)+COUNTIF(F10:H34,2)+COUNTIF(F10:H34,3)+COUNTIF(F10:H34,4)+COUNTIF(F10:H34,5)+COUNTIF(F10:H34,6)+COUNTIF(F10:H34,7)+COUNTIF(F10:H34,8)</f>
        <v>5</v>
      </c>
      <c r="G9" s="342"/>
      <c r="H9" s="343"/>
      <c r="I9" s="352">
        <f>COUNTIF(I10:K34,1)+COUNTIF(I10:K34,2)+COUNTIF(I10:K34,3)+COUNTIF(I10:K34,4)+COUNTIF(I10:K34,5)+COUNTIF(I10:K34,6)+COUNTIF(I10:K34,7)+COUNTIF(I10:K34,8)</f>
        <v>2</v>
      </c>
      <c r="J9" s="342"/>
      <c r="K9" s="343"/>
      <c r="L9" s="268">
        <f aca="true" t="shared" si="2" ref="L9:AB9">SUM(L10:L34)</f>
        <v>1112</v>
      </c>
      <c r="M9" s="269">
        <f t="shared" si="2"/>
        <v>371</v>
      </c>
      <c r="N9" s="269">
        <f t="shared" si="2"/>
        <v>741</v>
      </c>
      <c r="O9" s="269">
        <f>N9-P9</f>
        <v>250</v>
      </c>
      <c r="P9" s="269">
        <f>SUM(P10:P18)</f>
        <v>491</v>
      </c>
      <c r="Q9" s="269">
        <f t="shared" si="2"/>
        <v>323</v>
      </c>
      <c r="R9" s="269">
        <f t="shared" si="2"/>
        <v>418</v>
      </c>
      <c r="S9" s="269">
        <f t="shared" si="2"/>
        <v>0</v>
      </c>
      <c r="T9" s="269">
        <f t="shared" si="2"/>
        <v>0</v>
      </c>
      <c r="U9" s="269">
        <f t="shared" si="2"/>
        <v>0</v>
      </c>
      <c r="V9" s="269">
        <f t="shared" si="2"/>
        <v>0</v>
      </c>
      <c r="W9" s="269">
        <f t="shared" si="2"/>
        <v>0</v>
      </c>
      <c r="X9" s="269">
        <f t="shared" si="2"/>
        <v>0</v>
      </c>
      <c r="Y9" s="269">
        <f t="shared" si="2"/>
        <v>0</v>
      </c>
      <c r="Z9" s="269">
        <f t="shared" si="2"/>
        <v>0</v>
      </c>
      <c r="AA9" s="269">
        <f t="shared" si="2"/>
        <v>0</v>
      </c>
      <c r="AB9" s="269">
        <f t="shared" si="2"/>
        <v>0</v>
      </c>
      <c r="AC9" s="270">
        <f>SUM(AC10:AC34)</f>
        <v>754</v>
      </c>
      <c r="AD9" s="271"/>
    </row>
    <row r="10" spans="1:30" ht="13.5" customHeight="1">
      <c r="A10" s="89" t="s">
        <v>485</v>
      </c>
      <c r="B10" s="185" t="s">
        <v>319</v>
      </c>
      <c r="C10" s="7"/>
      <c r="D10" s="7"/>
      <c r="E10" s="9"/>
      <c r="F10" s="10"/>
      <c r="G10" s="8"/>
      <c r="H10" s="9"/>
      <c r="I10" s="11"/>
      <c r="J10" s="8">
        <v>2</v>
      </c>
      <c r="K10" s="7"/>
      <c r="L10" s="12">
        <f>M10+N10</f>
        <v>175</v>
      </c>
      <c r="M10" s="12">
        <v>58</v>
      </c>
      <c r="N10" s="12">
        <f>SUM(Q10:AB10)</f>
        <v>117</v>
      </c>
      <c r="O10" s="12">
        <f>N10-P10</f>
        <v>0</v>
      </c>
      <c r="P10" s="12">
        <v>117</v>
      </c>
      <c r="Q10" s="2">
        <v>51</v>
      </c>
      <c r="R10" s="2">
        <v>66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117</v>
      </c>
      <c r="AD10" s="13"/>
    </row>
    <row r="11" spans="1:30" ht="12.75" customHeight="1">
      <c r="A11" s="89" t="s">
        <v>486</v>
      </c>
      <c r="B11" s="185" t="s">
        <v>320</v>
      </c>
      <c r="C11" s="14"/>
      <c r="D11" s="14"/>
      <c r="E11" s="117"/>
      <c r="F11" s="118"/>
      <c r="G11" s="116"/>
      <c r="H11" s="117"/>
      <c r="I11" s="110"/>
      <c r="J11" s="116">
        <v>2</v>
      </c>
      <c r="K11" s="14"/>
      <c r="L11" s="12">
        <f aca="true" t="shared" si="3" ref="L11:L17">M11+N11</f>
        <v>234</v>
      </c>
      <c r="M11" s="12">
        <v>78</v>
      </c>
      <c r="N11" s="12">
        <f aca="true" t="shared" si="4" ref="N11:N18">SUM(Q11:AB11)</f>
        <v>156</v>
      </c>
      <c r="O11" s="12">
        <f aca="true" t="shared" si="5" ref="O11:O18">N11-P11</f>
        <v>78</v>
      </c>
      <c r="P11" s="12">
        <v>78</v>
      </c>
      <c r="Q11" s="2">
        <v>68</v>
      </c>
      <c r="R11" s="2">
        <v>88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156</v>
      </c>
      <c r="AD11" s="13"/>
    </row>
    <row r="12" spans="1:30" ht="12.75">
      <c r="A12" s="89" t="s">
        <v>487</v>
      </c>
      <c r="B12" s="185" t="s">
        <v>419</v>
      </c>
      <c r="C12" s="14"/>
      <c r="D12" s="14"/>
      <c r="E12" s="117"/>
      <c r="F12" s="118"/>
      <c r="G12" s="116">
        <v>2</v>
      </c>
      <c r="H12" s="117"/>
      <c r="I12" s="110"/>
      <c r="J12" s="116"/>
      <c r="K12" s="14"/>
      <c r="L12" s="12">
        <f t="shared" si="3"/>
        <v>117</v>
      </c>
      <c r="M12" s="12">
        <v>39</v>
      </c>
      <c r="N12" s="12">
        <f t="shared" si="4"/>
        <v>78</v>
      </c>
      <c r="O12" s="12">
        <f t="shared" si="5"/>
        <v>38</v>
      </c>
      <c r="P12" s="12">
        <v>40</v>
      </c>
      <c r="Q12" s="2">
        <v>34</v>
      </c>
      <c r="R12" s="2">
        <v>44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117</v>
      </c>
      <c r="AD12" s="13"/>
    </row>
    <row r="13" spans="1:30" ht="14.25" customHeight="1">
      <c r="A13" s="89" t="s">
        <v>488</v>
      </c>
      <c r="B13" s="97" t="s">
        <v>489</v>
      </c>
      <c r="C13" s="14"/>
      <c r="D13" s="14"/>
      <c r="E13" s="117"/>
      <c r="F13" s="118"/>
      <c r="G13" s="116">
        <v>2</v>
      </c>
      <c r="H13" s="117"/>
      <c r="I13" s="110"/>
      <c r="J13" s="116"/>
      <c r="K13" s="14"/>
      <c r="L13" s="12">
        <f t="shared" si="3"/>
        <v>117</v>
      </c>
      <c r="M13" s="12">
        <f>N13/2</f>
        <v>39</v>
      </c>
      <c r="N13" s="12">
        <f t="shared" si="4"/>
        <v>78</v>
      </c>
      <c r="O13" s="12">
        <f t="shared" si="5"/>
        <v>39</v>
      </c>
      <c r="P13" s="12">
        <v>39</v>
      </c>
      <c r="Q13" s="2">
        <v>34</v>
      </c>
      <c r="R13" s="2">
        <v>44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70</v>
      </c>
      <c r="AD13" s="13"/>
    </row>
    <row r="14" spans="1:30" ht="12.75">
      <c r="A14" s="89" t="s">
        <v>490</v>
      </c>
      <c r="B14" s="185" t="s">
        <v>445</v>
      </c>
      <c r="C14" s="14"/>
      <c r="D14" s="14"/>
      <c r="E14" s="117"/>
      <c r="F14" s="118"/>
      <c r="G14" s="116">
        <v>2</v>
      </c>
      <c r="H14" s="117"/>
      <c r="I14" s="110"/>
      <c r="J14" s="116"/>
      <c r="K14" s="14"/>
      <c r="L14" s="12">
        <f t="shared" si="3"/>
        <v>59</v>
      </c>
      <c r="M14" s="12">
        <v>20</v>
      </c>
      <c r="N14" s="12">
        <f t="shared" si="4"/>
        <v>39</v>
      </c>
      <c r="O14" s="12">
        <f t="shared" si="5"/>
        <v>21</v>
      </c>
      <c r="P14" s="12">
        <v>18</v>
      </c>
      <c r="Q14" s="2">
        <v>17</v>
      </c>
      <c r="R14" s="2">
        <v>22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78</v>
      </c>
      <c r="AD14" s="13"/>
    </row>
    <row r="15" spans="1:30" ht="12.75">
      <c r="A15" s="89" t="s">
        <v>491</v>
      </c>
      <c r="B15" s="185" t="s">
        <v>433</v>
      </c>
      <c r="C15" s="14"/>
      <c r="D15" s="14"/>
      <c r="E15" s="117"/>
      <c r="F15" s="118"/>
      <c r="G15" s="116">
        <v>2</v>
      </c>
      <c r="H15" s="117"/>
      <c r="I15" s="110"/>
      <c r="J15" s="116"/>
      <c r="K15" s="14"/>
      <c r="L15" s="12">
        <f t="shared" si="3"/>
        <v>117</v>
      </c>
      <c r="M15" s="12">
        <v>39</v>
      </c>
      <c r="N15" s="12">
        <f t="shared" si="4"/>
        <v>78</v>
      </c>
      <c r="O15" s="12">
        <f t="shared" si="5"/>
        <v>26</v>
      </c>
      <c r="P15" s="12">
        <v>52</v>
      </c>
      <c r="Q15" s="2">
        <v>34</v>
      </c>
      <c r="R15" s="2">
        <v>44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108</v>
      </c>
      <c r="AD15" s="13"/>
    </row>
    <row r="16" spans="1:30" ht="12.75">
      <c r="A16" s="89" t="s">
        <v>492</v>
      </c>
      <c r="B16" s="185" t="s">
        <v>322</v>
      </c>
      <c r="C16" s="14"/>
      <c r="D16" s="14"/>
      <c r="E16" s="117"/>
      <c r="F16" s="118"/>
      <c r="G16" s="116" t="s">
        <v>427</v>
      </c>
      <c r="H16" s="117"/>
      <c r="I16" s="110"/>
      <c r="J16" s="116"/>
      <c r="K16" s="14"/>
      <c r="L16" s="12">
        <f t="shared" si="3"/>
        <v>176</v>
      </c>
      <c r="M16" s="12">
        <v>59</v>
      </c>
      <c r="N16" s="12">
        <f t="shared" si="4"/>
        <v>117</v>
      </c>
      <c r="O16" s="12">
        <f t="shared" si="5"/>
        <v>0</v>
      </c>
      <c r="P16" s="12">
        <v>117</v>
      </c>
      <c r="Q16" s="2">
        <v>51</v>
      </c>
      <c r="R16" s="2">
        <v>66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72</v>
      </c>
      <c r="AD16" s="13"/>
    </row>
    <row r="17" spans="1:30" ht="22.5">
      <c r="A17" s="89" t="s">
        <v>493</v>
      </c>
      <c r="B17" s="185" t="s">
        <v>405</v>
      </c>
      <c r="C17" s="14"/>
      <c r="D17" s="14"/>
      <c r="E17" s="117"/>
      <c r="F17" s="118"/>
      <c r="G17" s="116">
        <v>2</v>
      </c>
      <c r="H17" s="117"/>
      <c r="I17" s="110"/>
      <c r="J17" s="116"/>
      <c r="K17" s="14"/>
      <c r="L17" s="12">
        <f t="shared" si="3"/>
        <v>117</v>
      </c>
      <c r="M17" s="12">
        <v>39</v>
      </c>
      <c r="N17" s="12">
        <f t="shared" si="4"/>
        <v>78</v>
      </c>
      <c r="O17" s="12">
        <f t="shared" si="5"/>
        <v>48</v>
      </c>
      <c r="P17" s="12">
        <v>30</v>
      </c>
      <c r="Q17" s="2">
        <v>34</v>
      </c>
      <c r="R17" s="2">
        <v>44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36</v>
      </c>
      <c r="AD17" s="13"/>
    </row>
    <row r="18" spans="1:30" ht="15" customHeight="1">
      <c r="A18" s="89" t="s">
        <v>494</v>
      </c>
      <c r="B18" s="97" t="s">
        <v>495</v>
      </c>
      <c r="C18" s="14"/>
      <c r="D18" s="116"/>
      <c r="E18" s="117"/>
      <c r="F18" s="118"/>
      <c r="G18" s="116"/>
      <c r="H18" s="117"/>
      <c r="I18" s="110"/>
      <c r="J18" s="116"/>
      <c r="K18" s="14"/>
      <c r="L18" s="12">
        <v>0</v>
      </c>
      <c r="M18" s="12">
        <v>0</v>
      </c>
      <c r="N18" s="12">
        <f t="shared" si="4"/>
        <v>0</v>
      </c>
      <c r="O18" s="12">
        <f t="shared" si="5"/>
        <v>0</v>
      </c>
      <c r="P18" s="12">
        <v>0</v>
      </c>
      <c r="Q18" s="2">
        <v>0</v>
      </c>
      <c r="R18" s="2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3"/>
    </row>
    <row r="19" spans="1:30" ht="12.75" hidden="1">
      <c r="A19" s="89"/>
      <c r="B19" s="97"/>
      <c r="C19" s="14"/>
      <c r="D19" s="116"/>
      <c r="E19" s="117"/>
      <c r="F19" s="118"/>
      <c r="G19" s="116"/>
      <c r="H19" s="117"/>
      <c r="I19" s="110"/>
      <c r="J19" s="116"/>
      <c r="K19" s="14"/>
      <c r="L19" s="12">
        <f aca="true" t="shared" si="6" ref="L19:L34">M19+N19</f>
        <v>0</v>
      </c>
      <c r="M19" s="12"/>
      <c r="N19" s="12"/>
      <c r="O19" s="12">
        <f aca="true" t="shared" si="7" ref="O19:O34">N19-P19</f>
        <v>-19</v>
      </c>
      <c r="P19" s="12">
        <v>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3"/>
    </row>
    <row r="20" spans="1:30" ht="12.75" hidden="1">
      <c r="A20" s="89"/>
      <c r="B20" s="97"/>
      <c r="C20" s="14"/>
      <c r="D20" s="116"/>
      <c r="E20" s="117"/>
      <c r="F20" s="118"/>
      <c r="G20" s="116"/>
      <c r="H20" s="117"/>
      <c r="I20" s="110"/>
      <c r="J20" s="116"/>
      <c r="K20" s="14"/>
      <c r="L20" s="12">
        <f t="shared" si="6"/>
        <v>0</v>
      </c>
      <c r="M20" s="12"/>
      <c r="N20" s="12"/>
      <c r="O20" s="12">
        <f t="shared" si="7"/>
        <v>-19</v>
      </c>
      <c r="P20" s="12">
        <v>19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3"/>
    </row>
    <row r="21" spans="1:30" ht="12.75" hidden="1">
      <c r="A21" s="89" t="s">
        <v>66</v>
      </c>
      <c r="B21" s="97"/>
      <c r="C21" s="14"/>
      <c r="D21" s="116"/>
      <c r="E21" s="117"/>
      <c r="F21" s="118"/>
      <c r="G21" s="116"/>
      <c r="H21" s="117"/>
      <c r="I21" s="110"/>
      <c r="J21" s="116"/>
      <c r="K21" s="14"/>
      <c r="L21" s="12">
        <f t="shared" si="6"/>
        <v>0</v>
      </c>
      <c r="M21" s="12">
        <f aca="true" t="shared" si="8" ref="M21:M33">N21/2</f>
        <v>0</v>
      </c>
      <c r="N21" s="12">
        <f aca="true" t="shared" si="9" ref="N21:N34">SUM(Q21:AB21)</f>
        <v>0</v>
      </c>
      <c r="O21" s="12">
        <f t="shared" si="7"/>
        <v>-19</v>
      </c>
      <c r="P21" s="12">
        <v>19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3"/>
    </row>
    <row r="22" spans="1:30" ht="12.75" hidden="1">
      <c r="A22" s="89" t="s">
        <v>67</v>
      </c>
      <c r="B22" s="97"/>
      <c r="C22" s="14"/>
      <c r="D22" s="116"/>
      <c r="E22" s="117"/>
      <c r="F22" s="118"/>
      <c r="G22" s="116"/>
      <c r="H22" s="117"/>
      <c r="I22" s="110"/>
      <c r="J22" s="116"/>
      <c r="K22" s="14"/>
      <c r="L22" s="12">
        <f t="shared" si="6"/>
        <v>0</v>
      </c>
      <c r="M22" s="12">
        <f t="shared" si="8"/>
        <v>0</v>
      </c>
      <c r="N22" s="12">
        <f t="shared" si="9"/>
        <v>0</v>
      </c>
      <c r="O22" s="12">
        <f t="shared" si="7"/>
        <v>-19</v>
      </c>
      <c r="P22" s="12">
        <v>19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3"/>
    </row>
    <row r="23" spans="1:30" ht="12.75" hidden="1">
      <c r="A23" s="89" t="s">
        <v>68</v>
      </c>
      <c r="B23" s="97"/>
      <c r="C23" s="14"/>
      <c r="D23" s="116"/>
      <c r="E23" s="117"/>
      <c r="F23" s="118"/>
      <c r="G23" s="116"/>
      <c r="H23" s="117"/>
      <c r="I23" s="110"/>
      <c r="J23" s="116"/>
      <c r="K23" s="14"/>
      <c r="L23" s="12">
        <f t="shared" si="6"/>
        <v>0</v>
      </c>
      <c r="M23" s="12">
        <f t="shared" si="8"/>
        <v>0</v>
      </c>
      <c r="N23" s="12">
        <f t="shared" si="9"/>
        <v>0</v>
      </c>
      <c r="O23" s="12">
        <f t="shared" si="7"/>
        <v>-19</v>
      </c>
      <c r="P23" s="12">
        <v>19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3"/>
    </row>
    <row r="24" spans="1:30" ht="12.75" hidden="1">
      <c r="A24" s="89" t="s">
        <v>69</v>
      </c>
      <c r="B24" s="97"/>
      <c r="C24" s="14"/>
      <c r="D24" s="116"/>
      <c r="E24" s="117"/>
      <c r="F24" s="118"/>
      <c r="G24" s="116"/>
      <c r="H24" s="117"/>
      <c r="I24" s="110"/>
      <c r="J24" s="116"/>
      <c r="K24" s="14"/>
      <c r="L24" s="12">
        <f t="shared" si="6"/>
        <v>0</v>
      </c>
      <c r="M24" s="12">
        <f t="shared" si="8"/>
        <v>0</v>
      </c>
      <c r="N24" s="12">
        <f t="shared" si="9"/>
        <v>0</v>
      </c>
      <c r="O24" s="12">
        <f t="shared" si="7"/>
        <v>-19</v>
      </c>
      <c r="P24" s="12">
        <v>19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3"/>
    </row>
    <row r="25" spans="1:30" ht="12.75" hidden="1">
      <c r="A25" s="89" t="s">
        <v>70</v>
      </c>
      <c r="B25" s="97"/>
      <c r="C25" s="14"/>
      <c r="D25" s="116"/>
      <c r="E25" s="117"/>
      <c r="F25" s="118"/>
      <c r="G25" s="116"/>
      <c r="H25" s="117"/>
      <c r="I25" s="110"/>
      <c r="J25" s="116"/>
      <c r="K25" s="14"/>
      <c r="L25" s="12">
        <f t="shared" si="6"/>
        <v>0</v>
      </c>
      <c r="M25" s="12">
        <f t="shared" si="8"/>
        <v>0</v>
      </c>
      <c r="N25" s="12">
        <f t="shared" si="9"/>
        <v>0</v>
      </c>
      <c r="O25" s="12">
        <f t="shared" si="7"/>
        <v>-19</v>
      </c>
      <c r="P25" s="12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3"/>
    </row>
    <row r="26" spans="1:30" ht="12.75" hidden="1">
      <c r="A26" s="89" t="s">
        <v>71</v>
      </c>
      <c r="B26" s="97"/>
      <c r="C26" s="14"/>
      <c r="D26" s="116"/>
      <c r="E26" s="117"/>
      <c r="F26" s="118"/>
      <c r="G26" s="116"/>
      <c r="H26" s="117"/>
      <c r="I26" s="110"/>
      <c r="J26" s="116"/>
      <c r="K26" s="14"/>
      <c r="L26" s="12">
        <f t="shared" si="6"/>
        <v>0</v>
      </c>
      <c r="M26" s="12">
        <f t="shared" si="8"/>
        <v>0</v>
      </c>
      <c r="N26" s="12">
        <f t="shared" si="9"/>
        <v>0</v>
      </c>
      <c r="O26" s="12">
        <f t="shared" si="7"/>
        <v>-19</v>
      </c>
      <c r="P26" s="12">
        <v>19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3"/>
    </row>
    <row r="27" spans="1:30" ht="12.75" hidden="1">
      <c r="A27" s="89" t="s">
        <v>72</v>
      </c>
      <c r="B27" s="97"/>
      <c r="C27" s="14"/>
      <c r="D27" s="116"/>
      <c r="E27" s="117"/>
      <c r="F27" s="118"/>
      <c r="G27" s="116"/>
      <c r="H27" s="117"/>
      <c r="I27" s="110"/>
      <c r="J27" s="116"/>
      <c r="K27" s="14"/>
      <c r="L27" s="12">
        <f t="shared" si="6"/>
        <v>0</v>
      </c>
      <c r="M27" s="12">
        <f t="shared" si="8"/>
        <v>0</v>
      </c>
      <c r="N27" s="12">
        <f t="shared" si="9"/>
        <v>0</v>
      </c>
      <c r="O27" s="12">
        <f t="shared" si="7"/>
        <v>-19</v>
      </c>
      <c r="P27" s="12">
        <v>19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3"/>
    </row>
    <row r="28" spans="1:30" ht="12.75" hidden="1">
      <c r="A28" s="89" t="s">
        <v>73</v>
      </c>
      <c r="B28" s="97"/>
      <c r="C28" s="14"/>
      <c r="D28" s="116"/>
      <c r="E28" s="117"/>
      <c r="F28" s="118"/>
      <c r="G28" s="116"/>
      <c r="H28" s="117"/>
      <c r="I28" s="110"/>
      <c r="J28" s="116"/>
      <c r="K28" s="14"/>
      <c r="L28" s="12">
        <f t="shared" si="6"/>
        <v>0</v>
      </c>
      <c r="M28" s="12">
        <f t="shared" si="8"/>
        <v>0</v>
      </c>
      <c r="N28" s="12">
        <f t="shared" si="9"/>
        <v>0</v>
      </c>
      <c r="O28" s="12">
        <f t="shared" si="7"/>
        <v>-19</v>
      </c>
      <c r="P28" s="12">
        <v>19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3"/>
    </row>
    <row r="29" spans="1:30" ht="12.75" hidden="1">
      <c r="A29" s="89" t="s">
        <v>74</v>
      </c>
      <c r="B29" s="97"/>
      <c r="C29" s="14"/>
      <c r="D29" s="116"/>
      <c r="E29" s="117"/>
      <c r="F29" s="118"/>
      <c r="G29" s="116"/>
      <c r="H29" s="117"/>
      <c r="I29" s="110"/>
      <c r="J29" s="116"/>
      <c r="K29" s="14"/>
      <c r="L29" s="12">
        <f t="shared" si="6"/>
        <v>0</v>
      </c>
      <c r="M29" s="12">
        <f t="shared" si="8"/>
        <v>0</v>
      </c>
      <c r="N29" s="12">
        <f t="shared" si="9"/>
        <v>0</v>
      </c>
      <c r="O29" s="12">
        <f t="shared" si="7"/>
        <v>-19</v>
      </c>
      <c r="P29" s="12">
        <v>19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3"/>
    </row>
    <row r="30" spans="1:30" ht="12.75" customHeight="1" hidden="1">
      <c r="A30" s="89" t="s">
        <v>75</v>
      </c>
      <c r="B30" s="97"/>
      <c r="C30" s="14"/>
      <c r="D30" s="116"/>
      <c r="E30" s="117"/>
      <c r="F30" s="118"/>
      <c r="G30" s="116"/>
      <c r="H30" s="117"/>
      <c r="I30" s="110"/>
      <c r="J30" s="116"/>
      <c r="K30" s="14"/>
      <c r="L30" s="12">
        <f t="shared" si="6"/>
        <v>0</v>
      </c>
      <c r="M30" s="12">
        <f t="shared" si="8"/>
        <v>0</v>
      </c>
      <c r="N30" s="12">
        <f t="shared" si="9"/>
        <v>0</v>
      </c>
      <c r="O30" s="12">
        <f t="shared" si="7"/>
        <v>-19</v>
      </c>
      <c r="P30" s="12">
        <v>19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3"/>
    </row>
    <row r="31" spans="1:30" ht="12.75" hidden="1">
      <c r="A31" s="89" t="s">
        <v>76</v>
      </c>
      <c r="B31" s="97"/>
      <c r="C31" s="14"/>
      <c r="D31" s="116"/>
      <c r="E31" s="117"/>
      <c r="F31" s="118"/>
      <c r="G31" s="116"/>
      <c r="H31" s="117"/>
      <c r="I31" s="110"/>
      <c r="J31" s="116"/>
      <c r="K31" s="14"/>
      <c r="L31" s="12">
        <f t="shared" si="6"/>
        <v>0</v>
      </c>
      <c r="M31" s="12">
        <f t="shared" si="8"/>
        <v>0</v>
      </c>
      <c r="N31" s="12">
        <f t="shared" si="9"/>
        <v>0</v>
      </c>
      <c r="O31" s="12">
        <f t="shared" si="7"/>
        <v>-19</v>
      </c>
      <c r="P31" s="12">
        <v>19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3"/>
    </row>
    <row r="32" spans="1:41" s="120" customFormat="1" ht="12.75" hidden="1">
      <c r="A32" s="89" t="s">
        <v>77</v>
      </c>
      <c r="B32" s="97"/>
      <c r="C32" s="14"/>
      <c r="D32" s="116"/>
      <c r="E32" s="117"/>
      <c r="F32" s="118"/>
      <c r="G32" s="116"/>
      <c r="H32" s="117"/>
      <c r="I32" s="110"/>
      <c r="J32" s="116"/>
      <c r="K32" s="14"/>
      <c r="L32" s="12">
        <f t="shared" si="6"/>
        <v>0</v>
      </c>
      <c r="M32" s="12">
        <f t="shared" si="8"/>
        <v>0</v>
      </c>
      <c r="N32" s="12">
        <f t="shared" si="9"/>
        <v>0</v>
      </c>
      <c r="O32" s="12">
        <f t="shared" si="7"/>
        <v>-19</v>
      </c>
      <c r="P32" s="12">
        <v>19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30" ht="12.75" hidden="1">
      <c r="A33" s="89" t="s">
        <v>78</v>
      </c>
      <c r="B33" s="97"/>
      <c r="C33" s="14"/>
      <c r="D33" s="116"/>
      <c r="E33" s="117"/>
      <c r="F33" s="16"/>
      <c r="G33" s="17"/>
      <c r="H33" s="18"/>
      <c r="I33" s="110"/>
      <c r="J33" s="116"/>
      <c r="K33" s="14"/>
      <c r="L33" s="12">
        <f t="shared" si="6"/>
        <v>0</v>
      </c>
      <c r="M33" s="12">
        <f t="shared" si="8"/>
        <v>0</v>
      </c>
      <c r="N33" s="12">
        <f t="shared" si="9"/>
        <v>0</v>
      </c>
      <c r="O33" s="12">
        <f t="shared" si="7"/>
        <v>-19</v>
      </c>
      <c r="P33" s="12">
        <v>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3"/>
    </row>
    <row r="34" spans="1:30" ht="12.75" hidden="1">
      <c r="A34" s="89" t="s">
        <v>79</v>
      </c>
      <c r="B34" s="97"/>
      <c r="C34" s="7"/>
      <c r="D34" s="8"/>
      <c r="E34" s="9"/>
      <c r="F34" s="10"/>
      <c r="G34" s="8"/>
      <c r="H34" s="9"/>
      <c r="I34" s="11"/>
      <c r="J34" s="8"/>
      <c r="K34" s="7"/>
      <c r="L34" s="12">
        <f t="shared" si="6"/>
        <v>0</v>
      </c>
      <c r="M34" s="12">
        <f aca="true" t="shared" si="10" ref="M34:M60">N34/2</f>
        <v>0</v>
      </c>
      <c r="N34" s="12">
        <f t="shared" si="9"/>
        <v>0</v>
      </c>
      <c r="O34" s="12">
        <f t="shared" si="7"/>
        <v>-19</v>
      </c>
      <c r="P34" s="12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3"/>
    </row>
    <row r="35" spans="1:30" ht="35.25" customHeight="1">
      <c r="A35" s="272" t="s">
        <v>498</v>
      </c>
      <c r="B35" s="267" t="s">
        <v>499</v>
      </c>
      <c r="C35" s="342">
        <f>COUNTIF(C36:E61,1)+COUNTIF(C36:E61,2)+COUNTIF(C36:E61,3)+COUNTIF(C36:E61,4)+COUNTIF(C36:E61,5)+COUNTIF(C36:E61,6)+COUNTIF(C36:E61,7)+COUNTIF(C36:E61,8)</f>
        <v>0</v>
      </c>
      <c r="D35" s="342"/>
      <c r="E35" s="343"/>
      <c r="F35" s="352">
        <f>COUNTIF(F36:H61,1)+COUNTIF(F36:H61,2)+COUNTIF(F36:H61,3)+COUNTIF(F36:H61,4)+COUNTIF(F36:H61,5)+COUNTIF(F36:H61,6)+COUNTIF(F36:H61,7)+COUNTIF(F36:H61,8)</f>
        <v>5</v>
      </c>
      <c r="G35" s="342"/>
      <c r="H35" s="343"/>
      <c r="I35" s="356">
        <f>COUNTIF(I36:K61,1)+COUNTIF(I36:K61,2)+COUNTIF(I36:K61,3)+COUNTIF(I36:K61,4)+COUNTIF(I36:K61,5)+COUNTIF(I36:K61,6)+COUNTIF(I36:K61,7)+COUNTIF(I36:K61,8)</f>
        <v>2</v>
      </c>
      <c r="J35" s="357"/>
      <c r="K35" s="357"/>
      <c r="L35" s="193">
        <f aca="true" t="shared" si="11" ref="L35:Q35">SUM(L36:L39)</f>
        <v>819.5</v>
      </c>
      <c r="M35" s="193">
        <f t="shared" si="11"/>
        <v>273.5</v>
      </c>
      <c r="N35" s="193">
        <f t="shared" si="11"/>
        <v>546</v>
      </c>
      <c r="O35" s="193">
        <f t="shared" si="11"/>
        <v>246</v>
      </c>
      <c r="P35" s="193">
        <f t="shared" si="11"/>
        <v>300</v>
      </c>
      <c r="Q35" s="193">
        <f t="shared" si="11"/>
        <v>238</v>
      </c>
      <c r="R35" s="193">
        <f>SUM(R36:R41)</f>
        <v>374</v>
      </c>
      <c r="S35" s="193">
        <f aca="true" t="shared" si="12" ref="S35:AC35">SUM(S36:S61)</f>
        <v>0</v>
      </c>
      <c r="T35" s="193">
        <f t="shared" si="12"/>
        <v>0</v>
      </c>
      <c r="U35" s="193">
        <f t="shared" si="12"/>
        <v>0</v>
      </c>
      <c r="V35" s="196">
        <f t="shared" si="12"/>
        <v>0</v>
      </c>
      <c r="W35" s="193">
        <f t="shared" si="12"/>
        <v>0</v>
      </c>
      <c r="X35" s="196">
        <f t="shared" si="12"/>
        <v>0</v>
      </c>
      <c r="Y35" s="193">
        <f t="shared" si="12"/>
        <v>0</v>
      </c>
      <c r="Z35" s="196">
        <f t="shared" si="12"/>
        <v>0</v>
      </c>
      <c r="AA35" s="193">
        <f t="shared" si="12"/>
        <v>0</v>
      </c>
      <c r="AB35" s="196">
        <f t="shared" si="12"/>
        <v>0</v>
      </c>
      <c r="AC35" s="273">
        <f t="shared" si="12"/>
        <v>611</v>
      </c>
      <c r="AD35" s="193"/>
    </row>
    <row r="36" spans="1:30" ht="12" customHeight="1">
      <c r="A36" s="89" t="s">
        <v>500</v>
      </c>
      <c r="B36" s="185" t="s">
        <v>501</v>
      </c>
      <c r="C36" s="14"/>
      <c r="D36" s="116"/>
      <c r="E36" s="117"/>
      <c r="F36" s="118"/>
      <c r="G36" s="116"/>
      <c r="H36" s="116"/>
      <c r="I36" s="110"/>
      <c r="J36" s="116">
        <v>2</v>
      </c>
      <c r="K36" s="5"/>
      <c r="L36" s="12">
        <f aca="true" t="shared" si="13" ref="L36:L44">M36+N36</f>
        <v>176</v>
      </c>
      <c r="M36" s="12">
        <v>59</v>
      </c>
      <c r="N36" s="12">
        <f aca="true" t="shared" si="14" ref="N36:N44">SUM(Q36:AB36)</f>
        <v>117</v>
      </c>
      <c r="O36" s="12">
        <f aca="true" t="shared" si="15" ref="O36:O44">N36-P36</f>
        <v>20</v>
      </c>
      <c r="P36" s="12">
        <v>97</v>
      </c>
      <c r="Q36" s="2">
        <v>51</v>
      </c>
      <c r="R36" s="2">
        <v>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365">
        <v>312</v>
      </c>
      <c r="AD36" s="367"/>
    </row>
    <row r="37" spans="1:30" ht="14.25" customHeight="1">
      <c r="A37" s="89" t="s">
        <v>502</v>
      </c>
      <c r="B37" s="185" t="s">
        <v>503</v>
      </c>
      <c r="C37" s="14"/>
      <c r="D37" s="116"/>
      <c r="E37" s="117"/>
      <c r="F37" s="118"/>
      <c r="G37" s="116"/>
      <c r="H37" s="116"/>
      <c r="I37" s="110"/>
      <c r="J37" s="116">
        <v>2</v>
      </c>
      <c r="K37" s="5"/>
      <c r="L37" s="12">
        <f t="shared" si="13"/>
        <v>292</v>
      </c>
      <c r="M37" s="12">
        <v>97</v>
      </c>
      <c r="N37" s="12">
        <f t="shared" si="14"/>
        <v>195</v>
      </c>
      <c r="O37" s="12">
        <f t="shared" si="15"/>
        <v>92</v>
      </c>
      <c r="P37" s="12">
        <v>103</v>
      </c>
      <c r="Q37" s="2">
        <v>85</v>
      </c>
      <c r="R37" s="2">
        <v>110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366"/>
      <c r="AD37" s="368"/>
    </row>
    <row r="38" spans="1:30" ht="12" customHeight="1">
      <c r="A38" s="89" t="s">
        <v>504</v>
      </c>
      <c r="B38" s="185" t="s">
        <v>325</v>
      </c>
      <c r="C38" s="14"/>
      <c r="D38" s="116"/>
      <c r="E38" s="117"/>
      <c r="F38" s="118"/>
      <c r="G38" s="116">
        <v>2</v>
      </c>
      <c r="H38" s="116"/>
      <c r="I38" s="110"/>
      <c r="J38" s="116"/>
      <c r="K38" s="5"/>
      <c r="L38" s="12">
        <f t="shared" si="13"/>
        <v>175.5</v>
      </c>
      <c r="M38" s="12">
        <f>N38/2</f>
        <v>58.5</v>
      </c>
      <c r="N38" s="12">
        <f t="shared" si="14"/>
        <v>117</v>
      </c>
      <c r="O38" s="12">
        <f t="shared" si="15"/>
        <v>67</v>
      </c>
      <c r="P38" s="12">
        <v>50</v>
      </c>
      <c r="Q38" s="2">
        <v>51</v>
      </c>
      <c r="R38" s="2">
        <v>66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156</v>
      </c>
      <c r="AD38" s="13"/>
    </row>
    <row r="39" spans="1:30" ht="13.5" customHeight="1">
      <c r="A39" s="89" t="s">
        <v>505</v>
      </c>
      <c r="B39" s="185" t="s">
        <v>506</v>
      </c>
      <c r="C39" s="14"/>
      <c r="D39" s="116"/>
      <c r="E39" s="117"/>
      <c r="F39" s="118"/>
      <c r="G39" s="116">
        <v>2</v>
      </c>
      <c r="H39" s="116"/>
      <c r="I39" s="110"/>
      <c r="J39" s="116"/>
      <c r="K39" s="5"/>
      <c r="L39" s="12">
        <f t="shared" si="13"/>
        <v>176</v>
      </c>
      <c r="M39" s="12">
        <v>59</v>
      </c>
      <c r="N39" s="12">
        <f t="shared" si="14"/>
        <v>117</v>
      </c>
      <c r="O39" s="12">
        <f t="shared" si="15"/>
        <v>67</v>
      </c>
      <c r="P39" s="12">
        <v>50</v>
      </c>
      <c r="Q39" s="2">
        <v>51</v>
      </c>
      <c r="R39" s="2">
        <v>66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143</v>
      </c>
      <c r="AD39" s="13"/>
    </row>
    <row r="40" spans="1:30" ht="18" customHeight="1">
      <c r="A40" s="244" t="s">
        <v>507</v>
      </c>
      <c r="B40" s="245" t="s">
        <v>508</v>
      </c>
      <c r="C40" s="246"/>
      <c r="D40" s="247"/>
      <c r="E40" s="248"/>
      <c r="F40" s="249"/>
      <c r="G40" s="247" t="s">
        <v>427</v>
      </c>
      <c r="H40" s="247"/>
      <c r="I40" s="250"/>
      <c r="J40" s="247"/>
      <c r="K40" s="251"/>
      <c r="L40" s="252">
        <f t="shared" si="13"/>
        <v>58</v>
      </c>
      <c r="M40" s="252">
        <v>19</v>
      </c>
      <c r="N40" s="252">
        <f t="shared" si="14"/>
        <v>39</v>
      </c>
      <c r="O40" s="252">
        <f t="shared" si="15"/>
        <v>9</v>
      </c>
      <c r="P40" s="252">
        <v>30</v>
      </c>
      <c r="Q40" s="253">
        <v>17</v>
      </c>
      <c r="R40" s="253">
        <v>22</v>
      </c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65">
        <f aca="true" t="shared" si="16" ref="AD40:AD61">N40-AC40</f>
        <v>39</v>
      </c>
    </row>
    <row r="41" spans="1:30" ht="27.75" customHeight="1">
      <c r="A41" s="239" t="s">
        <v>509</v>
      </c>
      <c r="B41" s="188" t="s">
        <v>510</v>
      </c>
      <c r="C41" s="234"/>
      <c r="D41" s="254"/>
      <c r="E41" s="255"/>
      <c r="F41" s="235"/>
      <c r="G41" s="254"/>
      <c r="H41" s="254"/>
      <c r="I41" s="256"/>
      <c r="J41" s="257"/>
      <c r="K41" s="258"/>
      <c r="L41" s="19">
        <f>SUM(L42:L43)</f>
        <v>116</v>
      </c>
      <c r="M41" s="19">
        <f aca="true" t="shared" si="17" ref="M41:R41">SUM(M42:M43)</f>
        <v>38</v>
      </c>
      <c r="N41" s="19">
        <f t="shared" si="17"/>
        <v>78</v>
      </c>
      <c r="O41" s="19">
        <f t="shared" si="17"/>
        <v>40</v>
      </c>
      <c r="P41" s="19">
        <f t="shared" si="17"/>
        <v>38</v>
      </c>
      <c r="Q41" s="19">
        <f t="shared" si="17"/>
        <v>34</v>
      </c>
      <c r="R41" s="19">
        <f t="shared" si="17"/>
        <v>44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3">
        <f t="shared" si="16"/>
        <v>78</v>
      </c>
    </row>
    <row r="42" spans="1:30" ht="17.25" customHeight="1">
      <c r="A42" s="259" t="s">
        <v>511</v>
      </c>
      <c r="B42" s="260" t="s">
        <v>321</v>
      </c>
      <c r="C42" s="261"/>
      <c r="D42" s="179"/>
      <c r="E42" s="180"/>
      <c r="F42" s="262"/>
      <c r="G42" s="179">
        <v>2</v>
      </c>
      <c r="H42" s="179"/>
      <c r="I42" s="263"/>
      <c r="J42" s="179"/>
      <c r="K42" s="261"/>
      <c r="L42" s="164">
        <f t="shared" si="13"/>
        <v>58</v>
      </c>
      <c r="M42" s="164">
        <v>19</v>
      </c>
      <c r="N42" s="164">
        <f t="shared" si="14"/>
        <v>39</v>
      </c>
      <c r="O42" s="164">
        <f t="shared" si="15"/>
        <v>20</v>
      </c>
      <c r="P42" s="164">
        <v>19</v>
      </c>
      <c r="Q42" s="264">
        <v>17</v>
      </c>
      <c r="R42" s="264">
        <v>22</v>
      </c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168">
        <f t="shared" si="16"/>
        <v>39</v>
      </c>
    </row>
    <row r="43" spans="1:30" ht="15" customHeight="1">
      <c r="A43" s="259" t="s">
        <v>512</v>
      </c>
      <c r="B43" s="260" t="s">
        <v>434</v>
      </c>
      <c r="C43" s="261"/>
      <c r="D43" s="179"/>
      <c r="E43" s="180"/>
      <c r="F43" s="262"/>
      <c r="G43" s="179">
        <v>2</v>
      </c>
      <c r="H43" s="179"/>
      <c r="I43" s="263"/>
      <c r="J43" s="179"/>
      <c r="K43" s="261"/>
      <c r="L43" s="164">
        <f t="shared" si="13"/>
        <v>58</v>
      </c>
      <c r="M43" s="164">
        <v>19</v>
      </c>
      <c r="N43" s="164">
        <f t="shared" si="14"/>
        <v>39</v>
      </c>
      <c r="O43" s="164">
        <f t="shared" si="15"/>
        <v>20</v>
      </c>
      <c r="P43" s="164">
        <v>19</v>
      </c>
      <c r="Q43" s="264">
        <v>17</v>
      </c>
      <c r="R43" s="264">
        <v>22</v>
      </c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168">
        <f t="shared" si="16"/>
        <v>39</v>
      </c>
    </row>
    <row r="44" spans="1:30" ht="22.5">
      <c r="A44" s="89" t="s">
        <v>513</v>
      </c>
      <c r="B44" s="97" t="s">
        <v>514</v>
      </c>
      <c r="C44" s="14"/>
      <c r="D44" s="116"/>
      <c r="E44" s="117"/>
      <c r="F44" s="118"/>
      <c r="G44" s="116">
        <v>2</v>
      </c>
      <c r="H44" s="116"/>
      <c r="I44" s="110"/>
      <c r="J44" s="116"/>
      <c r="K44" s="14"/>
      <c r="L44" s="12">
        <f t="shared" si="13"/>
        <v>116</v>
      </c>
      <c r="M44" s="12">
        <v>38</v>
      </c>
      <c r="N44" s="12">
        <f t="shared" si="14"/>
        <v>78</v>
      </c>
      <c r="O44" s="12">
        <f t="shared" si="15"/>
        <v>40</v>
      </c>
      <c r="P44" s="12">
        <v>38</v>
      </c>
      <c r="Q44" s="2">
        <v>34</v>
      </c>
      <c r="R44" s="2">
        <v>44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3">
        <f t="shared" si="16"/>
        <v>78</v>
      </c>
    </row>
    <row r="45" spans="1:30" ht="12.75" hidden="1">
      <c r="A45" s="89" t="s">
        <v>80</v>
      </c>
      <c r="B45" s="97"/>
      <c r="C45" s="14"/>
      <c r="D45" s="116"/>
      <c r="E45" s="117"/>
      <c r="F45" s="118"/>
      <c r="G45" s="116"/>
      <c r="H45" s="116"/>
      <c r="I45" s="110"/>
      <c r="J45" s="116"/>
      <c r="K45" s="14"/>
      <c r="L45" s="12">
        <f aca="true" t="shared" si="18" ref="L45:L61">M45+N45</f>
        <v>0</v>
      </c>
      <c r="M45" s="12">
        <f t="shared" si="10"/>
        <v>0</v>
      </c>
      <c r="N45" s="12">
        <f aca="true" t="shared" si="19" ref="N45:N61">SUM(Q45:AB45)</f>
        <v>0</v>
      </c>
      <c r="O45" s="12">
        <f aca="true" t="shared" si="20" ref="O45:O87">N45-P45</f>
        <v>0</v>
      </c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3">
        <f t="shared" si="16"/>
        <v>0</v>
      </c>
    </row>
    <row r="46" spans="1:30" ht="12.75" hidden="1">
      <c r="A46" s="89" t="s">
        <v>81</v>
      </c>
      <c r="B46" s="97"/>
      <c r="C46" s="14"/>
      <c r="D46" s="116"/>
      <c r="E46" s="117"/>
      <c r="F46" s="118"/>
      <c r="G46" s="116"/>
      <c r="H46" s="116"/>
      <c r="I46" s="110"/>
      <c r="J46" s="116"/>
      <c r="K46" s="14"/>
      <c r="L46" s="12">
        <f t="shared" si="18"/>
        <v>0</v>
      </c>
      <c r="M46" s="12">
        <f t="shared" si="10"/>
        <v>0</v>
      </c>
      <c r="N46" s="12">
        <f t="shared" si="19"/>
        <v>0</v>
      </c>
      <c r="O46" s="12">
        <f t="shared" si="20"/>
        <v>0</v>
      </c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3">
        <f t="shared" si="16"/>
        <v>0</v>
      </c>
    </row>
    <row r="47" spans="1:30" ht="12.75" hidden="1">
      <c r="A47" s="89" t="s">
        <v>82</v>
      </c>
      <c r="B47" s="97"/>
      <c r="C47" s="14"/>
      <c r="D47" s="116"/>
      <c r="E47" s="117"/>
      <c r="F47" s="118"/>
      <c r="G47" s="116"/>
      <c r="H47" s="116"/>
      <c r="I47" s="110"/>
      <c r="J47" s="116"/>
      <c r="K47" s="14"/>
      <c r="L47" s="12">
        <f t="shared" si="18"/>
        <v>0</v>
      </c>
      <c r="M47" s="12">
        <f t="shared" si="10"/>
        <v>0</v>
      </c>
      <c r="N47" s="12">
        <f t="shared" si="19"/>
        <v>0</v>
      </c>
      <c r="O47" s="12">
        <f t="shared" si="20"/>
        <v>0</v>
      </c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3">
        <f t="shared" si="16"/>
        <v>0</v>
      </c>
    </row>
    <row r="48" spans="1:30" ht="12.75" hidden="1">
      <c r="A48" s="89" t="s">
        <v>83</v>
      </c>
      <c r="B48" s="97"/>
      <c r="C48" s="14"/>
      <c r="D48" s="116"/>
      <c r="E48" s="117"/>
      <c r="F48" s="118"/>
      <c r="G48" s="116"/>
      <c r="H48" s="116"/>
      <c r="I48" s="110"/>
      <c r="J48" s="116"/>
      <c r="K48" s="14"/>
      <c r="L48" s="12">
        <f t="shared" si="18"/>
        <v>0</v>
      </c>
      <c r="M48" s="12">
        <f t="shared" si="10"/>
        <v>0</v>
      </c>
      <c r="N48" s="12">
        <f t="shared" si="19"/>
        <v>0</v>
      </c>
      <c r="O48" s="12">
        <f t="shared" si="20"/>
        <v>0</v>
      </c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3">
        <f t="shared" si="16"/>
        <v>0</v>
      </c>
    </row>
    <row r="49" spans="1:30" ht="12.75" hidden="1">
      <c r="A49" s="89" t="s">
        <v>84</v>
      </c>
      <c r="B49" s="97"/>
      <c r="C49" s="14"/>
      <c r="D49" s="116"/>
      <c r="E49" s="117"/>
      <c r="F49" s="118"/>
      <c r="G49" s="116"/>
      <c r="H49" s="116"/>
      <c r="I49" s="110"/>
      <c r="J49" s="116"/>
      <c r="K49" s="14"/>
      <c r="L49" s="12">
        <f t="shared" si="18"/>
        <v>0</v>
      </c>
      <c r="M49" s="12">
        <f t="shared" si="10"/>
        <v>0</v>
      </c>
      <c r="N49" s="12">
        <f t="shared" si="19"/>
        <v>0</v>
      </c>
      <c r="O49" s="12">
        <f t="shared" si="20"/>
        <v>0</v>
      </c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3">
        <f t="shared" si="16"/>
        <v>0</v>
      </c>
    </row>
    <row r="50" spans="1:30" ht="12.75" hidden="1">
      <c r="A50" s="89" t="s">
        <v>85</v>
      </c>
      <c r="B50" s="97"/>
      <c r="C50" s="14"/>
      <c r="D50" s="116"/>
      <c r="E50" s="117"/>
      <c r="F50" s="118"/>
      <c r="G50" s="116"/>
      <c r="H50" s="116"/>
      <c r="I50" s="110"/>
      <c r="J50" s="116"/>
      <c r="K50" s="14"/>
      <c r="L50" s="12">
        <f t="shared" si="18"/>
        <v>0</v>
      </c>
      <c r="M50" s="12">
        <f t="shared" si="10"/>
        <v>0</v>
      </c>
      <c r="N50" s="12">
        <f t="shared" si="19"/>
        <v>0</v>
      </c>
      <c r="O50" s="12">
        <f t="shared" si="20"/>
        <v>0</v>
      </c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3">
        <f t="shared" si="16"/>
        <v>0</v>
      </c>
    </row>
    <row r="51" spans="1:30" ht="12.75" hidden="1">
      <c r="A51" s="89" t="s">
        <v>86</v>
      </c>
      <c r="B51" s="97"/>
      <c r="C51" s="14"/>
      <c r="D51" s="116"/>
      <c r="E51" s="117"/>
      <c r="F51" s="118"/>
      <c r="G51" s="116"/>
      <c r="H51" s="116"/>
      <c r="I51" s="110"/>
      <c r="J51" s="116"/>
      <c r="K51" s="14"/>
      <c r="L51" s="12">
        <f t="shared" si="18"/>
        <v>0</v>
      </c>
      <c r="M51" s="12">
        <f t="shared" si="10"/>
        <v>0</v>
      </c>
      <c r="N51" s="12">
        <f t="shared" si="19"/>
        <v>0</v>
      </c>
      <c r="O51" s="12">
        <f t="shared" si="20"/>
        <v>0</v>
      </c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3">
        <f t="shared" si="16"/>
        <v>0</v>
      </c>
    </row>
    <row r="52" spans="1:30" ht="12.75" hidden="1">
      <c r="A52" s="89" t="s">
        <v>87</v>
      </c>
      <c r="B52" s="97"/>
      <c r="C52" s="14"/>
      <c r="D52" s="116"/>
      <c r="E52" s="117"/>
      <c r="F52" s="118"/>
      <c r="G52" s="116"/>
      <c r="H52" s="116"/>
      <c r="I52" s="110"/>
      <c r="J52" s="116"/>
      <c r="K52" s="14"/>
      <c r="L52" s="12">
        <f t="shared" si="18"/>
        <v>0</v>
      </c>
      <c r="M52" s="12">
        <f t="shared" si="10"/>
        <v>0</v>
      </c>
      <c r="N52" s="12">
        <f t="shared" si="19"/>
        <v>0</v>
      </c>
      <c r="O52" s="12">
        <f t="shared" si="20"/>
        <v>0</v>
      </c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3">
        <f t="shared" si="16"/>
        <v>0</v>
      </c>
    </row>
    <row r="53" spans="1:30" ht="12.75" hidden="1">
      <c r="A53" s="89" t="s">
        <v>88</v>
      </c>
      <c r="B53" s="97"/>
      <c r="C53" s="14"/>
      <c r="D53" s="116"/>
      <c r="E53" s="117"/>
      <c r="F53" s="118"/>
      <c r="G53" s="116"/>
      <c r="H53" s="116"/>
      <c r="I53" s="110"/>
      <c r="J53" s="116"/>
      <c r="K53" s="14"/>
      <c r="L53" s="12">
        <f t="shared" si="18"/>
        <v>0</v>
      </c>
      <c r="M53" s="12">
        <f t="shared" si="10"/>
        <v>0</v>
      </c>
      <c r="N53" s="12">
        <f t="shared" si="19"/>
        <v>0</v>
      </c>
      <c r="O53" s="12">
        <f t="shared" si="20"/>
        <v>0</v>
      </c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3">
        <f t="shared" si="16"/>
        <v>0</v>
      </c>
    </row>
    <row r="54" spans="1:30" ht="12.75" hidden="1">
      <c r="A54" s="89" t="s">
        <v>89</v>
      </c>
      <c r="B54" s="97"/>
      <c r="C54" s="14"/>
      <c r="D54" s="116"/>
      <c r="E54" s="117"/>
      <c r="F54" s="118"/>
      <c r="G54" s="116"/>
      <c r="H54" s="116"/>
      <c r="I54" s="110"/>
      <c r="J54" s="116"/>
      <c r="K54" s="14"/>
      <c r="L54" s="12">
        <f t="shared" si="18"/>
        <v>0</v>
      </c>
      <c r="M54" s="12">
        <f t="shared" si="10"/>
        <v>0</v>
      </c>
      <c r="N54" s="12">
        <f t="shared" si="19"/>
        <v>0</v>
      </c>
      <c r="O54" s="12">
        <f t="shared" si="20"/>
        <v>0</v>
      </c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3">
        <f t="shared" si="16"/>
        <v>0</v>
      </c>
    </row>
    <row r="55" spans="1:30" ht="12.75" hidden="1">
      <c r="A55" s="89" t="s">
        <v>90</v>
      </c>
      <c r="B55" s="97"/>
      <c r="C55" s="14"/>
      <c r="D55" s="116"/>
      <c r="E55" s="117"/>
      <c r="F55" s="118"/>
      <c r="G55" s="116"/>
      <c r="H55" s="116"/>
      <c r="I55" s="110"/>
      <c r="J55" s="116"/>
      <c r="K55" s="14"/>
      <c r="L55" s="12">
        <f t="shared" si="18"/>
        <v>0</v>
      </c>
      <c r="M55" s="12">
        <f t="shared" si="10"/>
        <v>0</v>
      </c>
      <c r="N55" s="12">
        <f t="shared" si="19"/>
        <v>0</v>
      </c>
      <c r="O55" s="12">
        <f t="shared" si="20"/>
        <v>0</v>
      </c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3">
        <f t="shared" si="16"/>
        <v>0</v>
      </c>
    </row>
    <row r="56" spans="1:30" ht="12.75" hidden="1">
      <c r="A56" s="89" t="s">
        <v>91</v>
      </c>
      <c r="B56" s="97"/>
      <c r="C56" s="14"/>
      <c r="D56" s="116"/>
      <c r="E56" s="117"/>
      <c r="F56" s="118"/>
      <c r="G56" s="116"/>
      <c r="H56" s="116"/>
      <c r="I56" s="110"/>
      <c r="J56" s="116"/>
      <c r="K56" s="14"/>
      <c r="L56" s="12">
        <f t="shared" si="18"/>
        <v>0</v>
      </c>
      <c r="M56" s="12">
        <f t="shared" si="10"/>
        <v>0</v>
      </c>
      <c r="N56" s="12">
        <f t="shared" si="19"/>
        <v>0</v>
      </c>
      <c r="O56" s="12">
        <f t="shared" si="20"/>
        <v>0</v>
      </c>
      <c r="P56" s="1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3">
        <f t="shared" si="16"/>
        <v>0</v>
      </c>
    </row>
    <row r="57" spans="1:30" ht="12.75" hidden="1">
      <c r="A57" s="89" t="s">
        <v>92</v>
      </c>
      <c r="B57" s="97"/>
      <c r="C57" s="14"/>
      <c r="D57" s="116"/>
      <c r="E57" s="117"/>
      <c r="F57" s="118"/>
      <c r="G57" s="116"/>
      <c r="H57" s="116"/>
      <c r="I57" s="110"/>
      <c r="J57" s="116"/>
      <c r="K57" s="14"/>
      <c r="L57" s="12">
        <f t="shared" si="18"/>
        <v>0</v>
      </c>
      <c r="M57" s="12">
        <f t="shared" si="10"/>
        <v>0</v>
      </c>
      <c r="N57" s="12">
        <f t="shared" si="19"/>
        <v>0</v>
      </c>
      <c r="O57" s="12">
        <f t="shared" si="20"/>
        <v>0</v>
      </c>
      <c r="P57" s="1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3">
        <f t="shared" si="16"/>
        <v>0</v>
      </c>
    </row>
    <row r="58" spans="1:30" ht="12.75" hidden="1">
      <c r="A58" s="89" t="s">
        <v>93</v>
      </c>
      <c r="B58" s="97"/>
      <c r="C58" s="14"/>
      <c r="D58" s="116"/>
      <c r="E58" s="117"/>
      <c r="F58" s="118"/>
      <c r="G58" s="116"/>
      <c r="H58" s="116"/>
      <c r="I58" s="110"/>
      <c r="J58" s="116"/>
      <c r="K58" s="14"/>
      <c r="L58" s="12">
        <f t="shared" si="18"/>
        <v>0</v>
      </c>
      <c r="M58" s="12">
        <f t="shared" si="10"/>
        <v>0</v>
      </c>
      <c r="N58" s="12">
        <f t="shared" si="19"/>
        <v>0</v>
      </c>
      <c r="O58" s="12">
        <f t="shared" si="20"/>
        <v>0</v>
      </c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3">
        <f t="shared" si="16"/>
        <v>0</v>
      </c>
    </row>
    <row r="59" spans="1:30" ht="12.75" hidden="1">
      <c r="A59" s="89" t="s">
        <v>94</v>
      </c>
      <c r="B59" s="97"/>
      <c r="C59" s="14"/>
      <c r="D59" s="116"/>
      <c r="E59" s="117"/>
      <c r="F59" s="118"/>
      <c r="G59" s="116"/>
      <c r="H59" s="116"/>
      <c r="I59" s="110"/>
      <c r="J59" s="116"/>
      <c r="K59" s="14"/>
      <c r="L59" s="12">
        <f t="shared" si="18"/>
        <v>0</v>
      </c>
      <c r="M59" s="12">
        <f t="shared" si="10"/>
        <v>0</v>
      </c>
      <c r="N59" s="12">
        <f t="shared" si="19"/>
        <v>0</v>
      </c>
      <c r="O59" s="12">
        <f t="shared" si="20"/>
        <v>0</v>
      </c>
      <c r="P59" s="1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3">
        <f t="shared" si="16"/>
        <v>0</v>
      </c>
    </row>
    <row r="60" spans="1:30" ht="12.75" hidden="1">
      <c r="A60" s="89" t="s">
        <v>95</v>
      </c>
      <c r="B60" s="97"/>
      <c r="C60" s="14"/>
      <c r="D60" s="116"/>
      <c r="E60" s="117"/>
      <c r="F60" s="118"/>
      <c r="G60" s="116"/>
      <c r="H60" s="116"/>
      <c r="I60" s="110"/>
      <c r="J60" s="116"/>
      <c r="K60" s="14"/>
      <c r="L60" s="12">
        <f t="shared" si="18"/>
        <v>0</v>
      </c>
      <c r="M60" s="12">
        <f t="shared" si="10"/>
        <v>0</v>
      </c>
      <c r="N60" s="12">
        <f t="shared" si="19"/>
        <v>0</v>
      </c>
      <c r="O60" s="12">
        <f t="shared" si="20"/>
        <v>0</v>
      </c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3">
        <f t="shared" si="16"/>
        <v>0</v>
      </c>
    </row>
    <row r="61" spans="1:30" ht="12.75" hidden="1">
      <c r="A61" s="89" t="s">
        <v>96</v>
      </c>
      <c r="B61" s="97"/>
      <c r="C61" s="14"/>
      <c r="D61" s="116"/>
      <c r="E61" s="117"/>
      <c r="F61" s="118"/>
      <c r="G61" s="116"/>
      <c r="H61" s="116"/>
      <c r="I61" s="110"/>
      <c r="J61" s="116"/>
      <c r="K61" s="14"/>
      <c r="L61" s="12">
        <f t="shared" si="18"/>
        <v>0</v>
      </c>
      <c r="M61" s="12">
        <f aca="true" t="shared" si="21" ref="M61:M86">N61/2</f>
        <v>0</v>
      </c>
      <c r="N61" s="12">
        <f t="shared" si="19"/>
        <v>0</v>
      </c>
      <c r="O61" s="12">
        <f t="shared" si="20"/>
        <v>0</v>
      </c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3">
        <f t="shared" si="16"/>
        <v>0</v>
      </c>
    </row>
    <row r="62" spans="1:41" s="121" customFormat="1" ht="40.5" customHeight="1">
      <c r="A62" s="194" t="s">
        <v>62</v>
      </c>
      <c r="B62" s="195" t="s">
        <v>440</v>
      </c>
      <c r="C62" s="357">
        <f>COUNTIF(C63:E87,1)+COUNTIF(C63:E87,2)+COUNTIF(C63:E87,3)+COUNTIF(C63:E87,4)+COUNTIF(C63:E87,5)+COUNTIF(C63:E87,6)+COUNTIF(C63:E87,7)+COUNTIF(C63:E87,8)</f>
        <v>0</v>
      </c>
      <c r="D62" s="357"/>
      <c r="E62" s="358"/>
      <c r="F62" s="356">
        <f>COUNTIF(F63:H87,1)+COUNTIF(F63:H87,2)+COUNTIF(F63:H87,3)+COUNTIF(F63:H87,4)+COUNTIF(F63:H87,5)+COUNTIF(F63:H87,6)+COUNTIF(F63:H87,7)+COUNTIF(F63:H87,8)</f>
        <v>6</v>
      </c>
      <c r="G62" s="357"/>
      <c r="H62" s="358"/>
      <c r="I62" s="356">
        <f>COUNTIF(I63:K87,1)+COUNTIF(I63:K87,2)+COUNTIF(I63:K87,3)+COUNTIF(I63:K87,4)+COUNTIF(I63:K87,5)+COUNTIF(I63:K87,6)+COUNTIF(I63:K87,7)+COUNTIF(I63:K87,8)</f>
        <v>0</v>
      </c>
      <c r="J62" s="357"/>
      <c r="K62" s="357"/>
      <c r="L62" s="193">
        <f aca="true" t="shared" si="22" ref="L62:AC62">SUM(L63:L87)</f>
        <v>850</v>
      </c>
      <c r="M62" s="193">
        <f t="shared" si="22"/>
        <v>283</v>
      </c>
      <c r="N62" s="193">
        <f t="shared" si="22"/>
        <v>567</v>
      </c>
      <c r="O62" s="193">
        <f t="shared" si="22"/>
        <v>103</v>
      </c>
      <c r="P62" s="193">
        <f t="shared" si="22"/>
        <v>464</v>
      </c>
      <c r="Q62" s="196">
        <f t="shared" si="22"/>
        <v>0</v>
      </c>
      <c r="R62" s="196">
        <f t="shared" si="22"/>
        <v>0</v>
      </c>
      <c r="S62" s="196">
        <f t="shared" si="22"/>
        <v>119</v>
      </c>
      <c r="T62" s="196">
        <f t="shared" si="22"/>
        <v>88</v>
      </c>
      <c r="U62" s="196">
        <f t="shared" si="22"/>
        <v>0</v>
      </c>
      <c r="V62" s="196">
        <f t="shared" si="22"/>
        <v>60</v>
      </c>
      <c r="W62" s="196">
        <f t="shared" si="22"/>
        <v>0</v>
      </c>
      <c r="X62" s="196">
        <f t="shared" si="22"/>
        <v>80</v>
      </c>
      <c r="Y62" s="196">
        <f t="shared" si="22"/>
        <v>0</v>
      </c>
      <c r="Z62" s="196">
        <f t="shared" si="22"/>
        <v>90</v>
      </c>
      <c r="AA62" s="196">
        <f t="shared" si="22"/>
        <v>0</v>
      </c>
      <c r="AB62" s="196">
        <f t="shared" si="22"/>
        <v>130</v>
      </c>
      <c r="AC62" s="196">
        <f t="shared" si="22"/>
        <v>488</v>
      </c>
      <c r="AD62" s="197">
        <f aca="true" t="shared" si="23" ref="AD62:AD67">N62-AC62</f>
        <v>79</v>
      </c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</row>
    <row r="63" spans="1:41" s="85" customFormat="1" ht="13.5" customHeight="1">
      <c r="A63" s="89" t="s">
        <v>448</v>
      </c>
      <c r="B63" s="94" t="s">
        <v>323</v>
      </c>
      <c r="C63" s="4"/>
      <c r="D63" s="116"/>
      <c r="E63" s="117"/>
      <c r="F63" s="118"/>
      <c r="G63" s="116">
        <v>8</v>
      </c>
      <c r="H63" s="117"/>
      <c r="I63" s="4"/>
      <c r="J63" s="116"/>
      <c r="K63" s="5"/>
      <c r="L63" s="20">
        <f>M63+N63</f>
        <v>60</v>
      </c>
      <c r="M63" s="12">
        <v>8</v>
      </c>
      <c r="N63" s="12">
        <f aca="true" t="shared" si="24" ref="N63:N87">SUM(Q63:AB63)</f>
        <v>52</v>
      </c>
      <c r="O63" s="12">
        <f t="shared" si="20"/>
        <v>36</v>
      </c>
      <c r="P63" s="12">
        <v>16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52</v>
      </c>
      <c r="AC63" s="2">
        <v>48</v>
      </c>
      <c r="AD63" s="13">
        <f t="shared" si="23"/>
        <v>4</v>
      </c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</row>
    <row r="64" spans="1:41" s="85" customFormat="1" ht="14.25" customHeight="1">
      <c r="A64" s="89" t="s">
        <v>449</v>
      </c>
      <c r="B64" s="94" t="s">
        <v>324</v>
      </c>
      <c r="C64" s="4"/>
      <c r="D64" s="116"/>
      <c r="E64" s="117"/>
      <c r="F64" s="118"/>
      <c r="G64" s="116">
        <v>8</v>
      </c>
      <c r="H64" s="117"/>
      <c r="I64" s="4"/>
      <c r="J64" s="116"/>
      <c r="K64" s="5"/>
      <c r="L64" s="20">
        <f aca="true" t="shared" si="25" ref="L64:L87">M64+N64</f>
        <v>70</v>
      </c>
      <c r="M64" s="12">
        <v>14</v>
      </c>
      <c r="N64" s="12">
        <f t="shared" si="24"/>
        <v>56</v>
      </c>
      <c r="O64" s="12">
        <f>N64-P64</f>
        <v>32</v>
      </c>
      <c r="P64" s="12">
        <v>24</v>
      </c>
      <c r="Q64" s="2"/>
      <c r="R64" s="2"/>
      <c r="S64" s="2"/>
      <c r="T64" s="2"/>
      <c r="U64" s="2"/>
      <c r="V64" s="2"/>
      <c r="W64" s="2"/>
      <c r="X64" s="2" t="s">
        <v>326</v>
      </c>
      <c r="Y64" s="2"/>
      <c r="Z64" s="2">
        <v>30</v>
      </c>
      <c r="AA64" s="2"/>
      <c r="AB64" s="2">
        <v>26</v>
      </c>
      <c r="AC64" s="2">
        <v>48</v>
      </c>
      <c r="AD64" s="13">
        <f t="shared" si="23"/>
        <v>8</v>
      </c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</row>
    <row r="65" spans="1:41" s="85" customFormat="1" ht="15.75" customHeight="1">
      <c r="A65" s="89" t="s">
        <v>450</v>
      </c>
      <c r="B65" s="94" t="s">
        <v>325</v>
      </c>
      <c r="C65" s="4"/>
      <c r="D65" s="116"/>
      <c r="E65" s="117"/>
      <c r="F65" s="118"/>
      <c r="G65" s="116">
        <v>3</v>
      </c>
      <c r="H65" s="117"/>
      <c r="I65" s="4"/>
      <c r="J65" s="116" t="s">
        <v>326</v>
      </c>
      <c r="K65" s="5"/>
      <c r="L65" s="20">
        <f t="shared" si="25"/>
        <v>61</v>
      </c>
      <c r="M65" s="12">
        <v>10</v>
      </c>
      <c r="N65" s="12">
        <f t="shared" si="24"/>
        <v>51</v>
      </c>
      <c r="O65" s="12">
        <f t="shared" si="20"/>
        <v>35</v>
      </c>
      <c r="P65" s="12">
        <v>16</v>
      </c>
      <c r="Q65" s="2"/>
      <c r="R65" s="2"/>
      <c r="S65" s="2">
        <v>51</v>
      </c>
      <c r="T65" s="2"/>
      <c r="U65" s="2"/>
      <c r="V65" s="2"/>
      <c r="W65" s="2"/>
      <c r="X65" s="2"/>
      <c r="Y65" s="2"/>
      <c r="Z65" s="2"/>
      <c r="AA65" s="2"/>
      <c r="AB65" s="2"/>
      <c r="AC65" s="2">
        <v>48</v>
      </c>
      <c r="AD65" s="13">
        <f t="shared" si="23"/>
        <v>3</v>
      </c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</row>
    <row r="66" spans="1:41" s="85" customFormat="1" ht="12.75" customHeight="1">
      <c r="A66" s="89" t="s">
        <v>451</v>
      </c>
      <c r="B66" s="94" t="s">
        <v>319</v>
      </c>
      <c r="C66" s="4"/>
      <c r="D66" s="116"/>
      <c r="E66" s="117"/>
      <c r="F66" s="118">
        <v>4</v>
      </c>
      <c r="G66" s="116">
        <v>6</v>
      </c>
      <c r="H66" s="117">
        <v>8</v>
      </c>
      <c r="I66" s="4"/>
      <c r="J66" s="116"/>
      <c r="K66" s="21"/>
      <c r="L66" s="20">
        <f t="shared" si="25"/>
        <v>251</v>
      </c>
      <c r="M66" s="12">
        <v>47</v>
      </c>
      <c r="N66" s="12">
        <f t="shared" si="24"/>
        <v>204</v>
      </c>
      <c r="O66" s="12">
        <f t="shared" si="20"/>
        <v>0</v>
      </c>
      <c r="P66" s="12">
        <v>204</v>
      </c>
      <c r="Q66" s="2"/>
      <c r="R66" s="2" t="s">
        <v>326</v>
      </c>
      <c r="S66" s="2">
        <v>34</v>
      </c>
      <c r="T66" s="2">
        <v>44</v>
      </c>
      <c r="U66" s="2"/>
      <c r="V66" s="2">
        <v>30</v>
      </c>
      <c r="W66" s="2"/>
      <c r="X66" s="2">
        <v>40</v>
      </c>
      <c r="Y66" s="2"/>
      <c r="Z66" s="2">
        <v>30</v>
      </c>
      <c r="AA66" s="2"/>
      <c r="AB66" s="2">
        <v>26</v>
      </c>
      <c r="AC66" s="2">
        <v>172</v>
      </c>
      <c r="AD66" s="13">
        <f t="shared" si="23"/>
        <v>32</v>
      </c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</row>
    <row r="67" spans="1:41" s="85" customFormat="1" ht="13.5" customHeight="1">
      <c r="A67" s="89" t="s">
        <v>452</v>
      </c>
      <c r="B67" s="94" t="s">
        <v>322</v>
      </c>
      <c r="C67" s="110"/>
      <c r="D67" s="116"/>
      <c r="E67" s="117"/>
      <c r="F67" s="118"/>
      <c r="G67" s="116" t="s">
        <v>418</v>
      </c>
      <c r="H67" s="117"/>
      <c r="I67" s="4"/>
      <c r="J67" s="116"/>
      <c r="K67" s="5"/>
      <c r="L67" s="20">
        <f t="shared" si="25"/>
        <v>408</v>
      </c>
      <c r="M67" s="12">
        <v>204</v>
      </c>
      <c r="N67" s="12">
        <f t="shared" si="24"/>
        <v>204</v>
      </c>
      <c r="O67" s="12">
        <f t="shared" si="20"/>
        <v>0</v>
      </c>
      <c r="P67" s="12">
        <v>204</v>
      </c>
      <c r="Q67" s="2"/>
      <c r="R67" s="2"/>
      <c r="S67" s="2">
        <v>34</v>
      </c>
      <c r="T67" s="2">
        <v>44</v>
      </c>
      <c r="U67" s="2"/>
      <c r="V67" s="2">
        <v>30</v>
      </c>
      <c r="W67" s="2"/>
      <c r="X67" s="2">
        <v>40</v>
      </c>
      <c r="Y67" s="2"/>
      <c r="Z67" s="2">
        <v>30</v>
      </c>
      <c r="AA67" s="2"/>
      <c r="AB67" s="2">
        <v>26</v>
      </c>
      <c r="AC67" s="2">
        <v>172</v>
      </c>
      <c r="AD67" s="13">
        <f t="shared" si="23"/>
        <v>32</v>
      </c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s="85" customFormat="1" ht="11.25" hidden="1">
      <c r="A68" s="89" t="s">
        <v>98</v>
      </c>
      <c r="B68" s="97"/>
      <c r="C68" s="22"/>
      <c r="D68" s="8"/>
      <c r="E68" s="9"/>
      <c r="F68" s="10"/>
      <c r="G68" s="8"/>
      <c r="H68" s="9"/>
      <c r="I68" s="23"/>
      <c r="J68" s="8"/>
      <c r="K68" s="22"/>
      <c r="L68" s="12">
        <f t="shared" si="25"/>
        <v>0</v>
      </c>
      <c r="M68" s="12">
        <f t="shared" si="21"/>
        <v>0</v>
      </c>
      <c r="N68" s="12">
        <f t="shared" si="24"/>
        <v>0</v>
      </c>
      <c r="O68" s="12">
        <f t="shared" si="20"/>
        <v>0</v>
      </c>
      <c r="P68" s="1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3">
        <f aca="true" t="shared" si="26" ref="AD68:AD183">N68-AC68</f>
        <v>0</v>
      </c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</row>
    <row r="69" spans="1:41" s="85" customFormat="1" ht="11.25" hidden="1">
      <c r="A69" s="89" t="s">
        <v>99</v>
      </c>
      <c r="B69" s="97"/>
      <c r="C69" s="24"/>
      <c r="D69" s="116"/>
      <c r="E69" s="117"/>
      <c r="F69" s="118"/>
      <c r="G69" s="116"/>
      <c r="H69" s="117"/>
      <c r="I69" s="4"/>
      <c r="J69" s="116"/>
      <c r="K69" s="24"/>
      <c r="L69" s="12">
        <f t="shared" si="25"/>
        <v>0</v>
      </c>
      <c r="M69" s="12">
        <f t="shared" si="21"/>
        <v>0</v>
      </c>
      <c r="N69" s="12">
        <f t="shared" si="24"/>
        <v>0</v>
      </c>
      <c r="O69" s="12">
        <f t="shared" si="20"/>
        <v>0</v>
      </c>
      <c r="P69" s="1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3">
        <f t="shared" si="26"/>
        <v>0</v>
      </c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s="85" customFormat="1" ht="11.25" hidden="1">
      <c r="A70" s="89" t="s">
        <v>100</v>
      </c>
      <c r="B70" s="97"/>
      <c r="C70" s="24"/>
      <c r="D70" s="116"/>
      <c r="E70" s="117"/>
      <c r="F70" s="118"/>
      <c r="G70" s="116"/>
      <c r="H70" s="117"/>
      <c r="I70" s="4"/>
      <c r="J70" s="116"/>
      <c r="K70" s="24"/>
      <c r="L70" s="12">
        <f t="shared" si="25"/>
        <v>0</v>
      </c>
      <c r="M70" s="12">
        <f t="shared" si="21"/>
        <v>0</v>
      </c>
      <c r="N70" s="12">
        <f t="shared" si="24"/>
        <v>0</v>
      </c>
      <c r="O70" s="12">
        <f t="shared" si="20"/>
        <v>0</v>
      </c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3">
        <f t="shared" si="26"/>
        <v>0</v>
      </c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</row>
    <row r="71" spans="1:41" s="85" customFormat="1" ht="11.25" hidden="1">
      <c r="A71" s="89" t="s">
        <v>101</v>
      </c>
      <c r="B71" s="97"/>
      <c r="C71" s="24"/>
      <c r="D71" s="116"/>
      <c r="E71" s="117"/>
      <c r="F71" s="118"/>
      <c r="G71" s="116"/>
      <c r="H71" s="117"/>
      <c r="I71" s="4"/>
      <c r="J71" s="116"/>
      <c r="K71" s="24"/>
      <c r="L71" s="12">
        <f t="shared" si="25"/>
        <v>0</v>
      </c>
      <c r="M71" s="12">
        <f t="shared" si="21"/>
        <v>0</v>
      </c>
      <c r="N71" s="12">
        <f t="shared" si="24"/>
        <v>0</v>
      </c>
      <c r="O71" s="12">
        <f t="shared" si="20"/>
        <v>0</v>
      </c>
      <c r="P71" s="1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3">
        <f t="shared" si="26"/>
        <v>0</v>
      </c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1" s="85" customFormat="1" ht="11.25" hidden="1">
      <c r="A72" s="89" t="s">
        <v>102</v>
      </c>
      <c r="B72" s="97"/>
      <c r="C72" s="24"/>
      <c r="D72" s="116"/>
      <c r="E72" s="117"/>
      <c r="F72" s="118"/>
      <c r="G72" s="116"/>
      <c r="H72" s="117"/>
      <c r="I72" s="4"/>
      <c r="J72" s="116"/>
      <c r="K72" s="24"/>
      <c r="L72" s="12">
        <f t="shared" si="25"/>
        <v>0</v>
      </c>
      <c r="M72" s="12">
        <f t="shared" si="21"/>
        <v>0</v>
      </c>
      <c r="N72" s="12">
        <f t="shared" si="24"/>
        <v>0</v>
      </c>
      <c r="O72" s="12">
        <f t="shared" si="20"/>
        <v>0</v>
      </c>
      <c r="P72" s="1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3">
        <f t="shared" si="26"/>
        <v>0</v>
      </c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</row>
    <row r="73" spans="1:41" s="85" customFormat="1" ht="11.25" hidden="1">
      <c r="A73" s="89" t="s">
        <v>103</v>
      </c>
      <c r="B73" s="97"/>
      <c r="C73" s="24"/>
      <c r="D73" s="116"/>
      <c r="E73" s="117"/>
      <c r="F73" s="118"/>
      <c r="G73" s="116"/>
      <c r="H73" s="117"/>
      <c r="I73" s="4"/>
      <c r="J73" s="116"/>
      <c r="K73" s="24"/>
      <c r="L73" s="12">
        <f t="shared" si="25"/>
        <v>0</v>
      </c>
      <c r="M73" s="12">
        <f t="shared" si="21"/>
        <v>0</v>
      </c>
      <c r="N73" s="12">
        <f t="shared" si="24"/>
        <v>0</v>
      </c>
      <c r="O73" s="12">
        <f t="shared" si="20"/>
        <v>0</v>
      </c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3">
        <f t="shared" si="26"/>
        <v>0</v>
      </c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</row>
    <row r="74" spans="1:41" s="85" customFormat="1" ht="11.25" hidden="1">
      <c r="A74" s="89" t="s">
        <v>104</v>
      </c>
      <c r="B74" s="97"/>
      <c r="C74" s="24"/>
      <c r="D74" s="116"/>
      <c r="E74" s="117"/>
      <c r="F74" s="118"/>
      <c r="G74" s="116"/>
      <c r="H74" s="117"/>
      <c r="I74" s="4"/>
      <c r="J74" s="116"/>
      <c r="K74" s="24"/>
      <c r="L74" s="12">
        <f t="shared" si="25"/>
        <v>0</v>
      </c>
      <c r="M74" s="12">
        <f t="shared" si="21"/>
        <v>0</v>
      </c>
      <c r="N74" s="12">
        <f t="shared" si="24"/>
        <v>0</v>
      </c>
      <c r="O74" s="12">
        <f t="shared" si="20"/>
        <v>0</v>
      </c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3">
        <f t="shared" si="26"/>
        <v>0</v>
      </c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</row>
    <row r="75" spans="1:41" s="85" customFormat="1" ht="11.25" hidden="1">
      <c r="A75" s="89" t="s">
        <v>105</v>
      </c>
      <c r="B75" s="97"/>
      <c r="C75" s="24"/>
      <c r="D75" s="116"/>
      <c r="E75" s="117"/>
      <c r="F75" s="118"/>
      <c r="G75" s="116"/>
      <c r="H75" s="117"/>
      <c r="I75" s="4"/>
      <c r="J75" s="116"/>
      <c r="K75" s="24"/>
      <c r="L75" s="12">
        <f t="shared" si="25"/>
        <v>0</v>
      </c>
      <c r="M75" s="12">
        <f t="shared" si="21"/>
        <v>0</v>
      </c>
      <c r="N75" s="12">
        <f t="shared" si="24"/>
        <v>0</v>
      </c>
      <c r="O75" s="12">
        <f t="shared" si="20"/>
        <v>0</v>
      </c>
      <c r="P75" s="1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3">
        <f t="shared" si="26"/>
        <v>0</v>
      </c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</row>
    <row r="76" spans="1:41" s="85" customFormat="1" ht="11.25" hidden="1">
      <c r="A76" s="89" t="s">
        <v>106</v>
      </c>
      <c r="B76" s="97"/>
      <c r="C76" s="24"/>
      <c r="D76" s="116"/>
      <c r="E76" s="117"/>
      <c r="F76" s="118"/>
      <c r="G76" s="116"/>
      <c r="H76" s="117"/>
      <c r="I76" s="4"/>
      <c r="J76" s="116"/>
      <c r="K76" s="24"/>
      <c r="L76" s="12">
        <f t="shared" si="25"/>
        <v>0</v>
      </c>
      <c r="M76" s="12">
        <f t="shared" si="21"/>
        <v>0</v>
      </c>
      <c r="N76" s="12">
        <f t="shared" si="24"/>
        <v>0</v>
      </c>
      <c r="O76" s="12">
        <f t="shared" si="20"/>
        <v>0</v>
      </c>
      <c r="P76" s="1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3">
        <f t="shared" si="26"/>
        <v>0</v>
      </c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</row>
    <row r="77" spans="1:41" s="85" customFormat="1" ht="11.25" hidden="1">
      <c r="A77" s="89" t="s">
        <v>107</v>
      </c>
      <c r="B77" s="97"/>
      <c r="C77" s="24"/>
      <c r="D77" s="116"/>
      <c r="E77" s="117"/>
      <c r="F77" s="118"/>
      <c r="G77" s="116"/>
      <c r="H77" s="117"/>
      <c r="I77" s="4"/>
      <c r="J77" s="116"/>
      <c r="K77" s="24"/>
      <c r="L77" s="12">
        <f t="shared" si="25"/>
        <v>0</v>
      </c>
      <c r="M77" s="12">
        <f t="shared" si="21"/>
        <v>0</v>
      </c>
      <c r="N77" s="12">
        <f t="shared" si="24"/>
        <v>0</v>
      </c>
      <c r="O77" s="12">
        <f t="shared" si="20"/>
        <v>0</v>
      </c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3">
        <f t="shared" si="26"/>
        <v>0</v>
      </c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</row>
    <row r="78" spans="1:41" s="85" customFormat="1" ht="11.25" hidden="1">
      <c r="A78" s="89" t="s">
        <v>108</v>
      </c>
      <c r="B78" s="97"/>
      <c r="C78" s="24"/>
      <c r="D78" s="116"/>
      <c r="E78" s="117"/>
      <c r="F78" s="118"/>
      <c r="G78" s="116"/>
      <c r="H78" s="117"/>
      <c r="I78" s="4"/>
      <c r="J78" s="116"/>
      <c r="K78" s="24"/>
      <c r="L78" s="12">
        <f t="shared" si="25"/>
        <v>0</v>
      </c>
      <c r="M78" s="12">
        <f t="shared" si="21"/>
        <v>0</v>
      </c>
      <c r="N78" s="12">
        <f t="shared" si="24"/>
        <v>0</v>
      </c>
      <c r="O78" s="12">
        <f t="shared" si="20"/>
        <v>0</v>
      </c>
      <c r="P78" s="1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3">
        <f t="shared" si="26"/>
        <v>0</v>
      </c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</row>
    <row r="79" spans="1:41" s="85" customFormat="1" ht="11.25" hidden="1">
      <c r="A79" s="89" t="s">
        <v>109</v>
      </c>
      <c r="B79" s="97"/>
      <c r="C79" s="24"/>
      <c r="D79" s="116"/>
      <c r="E79" s="117"/>
      <c r="F79" s="118"/>
      <c r="G79" s="116"/>
      <c r="H79" s="117"/>
      <c r="I79" s="4"/>
      <c r="J79" s="116"/>
      <c r="K79" s="24"/>
      <c r="L79" s="12">
        <f t="shared" si="25"/>
        <v>0</v>
      </c>
      <c r="M79" s="12">
        <f t="shared" si="21"/>
        <v>0</v>
      </c>
      <c r="N79" s="12">
        <f t="shared" si="24"/>
        <v>0</v>
      </c>
      <c r="O79" s="12">
        <f t="shared" si="20"/>
        <v>0</v>
      </c>
      <c r="P79" s="1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3">
        <f t="shared" si="26"/>
        <v>0</v>
      </c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</row>
    <row r="80" spans="1:41" s="85" customFormat="1" ht="11.25" hidden="1">
      <c r="A80" s="89" t="s">
        <v>110</v>
      </c>
      <c r="B80" s="97"/>
      <c r="C80" s="24"/>
      <c r="D80" s="116"/>
      <c r="E80" s="117"/>
      <c r="F80" s="118"/>
      <c r="G80" s="116"/>
      <c r="H80" s="117"/>
      <c r="I80" s="4"/>
      <c r="J80" s="116"/>
      <c r="K80" s="24"/>
      <c r="L80" s="12">
        <f t="shared" si="25"/>
        <v>0</v>
      </c>
      <c r="M80" s="12">
        <f t="shared" si="21"/>
        <v>0</v>
      </c>
      <c r="N80" s="12">
        <f t="shared" si="24"/>
        <v>0</v>
      </c>
      <c r="O80" s="12">
        <f t="shared" si="20"/>
        <v>0</v>
      </c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3">
        <f t="shared" si="26"/>
        <v>0</v>
      </c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</row>
    <row r="81" spans="1:41" s="85" customFormat="1" ht="11.25" hidden="1">
      <c r="A81" s="89" t="s">
        <v>111</v>
      </c>
      <c r="B81" s="97"/>
      <c r="C81" s="24"/>
      <c r="D81" s="116"/>
      <c r="E81" s="117"/>
      <c r="F81" s="118"/>
      <c r="G81" s="116"/>
      <c r="H81" s="117"/>
      <c r="I81" s="4"/>
      <c r="J81" s="116"/>
      <c r="K81" s="24"/>
      <c r="L81" s="12">
        <f t="shared" si="25"/>
        <v>0</v>
      </c>
      <c r="M81" s="12">
        <f t="shared" si="21"/>
        <v>0</v>
      </c>
      <c r="N81" s="12">
        <f t="shared" si="24"/>
        <v>0</v>
      </c>
      <c r="O81" s="12">
        <f t="shared" si="20"/>
        <v>0</v>
      </c>
      <c r="P81" s="1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3">
        <f t="shared" si="26"/>
        <v>0</v>
      </c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</row>
    <row r="82" spans="1:41" s="85" customFormat="1" ht="11.25" hidden="1">
      <c r="A82" s="89" t="s">
        <v>112</v>
      </c>
      <c r="B82" s="97"/>
      <c r="C82" s="24"/>
      <c r="D82" s="116"/>
      <c r="E82" s="117"/>
      <c r="F82" s="118"/>
      <c r="G82" s="116"/>
      <c r="H82" s="117"/>
      <c r="I82" s="4"/>
      <c r="J82" s="116"/>
      <c r="K82" s="24"/>
      <c r="L82" s="12">
        <f t="shared" si="25"/>
        <v>0</v>
      </c>
      <c r="M82" s="12">
        <f t="shared" si="21"/>
        <v>0</v>
      </c>
      <c r="N82" s="12">
        <f t="shared" si="24"/>
        <v>0</v>
      </c>
      <c r="O82" s="12">
        <f t="shared" si="20"/>
        <v>0</v>
      </c>
      <c r="P82" s="1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3">
        <f t="shared" si="26"/>
        <v>0</v>
      </c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</row>
    <row r="83" spans="1:41" s="85" customFormat="1" ht="11.25" hidden="1">
      <c r="A83" s="89" t="s">
        <v>113</v>
      </c>
      <c r="B83" s="97"/>
      <c r="C83" s="24"/>
      <c r="D83" s="116"/>
      <c r="E83" s="117"/>
      <c r="F83" s="118"/>
      <c r="G83" s="116"/>
      <c r="H83" s="117"/>
      <c r="I83" s="4"/>
      <c r="J83" s="116"/>
      <c r="K83" s="24"/>
      <c r="L83" s="12">
        <f t="shared" si="25"/>
        <v>0</v>
      </c>
      <c r="M83" s="12">
        <f t="shared" si="21"/>
        <v>0</v>
      </c>
      <c r="N83" s="12">
        <f t="shared" si="24"/>
        <v>0</v>
      </c>
      <c r="O83" s="12">
        <f t="shared" si="20"/>
        <v>0</v>
      </c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3">
        <f t="shared" si="26"/>
        <v>0</v>
      </c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</row>
    <row r="84" spans="1:41" s="85" customFormat="1" ht="11.25" hidden="1">
      <c r="A84" s="89" t="s">
        <v>114</v>
      </c>
      <c r="B84" s="97"/>
      <c r="C84" s="24"/>
      <c r="D84" s="116"/>
      <c r="E84" s="117"/>
      <c r="F84" s="118"/>
      <c r="G84" s="116"/>
      <c r="H84" s="117"/>
      <c r="I84" s="4"/>
      <c r="J84" s="116"/>
      <c r="K84" s="24"/>
      <c r="L84" s="12">
        <f t="shared" si="25"/>
        <v>0</v>
      </c>
      <c r="M84" s="12">
        <f t="shared" si="21"/>
        <v>0</v>
      </c>
      <c r="N84" s="12">
        <f t="shared" si="24"/>
        <v>0</v>
      </c>
      <c r="O84" s="12">
        <f t="shared" si="20"/>
        <v>0</v>
      </c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3">
        <f t="shared" si="26"/>
        <v>0</v>
      </c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</row>
    <row r="85" spans="1:41" s="85" customFormat="1" ht="11.25" hidden="1">
      <c r="A85" s="89" t="s">
        <v>115</v>
      </c>
      <c r="B85" s="97"/>
      <c r="C85" s="24"/>
      <c r="D85" s="116"/>
      <c r="E85" s="117"/>
      <c r="F85" s="118"/>
      <c r="G85" s="116"/>
      <c r="H85" s="117"/>
      <c r="I85" s="4"/>
      <c r="J85" s="116"/>
      <c r="K85" s="24"/>
      <c r="L85" s="12">
        <f t="shared" si="25"/>
        <v>0</v>
      </c>
      <c r="M85" s="12">
        <f t="shared" si="21"/>
        <v>0</v>
      </c>
      <c r="N85" s="12">
        <f t="shared" si="24"/>
        <v>0</v>
      </c>
      <c r="O85" s="12">
        <f t="shared" si="20"/>
        <v>0</v>
      </c>
      <c r="P85" s="1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3">
        <f t="shared" si="26"/>
        <v>0</v>
      </c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</row>
    <row r="86" spans="1:41" s="85" customFormat="1" ht="11.25" hidden="1">
      <c r="A86" s="89" t="s">
        <v>116</v>
      </c>
      <c r="B86" s="97"/>
      <c r="C86" s="24"/>
      <c r="D86" s="116"/>
      <c r="E86" s="117"/>
      <c r="F86" s="118"/>
      <c r="G86" s="116"/>
      <c r="H86" s="117"/>
      <c r="I86" s="4"/>
      <c r="J86" s="116"/>
      <c r="K86" s="24"/>
      <c r="L86" s="12">
        <f t="shared" si="25"/>
        <v>0</v>
      </c>
      <c r="M86" s="12">
        <f t="shared" si="21"/>
        <v>0</v>
      </c>
      <c r="N86" s="12">
        <f t="shared" si="24"/>
        <v>0</v>
      </c>
      <c r="O86" s="12">
        <f t="shared" si="20"/>
        <v>0</v>
      </c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3">
        <f t="shared" si="26"/>
        <v>0</v>
      </c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</row>
    <row r="87" spans="1:41" s="85" customFormat="1" ht="11.25" hidden="1">
      <c r="A87" s="89" t="s">
        <v>117</v>
      </c>
      <c r="B87" s="97"/>
      <c r="C87" s="24"/>
      <c r="D87" s="116"/>
      <c r="E87" s="117"/>
      <c r="F87" s="118"/>
      <c r="G87" s="116"/>
      <c r="H87" s="117"/>
      <c r="I87" s="4"/>
      <c r="J87" s="116"/>
      <c r="K87" s="24"/>
      <c r="L87" s="12">
        <f t="shared" si="25"/>
        <v>0</v>
      </c>
      <c r="M87" s="12">
        <f aca="true" t="shared" si="27" ref="M87:M112">N87/2</f>
        <v>0</v>
      </c>
      <c r="N87" s="12">
        <f t="shared" si="24"/>
        <v>0</v>
      </c>
      <c r="O87" s="12">
        <f t="shared" si="20"/>
        <v>0</v>
      </c>
      <c r="P87" s="1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3">
        <f t="shared" si="26"/>
        <v>0</v>
      </c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</row>
    <row r="88" spans="1:41" s="85" customFormat="1" ht="39.75" customHeight="1">
      <c r="A88" s="194" t="s">
        <v>63</v>
      </c>
      <c r="B88" s="195" t="s">
        <v>439</v>
      </c>
      <c r="C88" s="342">
        <f>COUNTIF(C89:E113,1)+COUNTIF(C89:E113,2)+COUNTIF(C89:E113,3)+COUNTIF(C89:E113,4)+COUNTIF(C89:E113,5)+COUNTIF(C89:E113,6)+COUNTIF(C89:E113,7)+COUNTIF(C89:E113,8)</f>
        <v>0</v>
      </c>
      <c r="D88" s="342"/>
      <c r="E88" s="343"/>
      <c r="F88" s="352">
        <f>COUNTIF(F89:H113,1)+COUNTIF(F89:H113,2)+COUNTIF(F89:H113,3)+COUNTIF(F89:H113,4)+COUNTIF(F89:H113,5)+COUNTIF(F89:H113,6)+COUNTIF(F89:H113,7)+COUNTIF(F89:H113,8)</f>
        <v>2</v>
      </c>
      <c r="G88" s="342"/>
      <c r="H88" s="343"/>
      <c r="I88" s="352">
        <f>COUNTIF(I89:K113,1)+COUNTIF(I89:K113,2)+COUNTIF(I89:K113,3)+COUNTIF(I89:K113,4)+COUNTIF(I89:K113,5)+COUNTIF(I89:K113,6)+COUNTIF(I89:K113,7)+COUNTIF(I89:K113,8)</f>
        <v>0</v>
      </c>
      <c r="J88" s="342"/>
      <c r="K88" s="342"/>
      <c r="L88" s="193">
        <f>SUM(L89:L113)</f>
        <v>218.5</v>
      </c>
      <c r="M88" s="193">
        <f aca="true" t="shared" si="28" ref="M88:AB88">SUM(M89:M113)</f>
        <v>72.5</v>
      </c>
      <c r="N88" s="193">
        <f t="shared" si="28"/>
        <v>146</v>
      </c>
      <c r="O88" s="193">
        <f t="shared" si="28"/>
        <v>31</v>
      </c>
      <c r="P88" s="193">
        <f t="shared" si="28"/>
        <v>115</v>
      </c>
      <c r="Q88" s="196">
        <f t="shared" si="28"/>
        <v>0</v>
      </c>
      <c r="R88" s="196">
        <f t="shared" si="28"/>
        <v>0</v>
      </c>
      <c r="S88" s="196">
        <f t="shared" si="28"/>
        <v>102</v>
      </c>
      <c r="T88" s="196">
        <f t="shared" si="28"/>
        <v>44</v>
      </c>
      <c r="U88" s="196">
        <f t="shared" si="28"/>
        <v>0</v>
      </c>
      <c r="V88" s="196">
        <f t="shared" si="28"/>
        <v>0</v>
      </c>
      <c r="W88" s="196">
        <f t="shared" si="28"/>
        <v>0</v>
      </c>
      <c r="X88" s="196">
        <f t="shared" si="28"/>
        <v>0</v>
      </c>
      <c r="Y88" s="196">
        <f t="shared" si="28"/>
        <v>0</v>
      </c>
      <c r="Z88" s="196">
        <f t="shared" si="28"/>
        <v>0</v>
      </c>
      <c r="AA88" s="196">
        <f t="shared" si="28"/>
        <v>0</v>
      </c>
      <c r="AB88" s="196">
        <f t="shared" si="28"/>
        <v>0</v>
      </c>
      <c r="AC88" s="196">
        <v>124</v>
      </c>
      <c r="AD88" s="198">
        <f t="shared" si="26"/>
        <v>22</v>
      </c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</row>
    <row r="89" spans="1:41" s="85" customFormat="1" ht="15.75" customHeight="1">
      <c r="A89" s="90" t="s">
        <v>453</v>
      </c>
      <c r="B89" s="97" t="s">
        <v>320</v>
      </c>
      <c r="C89" s="24"/>
      <c r="D89" s="116"/>
      <c r="E89" s="117"/>
      <c r="F89" s="118"/>
      <c r="G89" s="116">
        <v>3</v>
      </c>
      <c r="H89" s="117"/>
      <c r="I89" s="4"/>
      <c r="J89" s="116"/>
      <c r="K89" s="24"/>
      <c r="L89" s="12">
        <f>M89+N89</f>
        <v>76.5</v>
      </c>
      <c r="M89" s="12">
        <f t="shared" si="27"/>
        <v>25.5</v>
      </c>
      <c r="N89" s="12">
        <f aca="true" t="shared" si="29" ref="N89:N113">SUM(Q89:AB89)</f>
        <v>51</v>
      </c>
      <c r="O89" s="12">
        <f aca="true" t="shared" si="30" ref="O89:O113">N89-P89</f>
        <v>21</v>
      </c>
      <c r="P89" s="43">
        <v>30</v>
      </c>
      <c r="Q89" s="2"/>
      <c r="R89" s="2"/>
      <c r="S89" s="2">
        <v>51</v>
      </c>
      <c r="T89" s="2"/>
      <c r="U89" s="2"/>
      <c r="V89" s="2"/>
      <c r="W89" s="2"/>
      <c r="X89" s="2"/>
      <c r="Y89" s="2"/>
      <c r="Z89" s="2"/>
      <c r="AA89" s="2"/>
      <c r="AB89" s="2"/>
      <c r="AC89" s="26"/>
      <c r="AD89" s="6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</row>
    <row r="90" spans="1:41" s="85" customFormat="1" ht="58.5" customHeight="1">
      <c r="A90" s="91" t="s">
        <v>454</v>
      </c>
      <c r="B90" s="81" t="s">
        <v>435</v>
      </c>
      <c r="C90" s="24"/>
      <c r="D90" s="116"/>
      <c r="E90" s="117"/>
      <c r="F90" s="118"/>
      <c r="G90" s="116">
        <v>4</v>
      </c>
      <c r="H90" s="117"/>
      <c r="I90" s="4"/>
      <c r="J90" s="116"/>
      <c r="K90" s="24"/>
      <c r="L90" s="12">
        <f aca="true" t="shared" si="31" ref="L90:L113">M90+N90</f>
        <v>142</v>
      </c>
      <c r="M90" s="12">
        <v>47</v>
      </c>
      <c r="N90" s="12">
        <f t="shared" si="29"/>
        <v>95</v>
      </c>
      <c r="O90" s="12">
        <f t="shared" si="30"/>
        <v>10</v>
      </c>
      <c r="P90" s="43">
        <v>85</v>
      </c>
      <c r="Q90" s="2"/>
      <c r="R90" s="2"/>
      <c r="S90" s="2">
        <v>51</v>
      </c>
      <c r="T90" s="2">
        <v>44</v>
      </c>
      <c r="U90" s="2"/>
      <c r="V90" s="2"/>
      <c r="W90" s="2"/>
      <c r="X90" s="2"/>
      <c r="Y90" s="2"/>
      <c r="Z90" s="2"/>
      <c r="AA90" s="2"/>
      <c r="AB90" s="2"/>
      <c r="AC90" s="26"/>
      <c r="AD90" s="6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</row>
    <row r="91" spans="1:41" s="85" customFormat="1" ht="11.25" hidden="1">
      <c r="A91" s="91" t="s">
        <v>118</v>
      </c>
      <c r="B91" s="98"/>
      <c r="C91" s="24"/>
      <c r="D91" s="116"/>
      <c r="E91" s="117"/>
      <c r="F91" s="118"/>
      <c r="G91" s="116"/>
      <c r="H91" s="117"/>
      <c r="I91" s="4"/>
      <c r="J91" s="116"/>
      <c r="K91" s="24"/>
      <c r="L91" s="12">
        <f t="shared" si="31"/>
        <v>0</v>
      </c>
      <c r="M91" s="12">
        <f t="shared" si="27"/>
        <v>0</v>
      </c>
      <c r="N91" s="12">
        <f t="shared" si="29"/>
        <v>0</v>
      </c>
      <c r="O91" s="12">
        <f t="shared" si="30"/>
        <v>0</v>
      </c>
      <c r="P91" s="4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6"/>
      <c r="AD91" s="6">
        <f t="shared" si="26"/>
        <v>0</v>
      </c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</row>
    <row r="92" spans="1:41" s="85" customFormat="1" ht="11.25" hidden="1">
      <c r="A92" s="91" t="s">
        <v>119</v>
      </c>
      <c r="B92" s="98"/>
      <c r="C92" s="24"/>
      <c r="D92" s="116"/>
      <c r="E92" s="117"/>
      <c r="F92" s="118"/>
      <c r="G92" s="116"/>
      <c r="H92" s="117"/>
      <c r="I92" s="4"/>
      <c r="J92" s="116"/>
      <c r="K92" s="24"/>
      <c r="L92" s="12">
        <f t="shared" si="31"/>
        <v>0</v>
      </c>
      <c r="M92" s="12">
        <f t="shared" si="27"/>
        <v>0</v>
      </c>
      <c r="N92" s="12">
        <f t="shared" si="29"/>
        <v>0</v>
      </c>
      <c r="O92" s="12">
        <f t="shared" si="30"/>
        <v>0</v>
      </c>
      <c r="P92" s="4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6"/>
      <c r="AD92" s="6">
        <f t="shared" si="26"/>
        <v>0</v>
      </c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</row>
    <row r="93" spans="1:41" s="85" customFormat="1" ht="11.25" hidden="1">
      <c r="A93" s="91" t="s">
        <v>120</v>
      </c>
      <c r="B93" s="98"/>
      <c r="C93" s="24"/>
      <c r="D93" s="116"/>
      <c r="E93" s="117"/>
      <c r="F93" s="118"/>
      <c r="G93" s="116"/>
      <c r="H93" s="117"/>
      <c r="I93" s="4"/>
      <c r="J93" s="116"/>
      <c r="K93" s="24"/>
      <c r="L93" s="12">
        <f t="shared" si="31"/>
        <v>0</v>
      </c>
      <c r="M93" s="12">
        <f t="shared" si="27"/>
        <v>0</v>
      </c>
      <c r="N93" s="12">
        <f t="shared" si="29"/>
        <v>0</v>
      </c>
      <c r="O93" s="12">
        <f t="shared" si="30"/>
        <v>0</v>
      </c>
      <c r="P93" s="4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6"/>
      <c r="AD93" s="6">
        <f t="shared" si="26"/>
        <v>0</v>
      </c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</row>
    <row r="94" spans="1:41" s="85" customFormat="1" ht="11.25" hidden="1">
      <c r="A94" s="91" t="s">
        <v>121</v>
      </c>
      <c r="B94" s="98"/>
      <c r="C94" s="24"/>
      <c r="D94" s="116"/>
      <c r="E94" s="117"/>
      <c r="F94" s="118"/>
      <c r="G94" s="116"/>
      <c r="H94" s="117"/>
      <c r="I94" s="4"/>
      <c r="J94" s="116"/>
      <c r="K94" s="24"/>
      <c r="L94" s="12">
        <f t="shared" si="31"/>
        <v>0</v>
      </c>
      <c r="M94" s="12">
        <f t="shared" si="27"/>
        <v>0</v>
      </c>
      <c r="N94" s="12">
        <f t="shared" si="29"/>
        <v>0</v>
      </c>
      <c r="O94" s="12">
        <f t="shared" si="30"/>
        <v>0</v>
      </c>
      <c r="P94" s="4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6"/>
      <c r="AD94" s="6">
        <f t="shared" si="26"/>
        <v>0</v>
      </c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</row>
    <row r="95" spans="1:41" s="85" customFormat="1" ht="11.25" hidden="1">
      <c r="A95" s="91" t="s">
        <v>122</v>
      </c>
      <c r="B95" s="98"/>
      <c r="C95" s="24"/>
      <c r="D95" s="116"/>
      <c r="E95" s="117"/>
      <c r="F95" s="118"/>
      <c r="G95" s="116"/>
      <c r="H95" s="117"/>
      <c r="I95" s="4"/>
      <c r="J95" s="116"/>
      <c r="K95" s="24"/>
      <c r="L95" s="12">
        <f t="shared" si="31"/>
        <v>0</v>
      </c>
      <c r="M95" s="12">
        <f t="shared" si="27"/>
        <v>0</v>
      </c>
      <c r="N95" s="12">
        <f t="shared" si="29"/>
        <v>0</v>
      </c>
      <c r="O95" s="12">
        <f t="shared" si="30"/>
        <v>0</v>
      </c>
      <c r="P95" s="4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6"/>
      <c r="AD95" s="6">
        <f t="shared" si="26"/>
        <v>0</v>
      </c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</row>
    <row r="96" spans="1:41" s="85" customFormat="1" ht="11.25" hidden="1">
      <c r="A96" s="91" t="s">
        <v>123</v>
      </c>
      <c r="B96" s="98"/>
      <c r="C96" s="24"/>
      <c r="D96" s="116"/>
      <c r="E96" s="117"/>
      <c r="F96" s="118"/>
      <c r="G96" s="116"/>
      <c r="H96" s="117"/>
      <c r="I96" s="4"/>
      <c r="J96" s="116"/>
      <c r="K96" s="24"/>
      <c r="L96" s="12">
        <f t="shared" si="31"/>
        <v>0</v>
      </c>
      <c r="M96" s="12">
        <f t="shared" si="27"/>
        <v>0</v>
      </c>
      <c r="N96" s="12">
        <f t="shared" si="29"/>
        <v>0</v>
      </c>
      <c r="O96" s="12">
        <f t="shared" si="30"/>
        <v>0</v>
      </c>
      <c r="P96" s="4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6"/>
      <c r="AD96" s="6">
        <f t="shared" si="26"/>
        <v>0</v>
      </c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</row>
    <row r="97" spans="1:41" s="85" customFormat="1" ht="11.25" hidden="1">
      <c r="A97" s="91" t="s">
        <v>124</v>
      </c>
      <c r="B97" s="98"/>
      <c r="C97" s="24"/>
      <c r="D97" s="116"/>
      <c r="E97" s="117"/>
      <c r="F97" s="118"/>
      <c r="G97" s="116"/>
      <c r="H97" s="117"/>
      <c r="I97" s="4"/>
      <c r="J97" s="116"/>
      <c r="K97" s="24"/>
      <c r="L97" s="12">
        <f t="shared" si="31"/>
        <v>0</v>
      </c>
      <c r="M97" s="12">
        <f t="shared" si="27"/>
        <v>0</v>
      </c>
      <c r="N97" s="12">
        <f t="shared" si="29"/>
        <v>0</v>
      </c>
      <c r="O97" s="12">
        <f t="shared" si="30"/>
        <v>0</v>
      </c>
      <c r="P97" s="4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6"/>
      <c r="AD97" s="6">
        <f t="shared" si="26"/>
        <v>0</v>
      </c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</row>
    <row r="98" spans="1:41" s="85" customFormat="1" ht="11.25" hidden="1">
      <c r="A98" s="91" t="s">
        <v>125</v>
      </c>
      <c r="B98" s="98"/>
      <c r="C98" s="24"/>
      <c r="D98" s="116"/>
      <c r="E98" s="117"/>
      <c r="F98" s="118"/>
      <c r="G98" s="116"/>
      <c r="H98" s="117"/>
      <c r="I98" s="4"/>
      <c r="J98" s="116"/>
      <c r="K98" s="24"/>
      <c r="L98" s="12">
        <f t="shared" si="31"/>
        <v>0</v>
      </c>
      <c r="M98" s="12">
        <f t="shared" si="27"/>
        <v>0</v>
      </c>
      <c r="N98" s="12">
        <f t="shared" si="29"/>
        <v>0</v>
      </c>
      <c r="O98" s="12">
        <f t="shared" si="30"/>
        <v>0</v>
      </c>
      <c r="P98" s="4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6"/>
      <c r="AD98" s="6">
        <f t="shared" si="26"/>
        <v>0</v>
      </c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</row>
    <row r="99" spans="1:41" s="85" customFormat="1" ht="11.25" hidden="1">
      <c r="A99" s="91" t="s">
        <v>126</v>
      </c>
      <c r="B99" s="98"/>
      <c r="C99" s="24"/>
      <c r="D99" s="116"/>
      <c r="E99" s="117"/>
      <c r="F99" s="118"/>
      <c r="G99" s="116"/>
      <c r="H99" s="117"/>
      <c r="I99" s="4"/>
      <c r="J99" s="116"/>
      <c r="K99" s="24"/>
      <c r="L99" s="12">
        <f t="shared" si="31"/>
        <v>0</v>
      </c>
      <c r="M99" s="12">
        <f t="shared" si="27"/>
        <v>0</v>
      </c>
      <c r="N99" s="12">
        <f t="shared" si="29"/>
        <v>0</v>
      </c>
      <c r="O99" s="12">
        <f t="shared" si="30"/>
        <v>0</v>
      </c>
      <c r="P99" s="4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6"/>
      <c r="AD99" s="6">
        <f t="shared" si="26"/>
        <v>0</v>
      </c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</row>
    <row r="100" spans="1:41" s="85" customFormat="1" ht="11.25" hidden="1">
      <c r="A100" s="91" t="s">
        <v>127</v>
      </c>
      <c r="B100" s="98"/>
      <c r="C100" s="24"/>
      <c r="D100" s="116"/>
      <c r="E100" s="117"/>
      <c r="F100" s="118"/>
      <c r="G100" s="116"/>
      <c r="H100" s="117"/>
      <c r="I100" s="4"/>
      <c r="J100" s="116"/>
      <c r="K100" s="24"/>
      <c r="L100" s="12">
        <f t="shared" si="31"/>
        <v>0</v>
      </c>
      <c r="M100" s="12">
        <f t="shared" si="27"/>
        <v>0</v>
      </c>
      <c r="N100" s="12">
        <f t="shared" si="29"/>
        <v>0</v>
      </c>
      <c r="O100" s="12">
        <f t="shared" si="30"/>
        <v>0</v>
      </c>
      <c r="P100" s="4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6"/>
      <c r="AD100" s="6">
        <f t="shared" si="26"/>
        <v>0</v>
      </c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</row>
    <row r="101" spans="1:41" s="85" customFormat="1" ht="11.25" hidden="1">
      <c r="A101" s="91" t="s">
        <v>128</v>
      </c>
      <c r="B101" s="98"/>
      <c r="C101" s="24"/>
      <c r="D101" s="116"/>
      <c r="E101" s="117"/>
      <c r="F101" s="118"/>
      <c r="G101" s="116"/>
      <c r="H101" s="117"/>
      <c r="I101" s="4"/>
      <c r="J101" s="116"/>
      <c r="K101" s="24"/>
      <c r="L101" s="12">
        <f t="shared" si="31"/>
        <v>0</v>
      </c>
      <c r="M101" s="12">
        <f t="shared" si="27"/>
        <v>0</v>
      </c>
      <c r="N101" s="12">
        <f t="shared" si="29"/>
        <v>0</v>
      </c>
      <c r="O101" s="12">
        <f t="shared" si="30"/>
        <v>0</v>
      </c>
      <c r="P101" s="4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6"/>
      <c r="AD101" s="6">
        <f t="shared" si="26"/>
        <v>0</v>
      </c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</row>
    <row r="102" spans="1:41" s="85" customFormat="1" ht="11.25" hidden="1">
      <c r="A102" s="91" t="s">
        <v>129</v>
      </c>
      <c r="B102" s="98"/>
      <c r="C102" s="24"/>
      <c r="D102" s="116"/>
      <c r="E102" s="117"/>
      <c r="F102" s="118"/>
      <c r="G102" s="116"/>
      <c r="H102" s="117"/>
      <c r="I102" s="4"/>
      <c r="J102" s="116"/>
      <c r="K102" s="24"/>
      <c r="L102" s="12">
        <f t="shared" si="31"/>
        <v>0</v>
      </c>
      <c r="M102" s="12">
        <f t="shared" si="27"/>
        <v>0</v>
      </c>
      <c r="N102" s="12">
        <f t="shared" si="29"/>
        <v>0</v>
      </c>
      <c r="O102" s="12">
        <f t="shared" si="30"/>
        <v>0</v>
      </c>
      <c r="P102" s="4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6"/>
      <c r="AD102" s="6">
        <f t="shared" si="26"/>
        <v>0</v>
      </c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</row>
    <row r="103" spans="1:41" s="85" customFormat="1" ht="11.25" hidden="1">
      <c r="A103" s="91" t="s">
        <v>130</v>
      </c>
      <c r="B103" s="98"/>
      <c r="C103" s="24"/>
      <c r="D103" s="116"/>
      <c r="E103" s="117"/>
      <c r="F103" s="118"/>
      <c r="G103" s="116"/>
      <c r="H103" s="117"/>
      <c r="I103" s="4"/>
      <c r="J103" s="116"/>
      <c r="K103" s="24"/>
      <c r="L103" s="12">
        <f t="shared" si="31"/>
        <v>0</v>
      </c>
      <c r="M103" s="12">
        <f t="shared" si="27"/>
        <v>0</v>
      </c>
      <c r="N103" s="12">
        <f t="shared" si="29"/>
        <v>0</v>
      </c>
      <c r="O103" s="12">
        <f t="shared" si="30"/>
        <v>0</v>
      </c>
      <c r="P103" s="4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6"/>
      <c r="AD103" s="6">
        <f t="shared" si="26"/>
        <v>0</v>
      </c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</row>
    <row r="104" spans="1:41" s="85" customFormat="1" ht="11.25" hidden="1">
      <c r="A104" s="91" t="s">
        <v>131</v>
      </c>
      <c r="B104" s="98"/>
      <c r="C104" s="24"/>
      <c r="D104" s="116"/>
      <c r="E104" s="117"/>
      <c r="F104" s="118"/>
      <c r="G104" s="116"/>
      <c r="H104" s="117"/>
      <c r="I104" s="4"/>
      <c r="J104" s="116"/>
      <c r="K104" s="24"/>
      <c r="L104" s="12">
        <f t="shared" si="31"/>
        <v>0</v>
      </c>
      <c r="M104" s="12">
        <f t="shared" si="27"/>
        <v>0</v>
      </c>
      <c r="N104" s="12">
        <f t="shared" si="29"/>
        <v>0</v>
      </c>
      <c r="O104" s="12">
        <f t="shared" si="30"/>
        <v>0</v>
      </c>
      <c r="P104" s="4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6"/>
      <c r="AD104" s="6">
        <f t="shared" si="26"/>
        <v>0</v>
      </c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</row>
    <row r="105" spans="1:41" s="85" customFormat="1" ht="11.25" hidden="1">
      <c r="A105" s="91" t="s">
        <v>132</v>
      </c>
      <c r="B105" s="98"/>
      <c r="C105" s="24"/>
      <c r="D105" s="116"/>
      <c r="E105" s="117"/>
      <c r="F105" s="118"/>
      <c r="G105" s="116"/>
      <c r="H105" s="117"/>
      <c r="I105" s="4"/>
      <c r="J105" s="116"/>
      <c r="K105" s="24"/>
      <c r="L105" s="12">
        <f t="shared" si="31"/>
        <v>0</v>
      </c>
      <c r="M105" s="12">
        <f t="shared" si="27"/>
        <v>0</v>
      </c>
      <c r="N105" s="12">
        <f t="shared" si="29"/>
        <v>0</v>
      </c>
      <c r="O105" s="12">
        <f t="shared" si="30"/>
        <v>0</v>
      </c>
      <c r="P105" s="4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6"/>
      <c r="AD105" s="6">
        <f t="shared" si="26"/>
        <v>0</v>
      </c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</row>
    <row r="106" spans="1:41" s="85" customFormat="1" ht="11.25" hidden="1">
      <c r="A106" s="91" t="s">
        <v>133</v>
      </c>
      <c r="B106" s="98"/>
      <c r="C106" s="24"/>
      <c r="D106" s="116"/>
      <c r="E106" s="117"/>
      <c r="F106" s="118"/>
      <c r="G106" s="116"/>
      <c r="H106" s="117"/>
      <c r="I106" s="4"/>
      <c r="J106" s="116"/>
      <c r="K106" s="24"/>
      <c r="L106" s="12">
        <f t="shared" si="31"/>
        <v>0</v>
      </c>
      <c r="M106" s="12">
        <f t="shared" si="27"/>
        <v>0</v>
      </c>
      <c r="N106" s="12">
        <f t="shared" si="29"/>
        <v>0</v>
      </c>
      <c r="O106" s="12">
        <f t="shared" si="30"/>
        <v>0</v>
      </c>
      <c r="P106" s="4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6"/>
      <c r="AD106" s="6">
        <f t="shared" si="26"/>
        <v>0</v>
      </c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</row>
    <row r="107" spans="1:41" s="85" customFormat="1" ht="11.25" hidden="1">
      <c r="A107" s="91" t="s">
        <v>134</v>
      </c>
      <c r="B107" s="98"/>
      <c r="C107" s="24"/>
      <c r="D107" s="116"/>
      <c r="E107" s="117"/>
      <c r="F107" s="118"/>
      <c r="G107" s="116"/>
      <c r="H107" s="117"/>
      <c r="I107" s="4"/>
      <c r="J107" s="116"/>
      <c r="K107" s="24"/>
      <c r="L107" s="12">
        <f t="shared" si="31"/>
        <v>0</v>
      </c>
      <c r="M107" s="12">
        <f t="shared" si="27"/>
        <v>0</v>
      </c>
      <c r="N107" s="12">
        <f t="shared" si="29"/>
        <v>0</v>
      </c>
      <c r="O107" s="12">
        <f t="shared" si="30"/>
        <v>0</v>
      </c>
      <c r="P107" s="4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6"/>
      <c r="AD107" s="6">
        <f t="shared" si="26"/>
        <v>0</v>
      </c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</row>
    <row r="108" spans="1:41" s="85" customFormat="1" ht="11.25" hidden="1">
      <c r="A108" s="91" t="s">
        <v>135</v>
      </c>
      <c r="B108" s="98"/>
      <c r="C108" s="24"/>
      <c r="D108" s="116"/>
      <c r="E108" s="117"/>
      <c r="F108" s="118"/>
      <c r="G108" s="116"/>
      <c r="H108" s="117"/>
      <c r="I108" s="4"/>
      <c r="J108" s="116"/>
      <c r="K108" s="24"/>
      <c r="L108" s="12">
        <f t="shared" si="31"/>
        <v>0</v>
      </c>
      <c r="M108" s="12">
        <f t="shared" si="27"/>
        <v>0</v>
      </c>
      <c r="N108" s="12">
        <f t="shared" si="29"/>
        <v>0</v>
      </c>
      <c r="O108" s="12">
        <f t="shared" si="30"/>
        <v>0</v>
      </c>
      <c r="P108" s="4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6"/>
      <c r="AD108" s="6">
        <f t="shared" si="26"/>
        <v>0</v>
      </c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</row>
    <row r="109" spans="1:41" s="85" customFormat="1" ht="11.25" hidden="1">
      <c r="A109" s="91" t="s">
        <v>136</v>
      </c>
      <c r="B109" s="98"/>
      <c r="C109" s="24"/>
      <c r="D109" s="116"/>
      <c r="E109" s="117"/>
      <c r="F109" s="118"/>
      <c r="G109" s="116"/>
      <c r="H109" s="117"/>
      <c r="I109" s="4"/>
      <c r="J109" s="116"/>
      <c r="K109" s="24"/>
      <c r="L109" s="12">
        <f t="shared" si="31"/>
        <v>0</v>
      </c>
      <c r="M109" s="12">
        <f t="shared" si="27"/>
        <v>0</v>
      </c>
      <c r="N109" s="12">
        <f t="shared" si="29"/>
        <v>0</v>
      </c>
      <c r="O109" s="12">
        <f t="shared" si="30"/>
        <v>0</v>
      </c>
      <c r="P109" s="4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6"/>
      <c r="AD109" s="6">
        <f t="shared" si="26"/>
        <v>0</v>
      </c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</row>
    <row r="110" spans="1:41" s="85" customFormat="1" ht="11.25" hidden="1">
      <c r="A110" s="91" t="s">
        <v>137</v>
      </c>
      <c r="B110" s="98"/>
      <c r="C110" s="24"/>
      <c r="D110" s="116"/>
      <c r="E110" s="117"/>
      <c r="F110" s="118"/>
      <c r="G110" s="116"/>
      <c r="H110" s="117"/>
      <c r="I110" s="4"/>
      <c r="J110" s="116"/>
      <c r="K110" s="24"/>
      <c r="L110" s="12">
        <f t="shared" si="31"/>
        <v>0</v>
      </c>
      <c r="M110" s="12">
        <f t="shared" si="27"/>
        <v>0</v>
      </c>
      <c r="N110" s="12">
        <f t="shared" si="29"/>
        <v>0</v>
      </c>
      <c r="O110" s="12">
        <f t="shared" si="30"/>
        <v>0</v>
      </c>
      <c r="P110" s="4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6"/>
      <c r="AD110" s="6">
        <f t="shared" si="26"/>
        <v>0</v>
      </c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</row>
    <row r="111" spans="1:41" s="85" customFormat="1" ht="11.25" hidden="1">
      <c r="A111" s="91" t="s">
        <v>138</v>
      </c>
      <c r="B111" s="98"/>
      <c r="C111" s="24"/>
      <c r="D111" s="116"/>
      <c r="E111" s="117"/>
      <c r="F111" s="118"/>
      <c r="G111" s="116"/>
      <c r="H111" s="117"/>
      <c r="I111" s="4"/>
      <c r="J111" s="116"/>
      <c r="K111" s="24"/>
      <c r="L111" s="12">
        <f t="shared" si="31"/>
        <v>0</v>
      </c>
      <c r="M111" s="12">
        <f t="shared" si="27"/>
        <v>0</v>
      </c>
      <c r="N111" s="12">
        <f t="shared" si="29"/>
        <v>0</v>
      </c>
      <c r="O111" s="12">
        <f t="shared" si="30"/>
        <v>0</v>
      </c>
      <c r="P111" s="4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6"/>
      <c r="AD111" s="6">
        <f t="shared" si="26"/>
        <v>0</v>
      </c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</row>
    <row r="112" spans="1:41" s="85" customFormat="1" ht="11.25" hidden="1">
      <c r="A112" s="91" t="s">
        <v>139</v>
      </c>
      <c r="B112" s="98"/>
      <c r="C112" s="24"/>
      <c r="D112" s="116"/>
      <c r="E112" s="117"/>
      <c r="F112" s="118"/>
      <c r="G112" s="116"/>
      <c r="H112" s="117"/>
      <c r="I112" s="4"/>
      <c r="J112" s="116"/>
      <c r="K112" s="24"/>
      <c r="L112" s="12">
        <f t="shared" si="31"/>
        <v>0</v>
      </c>
      <c r="M112" s="12">
        <f t="shared" si="27"/>
        <v>0</v>
      </c>
      <c r="N112" s="12">
        <f t="shared" si="29"/>
        <v>0</v>
      </c>
      <c r="O112" s="12">
        <f t="shared" si="30"/>
        <v>0</v>
      </c>
      <c r="P112" s="4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6"/>
      <c r="AD112" s="6">
        <f t="shared" si="26"/>
        <v>0</v>
      </c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</row>
    <row r="113" spans="1:41" s="85" customFormat="1" ht="11.25" hidden="1">
      <c r="A113" s="92" t="s">
        <v>140</v>
      </c>
      <c r="B113" s="98"/>
      <c r="C113" s="27"/>
      <c r="D113" s="28"/>
      <c r="E113" s="29"/>
      <c r="F113" s="30"/>
      <c r="G113" s="28"/>
      <c r="H113" s="29"/>
      <c r="I113" s="31"/>
      <c r="J113" s="28"/>
      <c r="K113" s="27"/>
      <c r="L113" s="12">
        <f t="shared" si="31"/>
        <v>0</v>
      </c>
      <c r="M113" s="12">
        <f>N113/2</f>
        <v>0</v>
      </c>
      <c r="N113" s="12">
        <f t="shared" si="29"/>
        <v>0</v>
      </c>
      <c r="O113" s="12">
        <f t="shared" si="30"/>
        <v>0</v>
      </c>
      <c r="P113" s="4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6"/>
      <c r="AD113" s="32">
        <f t="shared" si="26"/>
        <v>0</v>
      </c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</row>
    <row r="114" spans="1:41" s="85" customFormat="1" ht="26.25" customHeight="1">
      <c r="A114" s="209" t="s">
        <v>28</v>
      </c>
      <c r="B114" s="204" t="s">
        <v>438</v>
      </c>
      <c r="C114" s="359">
        <f>C115+C157</f>
        <v>1</v>
      </c>
      <c r="D114" s="332"/>
      <c r="E114" s="333"/>
      <c r="F114" s="360">
        <f>F115+F157</f>
        <v>21</v>
      </c>
      <c r="G114" s="361"/>
      <c r="H114" s="362"/>
      <c r="I114" s="359">
        <f>I115+I157</f>
        <v>5</v>
      </c>
      <c r="J114" s="332"/>
      <c r="K114" s="333"/>
      <c r="L114" s="205">
        <f aca="true" t="shared" si="32" ref="L114:AD114">L115+L157</f>
        <v>3575</v>
      </c>
      <c r="M114" s="205">
        <f t="shared" si="32"/>
        <v>1192</v>
      </c>
      <c r="N114" s="205">
        <f t="shared" si="32"/>
        <v>2383</v>
      </c>
      <c r="O114" s="205">
        <f t="shared" si="32"/>
        <v>1225</v>
      </c>
      <c r="P114" s="205">
        <f t="shared" si="32"/>
        <v>1158</v>
      </c>
      <c r="Q114" s="205">
        <f t="shared" si="32"/>
        <v>0</v>
      </c>
      <c r="R114" s="205">
        <f t="shared" si="32"/>
        <v>0</v>
      </c>
      <c r="S114" s="205">
        <f t="shared" si="32"/>
        <v>323</v>
      </c>
      <c r="T114" s="205">
        <f t="shared" si="32"/>
        <v>528</v>
      </c>
      <c r="U114" s="205">
        <f t="shared" si="32"/>
        <v>0</v>
      </c>
      <c r="V114" s="205">
        <f t="shared" si="32"/>
        <v>420</v>
      </c>
      <c r="W114" s="205">
        <f t="shared" si="32"/>
        <v>0</v>
      </c>
      <c r="X114" s="205">
        <f t="shared" si="32"/>
        <v>520</v>
      </c>
      <c r="Y114" s="205">
        <f t="shared" si="32"/>
        <v>0</v>
      </c>
      <c r="Z114" s="205">
        <f t="shared" si="32"/>
        <v>332</v>
      </c>
      <c r="AA114" s="205">
        <f t="shared" si="32"/>
        <v>0</v>
      </c>
      <c r="AB114" s="205">
        <f t="shared" si="32"/>
        <v>260</v>
      </c>
      <c r="AC114" s="205">
        <f t="shared" si="32"/>
        <v>1548</v>
      </c>
      <c r="AD114" s="205">
        <f t="shared" si="32"/>
        <v>835</v>
      </c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</row>
    <row r="115" spans="1:41" s="85" customFormat="1" ht="24.75" customHeight="1">
      <c r="A115" s="209" t="s">
        <v>29</v>
      </c>
      <c r="B115" s="204" t="s">
        <v>441</v>
      </c>
      <c r="C115" s="332">
        <f>COUNTIF(C116:E140,1)+COUNTIF(C116:E140,2)+COUNTIF(C116:E140,3)+COUNTIF(C116:E140,4)+COUNTIF(C116:E140,5)+COUNTIF(C116:E140,6)+COUNTIF(C116:E140,7)+COUNTIF(C116:E140,8)</f>
        <v>0</v>
      </c>
      <c r="D115" s="332"/>
      <c r="E115" s="333"/>
      <c r="F115" s="359">
        <f>COUNTIF(F116:H140,1)+COUNTIF(F116:H140,2)+COUNTIF(F116:H140,3)+COUNTIF(F116:H140,4)+COUNTIF(F116:H140,5)+COUNTIF(F116:H140,6)+COUNTIF(F116:H140,7)+COUNTIF(F116:H140,8)</f>
        <v>5</v>
      </c>
      <c r="G115" s="332"/>
      <c r="H115" s="333"/>
      <c r="I115" s="359">
        <f>COUNTIF(I116:K140,1)+COUNTIF(I116:K140,2)+COUNTIF(I116:K140,3)+COUNTIF(I116:K140,4)+COUNTIF(I116:K140,5)+COUNTIF(I116:K140,6)+COUNTIF(I116:K140,7)+COUNTIF(I116:K140,8)</f>
        <v>2</v>
      </c>
      <c r="J115" s="332"/>
      <c r="K115" s="332"/>
      <c r="L115" s="205">
        <f>SUM(L131:L155)</f>
        <v>1039</v>
      </c>
      <c r="M115" s="205">
        <f aca="true" t="shared" si="33" ref="M115:AB115">SUM(M131:M155)</f>
        <v>346</v>
      </c>
      <c r="N115" s="205">
        <f t="shared" si="33"/>
        <v>693</v>
      </c>
      <c r="O115" s="205">
        <f t="shared" si="33"/>
        <v>433</v>
      </c>
      <c r="P115" s="205">
        <f t="shared" si="33"/>
        <v>260</v>
      </c>
      <c r="Q115" s="205">
        <f t="shared" si="33"/>
        <v>0</v>
      </c>
      <c r="R115" s="205">
        <f t="shared" si="33"/>
        <v>0</v>
      </c>
      <c r="S115" s="205">
        <f t="shared" si="33"/>
        <v>170</v>
      </c>
      <c r="T115" s="205">
        <f t="shared" si="33"/>
        <v>176</v>
      </c>
      <c r="U115" s="205">
        <f t="shared" si="33"/>
        <v>0</v>
      </c>
      <c r="V115" s="205">
        <f t="shared" si="33"/>
        <v>90</v>
      </c>
      <c r="W115" s="205">
        <f t="shared" si="33"/>
        <v>0</v>
      </c>
      <c r="X115" s="205">
        <f t="shared" si="33"/>
        <v>80</v>
      </c>
      <c r="Y115" s="205">
        <f t="shared" si="33"/>
        <v>0</v>
      </c>
      <c r="Z115" s="205">
        <f t="shared" si="33"/>
        <v>60</v>
      </c>
      <c r="AA115" s="205">
        <f t="shared" si="33"/>
        <v>0</v>
      </c>
      <c r="AB115" s="205">
        <f t="shared" si="33"/>
        <v>117</v>
      </c>
      <c r="AC115" s="206">
        <v>372</v>
      </c>
      <c r="AD115" s="208">
        <f t="shared" si="26"/>
        <v>321</v>
      </c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</row>
    <row r="116" spans="1:41" s="85" customFormat="1" ht="28.5" customHeight="1" hidden="1" thickBot="1">
      <c r="A116" s="189" t="s">
        <v>12</v>
      </c>
      <c r="B116" s="188" t="s">
        <v>13</v>
      </c>
      <c r="C116" s="76"/>
      <c r="D116" s="76"/>
      <c r="E116" s="77"/>
      <c r="F116" s="75"/>
      <c r="G116" s="76"/>
      <c r="H116" s="77"/>
      <c r="I116" s="76"/>
      <c r="J116" s="76"/>
      <c r="K116" s="76"/>
      <c r="L116" s="19" t="e">
        <f aca="true" t="shared" si="34" ref="L116:L130">M116+N116</f>
        <v>#REF!</v>
      </c>
      <c r="M116" s="19" t="e">
        <f aca="true" t="shared" si="35" ref="M116:M130">N116*0.5</f>
        <v>#REF!</v>
      </c>
      <c r="N116" s="19" t="e">
        <f>Q116*$Q$5+R116*$R$5+#REF!*#REF!+S116*$S$5+T116*$T$5+#REF!*#REF!+#REF!*#REF!+AB116*$AB$5+#REF!*#REF!+#REF!*#REF!</f>
        <v>#REF!</v>
      </c>
      <c r="O116" s="19"/>
      <c r="P116" s="19"/>
      <c r="Q116" s="112">
        <f>SUM(Q117:Q130)</f>
        <v>0</v>
      </c>
      <c r="R116" s="112">
        <f>SUM(R117:R130)</f>
        <v>0</v>
      </c>
      <c r="S116" s="112">
        <f>SUM(S117:S130)</f>
        <v>0</v>
      </c>
      <c r="T116" s="112"/>
      <c r="U116" s="112"/>
      <c r="V116" s="112"/>
      <c r="W116" s="112"/>
      <c r="X116" s="112"/>
      <c r="Y116" s="112"/>
      <c r="Z116" s="112"/>
      <c r="AA116" s="112"/>
      <c r="AB116" s="112"/>
      <c r="AC116" s="37"/>
      <c r="AD116" s="6" t="e">
        <f t="shared" si="26"/>
        <v>#REF!</v>
      </c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</row>
    <row r="117" spans="1:41" s="85" customFormat="1" ht="12" hidden="1" thickBot="1">
      <c r="A117" s="190" t="s">
        <v>14</v>
      </c>
      <c r="B117" s="97"/>
      <c r="C117" s="33"/>
      <c r="D117" s="33"/>
      <c r="E117" s="34"/>
      <c r="F117" s="35"/>
      <c r="G117" s="33"/>
      <c r="H117" s="34"/>
      <c r="I117" s="33"/>
      <c r="J117" s="33"/>
      <c r="K117" s="33"/>
      <c r="L117" s="19" t="e">
        <f t="shared" si="34"/>
        <v>#REF!</v>
      </c>
      <c r="M117" s="19" t="e">
        <f t="shared" si="35"/>
        <v>#REF!</v>
      </c>
      <c r="N117" s="19" t="e">
        <f>Q117*$Q$5+R117*$R$5+#REF!*#REF!+S117*$S$5+T117*$T$5+#REF!*#REF!+#REF!*#REF!+AB117*$AB$5+#REF!*#REF!+#REF!*#REF!</f>
        <v>#REF!</v>
      </c>
      <c r="O117" s="12"/>
      <c r="P117" s="12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37"/>
      <c r="AD117" s="6" t="e">
        <f t="shared" si="26"/>
        <v>#REF!</v>
      </c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</row>
    <row r="118" spans="1:41" s="85" customFormat="1" ht="12" hidden="1" thickBot="1">
      <c r="A118" s="190" t="s">
        <v>15</v>
      </c>
      <c r="B118" s="97"/>
      <c r="C118" s="33"/>
      <c r="D118" s="33"/>
      <c r="E118" s="34"/>
      <c r="F118" s="35"/>
      <c r="G118" s="33"/>
      <c r="H118" s="34"/>
      <c r="I118" s="33"/>
      <c r="J118" s="33"/>
      <c r="K118" s="33"/>
      <c r="L118" s="19" t="e">
        <f t="shared" si="34"/>
        <v>#REF!</v>
      </c>
      <c r="M118" s="19" t="e">
        <f t="shared" si="35"/>
        <v>#REF!</v>
      </c>
      <c r="N118" s="19" t="e">
        <f>Q118*$Q$5+R118*$R$5+#REF!*#REF!+S118*$S$5+T118*$T$5+#REF!*#REF!+#REF!*#REF!+AB118*$AB$5+#REF!*#REF!+#REF!*#REF!</f>
        <v>#REF!</v>
      </c>
      <c r="O118" s="12"/>
      <c r="P118" s="12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37"/>
      <c r="AD118" s="6" t="e">
        <f t="shared" si="26"/>
        <v>#REF!</v>
      </c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</row>
    <row r="119" spans="1:41" s="85" customFormat="1" ht="12" hidden="1" thickBot="1">
      <c r="A119" s="190" t="s">
        <v>16</v>
      </c>
      <c r="B119" s="97"/>
      <c r="C119" s="33"/>
      <c r="D119" s="33"/>
      <c r="E119" s="34"/>
      <c r="F119" s="35"/>
      <c r="G119" s="33"/>
      <c r="H119" s="34"/>
      <c r="I119" s="33"/>
      <c r="J119" s="33"/>
      <c r="K119" s="33"/>
      <c r="L119" s="19" t="e">
        <f t="shared" si="34"/>
        <v>#REF!</v>
      </c>
      <c r="M119" s="19" t="e">
        <f t="shared" si="35"/>
        <v>#REF!</v>
      </c>
      <c r="N119" s="19" t="e">
        <f>Q119*$Q$5+R119*$R$5+#REF!*#REF!+S119*$S$5+T119*$T$5+#REF!*#REF!+#REF!*#REF!+AB119*$AB$5+#REF!*#REF!+#REF!*#REF!</f>
        <v>#REF!</v>
      </c>
      <c r="O119" s="12"/>
      <c r="P119" s="12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37"/>
      <c r="AD119" s="6" t="e">
        <f t="shared" si="26"/>
        <v>#REF!</v>
      </c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</row>
    <row r="120" spans="1:41" s="85" customFormat="1" ht="12" hidden="1" thickBot="1">
      <c r="A120" s="190" t="s">
        <v>17</v>
      </c>
      <c r="B120" s="97"/>
      <c r="C120" s="33"/>
      <c r="D120" s="33"/>
      <c r="E120" s="34"/>
      <c r="F120" s="35"/>
      <c r="G120" s="33"/>
      <c r="H120" s="34"/>
      <c r="I120" s="33"/>
      <c r="J120" s="33"/>
      <c r="K120" s="33"/>
      <c r="L120" s="19" t="e">
        <f t="shared" si="34"/>
        <v>#REF!</v>
      </c>
      <c r="M120" s="19" t="e">
        <f t="shared" si="35"/>
        <v>#REF!</v>
      </c>
      <c r="N120" s="19" t="e">
        <f>Q120*$Q$5+R120*$R$5+#REF!*#REF!+S120*$S$5+T120*$T$5+#REF!*#REF!+#REF!*#REF!+AB120*$AB$5+#REF!*#REF!+#REF!*#REF!</f>
        <v>#REF!</v>
      </c>
      <c r="O120" s="12"/>
      <c r="P120" s="12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37"/>
      <c r="AD120" s="6" t="e">
        <f t="shared" si="26"/>
        <v>#REF!</v>
      </c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</row>
    <row r="121" spans="1:41" s="85" customFormat="1" ht="12" hidden="1" thickBot="1">
      <c r="A121" s="190" t="s">
        <v>18</v>
      </c>
      <c r="B121" s="97"/>
      <c r="C121" s="33"/>
      <c r="D121" s="33"/>
      <c r="E121" s="34"/>
      <c r="F121" s="35"/>
      <c r="G121" s="33"/>
      <c r="H121" s="34"/>
      <c r="I121" s="33"/>
      <c r="J121" s="33"/>
      <c r="K121" s="33"/>
      <c r="L121" s="19" t="e">
        <f t="shared" si="34"/>
        <v>#REF!</v>
      </c>
      <c r="M121" s="19" t="e">
        <f t="shared" si="35"/>
        <v>#REF!</v>
      </c>
      <c r="N121" s="19" t="e">
        <f>Q121*$Q$5+R121*$R$5+#REF!*#REF!+S121*$S$5+T121*$T$5+#REF!*#REF!+#REF!*#REF!+AB121*$AB$5+#REF!*#REF!+#REF!*#REF!</f>
        <v>#REF!</v>
      </c>
      <c r="O121" s="12"/>
      <c r="P121" s="12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37"/>
      <c r="AD121" s="6" t="e">
        <f t="shared" si="26"/>
        <v>#REF!</v>
      </c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</row>
    <row r="122" spans="1:41" s="85" customFormat="1" ht="12" hidden="1" thickBot="1">
      <c r="A122" s="190" t="s">
        <v>19</v>
      </c>
      <c r="B122" s="97"/>
      <c r="C122" s="33"/>
      <c r="D122" s="33"/>
      <c r="E122" s="34"/>
      <c r="F122" s="35"/>
      <c r="G122" s="33"/>
      <c r="H122" s="34"/>
      <c r="I122" s="33"/>
      <c r="J122" s="33"/>
      <c r="K122" s="33"/>
      <c r="L122" s="19" t="e">
        <f t="shared" si="34"/>
        <v>#REF!</v>
      </c>
      <c r="M122" s="19" t="e">
        <f t="shared" si="35"/>
        <v>#REF!</v>
      </c>
      <c r="N122" s="19" t="e">
        <f>Q122*$Q$5+R122*$R$5+#REF!*#REF!+S122*$S$5+T122*$T$5+#REF!*#REF!+#REF!*#REF!+AB122*$AB$5+#REF!*#REF!+#REF!*#REF!</f>
        <v>#REF!</v>
      </c>
      <c r="O122" s="12"/>
      <c r="P122" s="12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37"/>
      <c r="AD122" s="6" t="e">
        <f t="shared" si="26"/>
        <v>#REF!</v>
      </c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</row>
    <row r="123" spans="1:41" s="85" customFormat="1" ht="12" hidden="1" thickBot="1">
      <c r="A123" s="190" t="s">
        <v>20</v>
      </c>
      <c r="B123" s="97"/>
      <c r="C123" s="33"/>
      <c r="D123" s="33"/>
      <c r="E123" s="34"/>
      <c r="F123" s="35"/>
      <c r="G123" s="33"/>
      <c r="H123" s="34"/>
      <c r="I123" s="33"/>
      <c r="J123" s="33"/>
      <c r="K123" s="33"/>
      <c r="L123" s="19" t="e">
        <f t="shared" si="34"/>
        <v>#REF!</v>
      </c>
      <c r="M123" s="19" t="e">
        <f t="shared" si="35"/>
        <v>#REF!</v>
      </c>
      <c r="N123" s="19" t="e">
        <f>Q123*$Q$5+R123*$R$5+#REF!*#REF!+S123*$S$5+T123*$T$5+#REF!*#REF!+#REF!*#REF!+AB123*$AB$5+#REF!*#REF!+#REF!*#REF!</f>
        <v>#REF!</v>
      </c>
      <c r="O123" s="12"/>
      <c r="P123" s="12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37"/>
      <c r="AD123" s="6" t="e">
        <f t="shared" si="26"/>
        <v>#REF!</v>
      </c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</row>
    <row r="124" spans="1:41" s="85" customFormat="1" ht="12" hidden="1" thickBot="1">
      <c r="A124" s="190" t="s">
        <v>21</v>
      </c>
      <c r="B124" s="97"/>
      <c r="C124" s="33"/>
      <c r="D124" s="33"/>
      <c r="E124" s="34"/>
      <c r="F124" s="35"/>
      <c r="G124" s="33"/>
      <c r="H124" s="34"/>
      <c r="I124" s="33"/>
      <c r="J124" s="33"/>
      <c r="K124" s="33"/>
      <c r="L124" s="19" t="e">
        <f t="shared" si="34"/>
        <v>#REF!</v>
      </c>
      <c r="M124" s="19" t="e">
        <f t="shared" si="35"/>
        <v>#REF!</v>
      </c>
      <c r="N124" s="19" t="e">
        <f>Q124*$Q$5+R124*$R$5+#REF!*#REF!+S124*$S$5+T124*$T$5+#REF!*#REF!+#REF!*#REF!+AB124*$AB$5+#REF!*#REF!+#REF!*#REF!</f>
        <v>#REF!</v>
      </c>
      <c r="O124" s="12"/>
      <c r="P124" s="12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37"/>
      <c r="AD124" s="6" t="e">
        <f t="shared" si="26"/>
        <v>#REF!</v>
      </c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</row>
    <row r="125" spans="1:41" s="85" customFormat="1" ht="12" hidden="1" thickBot="1">
      <c r="A125" s="190" t="s">
        <v>22</v>
      </c>
      <c r="B125" s="97"/>
      <c r="C125" s="33"/>
      <c r="D125" s="33"/>
      <c r="E125" s="34"/>
      <c r="F125" s="35"/>
      <c r="G125" s="33"/>
      <c r="H125" s="34"/>
      <c r="I125" s="33"/>
      <c r="J125" s="33"/>
      <c r="K125" s="33"/>
      <c r="L125" s="19" t="e">
        <f t="shared" si="34"/>
        <v>#REF!</v>
      </c>
      <c r="M125" s="19" t="e">
        <f t="shared" si="35"/>
        <v>#REF!</v>
      </c>
      <c r="N125" s="19" t="e">
        <f>Q125*$Q$5+R125*$R$5+#REF!*#REF!+S125*$S$5+T125*$T$5+#REF!*#REF!+#REF!*#REF!+AB125*$AB$5+#REF!*#REF!+#REF!*#REF!</f>
        <v>#REF!</v>
      </c>
      <c r="O125" s="12"/>
      <c r="P125" s="12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37"/>
      <c r="AD125" s="6" t="e">
        <f t="shared" si="26"/>
        <v>#REF!</v>
      </c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</row>
    <row r="126" spans="1:41" s="85" customFormat="1" ht="12" hidden="1" thickBot="1">
      <c r="A126" s="190" t="s">
        <v>23</v>
      </c>
      <c r="B126" s="97"/>
      <c r="C126" s="33"/>
      <c r="D126" s="33"/>
      <c r="E126" s="34"/>
      <c r="F126" s="35"/>
      <c r="G126" s="33"/>
      <c r="H126" s="34"/>
      <c r="I126" s="33"/>
      <c r="J126" s="33"/>
      <c r="K126" s="33"/>
      <c r="L126" s="19" t="e">
        <f t="shared" si="34"/>
        <v>#REF!</v>
      </c>
      <c r="M126" s="19" t="e">
        <f t="shared" si="35"/>
        <v>#REF!</v>
      </c>
      <c r="N126" s="19" t="e">
        <f>Q126*$Q$5+R126*$R$5+#REF!*#REF!+S126*$S$5+T126*$T$5+#REF!*#REF!+#REF!*#REF!+AB126*$AB$5+#REF!*#REF!+#REF!*#REF!</f>
        <v>#REF!</v>
      </c>
      <c r="O126" s="12"/>
      <c r="P126" s="12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37"/>
      <c r="AD126" s="6" t="e">
        <f t="shared" si="26"/>
        <v>#REF!</v>
      </c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</row>
    <row r="127" spans="1:41" s="85" customFormat="1" ht="12" hidden="1" thickBot="1">
      <c r="A127" s="190" t="s">
        <v>24</v>
      </c>
      <c r="B127" s="97"/>
      <c r="C127" s="33"/>
      <c r="D127" s="33"/>
      <c r="E127" s="34"/>
      <c r="F127" s="35"/>
      <c r="G127" s="33"/>
      <c r="H127" s="34"/>
      <c r="I127" s="33"/>
      <c r="J127" s="33"/>
      <c r="K127" s="33"/>
      <c r="L127" s="19" t="e">
        <f t="shared" si="34"/>
        <v>#REF!</v>
      </c>
      <c r="M127" s="19" t="e">
        <f t="shared" si="35"/>
        <v>#REF!</v>
      </c>
      <c r="N127" s="19" t="e">
        <f>Q127*$Q$5+R127*$R$5+#REF!*#REF!+S127*$S$5+T127*$T$5+#REF!*#REF!+#REF!*#REF!+AB127*$AB$5+#REF!*#REF!+#REF!*#REF!</f>
        <v>#REF!</v>
      </c>
      <c r="O127" s="12"/>
      <c r="P127" s="12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37"/>
      <c r="AD127" s="6" t="e">
        <f t="shared" si="26"/>
        <v>#REF!</v>
      </c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</row>
    <row r="128" spans="1:41" s="85" customFormat="1" ht="12" hidden="1" thickBot="1">
      <c r="A128" s="190" t="s">
        <v>25</v>
      </c>
      <c r="B128" s="97"/>
      <c r="C128" s="33"/>
      <c r="D128" s="33"/>
      <c r="E128" s="34"/>
      <c r="F128" s="35"/>
      <c r="G128" s="33"/>
      <c r="H128" s="34"/>
      <c r="I128" s="33"/>
      <c r="J128" s="33"/>
      <c r="K128" s="33"/>
      <c r="L128" s="19" t="e">
        <f t="shared" si="34"/>
        <v>#REF!</v>
      </c>
      <c r="M128" s="19" t="e">
        <f t="shared" si="35"/>
        <v>#REF!</v>
      </c>
      <c r="N128" s="19" t="e">
        <f>Q128*$Q$5+R128*$R$5+#REF!*#REF!+S128*$S$5+T128*$T$5+#REF!*#REF!+#REF!*#REF!+AB128*$AB$5+#REF!*#REF!+#REF!*#REF!</f>
        <v>#REF!</v>
      </c>
      <c r="O128" s="12"/>
      <c r="P128" s="12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37"/>
      <c r="AD128" s="6" t="e">
        <f t="shared" si="26"/>
        <v>#REF!</v>
      </c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</row>
    <row r="129" spans="1:41" s="85" customFormat="1" ht="12" hidden="1" thickBot="1">
      <c r="A129" s="190" t="s">
        <v>26</v>
      </c>
      <c r="B129" s="97"/>
      <c r="C129" s="33"/>
      <c r="D129" s="33"/>
      <c r="E129" s="34"/>
      <c r="F129" s="35"/>
      <c r="G129" s="33"/>
      <c r="H129" s="34"/>
      <c r="I129" s="33"/>
      <c r="J129" s="33"/>
      <c r="K129" s="33"/>
      <c r="L129" s="19" t="e">
        <f t="shared" si="34"/>
        <v>#REF!</v>
      </c>
      <c r="M129" s="19" t="e">
        <f t="shared" si="35"/>
        <v>#REF!</v>
      </c>
      <c r="N129" s="19" t="e">
        <f>Q129*$Q$5+R129*$R$5+#REF!*#REF!+S129*$S$5+T129*$T$5+#REF!*#REF!+#REF!*#REF!+AB129*$AB$5+#REF!*#REF!+#REF!*#REF!</f>
        <v>#REF!</v>
      </c>
      <c r="O129" s="12"/>
      <c r="P129" s="12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37"/>
      <c r="AD129" s="6" t="e">
        <f t="shared" si="26"/>
        <v>#REF!</v>
      </c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</row>
    <row r="130" spans="1:41" s="85" customFormat="1" ht="11.25" hidden="1">
      <c r="A130" s="191" t="s">
        <v>27</v>
      </c>
      <c r="B130" s="97"/>
      <c r="C130" s="79"/>
      <c r="D130" s="79"/>
      <c r="E130" s="36"/>
      <c r="F130" s="78"/>
      <c r="G130" s="79"/>
      <c r="H130" s="36"/>
      <c r="I130" s="79"/>
      <c r="J130" s="79"/>
      <c r="K130" s="79"/>
      <c r="L130" s="19" t="e">
        <f t="shared" si="34"/>
        <v>#REF!</v>
      </c>
      <c r="M130" s="19" t="e">
        <f t="shared" si="35"/>
        <v>#REF!</v>
      </c>
      <c r="N130" s="19" t="e">
        <f>Q130*$Q$5+R130*$R$5+#REF!*#REF!+S130*$S$5+T130*$T$5+#REF!*#REF!+#REF!*#REF!+AB130*$AB$5+#REF!*#REF!+#REF!*#REF!</f>
        <v>#REF!</v>
      </c>
      <c r="O130" s="12"/>
      <c r="P130" s="12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37"/>
      <c r="AD130" s="32" t="e">
        <f t="shared" si="26"/>
        <v>#REF!</v>
      </c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</row>
    <row r="131" spans="1:41" s="85" customFormat="1" ht="16.5" customHeight="1">
      <c r="A131" s="94" t="s">
        <v>455</v>
      </c>
      <c r="B131" s="94" t="s">
        <v>400</v>
      </c>
      <c r="C131" s="4"/>
      <c r="D131" s="116"/>
      <c r="E131" s="117"/>
      <c r="F131" s="118"/>
      <c r="G131" s="116"/>
      <c r="H131" s="117"/>
      <c r="I131" s="118"/>
      <c r="J131" s="116">
        <v>5</v>
      </c>
      <c r="K131" s="117"/>
      <c r="L131" s="20">
        <f>M131+N131</f>
        <v>213</v>
      </c>
      <c r="M131" s="12">
        <f>N131/2</f>
        <v>71</v>
      </c>
      <c r="N131" s="12">
        <f aca="true" t="shared" si="36" ref="N131:N155">SUM(Q131:AB131)</f>
        <v>142</v>
      </c>
      <c r="O131" s="12">
        <f aca="true" t="shared" si="37" ref="O131:O155">N131-P131</f>
        <v>98</v>
      </c>
      <c r="P131" s="43">
        <v>44</v>
      </c>
      <c r="Q131" s="113"/>
      <c r="R131" s="113"/>
      <c r="S131" s="113">
        <v>68</v>
      </c>
      <c r="T131" s="113">
        <v>44</v>
      </c>
      <c r="U131" s="113"/>
      <c r="V131" s="113">
        <v>30</v>
      </c>
      <c r="W131" s="113"/>
      <c r="X131" s="113"/>
      <c r="Y131" s="113"/>
      <c r="Z131" s="113"/>
      <c r="AA131" s="113"/>
      <c r="AB131" s="113"/>
      <c r="AC131" s="26"/>
      <c r="AD131" s="13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</row>
    <row r="132" spans="1:41" s="85" customFormat="1" ht="16.5" customHeight="1">
      <c r="A132" s="94" t="s">
        <v>456</v>
      </c>
      <c r="B132" s="94" t="s">
        <v>340</v>
      </c>
      <c r="C132" s="4"/>
      <c r="D132" s="116"/>
      <c r="E132" s="117"/>
      <c r="F132" s="118"/>
      <c r="G132" s="116"/>
      <c r="H132" s="117"/>
      <c r="I132" s="118"/>
      <c r="J132" s="116">
        <v>5</v>
      </c>
      <c r="K132" s="117"/>
      <c r="L132" s="20">
        <f aca="true" t="shared" si="38" ref="L132:L155">M132+N132</f>
        <v>166</v>
      </c>
      <c r="M132" s="12">
        <v>58</v>
      </c>
      <c r="N132" s="12">
        <f t="shared" si="36"/>
        <v>108</v>
      </c>
      <c r="O132" s="12">
        <f t="shared" si="37"/>
        <v>74</v>
      </c>
      <c r="P132" s="43">
        <v>34</v>
      </c>
      <c r="Q132" s="113"/>
      <c r="R132" s="113"/>
      <c r="S132" s="113">
        <v>34</v>
      </c>
      <c r="T132" s="113">
        <v>44</v>
      </c>
      <c r="U132" s="113"/>
      <c r="V132" s="113">
        <v>30</v>
      </c>
      <c r="W132" s="113"/>
      <c r="X132" s="113"/>
      <c r="Y132" s="113"/>
      <c r="Z132" s="113"/>
      <c r="AA132" s="113"/>
      <c r="AB132" s="113"/>
      <c r="AC132" s="26"/>
      <c r="AD132" s="13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</row>
    <row r="133" spans="1:41" s="85" customFormat="1" ht="24" customHeight="1">
      <c r="A133" s="94" t="s">
        <v>457</v>
      </c>
      <c r="B133" s="94" t="s">
        <v>432</v>
      </c>
      <c r="C133" s="4"/>
      <c r="D133" s="116"/>
      <c r="E133" s="117"/>
      <c r="F133" s="118"/>
      <c r="G133" s="116">
        <v>4</v>
      </c>
      <c r="H133" s="117"/>
      <c r="I133" s="118"/>
      <c r="J133" s="116"/>
      <c r="K133" s="117"/>
      <c r="L133" s="20">
        <f t="shared" si="38"/>
        <v>117</v>
      </c>
      <c r="M133" s="12">
        <f aca="true" t="shared" si="39" ref="M133:M155">N133/2</f>
        <v>39</v>
      </c>
      <c r="N133" s="12">
        <f t="shared" si="36"/>
        <v>78</v>
      </c>
      <c r="O133" s="12">
        <f t="shared" si="37"/>
        <v>43</v>
      </c>
      <c r="P133" s="43">
        <v>35</v>
      </c>
      <c r="Q133" s="113"/>
      <c r="R133" s="113"/>
      <c r="S133" s="113">
        <v>34</v>
      </c>
      <c r="T133" s="113">
        <v>44</v>
      </c>
      <c r="U133" s="113"/>
      <c r="V133" s="113"/>
      <c r="W133" s="113"/>
      <c r="X133" s="113"/>
      <c r="Y133" s="113"/>
      <c r="Z133" s="113"/>
      <c r="AA133" s="113"/>
      <c r="AB133" s="113"/>
      <c r="AC133" s="26"/>
      <c r="AD133" s="13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</row>
    <row r="134" spans="1:41" s="85" customFormat="1" ht="37.5" customHeight="1">
      <c r="A134" s="94" t="s">
        <v>458</v>
      </c>
      <c r="B134" s="94" t="s">
        <v>403</v>
      </c>
      <c r="C134" s="4"/>
      <c r="D134" s="116"/>
      <c r="E134" s="117"/>
      <c r="F134" s="118"/>
      <c r="G134" s="136">
        <v>8</v>
      </c>
      <c r="H134" s="117"/>
      <c r="I134" s="118"/>
      <c r="J134" s="116"/>
      <c r="K134" s="117"/>
      <c r="L134" s="20">
        <f t="shared" si="38"/>
        <v>104</v>
      </c>
      <c r="M134" s="12">
        <v>35</v>
      </c>
      <c r="N134" s="12">
        <f t="shared" si="36"/>
        <v>69</v>
      </c>
      <c r="O134" s="12">
        <f t="shared" si="37"/>
        <v>57</v>
      </c>
      <c r="P134" s="43">
        <v>12</v>
      </c>
      <c r="Q134" s="113"/>
      <c r="R134" s="113"/>
      <c r="S134" s="113"/>
      <c r="T134" s="113"/>
      <c r="U134" s="113"/>
      <c r="V134" s="113"/>
      <c r="W134" s="113"/>
      <c r="X134" s="113"/>
      <c r="Y134" s="113"/>
      <c r="Z134" s="113">
        <v>30</v>
      </c>
      <c r="AA134" s="113"/>
      <c r="AB134" s="113">
        <v>39</v>
      </c>
      <c r="AC134" s="26"/>
      <c r="AD134" s="13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</row>
    <row r="135" spans="1:41" s="85" customFormat="1" ht="28.5" customHeight="1">
      <c r="A135" s="94" t="s">
        <v>459</v>
      </c>
      <c r="B135" s="93" t="s">
        <v>339</v>
      </c>
      <c r="C135" s="4"/>
      <c r="D135" s="116"/>
      <c r="E135" s="117"/>
      <c r="F135" s="39"/>
      <c r="G135" s="3">
        <v>4</v>
      </c>
      <c r="H135" s="38"/>
      <c r="I135" s="118"/>
      <c r="J135" s="116"/>
      <c r="K135" s="117"/>
      <c r="L135" s="12">
        <f t="shared" si="38"/>
        <v>117</v>
      </c>
      <c r="M135" s="12">
        <f t="shared" si="39"/>
        <v>39</v>
      </c>
      <c r="N135" s="12">
        <f t="shared" si="36"/>
        <v>78</v>
      </c>
      <c r="O135" s="12">
        <f t="shared" si="37"/>
        <v>58</v>
      </c>
      <c r="P135" s="43">
        <v>20</v>
      </c>
      <c r="Q135" s="113"/>
      <c r="R135" s="113"/>
      <c r="S135" s="113">
        <v>34</v>
      </c>
      <c r="T135" s="113">
        <v>44</v>
      </c>
      <c r="U135" s="113"/>
      <c r="V135" s="113"/>
      <c r="W135" s="113"/>
      <c r="X135" s="113"/>
      <c r="Y135" s="132"/>
      <c r="Z135" s="113"/>
      <c r="AA135" s="113"/>
      <c r="AB135" s="113"/>
      <c r="AC135" s="37"/>
      <c r="AD135" s="13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</row>
    <row r="136" spans="1:41" s="85" customFormat="1" ht="25.5" customHeight="1">
      <c r="A136" s="94" t="s">
        <v>460</v>
      </c>
      <c r="B136" s="81" t="s">
        <v>327</v>
      </c>
      <c r="C136" s="1"/>
      <c r="D136" s="3"/>
      <c r="E136" s="38"/>
      <c r="F136" s="118"/>
      <c r="G136" s="116">
        <v>6</v>
      </c>
      <c r="H136" s="117"/>
      <c r="I136" s="40"/>
      <c r="J136" s="3"/>
      <c r="K136" s="1"/>
      <c r="L136" s="12">
        <f t="shared" si="38"/>
        <v>104</v>
      </c>
      <c r="M136" s="12">
        <v>34</v>
      </c>
      <c r="N136" s="12">
        <f t="shared" si="36"/>
        <v>70</v>
      </c>
      <c r="O136" s="12">
        <f t="shared" si="37"/>
        <v>41</v>
      </c>
      <c r="P136" s="43">
        <v>29</v>
      </c>
      <c r="Q136" s="113"/>
      <c r="R136" s="113"/>
      <c r="S136" s="113"/>
      <c r="T136" s="113"/>
      <c r="U136" s="113"/>
      <c r="V136" s="113">
        <v>30</v>
      </c>
      <c r="W136" s="113"/>
      <c r="X136" s="113">
        <v>40</v>
      </c>
      <c r="Y136" s="113"/>
      <c r="Z136" s="113"/>
      <c r="AA136" s="113"/>
      <c r="AB136" s="113"/>
      <c r="AC136" s="26">
        <v>68</v>
      </c>
      <c r="AD136" s="13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</row>
    <row r="137" spans="1:41" s="85" customFormat="1" ht="25.5" customHeight="1">
      <c r="A137" s="211" t="s">
        <v>461</v>
      </c>
      <c r="B137" s="212" t="s">
        <v>425</v>
      </c>
      <c r="C137" s="160"/>
      <c r="D137" s="161"/>
      <c r="E137" s="162"/>
      <c r="F137" s="163"/>
      <c r="G137" s="274" t="s">
        <v>418</v>
      </c>
      <c r="H137" s="162"/>
      <c r="I137" s="213"/>
      <c r="J137" s="161"/>
      <c r="K137" s="160"/>
      <c r="L137" s="164">
        <f t="shared" si="38"/>
        <v>54</v>
      </c>
      <c r="M137" s="164">
        <v>15</v>
      </c>
      <c r="N137" s="164">
        <f t="shared" si="36"/>
        <v>39</v>
      </c>
      <c r="O137" s="164">
        <f t="shared" si="37"/>
        <v>20</v>
      </c>
      <c r="P137" s="165">
        <v>19</v>
      </c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>
        <v>39</v>
      </c>
      <c r="AC137" s="167">
        <v>32</v>
      </c>
      <c r="AD137" s="168">
        <f aca="true" t="shared" si="40" ref="AD137:AD155">N137-AC137</f>
        <v>7</v>
      </c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</row>
    <row r="138" spans="1:41" s="184" customFormat="1" ht="57" customHeight="1">
      <c r="A138" s="211" t="s">
        <v>462</v>
      </c>
      <c r="B138" s="159" t="s">
        <v>409</v>
      </c>
      <c r="C138" s="160"/>
      <c r="D138" s="161"/>
      <c r="E138" s="162"/>
      <c r="F138" s="163"/>
      <c r="G138" s="161">
        <v>7</v>
      </c>
      <c r="H138" s="162"/>
      <c r="I138" s="213"/>
      <c r="J138" s="161"/>
      <c r="K138" s="160"/>
      <c r="L138" s="164">
        <f t="shared" si="38"/>
        <v>105</v>
      </c>
      <c r="M138" s="164">
        <v>35</v>
      </c>
      <c r="N138" s="164">
        <f t="shared" si="36"/>
        <v>70</v>
      </c>
      <c r="O138" s="164">
        <f t="shared" si="37"/>
        <v>38</v>
      </c>
      <c r="P138" s="165">
        <v>32</v>
      </c>
      <c r="Q138" s="166"/>
      <c r="R138" s="166"/>
      <c r="S138" s="166"/>
      <c r="T138" s="166"/>
      <c r="U138" s="166"/>
      <c r="V138" s="166"/>
      <c r="W138" s="166"/>
      <c r="X138" s="166">
        <v>40</v>
      </c>
      <c r="Y138" s="166"/>
      <c r="Z138" s="167">
        <v>30</v>
      </c>
      <c r="AA138" s="166"/>
      <c r="AB138" s="166"/>
      <c r="AC138" s="167"/>
      <c r="AD138" s="168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</row>
    <row r="139" spans="1:41" s="184" customFormat="1" ht="48" customHeight="1" hidden="1">
      <c r="A139" s="211" t="s">
        <v>463</v>
      </c>
      <c r="B139" s="159" t="s">
        <v>410</v>
      </c>
      <c r="C139" s="160"/>
      <c r="D139" s="161"/>
      <c r="E139" s="162"/>
      <c r="F139" s="163"/>
      <c r="G139" s="161"/>
      <c r="H139" s="162"/>
      <c r="I139" s="213"/>
      <c r="J139" s="161"/>
      <c r="K139" s="160"/>
      <c r="L139" s="164">
        <f t="shared" si="38"/>
        <v>0</v>
      </c>
      <c r="M139" s="164"/>
      <c r="N139" s="164">
        <f t="shared" si="36"/>
        <v>0</v>
      </c>
      <c r="O139" s="164">
        <f t="shared" si="37"/>
        <v>0</v>
      </c>
      <c r="P139" s="165"/>
      <c r="Q139" s="166"/>
      <c r="R139" s="166"/>
      <c r="S139" s="166"/>
      <c r="T139" s="166"/>
      <c r="U139" s="166"/>
      <c r="V139" s="166"/>
      <c r="W139" s="166"/>
      <c r="X139" s="166"/>
      <c r="Y139" s="166"/>
      <c r="Z139" s="167"/>
      <c r="AA139" s="217"/>
      <c r="AB139" s="167"/>
      <c r="AC139" s="167"/>
      <c r="AD139" s="168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</row>
    <row r="140" spans="1:43" s="184" customFormat="1" ht="13.5" customHeight="1">
      <c r="A140" s="211" t="s">
        <v>463</v>
      </c>
      <c r="B140" s="159" t="s">
        <v>515</v>
      </c>
      <c r="C140" s="160"/>
      <c r="D140" s="161"/>
      <c r="E140" s="162"/>
      <c r="F140" s="163"/>
      <c r="G140" s="274" t="s">
        <v>418</v>
      </c>
      <c r="H140" s="162"/>
      <c r="I140" s="213"/>
      <c r="J140" s="161"/>
      <c r="K140" s="160"/>
      <c r="L140" s="164">
        <f t="shared" si="38"/>
        <v>59</v>
      </c>
      <c r="M140" s="164">
        <v>20</v>
      </c>
      <c r="N140" s="164">
        <f t="shared" si="36"/>
        <v>39</v>
      </c>
      <c r="O140" s="164">
        <f t="shared" si="37"/>
        <v>4</v>
      </c>
      <c r="P140" s="165">
        <v>35</v>
      </c>
      <c r="Q140" s="166"/>
      <c r="R140" s="166"/>
      <c r="S140" s="166"/>
      <c r="T140" s="166"/>
      <c r="U140" s="166"/>
      <c r="V140" s="166"/>
      <c r="W140" s="166"/>
      <c r="X140" s="166"/>
      <c r="Y140" s="166"/>
      <c r="Z140" s="167"/>
      <c r="AA140" s="217"/>
      <c r="AB140" s="167">
        <v>39</v>
      </c>
      <c r="AC140" s="237" t="s">
        <v>326</v>
      </c>
      <c r="AD140" s="238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</row>
    <row r="141" spans="1:41" s="184" customFormat="1" ht="36" customHeight="1" hidden="1">
      <c r="A141" s="211"/>
      <c r="B141" s="159"/>
      <c r="C141" s="160"/>
      <c r="D141" s="161"/>
      <c r="E141" s="162"/>
      <c r="F141" s="163"/>
      <c r="G141" s="161"/>
      <c r="H141" s="162"/>
      <c r="I141" s="213"/>
      <c r="J141" s="161"/>
      <c r="K141" s="160"/>
      <c r="L141" s="164">
        <f t="shared" si="38"/>
        <v>0</v>
      </c>
      <c r="M141" s="164">
        <f t="shared" si="39"/>
        <v>0</v>
      </c>
      <c r="N141" s="164">
        <f t="shared" si="36"/>
        <v>0</v>
      </c>
      <c r="O141" s="164">
        <f t="shared" si="37"/>
        <v>0</v>
      </c>
      <c r="P141" s="165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7"/>
      <c r="AD141" s="168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</row>
    <row r="142" spans="1:41" s="184" customFormat="1" ht="25.5" customHeight="1" hidden="1">
      <c r="A142" s="211"/>
      <c r="B142" s="159"/>
      <c r="C142" s="160"/>
      <c r="D142" s="161"/>
      <c r="E142" s="162"/>
      <c r="F142" s="163"/>
      <c r="G142" s="161"/>
      <c r="H142" s="162"/>
      <c r="I142" s="213"/>
      <c r="J142" s="161"/>
      <c r="K142" s="160"/>
      <c r="L142" s="164">
        <f t="shared" si="38"/>
        <v>0</v>
      </c>
      <c r="M142" s="164">
        <f t="shared" si="39"/>
        <v>0</v>
      </c>
      <c r="N142" s="164">
        <f t="shared" si="36"/>
        <v>0</v>
      </c>
      <c r="O142" s="164">
        <f t="shared" si="37"/>
        <v>0</v>
      </c>
      <c r="P142" s="165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7"/>
      <c r="AD142" s="168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</row>
    <row r="143" spans="1:41" s="184" customFormat="1" ht="48.75" customHeight="1" hidden="1">
      <c r="A143" s="211" t="s">
        <v>464</v>
      </c>
      <c r="B143" s="159" t="s">
        <v>409</v>
      </c>
      <c r="C143" s="160"/>
      <c r="D143" s="161"/>
      <c r="E143" s="162"/>
      <c r="F143" s="163"/>
      <c r="G143" s="161"/>
      <c r="H143" s="162"/>
      <c r="I143" s="213"/>
      <c r="J143" s="161"/>
      <c r="K143" s="160"/>
      <c r="L143" s="164">
        <f t="shared" si="38"/>
        <v>0</v>
      </c>
      <c r="M143" s="164">
        <f t="shared" si="39"/>
        <v>0</v>
      </c>
      <c r="N143" s="164">
        <f t="shared" si="36"/>
        <v>0</v>
      </c>
      <c r="O143" s="164">
        <f t="shared" si="37"/>
        <v>0</v>
      </c>
      <c r="P143" s="165"/>
      <c r="Q143" s="166"/>
      <c r="R143" s="166"/>
      <c r="S143" s="166"/>
      <c r="T143" s="166"/>
      <c r="U143" s="166"/>
      <c r="V143" s="214"/>
      <c r="W143" s="166"/>
      <c r="X143" s="214"/>
      <c r="Y143" s="166"/>
      <c r="Z143" s="166"/>
      <c r="AA143" s="166"/>
      <c r="AB143" s="166"/>
      <c r="AC143" s="167"/>
      <c r="AD143" s="168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</row>
    <row r="144" spans="1:41" s="85" customFormat="1" ht="11.25" customHeight="1" hidden="1">
      <c r="A144" s="94" t="s">
        <v>141</v>
      </c>
      <c r="B144" s="98"/>
      <c r="C144" s="27"/>
      <c r="D144" s="28"/>
      <c r="E144" s="29"/>
      <c r="F144" s="30"/>
      <c r="G144" s="28"/>
      <c r="H144" s="29"/>
      <c r="I144" s="31"/>
      <c r="J144" s="28"/>
      <c r="K144" s="27"/>
      <c r="L144" s="12">
        <f t="shared" si="38"/>
        <v>0</v>
      </c>
      <c r="M144" s="12">
        <f t="shared" si="39"/>
        <v>0</v>
      </c>
      <c r="N144" s="12">
        <f t="shared" si="36"/>
        <v>0</v>
      </c>
      <c r="O144" s="12">
        <f t="shared" si="37"/>
        <v>0</v>
      </c>
      <c r="P144" s="4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26"/>
      <c r="AD144" s="13">
        <f t="shared" si="40"/>
        <v>0</v>
      </c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</row>
    <row r="145" spans="1:41" s="85" customFormat="1" ht="11.25" customHeight="1" hidden="1">
      <c r="A145" s="94" t="s">
        <v>142</v>
      </c>
      <c r="B145" s="98"/>
      <c r="C145" s="27"/>
      <c r="D145" s="28"/>
      <c r="E145" s="29"/>
      <c r="F145" s="30"/>
      <c r="G145" s="28"/>
      <c r="H145" s="29"/>
      <c r="I145" s="31"/>
      <c r="J145" s="28"/>
      <c r="K145" s="27"/>
      <c r="L145" s="12">
        <f t="shared" si="38"/>
        <v>0</v>
      </c>
      <c r="M145" s="12">
        <f t="shared" si="39"/>
        <v>0</v>
      </c>
      <c r="N145" s="12">
        <f t="shared" si="36"/>
        <v>0</v>
      </c>
      <c r="O145" s="12">
        <f t="shared" si="37"/>
        <v>0</v>
      </c>
      <c r="P145" s="4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26"/>
      <c r="AD145" s="13">
        <f t="shared" si="40"/>
        <v>0</v>
      </c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</row>
    <row r="146" spans="1:41" s="85" customFormat="1" ht="11.25" customHeight="1" hidden="1">
      <c r="A146" s="94" t="s">
        <v>143</v>
      </c>
      <c r="B146" s="98"/>
      <c r="C146" s="27"/>
      <c r="D146" s="28"/>
      <c r="E146" s="29"/>
      <c r="F146" s="30"/>
      <c r="G146" s="28"/>
      <c r="H146" s="29"/>
      <c r="I146" s="31"/>
      <c r="J146" s="28"/>
      <c r="K146" s="27"/>
      <c r="L146" s="12">
        <f t="shared" si="38"/>
        <v>0</v>
      </c>
      <c r="M146" s="12">
        <f t="shared" si="39"/>
        <v>0</v>
      </c>
      <c r="N146" s="12">
        <f t="shared" si="36"/>
        <v>0</v>
      </c>
      <c r="O146" s="12">
        <f t="shared" si="37"/>
        <v>0</v>
      </c>
      <c r="P146" s="4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26"/>
      <c r="AD146" s="13">
        <f t="shared" si="40"/>
        <v>0</v>
      </c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</row>
    <row r="147" spans="1:41" s="85" customFormat="1" ht="11.25" customHeight="1" hidden="1">
      <c r="A147" s="94" t="s">
        <v>144</v>
      </c>
      <c r="B147" s="98"/>
      <c r="C147" s="27"/>
      <c r="D147" s="28"/>
      <c r="E147" s="29"/>
      <c r="F147" s="30"/>
      <c r="G147" s="28"/>
      <c r="H147" s="29"/>
      <c r="I147" s="31"/>
      <c r="J147" s="28"/>
      <c r="K147" s="27"/>
      <c r="L147" s="12">
        <f t="shared" si="38"/>
        <v>0</v>
      </c>
      <c r="M147" s="12">
        <f t="shared" si="39"/>
        <v>0</v>
      </c>
      <c r="N147" s="12">
        <f t="shared" si="36"/>
        <v>0</v>
      </c>
      <c r="O147" s="12">
        <f t="shared" si="37"/>
        <v>0</v>
      </c>
      <c r="P147" s="4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26"/>
      <c r="AD147" s="13">
        <f t="shared" si="40"/>
        <v>0</v>
      </c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</row>
    <row r="148" spans="1:41" s="85" customFormat="1" ht="11.25" customHeight="1" hidden="1">
      <c r="A148" s="94" t="s">
        <v>145</v>
      </c>
      <c r="B148" s="98"/>
      <c r="C148" s="27"/>
      <c r="D148" s="28"/>
      <c r="E148" s="29"/>
      <c r="F148" s="30"/>
      <c r="G148" s="28"/>
      <c r="H148" s="29"/>
      <c r="I148" s="31"/>
      <c r="J148" s="28"/>
      <c r="K148" s="27"/>
      <c r="L148" s="12">
        <f t="shared" si="38"/>
        <v>0</v>
      </c>
      <c r="M148" s="12">
        <f t="shared" si="39"/>
        <v>0</v>
      </c>
      <c r="N148" s="12">
        <f t="shared" si="36"/>
        <v>0</v>
      </c>
      <c r="O148" s="12">
        <f t="shared" si="37"/>
        <v>0</v>
      </c>
      <c r="P148" s="4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26"/>
      <c r="AD148" s="13">
        <f t="shared" si="40"/>
        <v>0</v>
      </c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</row>
    <row r="149" spans="1:41" s="85" customFormat="1" ht="11.25" customHeight="1" hidden="1">
      <c r="A149" s="94" t="s">
        <v>146</v>
      </c>
      <c r="B149" s="98"/>
      <c r="C149" s="27"/>
      <c r="D149" s="28"/>
      <c r="E149" s="29"/>
      <c r="F149" s="30"/>
      <c r="G149" s="28"/>
      <c r="H149" s="29"/>
      <c r="I149" s="31"/>
      <c r="J149" s="28"/>
      <c r="K149" s="27"/>
      <c r="L149" s="12">
        <f t="shared" si="38"/>
        <v>0</v>
      </c>
      <c r="M149" s="12">
        <f t="shared" si="39"/>
        <v>0</v>
      </c>
      <c r="N149" s="12">
        <f t="shared" si="36"/>
        <v>0</v>
      </c>
      <c r="O149" s="12">
        <f t="shared" si="37"/>
        <v>0</v>
      </c>
      <c r="P149" s="4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26"/>
      <c r="AD149" s="13">
        <f t="shared" si="40"/>
        <v>0</v>
      </c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</row>
    <row r="150" spans="1:41" s="85" customFormat="1" ht="11.25" customHeight="1" hidden="1">
      <c r="A150" s="94" t="s">
        <v>147</v>
      </c>
      <c r="B150" s="98"/>
      <c r="C150" s="27"/>
      <c r="D150" s="28"/>
      <c r="E150" s="29"/>
      <c r="F150" s="30"/>
      <c r="G150" s="28"/>
      <c r="H150" s="29"/>
      <c r="I150" s="31"/>
      <c r="J150" s="28"/>
      <c r="K150" s="27"/>
      <c r="L150" s="12">
        <f t="shared" si="38"/>
        <v>0</v>
      </c>
      <c r="M150" s="12">
        <f t="shared" si="39"/>
        <v>0</v>
      </c>
      <c r="N150" s="12">
        <f t="shared" si="36"/>
        <v>0</v>
      </c>
      <c r="O150" s="12">
        <f t="shared" si="37"/>
        <v>0</v>
      </c>
      <c r="P150" s="4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26"/>
      <c r="AD150" s="13">
        <f t="shared" si="40"/>
        <v>0</v>
      </c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</row>
    <row r="151" spans="1:41" s="85" customFormat="1" ht="11.25" customHeight="1" hidden="1">
      <c r="A151" s="94" t="s">
        <v>148</v>
      </c>
      <c r="B151" s="98"/>
      <c r="C151" s="27"/>
      <c r="D151" s="28"/>
      <c r="E151" s="29"/>
      <c r="F151" s="30"/>
      <c r="G151" s="28"/>
      <c r="H151" s="29"/>
      <c r="I151" s="31"/>
      <c r="J151" s="28"/>
      <c r="K151" s="27"/>
      <c r="L151" s="12">
        <f t="shared" si="38"/>
        <v>0</v>
      </c>
      <c r="M151" s="12">
        <f t="shared" si="39"/>
        <v>0</v>
      </c>
      <c r="N151" s="12">
        <f t="shared" si="36"/>
        <v>0</v>
      </c>
      <c r="O151" s="12">
        <f t="shared" si="37"/>
        <v>0</v>
      </c>
      <c r="P151" s="4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26"/>
      <c r="AD151" s="13">
        <f t="shared" si="40"/>
        <v>0</v>
      </c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</row>
    <row r="152" spans="1:41" s="85" customFormat="1" ht="11.25" customHeight="1" hidden="1">
      <c r="A152" s="94" t="s">
        <v>149</v>
      </c>
      <c r="B152" s="98"/>
      <c r="C152" s="27"/>
      <c r="D152" s="28"/>
      <c r="E152" s="29"/>
      <c r="F152" s="30"/>
      <c r="G152" s="28"/>
      <c r="H152" s="29"/>
      <c r="I152" s="31"/>
      <c r="J152" s="28"/>
      <c r="K152" s="27"/>
      <c r="L152" s="12">
        <f t="shared" si="38"/>
        <v>0</v>
      </c>
      <c r="M152" s="12">
        <f t="shared" si="39"/>
        <v>0</v>
      </c>
      <c r="N152" s="12">
        <f t="shared" si="36"/>
        <v>0</v>
      </c>
      <c r="O152" s="12">
        <f t="shared" si="37"/>
        <v>0</v>
      </c>
      <c r="P152" s="4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26"/>
      <c r="AD152" s="13">
        <f t="shared" si="40"/>
        <v>0</v>
      </c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</row>
    <row r="153" spans="1:41" s="85" customFormat="1" ht="11.25" customHeight="1" hidden="1">
      <c r="A153" s="94" t="s">
        <v>150</v>
      </c>
      <c r="B153" s="98"/>
      <c r="C153" s="27"/>
      <c r="D153" s="28"/>
      <c r="E153" s="29"/>
      <c r="F153" s="30"/>
      <c r="G153" s="28"/>
      <c r="H153" s="29"/>
      <c r="I153" s="31"/>
      <c r="J153" s="28"/>
      <c r="K153" s="27"/>
      <c r="L153" s="12">
        <f t="shared" si="38"/>
        <v>0</v>
      </c>
      <c r="M153" s="12">
        <f t="shared" si="39"/>
        <v>0</v>
      </c>
      <c r="N153" s="12">
        <f t="shared" si="36"/>
        <v>0</v>
      </c>
      <c r="O153" s="12">
        <f t="shared" si="37"/>
        <v>0</v>
      </c>
      <c r="P153" s="4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26"/>
      <c r="AD153" s="13">
        <f t="shared" si="40"/>
        <v>0</v>
      </c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</row>
    <row r="154" spans="1:41" s="85" customFormat="1" ht="11.25" customHeight="1" hidden="1">
      <c r="A154" s="94" t="s">
        <v>151</v>
      </c>
      <c r="B154" s="98"/>
      <c r="C154" s="27"/>
      <c r="D154" s="28"/>
      <c r="E154" s="29"/>
      <c r="F154" s="30"/>
      <c r="G154" s="28"/>
      <c r="H154" s="29"/>
      <c r="I154" s="31"/>
      <c r="J154" s="28"/>
      <c r="K154" s="27"/>
      <c r="L154" s="12">
        <f t="shared" si="38"/>
        <v>0</v>
      </c>
      <c r="M154" s="12">
        <f t="shared" si="39"/>
        <v>0</v>
      </c>
      <c r="N154" s="12">
        <f t="shared" si="36"/>
        <v>0</v>
      </c>
      <c r="O154" s="12">
        <f t="shared" si="37"/>
        <v>0</v>
      </c>
      <c r="P154" s="4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26"/>
      <c r="AD154" s="13">
        <f t="shared" si="40"/>
        <v>0</v>
      </c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</row>
    <row r="155" spans="1:41" s="85" customFormat="1" ht="11.25" customHeight="1" hidden="1">
      <c r="A155" s="95" t="s">
        <v>152</v>
      </c>
      <c r="B155" s="98"/>
      <c r="C155" s="27"/>
      <c r="D155" s="28"/>
      <c r="E155" s="29"/>
      <c r="F155" s="30"/>
      <c r="G155" s="28"/>
      <c r="H155" s="29"/>
      <c r="I155" s="31"/>
      <c r="J155" s="28"/>
      <c r="K155" s="27"/>
      <c r="L155" s="12">
        <f t="shared" si="38"/>
        <v>0</v>
      </c>
      <c r="M155" s="12">
        <f t="shared" si="39"/>
        <v>0</v>
      </c>
      <c r="N155" s="12">
        <f t="shared" si="36"/>
        <v>0</v>
      </c>
      <c r="O155" s="12">
        <f t="shared" si="37"/>
        <v>0</v>
      </c>
      <c r="P155" s="4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26"/>
      <c r="AD155" s="13">
        <f t="shared" si="40"/>
        <v>0</v>
      </c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</row>
    <row r="156" spans="1:41" s="85" customFormat="1" ht="19.5" customHeight="1" hidden="1">
      <c r="A156" s="187"/>
      <c r="B156" s="188"/>
      <c r="C156" s="319"/>
      <c r="D156" s="320"/>
      <c r="E156" s="320"/>
      <c r="F156" s="354"/>
      <c r="G156" s="320"/>
      <c r="H156" s="320"/>
      <c r="I156" s="354"/>
      <c r="J156" s="320"/>
      <c r="K156" s="355"/>
      <c r="L156" s="19"/>
      <c r="M156" s="19"/>
      <c r="N156" s="19"/>
      <c r="O156" s="19"/>
      <c r="P156" s="19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86"/>
      <c r="AD156" s="25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</row>
    <row r="157" spans="1:41" s="122" customFormat="1" ht="18.75" customHeight="1">
      <c r="A157" s="199" t="s">
        <v>30</v>
      </c>
      <c r="B157" s="204" t="s">
        <v>31</v>
      </c>
      <c r="C157" s="315">
        <f>C158+C187+C216+C245+C274</f>
        <v>1</v>
      </c>
      <c r="D157" s="316"/>
      <c r="E157" s="316"/>
      <c r="F157" s="316">
        <f>F158+F187+F216+F245+F274</f>
        <v>16</v>
      </c>
      <c r="G157" s="316"/>
      <c r="H157" s="316"/>
      <c r="I157" s="316">
        <f>I158+I187+I216+I245+I274</f>
        <v>3</v>
      </c>
      <c r="J157" s="316"/>
      <c r="K157" s="348"/>
      <c r="L157" s="205">
        <f>L158+L187+L216+L245+L274+L302+L330</f>
        <v>2536</v>
      </c>
      <c r="M157" s="205">
        <f>M158+M187+M216+M245+M274+M302+M330</f>
        <v>846</v>
      </c>
      <c r="N157" s="205">
        <f>N158+N187+N216+N245+N274+N302+N330</f>
        <v>1690</v>
      </c>
      <c r="O157" s="205">
        <f>O158+O187+O216+O245+O274+O302+O330</f>
        <v>792</v>
      </c>
      <c r="P157" s="205">
        <f aca="true" t="shared" si="41" ref="P157:AA157">P158+P187+P216+P245+P274+P302+P330</f>
        <v>898</v>
      </c>
      <c r="Q157" s="206">
        <f t="shared" si="41"/>
        <v>0</v>
      </c>
      <c r="R157" s="206">
        <f t="shared" si="41"/>
        <v>0</v>
      </c>
      <c r="S157" s="206">
        <f t="shared" si="41"/>
        <v>153</v>
      </c>
      <c r="T157" s="206">
        <f t="shared" si="41"/>
        <v>352</v>
      </c>
      <c r="U157" s="206">
        <f t="shared" si="41"/>
        <v>0</v>
      </c>
      <c r="V157" s="206">
        <f t="shared" si="41"/>
        <v>330</v>
      </c>
      <c r="W157" s="206">
        <f t="shared" si="41"/>
        <v>0</v>
      </c>
      <c r="X157" s="206">
        <f t="shared" si="41"/>
        <v>440</v>
      </c>
      <c r="Y157" s="206">
        <f t="shared" si="41"/>
        <v>0</v>
      </c>
      <c r="Z157" s="206">
        <f t="shared" si="41"/>
        <v>272</v>
      </c>
      <c r="AA157" s="206">
        <f t="shared" si="41"/>
        <v>0</v>
      </c>
      <c r="AB157" s="206">
        <f>AB158+AB187+AB216+AB245+AB274+AB302+AB330</f>
        <v>143</v>
      </c>
      <c r="AC157" s="207">
        <v>1176</v>
      </c>
      <c r="AD157" s="208">
        <f>N157-AC157</f>
        <v>514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s="124" customFormat="1" ht="57.75" customHeight="1">
      <c r="A158" s="187" t="s">
        <v>32</v>
      </c>
      <c r="B158" s="99" t="s">
        <v>429</v>
      </c>
      <c r="C158" s="317">
        <f>COUNTIF(C159:E185,1)+COUNTIF(C159:E185,2)+COUNTIF(C159:E185,3)+COUNTIF(C159:E185,4)+COUNTIF(C159:E185,5)+COUNTIF(C159:E185,6)+COUNTIF(C159:E185,7)+COUNTIF(C159:E185,8)</f>
        <v>0</v>
      </c>
      <c r="D158" s="317"/>
      <c r="E158" s="318"/>
      <c r="F158" s="324">
        <f>COUNTIF(F159:H185,1)+COUNTIF(F159:H185,2)+COUNTIF(F159:H185,3)+COUNTIF(F159:H185,4)+COUNTIF(F159:H185,5)+COUNTIF(F159:H185,6)+COUNTIF(F159:H185,7)+COUNTIF(F159:H185,8)</f>
        <v>3</v>
      </c>
      <c r="G158" s="317"/>
      <c r="H158" s="318"/>
      <c r="I158" s="324">
        <f>COUNTIF(I159:K185,1)+COUNTIF(I159:K185,2)+COUNTIF(I159:K185,3)+COUNTIF(I159:K185,4)+COUNTIF(I159:K185,5)+COUNTIF(I159:K185,6)+COUNTIF(I159:K185,7)+COUNTIF(I159:K185,8)</f>
        <v>0</v>
      </c>
      <c r="J158" s="317"/>
      <c r="K158" s="317"/>
      <c r="L158" s="19">
        <f>SUM(L159:L162)</f>
        <v>326</v>
      </c>
      <c r="M158" s="19">
        <f>SUM(M159:M162)</f>
        <v>109</v>
      </c>
      <c r="N158" s="19">
        <f>SUM(N159:N162)</f>
        <v>217</v>
      </c>
      <c r="O158" s="19">
        <f>SUM(O159:O162)</f>
        <v>109</v>
      </c>
      <c r="P158" s="19">
        <f>SUM(P159:P162)</f>
        <v>108</v>
      </c>
      <c r="Q158" s="112">
        <f>SUM(Q159:Q185)</f>
        <v>0</v>
      </c>
      <c r="R158" s="112">
        <f>SUM(R159:R185)</f>
        <v>0</v>
      </c>
      <c r="S158" s="112">
        <f>SUM(S159:S162)</f>
        <v>85</v>
      </c>
      <c r="T158" s="112">
        <f>SUM(T159:T162)</f>
        <v>132</v>
      </c>
      <c r="U158" s="112">
        <f aca="true" t="shared" si="42" ref="U158:AB158">SUM(U159:U162)</f>
        <v>0</v>
      </c>
      <c r="V158" s="112">
        <f t="shared" si="42"/>
        <v>0</v>
      </c>
      <c r="W158" s="112">
        <f t="shared" si="42"/>
        <v>0</v>
      </c>
      <c r="X158" s="112">
        <f t="shared" si="42"/>
        <v>0</v>
      </c>
      <c r="Y158" s="112">
        <f t="shared" si="42"/>
        <v>0</v>
      </c>
      <c r="Z158" s="112">
        <f t="shared" si="42"/>
        <v>0</v>
      </c>
      <c r="AA158" s="112">
        <f t="shared" si="42"/>
        <v>0</v>
      </c>
      <c r="AB158" s="112">
        <f t="shared" si="42"/>
        <v>0</v>
      </c>
      <c r="AC158" s="112"/>
      <c r="AD158" s="25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</row>
    <row r="159" spans="1:41" s="85" customFormat="1" ht="24.75" customHeight="1">
      <c r="A159" s="93" t="s">
        <v>465</v>
      </c>
      <c r="B159" s="81" t="s">
        <v>329</v>
      </c>
      <c r="C159" s="4"/>
      <c r="D159" s="116"/>
      <c r="E159" s="117"/>
      <c r="F159" s="118"/>
      <c r="G159" s="116">
        <v>4</v>
      </c>
      <c r="H159" s="117"/>
      <c r="I159" s="118"/>
      <c r="J159" s="116"/>
      <c r="K159" s="117"/>
      <c r="L159" s="12">
        <f aca="true" t="shared" si="43" ref="L159:L185">M159+N159</f>
        <v>92</v>
      </c>
      <c r="M159" s="12">
        <v>31</v>
      </c>
      <c r="N159" s="12">
        <f aca="true" t="shared" si="44" ref="N159:N183">SUM(Q159:AB159)</f>
        <v>61</v>
      </c>
      <c r="O159" s="12">
        <f aca="true" t="shared" si="45" ref="O159:O183">N159-P159</f>
        <v>33</v>
      </c>
      <c r="P159" s="43">
        <v>28</v>
      </c>
      <c r="Q159" s="113"/>
      <c r="R159" s="113"/>
      <c r="S159" s="113">
        <v>17</v>
      </c>
      <c r="T159" s="113">
        <v>44</v>
      </c>
      <c r="U159" s="113"/>
      <c r="V159" s="113"/>
      <c r="W159" s="113"/>
      <c r="X159" s="113"/>
      <c r="Y159" s="113"/>
      <c r="Z159" s="113"/>
      <c r="AA159" s="113"/>
      <c r="AB159" s="113"/>
      <c r="AC159" s="26"/>
      <c r="AD159" s="13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</row>
    <row r="160" spans="1:41" s="85" customFormat="1" ht="59.25" customHeight="1">
      <c r="A160" s="93" t="s">
        <v>466</v>
      </c>
      <c r="B160" s="81" t="s">
        <v>330</v>
      </c>
      <c r="C160" s="4"/>
      <c r="D160" s="116"/>
      <c r="E160" s="117"/>
      <c r="F160" s="118"/>
      <c r="G160" s="116">
        <v>4</v>
      </c>
      <c r="H160" s="117"/>
      <c r="I160" s="118"/>
      <c r="J160" s="116"/>
      <c r="K160" s="117"/>
      <c r="L160" s="12">
        <f t="shared" si="43"/>
        <v>168</v>
      </c>
      <c r="M160" s="12">
        <v>56</v>
      </c>
      <c r="N160" s="12">
        <f t="shared" si="44"/>
        <v>112</v>
      </c>
      <c r="O160" s="12">
        <f t="shared" si="45"/>
        <v>68</v>
      </c>
      <c r="P160" s="43">
        <v>44</v>
      </c>
      <c r="Q160" s="113"/>
      <c r="R160" s="113"/>
      <c r="S160" s="113">
        <v>68</v>
      </c>
      <c r="T160" s="113">
        <v>44</v>
      </c>
      <c r="U160" s="113"/>
      <c r="V160" s="113"/>
      <c r="W160" s="113"/>
      <c r="X160" s="113"/>
      <c r="Y160" s="113"/>
      <c r="Z160" s="113"/>
      <c r="AA160" s="113"/>
      <c r="AB160" s="113"/>
      <c r="AC160" s="26"/>
      <c r="AD160" s="13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</row>
    <row r="161" spans="1:41" s="85" customFormat="1" ht="48.75" customHeight="1">
      <c r="A161" s="93" t="s">
        <v>467</v>
      </c>
      <c r="B161" s="81" t="s">
        <v>331</v>
      </c>
      <c r="C161" s="4"/>
      <c r="D161" s="116"/>
      <c r="E161" s="117"/>
      <c r="F161" s="118"/>
      <c r="G161" s="116">
        <v>4</v>
      </c>
      <c r="H161" s="117"/>
      <c r="I161" s="118"/>
      <c r="J161" s="116"/>
      <c r="K161" s="117"/>
      <c r="L161" s="12">
        <f t="shared" si="43"/>
        <v>66</v>
      </c>
      <c r="M161" s="12">
        <v>22</v>
      </c>
      <c r="N161" s="12">
        <f t="shared" si="44"/>
        <v>44</v>
      </c>
      <c r="O161" s="12">
        <f t="shared" si="45"/>
        <v>8</v>
      </c>
      <c r="P161" s="43">
        <v>36</v>
      </c>
      <c r="Q161" s="113"/>
      <c r="R161" s="113"/>
      <c r="S161" s="113"/>
      <c r="T161" s="113">
        <v>44</v>
      </c>
      <c r="U161" s="113"/>
      <c r="V161" s="113"/>
      <c r="W161" s="113"/>
      <c r="X161" s="113"/>
      <c r="Y161" s="113"/>
      <c r="Z161" s="113"/>
      <c r="AA161" s="113"/>
      <c r="AB161" s="113"/>
      <c r="AC161" s="26"/>
      <c r="AD161" s="13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</row>
    <row r="162" spans="1:41" s="85" customFormat="1" ht="72.75" customHeight="1" hidden="1">
      <c r="A162" s="158" t="s">
        <v>57</v>
      </c>
      <c r="B162" s="159"/>
      <c r="C162" s="178"/>
      <c r="D162" s="179"/>
      <c r="E162" s="180"/>
      <c r="F162" s="179"/>
      <c r="G162" s="179"/>
      <c r="H162" s="180"/>
      <c r="I162" s="179"/>
      <c r="J162" s="179"/>
      <c r="K162" s="180"/>
      <c r="L162" s="164">
        <f t="shared" si="43"/>
        <v>0</v>
      </c>
      <c r="M162" s="164">
        <f aca="true" t="shared" si="46" ref="M162:M183">N162/2</f>
        <v>0</v>
      </c>
      <c r="N162" s="164">
        <f t="shared" si="44"/>
        <v>0</v>
      </c>
      <c r="O162" s="164">
        <f t="shared" si="45"/>
        <v>0</v>
      </c>
      <c r="P162" s="165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7"/>
      <c r="AD162" s="168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</row>
    <row r="163" spans="1:41" s="85" customFormat="1" ht="31.5" customHeight="1" hidden="1" thickBot="1">
      <c r="A163" s="93" t="s">
        <v>58</v>
      </c>
      <c r="B163" s="97"/>
      <c r="C163" s="27"/>
      <c r="D163" s="83"/>
      <c r="E163" s="41"/>
      <c r="F163" s="82"/>
      <c r="G163" s="83"/>
      <c r="H163" s="41"/>
      <c r="I163" s="83"/>
      <c r="J163" s="83"/>
      <c r="K163" s="83"/>
      <c r="L163" s="12">
        <f t="shared" si="43"/>
        <v>0</v>
      </c>
      <c r="M163" s="12">
        <f t="shared" si="46"/>
        <v>0</v>
      </c>
      <c r="N163" s="12">
        <f t="shared" si="44"/>
        <v>0</v>
      </c>
      <c r="O163" s="12">
        <f t="shared" si="45"/>
        <v>0</v>
      </c>
      <c r="P163" s="43"/>
      <c r="Q163" s="113"/>
      <c r="R163" s="113"/>
      <c r="S163" s="113" t="s">
        <v>326</v>
      </c>
      <c r="T163" s="113" t="s">
        <v>326</v>
      </c>
      <c r="U163" s="113"/>
      <c r="V163" s="113"/>
      <c r="W163" s="113"/>
      <c r="X163" s="113"/>
      <c r="Y163" s="113"/>
      <c r="Z163" s="113"/>
      <c r="AA163" s="113"/>
      <c r="AB163" s="113"/>
      <c r="AC163" s="26"/>
      <c r="AD163" s="13">
        <f t="shared" si="26"/>
        <v>0</v>
      </c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</row>
    <row r="164" spans="1:41" s="85" customFormat="1" ht="39" customHeight="1" hidden="1" thickBot="1">
      <c r="A164" s="93" t="s">
        <v>59</v>
      </c>
      <c r="B164" s="97"/>
      <c r="C164" s="27"/>
      <c r="D164" s="33"/>
      <c r="E164" s="34"/>
      <c r="F164" s="35"/>
      <c r="G164" s="33"/>
      <c r="H164" s="34"/>
      <c r="I164" s="33"/>
      <c r="J164" s="33"/>
      <c r="K164" s="33"/>
      <c r="L164" s="12">
        <f t="shared" si="43"/>
        <v>0</v>
      </c>
      <c r="M164" s="12">
        <f t="shared" si="46"/>
        <v>0</v>
      </c>
      <c r="N164" s="12">
        <f t="shared" si="44"/>
        <v>0</v>
      </c>
      <c r="O164" s="12">
        <f t="shared" si="45"/>
        <v>0</v>
      </c>
      <c r="P164" s="43"/>
      <c r="Q164" s="113"/>
      <c r="R164" s="113"/>
      <c r="S164" s="113"/>
      <c r="T164" s="113" t="s">
        <v>326</v>
      </c>
      <c r="U164" s="113"/>
      <c r="V164" s="113"/>
      <c r="W164" s="113"/>
      <c r="X164" s="113"/>
      <c r="Y164" s="113"/>
      <c r="Z164" s="113"/>
      <c r="AA164" s="113"/>
      <c r="AB164" s="113"/>
      <c r="AC164" s="26"/>
      <c r="AD164" s="13">
        <f t="shared" si="26"/>
        <v>0</v>
      </c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</row>
    <row r="165" spans="1:41" s="85" customFormat="1" ht="66" customHeight="1" hidden="1" thickBot="1">
      <c r="A165" s="93" t="s">
        <v>60</v>
      </c>
      <c r="B165" s="97"/>
      <c r="C165" s="27"/>
      <c r="D165" s="33"/>
      <c r="E165" s="34"/>
      <c r="F165" s="35"/>
      <c r="G165" s="33"/>
      <c r="H165" s="34"/>
      <c r="I165" s="33"/>
      <c r="J165" s="33"/>
      <c r="K165" s="33"/>
      <c r="L165" s="12">
        <f t="shared" si="43"/>
        <v>0</v>
      </c>
      <c r="M165" s="12">
        <f t="shared" si="46"/>
        <v>0</v>
      </c>
      <c r="N165" s="12">
        <f t="shared" si="44"/>
        <v>0</v>
      </c>
      <c r="O165" s="12">
        <f t="shared" si="45"/>
        <v>0</v>
      </c>
      <c r="P165" s="43"/>
      <c r="Q165" s="113"/>
      <c r="R165" s="113"/>
      <c r="S165" s="113"/>
      <c r="T165" s="113"/>
      <c r="U165" s="113"/>
      <c r="V165" s="113" t="s">
        <v>326</v>
      </c>
      <c r="W165" s="113"/>
      <c r="X165" s="113"/>
      <c r="Y165" s="113"/>
      <c r="Z165" s="113"/>
      <c r="AA165" s="113"/>
      <c r="AB165" s="113"/>
      <c r="AC165" s="26"/>
      <c r="AD165" s="13">
        <f t="shared" si="26"/>
        <v>0</v>
      </c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</row>
    <row r="166" spans="1:41" s="85" customFormat="1" ht="51" customHeight="1" hidden="1" thickBot="1">
      <c r="A166" s="93" t="s">
        <v>61</v>
      </c>
      <c r="B166" s="81"/>
      <c r="C166" s="27"/>
      <c r="D166" s="33"/>
      <c r="E166" s="34"/>
      <c r="F166" s="35"/>
      <c r="G166" s="33"/>
      <c r="H166" s="34"/>
      <c r="I166" s="33"/>
      <c r="J166" s="33"/>
      <c r="K166" s="33"/>
      <c r="L166" s="12">
        <f t="shared" si="43"/>
        <v>0</v>
      </c>
      <c r="M166" s="12">
        <f t="shared" si="46"/>
        <v>0</v>
      </c>
      <c r="N166" s="12">
        <f t="shared" si="44"/>
        <v>0</v>
      </c>
      <c r="O166" s="12">
        <f t="shared" si="45"/>
        <v>0</v>
      </c>
      <c r="P166" s="43"/>
      <c r="Q166" s="113"/>
      <c r="R166" s="113"/>
      <c r="S166" s="113" t="s">
        <v>326</v>
      </c>
      <c r="T166" s="113"/>
      <c r="U166" s="113"/>
      <c r="V166" s="113" t="s">
        <v>326</v>
      </c>
      <c r="W166" s="113"/>
      <c r="X166" s="113"/>
      <c r="Y166" s="113"/>
      <c r="Z166" s="113"/>
      <c r="AA166" s="113"/>
      <c r="AB166" s="113"/>
      <c r="AC166" s="26"/>
      <c r="AD166" s="13">
        <f t="shared" si="26"/>
        <v>0</v>
      </c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</row>
    <row r="167" spans="1:41" s="85" customFormat="1" ht="18" customHeight="1" hidden="1" thickBot="1">
      <c r="A167" s="93" t="s">
        <v>153</v>
      </c>
      <c r="B167" s="81"/>
      <c r="C167" s="27"/>
      <c r="D167" s="33"/>
      <c r="E167" s="34"/>
      <c r="F167" s="35"/>
      <c r="G167" s="33"/>
      <c r="H167" s="34"/>
      <c r="I167" s="33"/>
      <c r="J167" s="33"/>
      <c r="K167" s="33"/>
      <c r="L167" s="12">
        <f t="shared" si="43"/>
        <v>0</v>
      </c>
      <c r="M167" s="12">
        <f t="shared" si="46"/>
        <v>0</v>
      </c>
      <c r="N167" s="12">
        <f t="shared" si="44"/>
        <v>0</v>
      </c>
      <c r="O167" s="12">
        <v>0</v>
      </c>
      <c r="P167" s="43">
        <v>0</v>
      </c>
      <c r="Q167" s="113"/>
      <c r="R167" s="113"/>
      <c r="S167" s="113"/>
      <c r="T167" s="113" t="s">
        <v>326</v>
      </c>
      <c r="U167" s="113"/>
      <c r="V167" s="113"/>
      <c r="W167" s="113"/>
      <c r="X167" s="113">
        <v>0</v>
      </c>
      <c r="Y167" s="113"/>
      <c r="Z167" s="113" t="s">
        <v>326</v>
      </c>
      <c r="AA167" s="113"/>
      <c r="AB167" s="113" t="s">
        <v>326</v>
      </c>
      <c r="AC167" s="26">
        <v>0</v>
      </c>
      <c r="AD167" s="13">
        <f t="shared" si="26"/>
        <v>0</v>
      </c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</row>
    <row r="168" spans="1:41" s="85" customFormat="1" ht="11.25" customHeight="1" hidden="1">
      <c r="A168" s="93" t="s">
        <v>154</v>
      </c>
      <c r="B168" s="81"/>
      <c r="C168" s="27"/>
      <c r="D168" s="28"/>
      <c r="E168" s="29"/>
      <c r="F168" s="30"/>
      <c r="G168" s="28"/>
      <c r="H168" s="29"/>
      <c r="I168" s="31"/>
      <c r="J168" s="28"/>
      <c r="K168" s="27"/>
      <c r="L168" s="12">
        <f t="shared" si="43"/>
        <v>0</v>
      </c>
      <c r="M168" s="12">
        <f t="shared" si="46"/>
        <v>0</v>
      </c>
      <c r="N168" s="12">
        <f t="shared" si="44"/>
        <v>0</v>
      </c>
      <c r="O168" s="12">
        <f t="shared" si="45"/>
        <v>0</v>
      </c>
      <c r="P168" s="4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26"/>
      <c r="AD168" s="13">
        <f t="shared" si="26"/>
        <v>0</v>
      </c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</row>
    <row r="169" spans="1:41" s="85" customFormat="1" ht="11.25" customHeight="1" hidden="1">
      <c r="A169" s="93" t="s">
        <v>155</v>
      </c>
      <c r="B169" s="81"/>
      <c r="C169" s="27"/>
      <c r="D169" s="28"/>
      <c r="E169" s="29"/>
      <c r="F169" s="30"/>
      <c r="G169" s="28"/>
      <c r="H169" s="29"/>
      <c r="I169" s="31"/>
      <c r="J169" s="28"/>
      <c r="K169" s="27"/>
      <c r="L169" s="12">
        <f t="shared" si="43"/>
        <v>0</v>
      </c>
      <c r="M169" s="12">
        <f t="shared" si="46"/>
        <v>0</v>
      </c>
      <c r="N169" s="12">
        <f t="shared" si="44"/>
        <v>0</v>
      </c>
      <c r="O169" s="12">
        <f t="shared" si="45"/>
        <v>0</v>
      </c>
      <c r="P169" s="4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26"/>
      <c r="AD169" s="13">
        <f t="shared" si="26"/>
        <v>0</v>
      </c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</row>
    <row r="170" spans="1:41" s="85" customFormat="1" ht="11.25" customHeight="1" hidden="1">
      <c r="A170" s="93" t="s">
        <v>156</v>
      </c>
      <c r="B170" s="81"/>
      <c r="C170" s="27"/>
      <c r="D170" s="28"/>
      <c r="E170" s="29"/>
      <c r="F170" s="30"/>
      <c r="G170" s="28"/>
      <c r="H170" s="29"/>
      <c r="I170" s="31"/>
      <c r="J170" s="28"/>
      <c r="K170" s="27"/>
      <c r="L170" s="12">
        <f t="shared" si="43"/>
        <v>0</v>
      </c>
      <c r="M170" s="12">
        <f t="shared" si="46"/>
        <v>0</v>
      </c>
      <c r="N170" s="12">
        <f t="shared" si="44"/>
        <v>0</v>
      </c>
      <c r="O170" s="12">
        <f t="shared" si="45"/>
        <v>0</v>
      </c>
      <c r="P170" s="4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26"/>
      <c r="AD170" s="13">
        <f t="shared" si="26"/>
        <v>0</v>
      </c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</row>
    <row r="171" spans="1:41" s="85" customFormat="1" ht="11.25" customHeight="1" hidden="1">
      <c r="A171" s="93" t="s">
        <v>157</v>
      </c>
      <c r="B171" s="81"/>
      <c r="C171" s="27"/>
      <c r="D171" s="28"/>
      <c r="E171" s="29"/>
      <c r="F171" s="30"/>
      <c r="G171" s="28"/>
      <c r="H171" s="29"/>
      <c r="I171" s="31"/>
      <c r="J171" s="28"/>
      <c r="K171" s="27"/>
      <c r="L171" s="12">
        <f t="shared" si="43"/>
        <v>0</v>
      </c>
      <c r="M171" s="12">
        <f t="shared" si="46"/>
        <v>0</v>
      </c>
      <c r="N171" s="12">
        <f t="shared" si="44"/>
        <v>0</v>
      </c>
      <c r="O171" s="12">
        <f t="shared" si="45"/>
        <v>0</v>
      </c>
      <c r="P171" s="4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26"/>
      <c r="AD171" s="13">
        <f t="shared" si="26"/>
        <v>0</v>
      </c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</row>
    <row r="172" spans="1:41" s="85" customFormat="1" ht="11.25" customHeight="1" hidden="1">
      <c r="A172" s="93" t="s">
        <v>158</v>
      </c>
      <c r="B172" s="81"/>
      <c r="C172" s="27"/>
      <c r="D172" s="28"/>
      <c r="E172" s="29"/>
      <c r="F172" s="30"/>
      <c r="G172" s="28"/>
      <c r="H172" s="29"/>
      <c r="I172" s="31"/>
      <c r="J172" s="28"/>
      <c r="K172" s="27"/>
      <c r="L172" s="12">
        <f t="shared" si="43"/>
        <v>0</v>
      </c>
      <c r="M172" s="12">
        <f t="shared" si="46"/>
        <v>0</v>
      </c>
      <c r="N172" s="12">
        <f t="shared" si="44"/>
        <v>0</v>
      </c>
      <c r="O172" s="12">
        <f t="shared" si="45"/>
        <v>0</v>
      </c>
      <c r="P172" s="4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26"/>
      <c r="AD172" s="13">
        <f t="shared" si="26"/>
        <v>0</v>
      </c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</row>
    <row r="173" spans="1:41" s="85" customFormat="1" ht="11.25" customHeight="1" hidden="1">
      <c r="A173" s="93" t="s">
        <v>159</v>
      </c>
      <c r="B173" s="81"/>
      <c r="C173" s="27"/>
      <c r="D173" s="28"/>
      <c r="E173" s="29"/>
      <c r="F173" s="30"/>
      <c r="G173" s="28"/>
      <c r="H173" s="29"/>
      <c r="I173" s="31"/>
      <c r="J173" s="28"/>
      <c r="K173" s="27"/>
      <c r="L173" s="12">
        <f t="shared" si="43"/>
        <v>0</v>
      </c>
      <c r="M173" s="12">
        <f t="shared" si="46"/>
        <v>0</v>
      </c>
      <c r="N173" s="12">
        <f t="shared" si="44"/>
        <v>0</v>
      </c>
      <c r="O173" s="12">
        <f t="shared" si="45"/>
        <v>0</v>
      </c>
      <c r="P173" s="4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26"/>
      <c r="AD173" s="13">
        <f t="shared" si="26"/>
        <v>0</v>
      </c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</row>
    <row r="174" spans="1:41" s="85" customFormat="1" ht="11.25" customHeight="1" hidden="1">
      <c r="A174" s="93" t="s">
        <v>160</v>
      </c>
      <c r="B174" s="81"/>
      <c r="C174" s="27"/>
      <c r="D174" s="28"/>
      <c r="E174" s="29"/>
      <c r="F174" s="30"/>
      <c r="G174" s="28"/>
      <c r="H174" s="29"/>
      <c r="I174" s="31"/>
      <c r="J174" s="28"/>
      <c r="K174" s="27"/>
      <c r="L174" s="12">
        <f t="shared" si="43"/>
        <v>0</v>
      </c>
      <c r="M174" s="12">
        <f t="shared" si="46"/>
        <v>0</v>
      </c>
      <c r="N174" s="12">
        <f t="shared" si="44"/>
        <v>0</v>
      </c>
      <c r="O174" s="12">
        <f t="shared" si="45"/>
        <v>0</v>
      </c>
      <c r="P174" s="4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26"/>
      <c r="AD174" s="13">
        <f t="shared" si="26"/>
        <v>0</v>
      </c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</row>
    <row r="175" spans="1:41" s="85" customFormat="1" ht="11.25" customHeight="1" hidden="1">
      <c r="A175" s="93" t="s">
        <v>161</v>
      </c>
      <c r="B175" s="81"/>
      <c r="C175" s="27"/>
      <c r="D175" s="28"/>
      <c r="E175" s="29"/>
      <c r="F175" s="30"/>
      <c r="G175" s="28"/>
      <c r="H175" s="29"/>
      <c r="I175" s="31"/>
      <c r="J175" s="28"/>
      <c r="K175" s="27"/>
      <c r="L175" s="12">
        <f t="shared" si="43"/>
        <v>0</v>
      </c>
      <c r="M175" s="12">
        <f t="shared" si="46"/>
        <v>0</v>
      </c>
      <c r="N175" s="12">
        <f t="shared" si="44"/>
        <v>0</v>
      </c>
      <c r="O175" s="12">
        <f t="shared" si="45"/>
        <v>0</v>
      </c>
      <c r="P175" s="4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26"/>
      <c r="AD175" s="13">
        <f t="shared" si="26"/>
        <v>0</v>
      </c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</row>
    <row r="176" spans="1:41" s="85" customFormat="1" ht="11.25" customHeight="1" hidden="1">
      <c r="A176" s="93" t="s">
        <v>162</v>
      </c>
      <c r="B176" s="81"/>
      <c r="C176" s="27"/>
      <c r="D176" s="28"/>
      <c r="E176" s="29"/>
      <c r="F176" s="30"/>
      <c r="G176" s="28"/>
      <c r="H176" s="29"/>
      <c r="I176" s="31"/>
      <c r="J176" s="28"/>
      <c r="K176" s="27"/>
      <c r="L176" s="12">
        <f t="shared" si="43"/>
        <v>0</v>
      </c>
      <c r="M176" s="12">
        <f t="shared" si="46"/>
        <v>0</v>
      </c>
      <c r="N176" s="12">
        <f t="shared" si="44"/>
        <v>0</v>
      </c>
      <c r="O176" s="12">
        <f t="shared" si="45"/>
        <v>0</v>
      </c>
      <c r="P176" s="4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26"/>
      <c r="AD176" s="13">
        <f t="shared" si="26"/>
        <v>0</v>
      </c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</row>
    <row r="177" spans="1:41" s="85" customFormat="1" ht="11.25" customHeight="1" hidden="1">
      <c r="A177" s="93" t="s">
        <v>163</v>
      </c>
      <c r="B177" s="81"/>
      <c r="C177" s="27"/>
      <c r="D177" s="28"/>
      <c r="E177" s="29"/>
      <c r="F177" s="30"/>
      <c r="G177" s="28"/>
      <c r="H177" s="29"/>
      <c r="I177" s="31"/>
      <c r="J177" s="28"/>
      <c r="K177" s="27"/>
      <c r="L177" s="12">
        <f t="shared" si="43"/>
        <v>0</v>
      </c>
      <c r="M177" s="12">
        <f t="shared" si="46"/>
        <v>0</v>
      </c>
      <c r="N177" s="12">
        <f t="shared" si="44"/>
        <v>0</v>
      </c>
      <c r="O177" s="12">
        <f t="shared" si="45"/>
        <v>0</v>
      </c>
      <c r="P177" s="4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26"/>
      <c r="AD177" s="13">
        <f t="shared" si="26"/>
        <v>0</v>
      </c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</row>
    <row r="178" spans="1:41" s="85" customFormat="1" ht="11.25" customHeight="1" hidden="1">
      <c r="A178" s="93" t="s">
        <v>164</v>
      </c>
      <c r="B178" s="81"/>
      <c r="C178" s="27"/>
      <c r="D178" s="28"/>
      <c r="E178" s="29"/>
      <c r="F178" s="30"/>
      <c r="G178" s="28"/>
      <c r="H178" s="29"/>
      <c r="I178" s="31"/>
      <c r="J178" s="28"/>
      <c r="K178" s="27"/>
      <c r="L178" s="12">
        <f t="shared" si="43"/>
        <v>0</v>
      </c>
      <c r="M178" s="12">
        <f t="shared" si="46"/>
        <v>0</v>
      </c>
      <c r="N178" s="12">
        <f t="shared" si="44"/>
        <v>0</v>
      </c>
      <c r="O178" s="12">
        <f t="shared" si="45"/>
        <v>0</v>
      </c>
      <c r="P178" s="4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26"/>
      <c r="AD178" s="13">
        <f t="shared" si="26"/>
        <v>0</v>
      </c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</row>
    <row r="179" spans="1:41" s="85" customFormat="1" ht="11.25" customHeight="1" hidden="1">
      <c r="A179" s="93" t="s">
        <v>165</v>
      </c>
      <c r="B179" s="81"/>
      <c r="C179" s="27"/>
      <c r="D179" s="28"/>
      <c r="E179" s="29"/>
      <c r="F179" s="30"/>
      <c r="G179" s="28"/>
      <c r="H179" s="29"/>
      <c r="I179" s="31"/>
      <c r="J179" s="28"/>
      <c r="K179" s="27"/>
      <c r="L179" s="12">
        <f t="shared" si="43"/>
        <v>0</v>
      </c>
      <c r="M179" s="12">
        <f t="shared" si="46"/>
        <v>0</v>
      </c>
      <c r="N179" s="12">
        <f t="shared" si="44"/>
        <v>0</v>
      </c>
      <c r="O179" s="12">
        <f t="shared" si="45"/>
        <v>0</v>
      </c>
      <c r="P179" s="4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26"/>
      <c r="AD179" s="13">
        <f t="shared" si="26"/>
        <v>0</v>
      </c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</row>
    <row r="180" spans="1:41" s="85" customFormat="1" ht="11.25" customHeight="1" hidden="1">
      <c r="A180" s="93" t="s">
        <v>166</v>
      </c>
      <c r="B180" s="81"/>
      <c r="C180" s="27"/>
      <c r="D180" s="28"/>
      <c r="E180" s="29"/>
      <c r="F180" s="30"/>
      <c r="G180" s="28"/>
      <c r="H180" s="29"/>
      <c r="I180" s="31"/>
      <c r="J180" s="28"/>
      <c r="K180" s="27"/>
      <c r="L180" s="12">
        <f t="shared" si="43"/>
        <v>0</v>
      </c>
      <c r="M180" s="12">
        <f t="shared" si="46"/>
        <v>0</v>
      </c>
      <c r="N180" s="12">
        <f t="shared" si="44"/>
        <v>0</v>
      </c>
      <c r="O180" s="12">
        <f t="shared" si="45"/>
        <v>0</v>
      </c>
      <c r="P180" s="4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26"/>
      <c r="AD180" s="13">
        <f t="shared" si="26"/>
        <v>0</v>
      </c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</row>
    <row r="181" spans="1:41" s="85" customFormat="1" ht="11.25" customHeight="1" hidden="1">
      <c r="A181" s="93" t="s">
        <v>167</v>
      </c>
      <c r="B181" s="81"/>
      <c r="C181" s="27"/>
      <c r="D181" s="28"/>
      <c r="E181" s="29"/>
      <c r="F181" s="30"/>
      <c r="G181" s="28"/>
      <c r="H181" s="29"/>
      <c r="I181" s="31"/>
      <c r="J181" s="28"/>
      <c r="K181" s="27"/>
      <c r="L181" s="12">
        <f t="shared" si="43"/>
        <v>0</v>
      </c>
      <c r="M181" s="12">
        <f t="shared" si="46"/>
        <v>0</v>
      </c>
      <c r="N181" s="12">
        <f t="shared" si="44"/>
        <v>0</v>
      </c>
      <c r="O181" s="12">
        <f t="shared" si="45"/>
        <v>0</v>
      </c>
      <c r="P181" s="4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26"/>
      <c r="AD181" s="13">
        <f t="shared" si="26"/>
        <v>0</v>
      </c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</row>
    <row r="182" spans="1:41" s="85" customFormat="1" ht="11.25" customHeight="1" hidden="1">
      <c r="A182" s="93" t="s">
        <v>168</v>
      </c>
      <c r="B182" s="81"/>
      <c r="C182" s="27"/>
      <c r="D182" s="28"/>
      <c r="E182" s="29"/>
      <c r="F182" s="30"/>
      <c r="G182" s="28"/>
      <c r="H182" s="29"/>
      <c r="I182" s="31"/>
      <c r="J182" s="28"/>
      <c r="K182" s="27"/>
      <c r="L182" s="12">
        <f t="shared" si="43"/>
        <v>0</v>
      </c>
      <c r="M182" s="12">
        <f t="shared" si="46"/>
        <v>0</v>
      </c>
      <c r="N182" s="12">
        <f t="shared" si="44"/>
        <v>0</v>
      </c>
      <c r="O182" s="12">
        <f t="shared" si="45"/>
        <v>0</v>
      </c>
      <c r="P182" s="4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26"/>
      <c r="AD182" s="13">
        <f t="shared" si="26"/>
        <v>0</v>
      </c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</row>
    <row r="183" spans="1:41" s="85" customFormat="1" ht="11.25" customHeight="1" hidden="1">
      <c r="A183" s="93" t="s">
        <v>169</v>
      </c>
      <c r="B183" s="81"/>
      <c r="C183" s="27"/>
      <c r="D183" s="28"/>
      <c r="E183" s="29"/>
      <c r="F183" s="30"/>
      <c r="G183" s="28"/>
      <c r="H183" s="29"/>
      <c r="I183" s="31"/>
      <c r="J183" s="28"/>
      <c r="K183" s="27"/>
      <c r="L183" s="12">
        <f t="shared" si="43"/>
        <v>0</v>
      </c>
      <c r="M183" s="12">
        <f t="shared" si="46"/>
        <v>0</v>
      </c>
      <c r="N183" s="12">
        <f t="shared" si="44"/>
        <v>0</v>
      </c>
      <c r="O183" s="12">
        <f t="shared" si="45"/>
        <v>0</v>
      </c>
      <c r="P183" s="4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26"/>
      <c r="AD183" s="13">
        <f t="shared" si="26"/>
        <v>0</v>
      </c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</row>
    <row r="184" spans="1:41" s="85" customFormat="1" ht="12" customHeight="1">
      <c r="A184" s="94" t="s">
        <v>33</v>
      </c>
      <c r="B184" s="97" t="s">
        <v>406</v>
      </c>
      <c r="C184" s="116"/>
      <c r="D184" s="116" t="s">
        <v>428</v>
      </c>
      <c r="E184" s="117"/>
      <c r="F184" s="30"/>
      <c r="G184" s="28"/>
      <c r="H184" s="29"/>
      <c r="I184" s="30"/>
      <c r="J184" s="28"/>
      <c r="K184" s="28"/>
      <c r="L184" s="12">
        <f t="shared" si="43"/>
        <v>34</v>
      </c>
      <c r="M184" s="12"/>
      <c r="N184" s="12">
        <f aca="true" t="shared" si="47" ref="N184:P185">SUM(Q184:AB184)</f>
        <v>34</v>
      </c>
      <c r="O184" s="12"/>
      <c r="P184" s="12">
        <f t="shared" si="47"/>
        <v>34</v>
      </c>
      <c r="Q184" s="113"/>
      <c r="R184" s="113"/>
      <c r="S184" s="113">
        <v>34</v>
      </c>
      <c r="T184" s="113"/>
      <c r="U184" s="113"/>
      <c r="V184" s="113"/>
      <c r="W184" s="113"/>
      <c r="X184" s="113"/>
      <c r="Y184" s="113"/>
      <c r="Z184" s="113"/>
      <c r="AA184" s="113"/>
      <c r="AB184" s="113"/>
      <c r="AC184" s="37"/>
      <c r="AD184" s="13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</row>
    <row r="185" spans="1:41" s="85" customFormat="1" ht="14.25" customHeight="1">
      <c r="A185" s="94" t="s">
        <v>34</v>
      </c>
      <c r="B185" s="97" t="s">
        <v>407</v>
      </c>
      <c r="C185" s="116"/>
      <c r="D185" s="116"/>
      <c r="E185" s="117"/>
      <c r="F185" s="118"/>
      <c r="G185" s="116" t="s">
        <v>415</v>
      </c>
      <c r="H185" s="117"/>
      <c r="I185" s="118"/>
      <c r="J185" s="116"/>
      <c r="K185" s="116"/>
      <c r="L185" s="12">
        <f t="shared" si="43"/>
        <v>80</v>
      </c>
      <c r="M185" s="12"/>
      <c r="N185" s="12">
        <f t="shared" si="47"/>
        <v>80</v>
      </c>
      <c r="O185" s="12"/>
      <c r="P185" s="12">
        <f t="shared" si="47"/>
        <v>80</v>
      </c>
      <c r="Q185" s="113"/>
      <c r="R185" s="113"/>
      <c r="S185" s="113"/>
      <c r="T185" s="113">
        <v>44</v>
      </c>
      <c r="U185" s="113">
        <v>36</v>
      </c>
      <c r="V185" s="113"/>
      <c r="W185" s="113"/>
      <c r="X185" s="113"/>
      <c r="Y185" s="113"/>
      <c r="Z185" s="113"/>
      <c r="AA185" s="113"/>
      <c r="AB185" s="113" t="s">
        <v>326</v>
      </c>
      <c r="AC185" s="37"/>
      <c r="AD185" s="13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</row>
    <row r="186" spans="1:41" s="85" customFormat="1" ht="15.75" customHeight="1">
      <c r="A186" s="94"/>
      <c r="B186" s="97" t="s">
        <v>436</v>
      </c>
      <c r="C186" s="28"/>
      <c r="D186" s="28"/>
      <c r="E186" s="29"/>
      <c r="F186" s="30"/>
      <c r="G186" s="28"/>
      <c r="H186" s="29"/>
      <c r="I186" s="30"/>
      <c r="J186" s="28">
        <v>4</v>
      </c>
      <c r="K186" s="28"/>
      <c r="L186" s="12"/>
      <c r="M186" s="12"/>
      <c r="N186" s="12"/>
      <c r="O186" s="12"/>
      <c r="P186" s="12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37"/>
      <c r="AD186" s="13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</row>
    <row r="187" spans="1:41" s="85" customFormat="1" ht="37.5" customHeight="1">
      <c r="A187" s="187" t="s">
        <v>35</v>
      </c>
      <c r="B187" s="99" t="s">
        <v>430</v>
      </c>
      <c r="C187" s="317">
        <f>COUNTIF(C188:E214,1)+COUNTIF(C188:E214,2)+COUNTIF(C188:E214,3)+COUNTIF(C188:E214,4)+COUNTIF(C188:E214,5)+COUNTIF(C188:E214,6)+COUNTIF(C188:E214,7)+COUNTIF(C188:E214,8)</f>
        <v>0</v>
      </c>
      <c r="D187" s="317"/>
      <c r="E187" s="318"/>
      <c r="F187" s="324">
        <f>COUNTIF(F188:H214,1)+COUNTIF(F188:H214,2)+COUNTIF(F188:H214,3)+COUNTIF(F188:H214,4)+COUNTIF(F188:H214,5)+COUNTIF(F188:H214,6)+COUNTIF(F188:H214,7)+COUNTIF(F188:H214,8)</f>
        <v>5</v>
      </c>
      <c r="G187" s="317"/>
      <c r="H187" s="318"/>
      <c r="I187" s="324">
        <f>COUNTIF(I188:K214,1)+COUNTIF(I188:K214,2)+COUNTIF(I188:K214,3)+COUNTIF(I188:K214,4)+COUNTIF(I188:K214,5)+COUNTIF(I188:K214,6)+COUNTIF(I188:K214,7)+COUNTIF(I188:K214,8)</f>
        <v>1</v>
      </c>
      <c r="J187" s="317"/>
      <c r="K187" s="317"/>
      <c r="L187" s="19">
        <f>SUM(L188:L196)</f>
        <v>852</v>
      </c>
      <c r="M187" s="19">
        <f aca="true" t="shared" si="48" ref="M187:AB187">SUM(M188:M196)</f>
        <v>284</v>
      </c>
      <c r="N187" s="19">
        <f t="shared" si="48"/>
        <v>568</v>
      </c>
      <c r="O187" s="19">
        <f t="shared" si="48"/>
        <v>223</v>
      </c>
      <c r="P187" s="19">
        <f t="shared" si="48"/>
        <v>345</v>
      </c>
      <c r="Q187" s="19">
        <f t="shared" si="48"/>
        <v>0</v>
      </c>
      <c r="R187" s="19">
        <f t="shared" si="48"/>
        <v>0</v>
      </c>
      <c r="S187" s="19">
        <f t="shared" si="48"/>
        <v>34</v>
      </c>
      <c r="T187" s="19">
        <f t="shared" si="48"/>
        <v>154</v>
      </c>
      <c r="U187" s="19">
        <f t="shared" si="48"/>
        <v>0</v>
      </c>
      <c r="V187" s="19">
        <f t="shared" si="48"/>
        <v>180</v>
      </c>
      <c r="W187" s="19">
        <f t="shared" si="48"/>
        <v>0</v>
      </c>
      <c r="X187" s="19">
        <f t="shared" si="48"/>
        <v>200</v>
      </c>
      <c r="Y187" s="19">
        <f t="shared" si="48"/>
        <v>0</v>
      </c>
      <c r="Z187" s="19">
        <f t="shared" si="48"/>
        <v>0</v>
      </c>
      <c r="AA187" s="19">
        <f t="shared" si="48"/>
        <v>0</v>
      </c>
      <c r="AB187" s="19">
        <f t="shared" si="48"/>
        <v>0</v>
      </c>
      <c r="AC187" s="112"/>
      <c r="AD187" s="25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</row>
    <row r="188" spans="1:41" s="85" customFormat="1" ht="49.5" customHeight="1">
      <c r="A188" s="93" t="s">
        <v>468</v>
      </c>
      <c r="B188" s="81" t="s">
        <v>431</v>
      </c>
      <c r="C188" s="4"/>
      <c r="D188" s="116"/>
      <c r="E188" s="117"/>
      <c r="F188" s="118"/>
      <c r="G188" s="116"/>
      <c r="H188" s="117"/>
      <c r="I188" s="118"/>
      <c r="J188" s="116">
        <v>4</v>
      </c>
      <c r="K188" s="5"/>
      <c r="L188" s="12">
        <f aca="true" t="shared" si="49" ref="L188:L214">M188+N188</f>
        <v>116</v>
      </c>
      <c r="M188" s="12">
        <v>38</v>
      </c>
      <c r="N188" s="12">
        <f aca="true" t="shared" si="50" ref="N188:N214">SUM(Q188:AB188)</f>
        <v>78</v>
      </c>
      <c r="O188" s="12">
        <f aca="true" t="shared" si="51" ref="O188:O212">N188-P188</f>
        <v>32</v>
      </c>
      <c r="P188" s="43">
        <v>46</v>
      </c>
      <c r="Q188" s="113"/>
      <c r="R188" s="113"/>
      <c r="S188" s="113">
        <v>34</v>
      </c>
      <c r="T188" s="113">
        <v>44</v>
      </c>
      <c r="U188" s="113"/>
      <c r="V188" s="113"/>
      <c r="W188" s="113"/>
      <c r="X188" s="113"/>
      <c r="Y188" s="113"/>
      <c r="Z188" s="113"/>
      <c r="AA188" s="113"/>
      <c r="AB188" s="113"/>
      <c r="AC188" s="37"/>
      <c r="AD188" s="13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</row>
    <row r="189" spans="1:41" s="85" customFormat="1" ht="36.75" customHeight="1">
      <c r="A189" s="93" t="s">
        <v>469</v>
      </c>
      <c r="B189" s="81" t="s">
        <v>332</v>
      </c>
      <c r="C189" s="1"/>
      <c r="D189" s="3"/>
      <c r="E189" s="38"/>
      <c r="F189" s="39"/>
      <c r="G189" s="3">
        <v>5</v>
      </c>
      <c r="H189" s="38"/>
      <c r="I189" s="40"/>
      <c r="J189" s="3"/>
      <c r="K189" s="1"/>
      <c r="L189" s="12">
        <f t="shared" si="49"/>
        <v>111</v>
      </c>
      <c r="M189" s="12">
        <f aca="true" t="shared" si="52" ref="M189:M212">N189/2</f>
        <v>37</v>
      </c>
      <c r="N189" s="12">
        <f t="shared" si="50"/>
        <v>74</v>
      </c>
      <c r="O189" s="12">
        <f t="shared" si="51"/>
        <v>44</v>
      </c>
      <c r="P189" s="43">
        <v>30</v>
      </c>
      <c r="Q189" s="113"/>
      <c r="R189" s="113"/>
      <c r="S189" s="113"/>
      <c r="T189" s="113">
        <v>44</v>
      </c>
      <c r="U189" s="113"/>
      <c r="V189" s="113">
        <v>30</v>
      </c>
      <c r="W189" s="113"/>
      <c r="X189" s="113"/>
      <c r="Y189" s="113"/>
      <c r="Z189" s="113"/>
      <c r="AA189" s="113"/>
      <c r="AB189" s="113"/>
      <c r="AC189" s="26"/>
      <c r="AD189" s="13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</row>
    <row r="190" spans="1:41" s="85" customFormat="1" ht="59.25" customHeight="1">
      <c r="A190" s="93" t="s">
        <v>470</v>
      </c>
      <c r="B190" s="81" t="s">
        <v>442</v>
      </c>
      <c r="C190" s="27"/>
      <c r="D190" s="28"/>
      <c r="E190" s="29"/>
      <c r="F190" s="30"/>
      <c r="G190" s="241">
        <v>6</v>
      </c>
      <c r="H190" s="29"/>
      <c r="I190" s="31"/>
      <c r="J190" s="28"/>
      <c r="K190" s="27"/>
      <c r="L190" s="12">
        <f t="shared" si="49"/>
        <v>168</v>
      </c>
      <c r="M190" s="12">
        <f t="shared" si="52"/>
        <v>56</v>
      </c>
      <c r="N190" s="12">
        <f t="shared" si="50"/>
        <v>112</v>
      </c>
      <c r="O190" s="12">
        <f t="shared" si="51"/>
        <v>56</v>
      </c>
      <c r="P190" s="43">
        <f>N190/2</f>
        <v>56</v>
      </c>
      <c r="Q190" s="113"/>
      <c r="R190" s="113"/>
      <c r="S190" s="113"/>
      <c r="T190" s="113">
        <v>22</v>
      </c>
      <c r="U190" s="113"/>
      <c r="V190" s="113">
        <v>30</v>
      </c>
      <c r="W190" s="113"/>
      <c r="X190" s="113">
        <v>60</v>
      </c>
      <c r="Y190" s="113"/>
      <c r="Z190" s="113"/>
      <c r="AA190" s="113"/>
      <c r="AB190" s="113"/>
      <c r="AC190" s="26"/>
      <c r="AD190" s="13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</row>
    <row r="191" spans="1:41" s="85" customFormat="1" ht="36.75" customHeight="1">
      <c r="A191" s="93" t="s">
        <v>471</v>
      </c>
      <c r="B191" s="81" t="s">
        <v>333</v>
      </c>
      <c r="C191" s="27"/>
      <c r="D191" s="28"/>
      <c r="E191" s="29"/>
      <c r="F191" s="30"/>
      <c r="G191" s="241" t="s">
        <v>416</v>
      </c>
      <c r="H191" s="29"/>
      <c r="I191" s="31"/>
      <c r="J191" s="28"/>
      <c r="K191" s="27"/>
      <c r="L191" s="12">
        <f t="shared" si="49"/>
        <v>168</v>
      </c>
      <c r="M191" s="12">
        <f t="shared" si="52"/>
        <v>56</v>
      </c>
      <c r="N191" s="12">
        <f t="shared" si="50"/>
        <v>112</v>
      </c>
      <c r="O191" s="12">
        <f t="shared" si="51"/>
        <v>12</v>
      </c>
      <c r="P191" s="43">
        <v>100</v>
      </c>
      <c r="Q191" s="113"/>
      <c r="R191" s="113"/>
      <c r="S191" s="113"/>
      <c r="T191" s="113">
        <v>22</v>
      </c>
      <c r="U191" s="113"/>
      <c r="V191" s="113">
        <v>30</v>
      </c>
      <c r="W191" s="113"/>
      <c r="X191" s="113">
        <v>60</v>
      </c>
      <c r="Y191" s="113"/>
      <c r="Z191" s="113"/>
      <c r="AA191" s="113"/>
      <c r="AB191" s="113"/>
      <c r="AC191" s="26"/>
      <c r="AD191" s="13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</row>
    <row r="192" spans="1:41" s="85" customFormat="1" ht="36.75" customHeight="1">
      <c r="A192" s="93" t="s">
        <v>472</v>
      </c>
      <c r="B192" s="81" t="s">
        <v>334</v>
      </c>
      <c r="C192" s="27"/>
      <c r="D192" s="28"/>
      <c r="E192" s="29"/>
      <c r="F192" s="30"/>
      <c r="G192" s="28">
        <v>6</v>
      </c>
      <c r="H192" s="29"/>
      <c r="I192" s="31"/>
      <c r="J192" s="28"/>
      <c r="K192" s="27"/>
      <c r="L192" s="12">
        <f t="shared" si="49"/>
        <v>113</v>
      </c>
      <c r="M192" s="12">
        <v>43</v>
      </c>
      <c r="N192" s="12">
        <f t="shared" si="50"/>
        <v>70</v>
      </c>
      <c r="O192" s="12">
        <f t="shared" si="51"/>
        <v>27</v>
      </c>
      <c r="P192" s="43">
        <v>43</v>
      </c>
      <c r="Q192" s="113"/>
      <c r="R192" s="113"/>
      <c r="S192" s="113"/>
      <c r="T192" s="113"/>
      <c r="U192" s="113"/>
      <c r="V192" s="113">
        <v>30</v>
      </c>
      <c r="W192" s="113"/>
      <c r="X192" s="113">
        <v>40</v>
      </c>
      <c r="Y192" s="113"/>
      <c r="Z192" s="113"/>
      <c r="AA192" s="113"/>
      <c r="AB192" s="113"/>
      <c r="AC192" s="26"/>
      <c r="AD192" s="13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</row>
    <row r="193" spans="1:41" s="85" customFormat="1" ht="37.5" customHeight="1">
      <c r="A193" s="93" t="s">
        <v>473</v>
      </c>
      <c r="B193" s="81" t="s">
        <v>335</v>
      </c>
      <c r="C193" s="27"/>
      <c r="D193" s="28"/>
      <c r="E193" s="29"/>
      <c r="F193" s="30"/>
      <c r="G193" s="28">
        <v>5</v>
      </c>
      <c r="H193" s="29"/>
      <c r="I193" s="31"/>
      <c r="J193" s="28"/>
      <c r="K193" s="27"/>
      <c r="L193" s="12">
        <f t="shared" si="49"/>
        <v>71</v>
      </c>
      <c r="M193" s="12">
        <v>19</v>
      </c>
      <c r="N193" s="12">
        <f t="shared" si="50"/>
        <v>52</v>
      </c>
      <c r="O193" s="12">
        <f t="shared" si="51"/>
        <v>34</v>
      </c>
      <c r="P193" s="43">
        <v>18</v>
      </c>
      <c r="Q193" s="113"/>
      <c r="R193" s="113"/>
      <c r="S193" s="113"/>
      <c r="T193" s="113">
        <v>22</v>
      </c>
      <c r="U193" s="113"/>
      <c r="V193" s="113">
        <v>30</v>
      </c>
      <c r="W193" s="113"/>
      <c r="X193" s="113"/>
      <c r="Y193" s="113"/>
      <c r="Z193" s="113"/>
      <c r="AA193" s="113"/>
      <c r="AB193" s="113"/>
      <c r="AC193" s="26"/>
      <c r="AD193" s="13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</row>
    <row r="194" spans="1:41" s="85" customFormat="1" ht="24.75" customHeight="1">
      <c r="A194" s="158" t="s">
        <v>170</v>
      </c>
      <c r="B194" s="159" t="s">
        <v>516</v>
      </c>
      <c r="C194" s="160"/>
      <c r="D194" s="161"/>
      <c r="E194" s="162"/>
      <c r="F194" s="163"/>
      <c r="G194" s="161">
        <v>6</v>
      </c>
      <c r="H194" s="162"/>
      <c r="I194" s="213"/>
      <c r="J194" s="161"/>
      <c r="K194" s="160"/>
      <c r="L194" s="164">
        <f t="shared" si="49"/>
        <v>105</v>
      </c>
      <c r="M194" s="164">
        <f t="shared" si="52"/>
        <v>35</v>
      </c>
      <c r="N194" s="164">
        <f t="shared" si="50"/>
        <v>70</v>
      </c>
      <c r="O194" s="164">
        <f t="shared" si="51"/>
        <v>18</v>
      </c>
      <c r="P194" s="165">
        <v>52</v>
      </c>
      <c r="Q194" s="166"/>
      <c r="R194" s="166"/>
      <c r="S194" s="166"/>
      <c r="T194" s="166"/>
      <c r="U194" s="166"/>
      <c r="V194" s="166">
        <v>30</v>
      </c>
      <c r="W194" s="166"/>
      <c r="X194" s="166">
        <v>40</v>
      </c>
      <c r="Y194" s="166"/>
      <c r="Z194" s="166"/>
      <c r="AA194" s="166"/>
      <c r="AB194" s="166"/>
      <c r="AC194" s="167"/>
      <c r="AD194" s="168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</row>
    <row r="195" spans="1:41" s="85" customFormat="1" ht="60.75" customHeight="1" hidden="1">
      <c r="A195" s="158" t="s">
        <v>171</v>
      </c>
      <c r="B195" s="159" t="s">
        <v>409</v>
      </c>
      <c r="C195" s="160"/>
      <c r="D195" s="161"/>
      <c r="E195" s="162"/>
      <c r="F195" s="163"/>
      <c r="G195" s="161"/>
      <c r="H195" s="162"/>
      <c r="I195" s="213"/>
      <c r="J195" s="161"/>
      <c r="K195" s="160"/>
      <c r="L195" s="164">
        <f t="shared" si="49"/>
        <v>0</v>
      </c>
      <c r="M195" s="164">
        <f t="shared" si="52"/>
        <v>0</v>
      </c>
      <c r="N195" s="164">
        <f t="shared" si="50"/>
        <v>0</v>
      </c>
      <c r="O195" s="164">
        <f t="shared" si="51"/>
        <v>0</v>
      </c>
      <c r="P195" s="165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7"/>
      <c r="AD195" s="168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</row>
    <row r="196" spans="1:41" s="85" customFormat="1" ht="24" customHeight="1" hidden="1">
      <c r="A196" s="169" t="s">
        <v>172</v>
      </c>
      <c r="B196" s="170"/>
      <c r="C196" s="171"/>
      <c r="D196" s="133"/>
      <c r="E196" s="172"/>
      <c r="F196" s="173"/>
      <c r="G196" s="133"/>
      <c r="H196" s="172"/>
      <c r="I196" s="174"/>
      <c r="J196" s="133"/>
      <c r="K196" s="171"/>
      <c r="L196" s="157">
        <f t="shared" si="49"/>
        <v>0</v>
      </c>
      <c r="M196" s="157">
        <f t="shared" si="52"/>
        <v>0</v>
      </c>
      <c r="N196" s="157">
        <f t="shared" si="50"/>
        <v>0</v>
      </c>
      <c r="O196" s="157">
        <f t="shared" si="51"/>
        <v>0</v>
      </c>
      <c r="P196" s="175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76"/>
      <c r="AD196" s="177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</row>
    <row r="197" spans="1:41" s="85" customFormat="1" ht="11.25" customHeight="1" hidden="1">
      <c r="A197" s="93" t="s">
        <v>173</v>
      </c>
      <c r="B197" s="81"/>
      <c r="C197" s="27"/>
      <c r="D197" s="28"/>
      <c r="E197" s="29"/>
      <c r="F197" s="30"/>
      <c r="G197" s="28"/>
      <c r="H197" s="29"/>
      <c r="I197" s="31"/>
      <c r="J197" s="28"/>
      <c r="K197" s="27"/>
      <c r="L197" s="12">
        <f t="shared" si="49"/>
        <v>0</v>
      </c>
      <c r="M197" s="12">
        <f t="shared" si="52"/>
        <v>0</v>
      </c>
      <c r="N197" s="12">
        <f t="shared" si="50"/>
        <v>0</v>
      </c>
      <c r="O197" s="12">
        <f t="shared" si="51"/>
        <v>0</v>
      </c>
      <c r="P197" s="4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26"/>
      <c r="AD197" s="13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</row>
    <row r="198" spans="1:41" s="85" customFormat="1" ht="11.25" customHeight="1" hidden="1">
      <c r="A198" s="93" t="s">
        <v>174</v>
      </c>
      <c r="B198" s="81"/>
      <c r="C198" s="27"/>
      <c r="D198" s="28"/>
      <c r="E198" s="29"/>
      <c r="F198" s="30"/>
      <c r="G198" s="28"/>
      <c r="H198" s="29"/>
      <c r="I198" s="31"/>
      <c r="J198" s="28"/>
      <c r="K198" s="27"/>
      <c r="L198" s="12">
        <f t="shared" si="49"/>
        <v>0</v>
      </c>
      <c r="M198" s="12">
        <f t="shared" si="52"/>
        <v>0</v>
      </c>
      <c r="N198" s="12">
        <f t="shared" si="50"/>
        <v>0</v>
      </c>
      <c r="O198" s="12">
        <f t="shared" si="51"/>
        <v>0</v>
      </c>
      <c r="P198" s="4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26"/>
      <c r="AD198" s="13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</row>
    <row r="199" spans="1:41" s="85" customFormat="1" ht="11.25" customHeight="1" hidden="1">
      <c r="A199" s="93" t="s">
        <v>175</v>
      </c>
      <c r="B199" s="81"/>
      <c r="C199" s="27"/>
      <c r="D199" s="28"/>
      <c r="E199" s="29"/>
      <c r="F199" s="30"/>
      <c r="G199" s="28"/>
      <c r="H199" s="29"/>
      <c r="I199" s="31"/>
      <c r="J199" s="28"/>
      <c r="K199" s="27"/>
      <c r="L199" s="12">
        <f t="shared" si="49"/>
        <v>0</v>
      </c>
      <c r="M199" s="12">
        <f t="shared" si="52"/>
        <v>0</v>
      </c>
      <c r="N199" s="12">
        <f t="shared" si="50"/>
        <v>0</v>
      </c>
      <c r="O199" s="12">
        <f t="shared" si="51"/>
        <v>0</v>
      </c>
      <c r="P199" s="4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26"/>
      <c r="AD199" s="13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</row>
    <row r="200" spans="1:41" s="85" customFormat="1" ht="11.25" customHeight="1" hidden="1">
      <c r="A200" s="93" t="s">
        <v>176</v>
      </c>
      <c r="B200" s="81"/>
      <c r="C200" s="27"/>
      <c r="D200" s="28"/>
      <c r="E200" s="29"/>
      <c r="F200" s="30"/>
      <c r="G200" s="28"/>
      <c r="H200" s="29"/>
      <c r="I200" s="31"/>
      <c r="J200" s="28"/>
      <c r="K200" s="27"/>
      <c r="L200" s="12">
        <f t="shared" si="49"/>
        <v>0</v>
      </c>
      <c r="M200" s="12">
        <f t="shared" si="52"/>
        <v>0</v>
      </c>
      <c r="N200" s="12">
        <f t="shared" si="50"/>
        <v>0</v>
      </c>
      <c r="O200" s="12">
        <f t="shared" si="51"/>
        <v>0</v>
      </c>
      <c r="P200" s="4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26"/>
      <c r="AD200" s="13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</row>
    <row r="201" spans="1:41" s="85" customFormat="1" ht="11.25" customHeight="1" hidden="1">
      <c r="A201" s="93" t="s">
        <v>177</v>
      </c>
      <c r="B201" s="81"/>
      <c r="C201" s="27"/>
      <c r="D201" s="28"/>
      <c r="E201" s="29"/>
      <c r="F201" s="30"/>
      <c r="G201" s="28"/>
      <c r="H201" s="29"/>
      <c r="I201" s="31"/>
      <c r="J201" s="28"/>
      <c r="K201" s="27"/>
      <c r="L201" s="12">
        <f t="shared" si="49"/>
        <v>0</v>
      </c>
      <c r="M201" s="12">
        <f t="shared" si="52"/>
        <v>0</v>
      </c>
      <c r="N201" s="12">
        <f t="shared" si="50"/>
        <v>0</v>
      </c>
      <c r="O201" s="12">
        <f t="shared" si="51"/>
        <v>0</v>
      </c>
      <c r="P201" s="4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26"/>
      <c r="AD201" s="13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</row>
    <row r="202" spans="1:41" s="85" customFormat="1" ht="11.25" customHeight="1" hidden="1">
      <c r="A202" s="93" t="s">
        <v>178</v>
      </c>
      <c r="B202" s="81"/>
      <c r="C202" s="27"/>
      <c r="D202" s="28"/>
      <c r="E202" s="29"/>
      <c r="F202" s="30"/>
      <c r="G202" s="28"/>
      <c r="H202" s="29"/>
      <c r="I202" s="31"/>
      <c r="J202" s="28"/>
      <c r="K202" s="27"/>
      <c r="L202" s="12">
        <f t="shared" si="49"/>
        <v>0</v>
      </c>
      <c r="M202" s="12">
        <f t="shared" si="52"/>
        <v>0</v>
      </c>
      <c r="N202" s="12">
        <f t="shared" si="50"/>
        <v>0</v>
      </c>
      <c r="O202" s="12">
        <f t="shared" si="51"/>
        <v>0</v>
      </c>
      <c r="P202" s="4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26"/>
      <c r="AD202" s="13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</row>
    <row r="203" spans="1:41" s="85" customFormat="1" ht="11.25" customHeight="1" hidden="1">
      <c r="A203" s="93" t="s">
        <v>179</v>
      </c>
      <c r="B203" s="81"/>
      <c r="C203" s="27"/>
      <c r="D203" s="28"/>
      <c r="E203" s="29"/>
      <c r="F203" s="30"/>
      <c r="G203" s="28"/>
      <c r="H203" s="29"/>
      <c r="I203" s="31"/>
      <c r="J203" s="28"/>
      <c r="K203" s="27"/>
      <c r="L203" s="12">
        <f t="shared" si="49"/>
        <v>0</v>
      </c>
      <c r="M203" s="12">
        <f t="shared" si="52"/>
        <v>0</v>
      </c>
      <c r="N203" s="12">
        <f t="shared" si="50"/>
        <v>0</v>
      </c>
      <c r="O203" s="12">
        <f t="shared" si="51"/>
        <v>0</v>
      </c>
      <c r="P203" s="4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26"/>
      <c r="AD203" s="13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</row>
    <row r="204" spans="1:41" s="85" customFormat="1" ht="11.25" customHeight="1" hidden="1">
      <c r="A204" s="93" t="s">
        <v>180</v>
      </c>
      <c r="B204" s="81"/>
      <c r="C204" s="27"/>
      <c r="D204" s="28"/>
      <c r="E204" s="29"/>
      <c r="F204" s="30"/>
      <c r="G204" s="28"/>
      <c r="H204" s="29"/>
      <c r="I204" s="31"/>
      <c r="J204" s="28"/>
      <c r="K204" s="27"/>
      <c r="L204" s="12">
        <f t="shared" si="49"/>
        <v>0</v>
      </c>
      <c r="M204" s="12">
        <f t="shared" si="52"/>
        <v>0</v>
      </c>
      <c r="N204" s="12">
        <f t="shared" si="50"/>
        <v>0</v>
      </c>
      <c r="O204" s="12">
        <f t="shared" si="51"/>
        <v>0</v>
      </c>
      <c r="P204" s="4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26"/>
      <c r="AD204" s="13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</row>
    <row r="205" spans="1:41" s="85" customFormat="1" ht="11.25" customHeight="1" hidden="1">
      <c r="A205" s="93" t="s">
        <v>181</v>
      </c>
      <c r="B205" s="81"/>
      <c r="C205" s="27"/>
      <c r="D205" s="28"/>
      <c r="E205" s="29"/>
      <c r="F205" s="30"/>
      <c r="G205" s="28"/>
      <c r="H205" s="29"/>
      <c r="I205" s="31"/>
      <c r="J205" s="28"/>
      <c r="K205" s="27"/>
      <c r="L205" s="12">
        <f t="shared" si="49"/>
        <v>0</v>
      </c>
      <c r="M205" s="12">
        <f t="shared" si="52"/>
        <v>0</v>
      </c>
      <c r="N205" s="12">
        <f t="shared" si="50"/>
        <v>0</v>
      </c>
      <c r="O205" s="12">
        <f t="shared" si="51"/>
        <v>0</v>
      </c>
      <c r="P205" s="4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26"/>
      <c r="AD205" s="13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</row>
    <row r="206" spans="1:41" s="85" customFormat="1" ht="11.25" customHeight="1" hidden="1">
      <c r="A206" s="93" t="s">
        <v>182</v>
      </c>
      <c r="B206" s="81"/>
      <c r="C206" s="27"/>
      <c r="D206" s="28"/>
      <c r="E206" s="29"/>
      <c r="F206" s="30"/>
      <c r="G206" s="28"/>
      <c r="H206" s="29"/>
      <c r="I206" s="31"/>
      <c r="J206" s="28"/>
      <c r="K206" s="27"/>
      <c r="L206" s="12">
        <f t="shared" si="49"/>
        <v>0</v>
      </c>
      <c r="M206" s="12">
        <f t="shared" si="52"/>
        <v>0</v>
      </c>
      <c r="N206" s="12">
        <f t="shared" si="50"/>
        <v>0</v>
      </c>
      <c r="O206" s="12">
        <f t="shared" si="51"/>
        <v>0</v>
      </c>
      <c r="P206" s="4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26"/>
      <c r="AD206" s="13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</row>
    <row r="207" spans="1:41" s="85" customFormat="1" ht="11.25" customHeight="1" hidden="1">
      <c r="A207" s="93" t="s">
        <v>183</v>
      </c>
      <c r="B207" s="81"/>
      <c r="C207" s="27"/>
      <c r="D207" s="28"/>
      <c r="E207" s="29"/>
      <c r="F207" s="30"/>
      <c r="G207" s="28"/>
      <c r="H207" s="29"/>
      <c r="I207" s="31"/>
      <c r="J207" s="28"/>
      <c r="K207" s="27"/>
      <c r="L207" s="12">
        <f t="shared" si="49"/>
        <v>0</v>
      </c>
      <c r="M207" s="12">
        <f t="shared" si="52"/>
        <v>0</v>
      </c>
      <c r="N207" s="12">
        <f t="shared" si="50"/>
        <v>0</v>
      </c>
      <c r="O207" s="12">
        <f t="shared" si="51"/>
        <v>0</v>
      </c>
      <c r="P207" s="4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26"/>
      <c r="AD207" s="13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</row>
    <row r="208" spans="1:41" s="85" customFormat="1" ht="11.25" customHeight="1" hidden="1">
      <c r="A208" s="93" t="s">
        <v>184</v>
      </c>
      <c r="B208" s="81"/>
      <c r="C208" s="27"/>
      <c r="D208" s="28"/>
      <c r="E208" s="29"/>
      <c r="F208" s="30"/>
      <c r="G208" s="28"/>
      <c r="H208" s="29"/>
      <c r="I208" s="31"/>
      <c r="J208" s="28"/>
      <c r="K208" s="27"/>
      <c r="L208" s="12">
        <f t="shared" si="49"/>
        <v>0</v>
      </c>
      <c r="M208" s="12">
        <f t="shared" si="52"/>
        <v>0</v>
      </c>
      <c r="N208" s="12">
        <f t="shared" si="50"/>
        <v>0</v>
      </c>
      <c r="O208" s="12">
        <f t="shared" si="51"/>
        <v>0</v>
      </c>
      <c r="P208" s="4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26"/>
      <c r="AD208" s="13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</row>
    <row r="209" spans="1:41" s="85" customFormat="1" ht="11.25" customHeight="1" hidden="1">
      <c r="A209" s="93" t="s">
        <v>185</v>
      </c>
      <c r="B209" s="81"/>
      <c r="C209" s="27"/>
      <c r="D209" s="28"/>
      <c r="E209" s="29"/>
      <c r="F209" s="30"/>
      <c r="G209" s="28"/>
      <c r="H209" s="29"/>
      <c r="I209" s="31"/>
      <c r="J209" s="28"/>
      <c r="K209" s="27"/>
      <c r="L209" s="12">
        <f t="shared" si="49"/>
        <v>0</v>
      </c>
      <c r="M209" s="12">
        <f t="shared" si="52"/>
        <v>0</v>
      </c>
      <c r="N209" s="12">
        <f t="shared" si="50"/>
        <v>0</v>
      </c>
      <c r="O209" s="12">
        <f t="shared" si="51"/>
        <v>0</v>
      </c>
      <c r="P209" s="4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26"/>
      <c r="AD209" s="13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</row>
    <row r="210" spans="1:41" s="85" customFormat="1" ht="11.25" customHeight="1" hidden="1">
      <c r="A210" s="93" t="s">
        <v>186</v>
      </c>
      <c r="B210" s="81"/>
      <c r="C210" s="27"/>
      <c r="D210" s="28"/>
      <c r="E210" s="29"/>
      <c r="F210" s="30"/>
      <c r="G210" s="28"/>
      <c r="H210" s="29"/>
      <c r="I210" s="31"/>
      <c r="J210" s="28"/>
      <c r="K210" s="27"/>
      <c r="L210" s="12">
        <f t="shared" si="49"/>
        <v>0</v>
      </c>
      <c r="M210" s="12">
        <f t="shared" si="52"/>
        <v>0</v>
      </c>
      <c r="N210" s="12">
        <f t="shared" si="50"/>
        <v>0</v>
      </c>
      <c r="O210" s="12">
        <f t="shared" si="51"/>
        <v>0</v>
      </c>
      <c r="P210" s="4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26"/>
      <c r="AD210" s="13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</row>
    <row r="211" spans="1:41" s="85" customFormat="1" ht="11.25" customHeight="1" hidden="1">
      <c r="A211" s="93" t="s">
        <v>187</v>
      </c>
      <c r="B211" s="81"/>
      <c r="C211" s="27"/>
      <c r="D211" s="28"/>
      <c r="E211" s="29"/>
      <c r="F211" s="30"/>
      <c r="G211" s="28"/>
      <c r="H211" s="29"/>
      <c r="I211" s="31"/>
      <c r="J211" s="28"/>
      <c r="K211" s="27"/>
      <c r="L211" s="12">
        <f t="shared" si="49"/>
        <v>0</v>
      </c>
      <c r="M211" s="12">
        <f t="shared" si="52"/>
        <v>0</v>
      </c>
      <c r="N211" s="12">
        <f t="shared" si="50"/>
        <v>0</v>
      </c>
      <c r="O211" s="12">
        <f t="shared" si="51"/>
        <v>0</v>
      </c>
      <c r="P211" s="4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26"/>
      <c r="AD211" s="13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</row>
    <row r="212" spans="1:41" s="85" customFormat="1" ht="11.25" customHeight="1" hidden="1">
      <c r="A212" s="93" t="s">
        <v>188</v>
      </c>
      <c r="B212" s="81"/>
      <c r="C212" s="27"/>
      <c r="D212" s="28"/>
      <c r="E212" s="29"/>
      <c r="F212" s="30"/>
      <c r="G212" s="28"/>
      <c r="H212" s="29"/>
      <c r="I212" s="31"/>
      <c r="J212" s="28"/>
      <c r="K212" s="27"/>
      <c r="L212" s="12">
        <f t="shared" si="49"/>
        <v>0</v>
      </c>
      <c r="M212" s="12">
        <f t="shared" si="52"/>
        <v>0</v>
      </c>
      <c r="N212" s="12">
        <f t="shared" si="50"/>
        <v>0</v>
      </c>
      <c r="O212" s="12">
        <f t="shared" si="51"/>
        <v>0</v>
      </c>
      <c r="P212" s="4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26"/>
      <c r="AD212" s="13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</row>
    <row r="213" spans="1:41" s="85" customFormat="1" ht="13.5" customHeight="1">
      <c r="A213" s="94" t="s">
        <v>36</v>
      </c>
      <c r="B213" s="97" t="s">
        <v>406</v>
      </c>
      <c r="C213" s="116" t="s">
        <v>415</v>
      </c>
      <c r="D213" s="116" t="s">
        <v>416</v>
      </c>
      <c r="E213" s="117"/>
      <c r="F213" s="30"/>
      <c r="G213" s="28"/>
      <c r="H213" s="29"/>
      <c r="I213" s="30"/>
      <c r="J213" s="28"/>
      <c r="K213" s="28"/>
      <c r="L213" s="12">
        <f t="shared" si="49"/>
        <v>114</v>
      </c>
      <c r="M213" s="12"/>
      <c r="N213" s="12">
        <f t="shared" si="50"/>
        <v>114</v>
      </c>
      <c r="O213" s="12"/>
      <c r="P213" s="12">
        <f>SUM(S213:AD213)</f>
        <v>114</v>
      </c>
      <c r="Q213" s="113"/>
      <c r="R213" s="113"/>
      <c r="S213" s="113">
        <v>34</v>
      </c>
      <c r="T213" s="113">
        <v>44</v>
      </c>
      <c r="U213" s="113"/>
      <c r="V213" s="113"/>
      <c r="W213" s="113"/>
      <c r="X213" s="113"/>
      <c r="Y213" s="113">
        <v>36</v>
      </c>
      <c r="Z213" s="113"/>
      <c r="AA213" s="113"/>
      <c r="AB213" s="113"/>
      <c r="AC213" s="37"/>
      <c r="AD213" s="13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</row>
    <row r="214" spans="1:41" s="85" customFormat="1" ht="12.75" customHeight="1">
      <c r="A214" s="94" t="s">
        <v>37</v>
      </c>
      <c r="B214" s="97" t="s">
        <v>407</v>
      </c>
      <c r="C214" s="116"/>
      <c r="D214" s="116"/>
      <c r="E214" s="117"/>
      <c r="F214" s="118" t="s">
        <v>414</v>
      </c>
      <c r="G214" s="116" t="s">
        <v>416</v>
      </c>
      <c r="H214" s="186"/>
      <c r="I214" s="118"/>
      <c r="J214" s="116"/>
      <c r="K214" s="116"/>
      <c r="L214" s="12">
        <f t="shared" si="49"/>
        <v>214</v>
      </c>
      <c r="M214" s="12"/>
      <c r="N214" s="12">
        <f t="shared" si="50"/>
        <v>214</v>
      </c>
      <c r="O214" s="12"/>
      <c r="P214" s="12">
        <f>SUM(S214:AD214)</f>
        <v>214</v>
      </c>
      <c r="Q214" s="113"/>
      <c r="R214" s="113"/>
      <c r="S214" s="113"/>
      <c r="T214" s="113"/>
      <c r="U214" s="113"/>
      <c r="V214" s="113">
        <v>30</v>
      </c>
      <c r="W214" s="113">
        <v>36</v>
      </c>
      <c r="X214" s="113">
        <v>40</v>
      </c>
      <c r="Y214" s="113">
        <v>108</v>
      </c>
      <c r="Z214" s="113"/>
      <c r="AA214" s="113"/>
      <c r="AB214" s="113"/>
      <c r="AC214" s="37"/>
      <c r="AD214" s="13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</row>
    <row r="215" spans="1:41" s="85" customFormat="1" ht="12.75" customHeight="1">
      <c r="A215" s="94"/>
      <c r="B215" s="97" t="s">
        <v>436</v>
      </c>
      <c r="C215" s="116"/>
      <c r="D215" s="116"/>
      <c r="E215" s="117"/>
      <c r="F215" s="118"/>
      <c r="G215" s="116"/>
      <c r="H215" s="117"/>
      <c r="I215" s="118"/>
      <c r="J215" s="116">
        <v>7</v>
      </c>
      <c r="K215" s="116"/>
      <c r="L215" s="12"/>
      <c r="M215" s="12"/>
      <c r="N215" s="12"/>
      <c r="O215" s="12"/>
      <c r="P215" s="12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82"/>
      <c r="AD215" s="177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</row>
    <row r="216" spans="1:41" s="85" customFormat="1" ht="58.5" customHeight="1">
      <c r="A216" s="187" t="s">
        <v>39</v>
      </c>
      <c r="B216" s="99" t="s">
        <v>443</v>
      </c>
      <c r="C216" s="308">
        <f>COUNTIF(C217:E243,1)+COUNTIF(C217:E243,2)+COUNTIF(C217:E243,3)+COUNTIF(C217:E243,4)+COUNTIF(C217:E243,5)+COUNTIF(C217:E243,6)+COUNTIF(C217:E243,7)+COUNTIF(C217:E243,8)</f>
        <v>0</v>
      </c>
      <c r="D216" s="308"/>
      <c r="E216" s="309"/>
      <c r="F216" s="307">
        <f>COUNTIF(F217:H243,1)+COUNTIF(F217:H243,2)+COUNTIF(F217:H243,3)+COUNTIF(F217:H243,4)+COUNTIF(F217:H243,5)+COUNTIF(F217:H243,6)+COUNTIF(F217:H243,7)+COUNTIF(F217:H243,8)</f>
        <v>2</v>
      </c>
      <c r="G216" s="308"/>
      <c r="H216" s="309"/>
      <c r="I216" s="307">
        <f>COUNTIF(I217:K243,1)+COUNTIF(I217:K243,2)+COUNTIF(I217:K243,3)+COUNTIF(I217:K243,4)+COUNTIF(I217:K243,5)+COUNTIF(I217:K243,6)+COUNTIF(I217:K243,7)+COUNTIF(I217:K243,8)</f>
        <v>2</v>
      </c>
      <c r="J216" s="308"/>
      <c r="K216" s="308"/>
      <c r="L216" s="19">
        <f>SUM(L217:L220)</f>
        <v>824</v>
      </c>
      <c r="M216" s="19">
        <f>SUM(M217:M220)</f>
        <v>275</v>
      </c>
      <c r="N216" s="19">
        <f>SUM(N217:N220)</f>
        <v>549</v>
      </c>
      <c r="O216" s="19">
        <f>SUM(O217:O220)</f>
        <v>275</v>
      </c>
      <c r="P216" s="19">
        <f>SUM(P217:P220)</f>
        <v>274</v>
      </c>
      <c r="Q216" s="112">
        <f>SUM(Q217:Q243)</f>
        <v>0</v>
      </c>
      <c r="R216" s="112">
        <f>SUM(R217:R243)</f>
        <v>0</v>
      </c>
      <c r="S216" s="112">
        <f aca="true" t="shared" si="53" ref="S216:AB216">SUM(S217:S220)</f>
        <v>34</v>
      </c>
      <c r="T216" s="112">
        <f t="shared" si="53"/>
        <v>66</v>
      </c>
      <c r="U216" s="112">
        <f t="shared" si="53"/>
        <v>0</v>
      </c>
      <c r="V216" s="112">
        <f t="shared" si="53"/>
        <v>90</v>
      </c>
      <c r="W216" s="112">
        <f t="shared" si="53"/>
        <v>0</v>
      </c>
      <c r="X216" s="112">
        <f t="shared" si="53"/>
        <v>120</v>
      </c>
      <c r="Y216" s="112">
        <f t="shared" si="53"/>
        <v>0</v>
      </c>
      <c r="Z216" s="112">
        <f t="shared" si="53"/>
        <v>135</v>
      </c>
      <c r="AA216" s="112">
        <f t="shared" si="53"/>
        <v>0</v>
      </c>
      <c r="AB216" s="112">
        <f t="shared" si="53"/>
        <v>104</v>
      </c>
      <c r="AC216" s="112">
        <v>420</v>
      </c>
      <c r="AD216" s="25">
        <f>N216-AC216</f>
        <v>129</v>
      </c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</row>
    <row r="217" spans="1:41" s="85" customFormat="1" ht="39" customHeight="1">
      <c r="A217" s="93" t="s">
        <v>474</v>
      </c>
      <c r="B217" s="81" t="s">
        <v>336</v>
      </c>
      <c r="C217" s="1"/>
      <c r="D217" s="3"/>
      <c r="E217" s="38"/>
      <c r="F217" s="39"/>
      <c r="G217" s="3">
        <v>4</v>
      </c>
      <c r="H217" s="38"/>
      <c r="I217" s="40"/>
      <c r="J217" s="3"/>
      <c r="K217" s="1"/>
      <c r="L217" s="12">
        <f aca="true" t="shared" si="54" ref="L217:L243">M217+N217</f>
        <v>84</v>
      </c>
      <c r="M217" s="12">
        <f>N217/2</f>
        <v>28</v>
      </c>
      <c r="N217" s="12">
        <f aca="true" t="shared" si="55" ref="N217:N241">SUM(Q217:AB217)</f>
        <v>56</v>
      </c>
      <c r="O217" s="12">
        <f aca="true" t="shared" si="56" ref="O217:O241">N217-P217</f>
        <v>36</v>
      </c>
      <c r="P217" s="43">
        <v>20</v>
      </c>
      <c r="Q217" s="113"/>
      <c r="R217" s="113"/>
      <c r="S217" s="113">
        <v>34</v>
      </c>
      <c r="T217" s="113">
        <v>22</v>
      </c>
      <c r="U217" s="113"/>
      <c r="V217" s="113"/>
      <c r="W217" s="113"/>
      <c r="X217" s="113"/>
      <c r="Y217" s="113"/>
      <c r="Z217" s="113"/>
      <c r="AA217" s="113"/>
      <c r="AB217" s="113"/>
      <c r="AC217" s="37"/>
      <c r="AD217" s="13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</row>
    <row r="218" spans="1:41" s="85" customFormat="1" ht="25.5" customHeight="1">
      <c r="A218" s="93" t="s">
        <v>475</v>
      </c>
      <c r="B218" s="81" t="s">
        <v>402</v>
      </c>
      <c r="C218" s="27"/>
      <c r="D218" s="28"/>
      <c r="E218" s="29"/>
      <c r="F218" s="30"/>
      <c r="G218" s="241">
        <v>8</v>
      </c>
      <c r="H218" s="29"/>
      <c r="I218" s="31"/>
      <c r="J218" s="28">
        <v>6</v>
      </c>
      <c r="K218" s="27"/>
      <c r="L218" s="12">
        <f t="shared" si="54"/>
        <v>339</v>
      </c>
      <c r="M218" s="12">
        <v>113</v>
      </c>
      <c r="N218" s="12">
        <f t="shared" si="55"/>
        <v>226</v>
      </c>
      <c r="O218" s="12">
        <f t="shared" si="56"/>
        <v>112</v>
      </c>
      <c r="P218" s="43">
        <v>114</v>
      </c>
      <c r="Q218" s="113"/>
      <c r="R218" s="113"/>
      <c r="S218" s="113"/>
      <c r="T218" s="113">
        <v>44</v>
      </c>
      <c r="U218" s="113"/>
      <c r="V218" s="113">
        <v>30</v>
      </c>
      <c r="W218" s="113"/>
      <c r="X218" s="113">
        <v>40</v>
      </c>
      <c r="Y218" s="113"/>
      <c r="Z218" s="113">
        <v>60</v>
      </c>
      <c r="AA218" s="113"/>
      <c r="AB218" s="113">
        <v>52</v>
      </c>
      <c r="AC218" s="26"/>
      <c r="AD218" s="13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</row>
    <row r="219" spans="1:41" s="85" customFormat="1" ht="26.25" customHeight="1">
      <c r="A219" s="93" t="s">
        <v>476</v>
      </c>
      <c r="B219" s="81" t="s">
        <v>337</v>
      </c>
      <c r="C219" s="27"/>
      <c r="D219" s="28"/>
      <c r="E219" s="29"/>
      <c r="F219" s="30"/>
      <c r="G219" s="241" t="s">
        <v>418</v>
      </c>
      <c r="H219" s="29"/>
      <c r="I219" s="31"/>
      <c r="J219" s="28"/>
      <c r="K219" s="27"/>
      <c r="L219" s="12">
        <f t="shared" si="54"/>
        <v>167</v>
      </c>
      <c r="M219" s="12">
        <v>56</v>
      </c>
      <c r="N219" s="12">
        <f t="shared" si="55"/>
        <v>111</v>
      </c>
      <c r="O219" s="12">
        <f t="shared" si="56"/>
        <v>49</v>
      </c>
      <c r="P219" s="43">
        <v>62</v>
      </c>
      <c r="Q219" s="113"/>
      <c r="R219" s="113"/>
      <c r="S219" s="113"/>
      <c r="T219" s="113"/>
      <c r="U219" s="113"/>
      <c r="V219" s="113">
        <v>30</v>
      </c>
      <c r="W219" s="113"/>
      <c r="X219" s="113">
        <v>40</v>
      </c>
      <c r="Y219" s="113"/>
      <c r="Z219" s="113">
        <v>15</v>
      </c>
      <c r="AA219" s="113"/>
      <c r="AB219" s="113">
        <v>26</v>
      </c>
      <c r="AC219" s="26"/>
      <c r="AD219" s="13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</row>
    <row r="220" spans="1:41" s="85" customFormat="1" ht="25.5" customHeight="1">
      <c r="A220" s="93" t="s">
        <v>477</v>
      </c>
      <c r="B220" s="81" t="s">
        <v>401</v>
      </c>
      <c r="C220" s="27"/>
      <c r="D220" s="28"/>
      <c r="E220" s="29"/>
      <c r="F220" s="30"/>
      <c r="G220" s="241" t="s">
        <v>418</v>
      </c>
      <c r="H220" s="29"/>
      <c r="I220" s="31"/>
      <c r="J220" s="28">
        <v>6</v>
      </c>
      <c r="K220" s="27"/>
      <c r="L220" s="12">
        <f t="shared" si="54"/>
        <v>234</v>
      </c>
      <c r="M220" s="12">
        <v>78</v>
      </c>
      <c r="N220" s="12">
        <f t="shared" si="55"/>
        <v>156</v>
      </c>
      <c r="O220" s="12">
        <f t="shared" si="56"/>
        <v>78</v>
      </c>
      <c r="P220" s="43">
        <v>78</v>
      </c>
      <c r="Q220" s="113"/>
      <c r="R220" s="113"/>
      <c r="S220" s="113"/>
      <c r="T220" s="113"/>
      <c r="U220" s="113"/>
      <c r="V220" s="113">
        <v>30</v>
      </c>
      <c r="W220" s="113"/>
      <c r="X220" s="113">
        <v>40</v>
      </c>
      <c r="Y220" s="113"/>
      <c r="Z220" s="113">
        <v>60</v>
      </c>
      <c r="AA220" s="113"/>
      <c r="AB220" s="113">
        <v>26</v>
      </c>
      <c r="AC220" s="26"/>
      <c r="AD220" s="13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</row>
    <row r="221" spans="1:41" s="85" customFormat="1" ht="11.25" customHeight="1" hidden="1">
      <c r="A221" s="93" t="s">
        <v>189</v>
      </c>
      <c r="B221" s="81"/>
      <c r="C221" s="27"/>
      <c r="D221" s="28"/>
      <c r="E221" s="29"/>
      <c r="F221" s="30"/>
      <c r="G221" s="28"/>
      <c r="H221" s="29"/>
      <c r="I221" s="31"/>
      <c r="J221" s="28"/>
      <c r="K221" s="27"/>
      <c r="L221" s="12">
        <f t="shared" si="54"/>
        <v>0</v>
      </c>
      <c r="M221" s="12">
        <f aca="true" t="shared" si="57" ref="M221:M241">N221/2</f>
        <v>0</v>
      </c>
      <c r="N221" s="12">
        <f t="shared" si="55"/>
        <v>0</v>
      </c>
      <c r="O221" s="12">
        <f t="shared" si="56"/>
        <v>0</v>
      </c>
      <c r="P221" s="4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26"/>
      <c r="AD221" s="13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</row>
    <row r="222" spans="1:41" s="85" customFormat="1" ht="11.25" customHeight="1" hidden="1">
      <c r="A222" s="93" t="s">
        <v>190</v>
      </c>
      <c r="B222" s="81"/>
      <c r="C222" s="27"/>
      <c r="D222" s="28"/>
      <c r="E222" s="29"/>
      <c r="F222" s="30"/>
      <c r="G222" s="28"/>
      <c r="H222" s="29"/>
      <c r="I222" s="31"/>
      <c r="J222" s="28"/>
      <c r="K222" s="27"/>
      <c r="L222" s="12">
        <f t="shared" si="54"/>
        <v>0</v>
      </c>
      <c r="M222" s="12">
        <f t="shared" si="57"/>
        <v>0</v>
      </c>
      <c r="N222" s="12">
        <f t="shared" si="55"/>
        <v>0</v>
      </c>
      <c r="O222" s="12">
        <f t="shared" si="56"/>
        <v>0</v>
      </c>
      <c r="P222" s="4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26"/>
      <c r="AD222" s="13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</row>
    <row r="223" spans="1:41" s="85" customFormat="1" ht="11.25" customHeight="1" hidden="1">
      <c r="A223" s="93" t="s">
        <v>191</v>
      </c>
      <c r="B223" s="81"/>
      <c r="C223" s="27"/>
      <c r="D223" s="28"/>
      <c r="E223" s="29"/>
      <c r="F223" s="30"/>
      <c r="G223" s="28"/>
      <c r="H223" s="29"/>
      <c r="I223" s="31"/>
      <c r="J223" s="28"/>
      <c r="K223" s="27"/>
      <c r="L223" s="12">
        <f t="shared" si="54"/>
        <v>0</v>
      </c>
      <c r="M223" s="12">
        <f t="shared" si="57"/>
        <v>0</v>
      </c>
      <c r="N223" s="12">
        <f t="shared" si="55"/>
        <v>0</v>
      </c>
      <c r="O223" s="12">
        <f t="shared" si="56"/>
        <v>0</v>
      </c>
      <c r="P223" s="4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26"/>
      <c r="AD223" s="13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</row>
    <row r="224" spans="1:41" s="85" customFormat="1" ht="11.25" customHeight="1" hidden="1">
      <c r="A224" s="93" t="s">
        <v>192</v>
      </c>
      <c r="B224" s="81"/>
      <c r="C224" s="27"/>
      <c r="D224" s="28"/>
      <c r="E224" s="29"/>
      <c r="F224" s="30"/>
      <c r="G224" s="28"/>
      <c r="H224" s="29"/>
      <c r="I224" s="31"/>
      <c r="J224" s="28"/>
      <c r="K224" s="27"/>
      <c r="L224" s="12">
        <f t="shared" si="54"/>
        <v>0</v>
      </c>
      <c r="M224" s="12">
        <f t="shared" si="57"/>
        <v>0</v>
      </c>
      <c r="N224" s="12">
        <f t="shared" si="55"/>
        <v>0</v>
      </c>
      <c r="O224" s="12">
        <f t="shared" si="56"/>
        <v>0</v>
      </c>
      <c r="P224" s="4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26"/>
      <c r="AD224" s="13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</row>
    <row r="225" spans="1:41" s="85" customFormat="1" ht="11.25" customHeight="1" hidden="1">
      <c r="A225" s="93" t="s">
        <v>193</v>
      </c>
      <c r="B225" s="81"/>
      <c r="C225" s="27"/>
      <c r="D225" s="28"/>
      <c r="E225" s="29"/>
      <c r="F225" s="30"/>
      <c r="G225" s="28"/>
      <c r="H225" s="29"/>
      <c r="I225" s="31"/>
      <c r="J225" s="28"/>
      <c r="K225" s="27"/>
      <c r="L225" s="12">
        <f t="shared" si="54"/>
        <v>0</v>
      </c>
      <c r="M225" s="12">
        <f t="shared" si="57"/>
        <v>0</v>
      </c>
      <c r="N225" s="12">
        <f t="shared" si="55"/>
        <v>0</v>
      </c>
      <c r="O225" s="12">
        <f t="shared" si="56"/>
        <v>0</v>
      </c>
      <c r="P225" s="4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26"/>
      <c r="AD225" s="13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</row>
    <row r="226" spans="1:41" s="85" customFormat="1" ht="11.25" customHeight="1" hidden="1">
      <c r="A226" s="93" t="s">
        <v>194</v>
      </c>
      <c r="B226" s="81"/>
      <c r="C226" s="27"/>
      <c r="D226" s="28"/>
      <c r="E226" s="29"/>
      <c r="F226" s="30"/>
      <c r="G226" s="28"/>
      <c r="H226" s="29"/>
      <c r="I226" s="31"/>
      <c r="J226" s="28"/>
      <c r="K226" s="27"/>
      <c r="L226" s="12">
        <f t="shared" si="54"/>
        <v>0</v>
      </c>
      <c r="M226" s="12">
        <f t="shared" si="57"/>
        <v>0</v>
      </c>
      <c r="N226" s="12">
        <f t="shared" si="55"/>
        <v>0</v>
      </c>
      <c r="O226" s="12">
        <f t="shared" si="56"/>
        <v>0</v>
      </c>
      <c r="P226" s="4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26"/>
      <c r="AD226" s="13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</row>
    <row r="227" spans="1:41" s="85" customFormat="1" ht="11.25" customHeight="1" hidden="1">
      <c r="A227" s="93" t="s">
        <v>195</v>
      </c>
      <c r="B227" s="81"/>
      <c r="C227" s="27"/>
      <c r="D227" s="28"/>
      <c r="E227" s="29"/>
      <c r="F227" s="30"/>
      <c r="G227" s="28"/>
      <c r="H227" s="29"/>
      <c r="I227" s="31"/>
      <c r="J227" s="28"/>
      <c r="K227" s="27"/>
      <c r="L227" s="12">
        <f t="shared" si="54"/>
        <v>0</v>
      </c>
      <c r="M227" s="12">
        <f t="shared" si="57"/>
        <v>0</v>
      </c>
      <c r="N227" s="12">
        <f t="shared" si="55"/>
        <v>0</v>
      </c>
      <c r="O227" s="12">
        <f t="shared" si="56"/>
        <v>0</v>
      </c>
      <c r="P227" s="4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26"/>
      <c r="AD227" s="13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</row>
    <row r="228" spans="1:41" s="85" customFormat="1" ht="11.25" customHeight="1" hidden="1">
      <c r="A228" s="93" t="s">
        <v>196</v>
      </c>
      <c r="B228" s="81"/>
      <c r="C228" s="27"/>
      <c r="D228" s="28"/>
      <c r="E228" s="29"/>
      <c r="F228" s="30"/>
      <c r="G228" s="28"/>
      <c r="H228" s="29"/>
      <c r="I228" s="31"/>
      <c r="J228" s="28"/>
      <c r="K228" s="27"/>
      <c r="L228" s="12">
        <f t="shared" si="54"/>
        <v>0</v>
      </c>
      <c r="M228" s="12">
        <f t="shared" si="57"/>
        <v>0</v>
      </c>
      <c r="N228" s="12">
        <f t="shared" si="55"/>
        <v>0</v>
      </c>
      <c r="O228" s="12">
        <f t="shared" si="56"/>
        <v>0</v>
      </c>
      <c r="P228" s="4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26"/>
      <c r="AD228" s="13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</row>
    <row r="229" spans="1:41" s="85" customFormat="1" ht="11.25" customHeight="1" hidden="1">
      <c r="A229" s="93" t="s">
        <v>197</v>
      </c>
      <c r="B229" s="81"/>
      <c r="C229" s="27"/>
      <c r="D229" s="28"/>
      <c r="E229" s="29"/>
      <c r="F229" s="30"/>
      <c r="G229" s="28"/>
      <c r="H229" s="29"/>
      <c r="I229" s="31"/>
      <c r="J229" s="28"/>
      <c r="K229" s="27"/>
      <c r="L229" s="12">
        <f t="shared" si="54"/>
        <v>0</v>
      </c>
      <c r="M229" s="12">
        <f t="shared" si="57"/>
        <v>0</v>
      </c>
      <c r="N229" s="12">
        <f t="shared" si="55"/>
        <v>0</v>
      </c>
      <c r="O229" s="12">
        <f t="shared" si="56"/>
        <v>0</v>
      </c>
      <c r="P229" s="4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26"/>
      <c r="AD229" s="13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</row>
    <row r="230" spans="1:41" s="85" customFormat="1" ht="11.25" customHeight="1" hidden="1">
      <c r="A230" s="93" t="s">
        <v>198</v>
      </c>
      <c r="B230" s="81"/>
      <c r="C230" s="27"/>
      <c r="D230" s="28"/>
      <c r="E230" s="29"/>
      <c r="F230" s="30"/>
      <c r="G230" s="28"/>
      <c r="H230" s="29"/>
      <c r="I230" s="31"/>
      <c r="J230" s="28"/>
      <c r="K230" s="27"/>
      <c r="L230" s="12">
        <f t="shared" si="54"/>
        <v>0</v>
      </c>
      <c r="M230" s="12">
        <f t="shared" si="57"/>
        <v>0</v>
      </c>
      <c r="N230" s="12">
        <f t="shared" si="55"/>
        <v>0</v>
      </c>
      <c r="O230" s="12">
        <f t="shared" si="56"/>
        <v>0</v>
      </c>
      <c r="P230" s="4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26"/>
      <c r="AD230" s="13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</row>
    <row r="231" spans="1:41" s="85" customFormat="1" ht="11.25" customHeight="1" hidden="1">
      <c r="A231" s="93" t="s">
        <v>199</v>
      </c>
      <c r="B231" s="81"/>
      <c r="C231" s="27"/>
      <c r="D231" s="28"/>
      <c r="E231" s="29"/>
      <c r="F231" s="30"/>
      <c r="G231" s="28"/>
      <c r="H231" s="29"/>
      <c r="I231" s="31"/>
      <c r="J231" s="28"/>
      <c r="K231" s="27"/>
      <c r="L231" s="12">
        <f t="shared" si="54"/>
        <v>0</v>
      </c>
      <c r="M231" s="12">
        <f t="shared" si="57"/>
        <v>0</v>
      </c>
      <c r="N231" s="12">
        <f t="shared" si="55"/>
        <v>0</v>
      </c>
      <c r="O231" s="12">
        <f t="shared" si="56"/>
        <v>0</v>
      </c>
      <c r="P231" s="4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26"/>
      <c r="AD231" s="13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</row>
    <row r="232" spans="1:41" s="85" customFormat="1" ht="11.25" customHeight="1" hidden="1">
      <c r="A232" s="93" t="s">
        <v>200</v>
      </c>
      <c r="B232" s="81"/>
      <c r="C232" s="27"/>
      <c r="D232" s="28"/>
      <c r="E232" s="29"/>
      <c r="F232" s="30"/>
      <c r="G232" s="28"/>
      <c r="H232" s="29"/>
      <c r="I232" s="31"/>
      <c r="J232" s="28"/>
      <c r="K232" s="27"/>
      <c r="L232" s="12">
        <f t="shared" si="54"/>
        <v>0</v>
      </c>
      <c r="M232" s="12">
        <f t="shared" si="57"/>
        <v>0</v>
      </c>
      <c r="N232" s="12">
        <f t="shared" si="55"/>
        <v>0</v>
      </c>
      <c r="O232" s="12">
        <f t="shared" si="56"/>
        <v>0</v>
      </c>
      <c r="P232" s="4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26"/>
      <c r="AD232" s="13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</row>
    <row r="233" spans="1:41" s="85" customFormat="1" ht="11.25" customHeight="1" hidden="1">
      <c r="A233" s="93" t="s">
        <v>201</v>
      </c>
      <c r="B233" s="81"/>
      <c r="C233" s="27"/>
      <c r="D233" s="28"/>
      <c r="E233" s="29"/>
      <c r="F233" s="30"/>
      <c r="G233" s="28"/>
      <c r="H233" s="29"/>
      <c r="I233" s="31"/>
      <c r="J233" s="28"/>
      <c r="K233" s="27"/>
      <c r="L233" s="12">
        <f t="shared" si="54"/>
        <v>0</v>
      </c>
      <c r="M233" s="12">
        <f t="shared" si="57"/>
        <v>0</v>
      </c>
      <c r="N233" s="12">
        <f t="shared" si="55"/>
        <v>0</v>
      </c>
      <c r="O233" s="12">
        <f t="shared" si="56"/>
        <v>0</v>
      </c>
      <c r="P233" s="4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26"/>
      <c r="AD233" s="13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</row>
    <row r="234" spans="1:41" s="85" customFormat="1" ht="11.25" customHeight="1" hidden="1">
      <c r="A234" s="93" t="s">
        <v>202</v>
      </c>
      <c r="B234" s="81"/>
      <c r="C234" s="27"/>
      <c r="D234" s="28"/>
      <c r="E234" s="29"/>
      <c r="F234" s="30"/>
      <c r="G234" s="28"/>
      <c r="H234" s="29"/>
      <c r="I234" s="31"/>
      <c r="J234" s="28"/>
      <c r="K234" s="27"/>
      <c r="L234" s="12">
        <f t="shared" si="54"/>
        <v>0</v>
      </c>
      <c r="M234" s="12">
        <f t="shared" si="57"/>
        <v>0</v>
      </c>
      <c r="N234" s="12">
        <f t="shared" si="55"/>
        <v>0</v>
      </c>
      <c r="O234" s="12">
        <f t="shared" si="56"/>
        <v>0</v>
      </c>
      <c r="P234" s="4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26"/>
      <c r="AD234" s="13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</row>
    <row r="235" spans="1:41" s="85" customFormat="1" ht="11.25" customHeight="1" hidden="1">
      <c r="A235" s="93" t="s">
        <v>203</v>
      </c>
      <c r="B235" s="81"/>
      <c r="C235" s="27"/>
      <c r="D235" s="28"/>
      <c r="E235" s="29"/>
      <c r="F235" s="30"/>
      <c r="G235" s="28"/>
      <c r="H235" s="29"/>
      <c r="I235" s="31"/>
      <c r="J235" s="28"/>
      <c r="K235" s="27"/>
      <c r="L235" s="12">
        <f t="shared" si="54"/>
        <v>0</v>
      </c>
      <c r="M235" s="12">
        <f t="shared" si="57"/>
        <v>0</v>
      </c>
      <c r="N235" s="12">
        <f t="shared" si="55"/>
        <v>0</v>
      </c>
      <c r="O235" s="12">
        <f t="shared" si="56"/>
        <v>0</v>
      </c>
      <c r="P235" s="4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26"/>
      <c r="AD235" s="13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</row>
    <row r="236" spans="1:41" s="85" customFormat="1" ht="11.25" customHeight="1" hidden="1">
      <c r="A236" s="93" t="s">
        <v>204</v>
      </c>
      <c r="B236" s="81"/>
      <c r="C236" s="27"/>
      <c r="D236" s="28"/>
      <c r="E236" s="29"/>
      <c r="F236" s="30"/>
      <c r="G236" s="28"/>
      <c r="H236" s="29"/>
      <c r="I236" s="31"/>
      <c r="J236" s="28"/>
      <c r="K236" s="27"/>
      <c r="L236" s="12">
        <f t="shared" si="54"/>
        <v>0</v>
      </c>
      <c r="M236" s="12">
        <f t="shared" si="57"/>
        <v>0</v>
      </c>
      <c r="N236" s="12">
        <f t="shared" si="55"/>
        <v>0</v>
      </c>
      <c r="O236" s="12">
        <f t="shared" si="56"/>
        <v>0</v>
      </c>
      <c r="P236" s="4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26"/>
      <c r="AD236" s="13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</row>
    <row r="237" spans="1:41" s="85" customFormat="1" ht="11.25" customHeight="1" hidden="1">
      <c r="A237" s="93" t="s">
        <v>205</v>
      </c>
      <c r="B237" s="81"/>
      <c r="C237" s="27"/>
      <c r="D237" s="28"/>
      <c r="E237" s="29"/>
      <c r="F237" s="30"/>
      <c r="G237" s="28"/>
      <c r="H237" s="29"/>
      <c r="I237" s="31"/>
      <c r="J237" s="28"/>
      <c r="K237" s="27"/>
      <c r="L237" s="12">
        <f t="shared" si="54"/>
        <v>0</v>
      </c>
      <c r="M237" s="12">
        <f t="shared" si="57"/>
        <v>0</v>
      </c>
      <c r="N237" s="12">
        <f t="shared" si="55"/>
        <v>0</v>
      </c>
      <c r="O237" s="12">
        <f t="shared" si="56"/>
        <v>0</v>
      </c>
      <c r="P237" s="4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26"/>
      <c r="AD237" s="13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</row>
    <row r="238" spans="1:41" s="85" customFormat="1" ht="11.25" customHeight="1" hidden="1">
      <c r="A238" s="93" t="s">
        <v>206</v>
      </c>
      <c r="B238" s="81"/>
      <c r="C238" s="27"/>
      <c r="D238" s="28"/>
      <c r="E238" s="29"/>
      <c r="F238" s="30"/>
      <c r="G238" s="28"/>
      <c r="H238" s="29"/>
      <c r="I238" s="31"/>
      <c r="J238" s="28"/>
      <c r="K238" s="27"/>
      <c r="L238" s="12">
        <f t="shared" si="54"/>
        <v>0</v>
      </c>
      <c r="M238" s="12">
        <f t="shared" si="57"/>
        <v>0</v>
      </c>
      <c r="N238" s="12">
        <f t="shared" si="55"/>
        <v>0</v>
      </c>
      <c r="O238" s="12">
        <f t="shared" si="56"/>
        <v>0</v>
      </c>
      <c r="P238" s="4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26"/>
      <c r="AD238" s="13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</row>
    <row r="239" spans="1:41" s="85" customFormat="1" ht="11.25" customHeight="1" hidden="1">
      <c r="A239" s="93" t="s">
        <v>207</v>
      </c>
      <c r="B239" s="81"/>
      <c r="C239" s="27"/>
      <c r="D239" s="28"/>
      <c r="E239" s="29"/>
      <c r="F239" s="30"/>
      <c r="G239" s="28"/>
      <c r="H239" s="29"/>
      <c r="I239" s="31"/>
      <c r="J239" s="28"/>
      <c r="K239" s="27"/>
      <c r="L239" s="12">
        <f t="shared" si="54"/>
        <v>0</v>
      </c>
      <c r="M239" s="12">
        <f t="shared" si="57"/>
        <v>0</v>
      </c>
      <c r="N239" s="12">
        <f t="shared" si="55"/>
        <v>0</v>
      </c>
      <c r="O239" s="12">
        <f t="shared" si="56"/>
        <v>0</v>
      </c>
      <c r="P239" s="4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26"/>
      <c r="AD239" s="13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</row>
    <row r="240" spans="1:41" s="85" customFormat="1" ht="11.25" customHeight="1" hidden="1">
      <c r="A240" s="93" t="s">
        <v>208</v>
      </c>
      <c r="B240" s="81"/>
      <c r="C240" s="27"/>
      <c r="D240" s="28"/>
      <c r="E240" s="29"/>
      <c r="F240" s="30"/>
      <c r="G240" s="28"/>
      <c r="H240" s="29"/>
      <c r="I240" s="31"/>
      <c r="J240" s="28"/>
      <c r="K240" s="27"/>
      <c r="L240" s="12">
        <f t="shared" si="54"/>
        <v>0</v>
      </c>
      <c r="M240" s="12">
        <f t="shared" si="57"/>
        <v>0</v>
      </c>
      <c r="N240" s="12">
        <f t="shared" si="55"/>
        <v>0</v>
      </c>
      <c r="O240" s="12">
        <f t="shared" si="56"/>
        <v>0</v>
      </c>
      <c r="P240" s="4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26"/>
      <c r="AD240" s="13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</row>
    <row r="241" spans="1:41" s="85" customFormat="1" ht="11.25" customHeight="1" hidden="1">
      <c r="A241" s="93" t="s">
        <v>209</v>
      </c>
      <c r="B241" s="81"/>
      <c r="C241" s="27"/>
      <c r="D241" s="28"/>
      <c r="E241" s="29"/>
      <c r="F241" s="30"/>
      <c r="G241" s="28"/>
      <c r="H241" s="29"/>
      <c r="I241" s="31"/>
      <c r="J241" s="28"/>
      <c r="K241" s="27"/>
      <c r="L241" s="12">
        <f t="shared" si="54"/>
        <v>0</v>
      </c>
      <c r="M241" s="12">
        <f t="shared" si="57"/>
        <v>0</v>
      </c>
      <c r="N241" s="12">
        <f t="shared" si="55"/>
        <v>0</v>
      </c>
      <c r="O241" s="12">
        <f t="shared" si="56"/>
        <v>0</v>
      </c>
      <c r="P241" s="4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26"/>
      <c r="AD241" s="13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</row>
    <row r="242" spans="1:41" s="85" customFormat="1" ht="13.5" customHeight="1">
      <c r="A242" s="94" t="s">
        <v>50</v>
      </c>
      <c r="B242" s="97" t="s">
        <v>406</v>
      </c>
      <c r="C242" s="116"/>
      <c r="D242" s="116" t="s">
        <v>414</v>
      </c>
      <c r="E242" s="117"/>
      <c r="F242" s="30"/>
      <c r="G242" s="28"/>
      <c r="H242" s="29"/>
      <c r="I242" s="30"/>
      <c r="J242" s="28"/>
      <c r="K242" s="28"/>
      <c r="L242" s="12">
        <f t="shared" si="54"/>
        <v>74</v>
      </c>
      <c r="M242" s="12"/>
      <c r="N242" s="12">
        <f>SUM(Q242:AA242)</f>
        <v>74</v>
      </c>
      <c r="O242" s="12"/>
      <c r="P242" s="12">
        <f>SUM(S242:AC242)</f>
        <v>74</v>
      </c>
      <c r="Q242" s="113"/>
      <c r="R242" s="113"/>
      <c r="S242" s="113"/>
      <c r="T242" s="113">
        <v>44</v>
      </c>
      <c r="U242" s="113"/>
      <c r="V242" s="113">
        <v>30</v>
      </c>
      <c r="W242" s="113"/>
      <c r="X242" s="113"/>
      <c r="Y242" s="113"/>
      <c r="Z242" s="113"/>
      <c r="AA242" s="26"/>
      <c r="AB242" s="37"/>
      <c r="AC242" s="37"/>
      <c r="AD242" s="13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</row>
    <row r="243" spans="1:41" s="85" customFormat="1" ht="14.25" customHeight="1">
      <c r="A243" s="94" t="s">
        <v>210</v>
      </c>
      <c r="B243" s="97" t="s">
        <v>407</v>
      </c>
      <c r="C243" s="116"/>
      <c r="D243" s="116"/>
      <c r="E243" s="117"/>
      <c r="F243" s="118" t="s">
        <v>417</v>
      </c>
      <c r="G243" s="116" t="s">
        <v>418</v>
      </c>
      <c r="H243" s="117"/>
      <c r="I243" s="118"/>
      <c r="J243" s="116"/>
      <c r="K243" s="116"/>
      <c r="L243" s="12">
        <f t="shared" si="54"/>
        <v>145</v>
      </c>
      <c r="M243" s="12"/>
      <c r="N243" s="12">
        <f>SUM(Q243:AB243)</f>
        <v>145</v>
      </c>
      <c r="O243" s="12"/>
      <c r="P243" s="12">
        <f>SUM(S243:AD243)</f>
        <v>145</v>
      </c>
      <c r="Q243" s="113"/>
      <c r="R243" s="113"/>
      <c r="S243" s="113"/>
      <c r="T243" s="113"/>
      <c r="U243" s="113"/>
      <c r="V243" s="113" t="s">
        <v>326</v>
      </c>
      <c r="W243" s="113"/>
      <c r="X243" s="132">
        <v>40</v>
      </c>
      <c r="Y243" s="113"/>
      <c r="Z243" s="132">
        <v>30</v>
      </c>
      <c r="AA243" s="132">
        <v>36</v>
      </c>
      <c r="AB243" s="182">
        <v>39</v>
      </c>
      <c r="AC243" s="182"/>
      <c r="AD243" s="13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</row>
    <row r="244" spans="1:41" s="85" customFormat="1" ht="13.5" customHeight="1">
      <c r="A244" s="94"/>
      <c r="B244" s="97" t="s">
        <v>436</v>
      </c>
      <c r="C244" s="116"/>
      <c r="D244" s="116"/>
      <c r="E244" s="117"/>
      <c r="F244" s="118"/>
      <c r="G244" s="116"/>
      <c r="H244" s="117"/>
      <c r="I244" s="118"/>
      <c r="J244" s="116">
        <v>8</v>
      </c>
      <c r="K244" s="116"/>
      <c r="L244" s="12"/>
      <c r="M244" s="12"/>
      <c r="N244" s="12"/>
      <c r="O244" s="12"/>
      <c r="P244" s="12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37"/>
      <c r="AC244" s="37"/>
      <c r="AD244" s="13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</row>
    <row r="245" spans="1:41" s="85" customFormat="1" ht="59.25" customHeight="1">
      <c r="A245" s="187" t="s">
        <v>40</v>
      </c>
      <c r="B245" s="99" t="s">
        <v>444</v>
      </c>
      <c r="C245" s="308">
        <f>COUNTIF(C246:E272,1)+COUNTIF(C246:E272,2)+COUNTIF(C246:E272,3)+COUNTIF(C246:E272,4)+COUNTIF(C246:E272,5)+COUNTIF(C246:E272,6)+COUNTIF(C246:E272,7)+COUNTIF(C246:E272,8)</f>
        <v>0</v>
      </c>
      <c r="D245" s="308"/>
      <c r="E245" s="309"/>
      <c r="F245" s="307">
        <f>COUNTIF(F246:H272,1)+COUNTIF(F246:H272,2)+COUNTIF(F246:H272,3)+COUNTIF(F246:H272,4)+COUNTIF(F246:H272,5)+COUNTIF(F246:H272,6)+COUNTIF(F246:H272,7)+COUNTIF(F246:H272,8)</f>
        <v>1</v>
      </c>
      <c r="G245" s="308"/>
      <c r="H245" s="309"/>
      <c r="I245" s="307">
        <f>COUNTIF(I246:K272,1)+COUNTIF(I246:K272,2)+COUNTIF(I246:K272,3)+COUNTIF(I246:K272,4)+COUNTIF(I246:K272,5)+COUNTIF(I246:K272,6)+COUNTIF(I246:K272,7)+COUNTIF(I246:K272,8)</f>
        <v>0</v>
      </c>
      <c r="J245" s="308"/>
      <c r="K245" s="308"/>
      <c r="L245" s="19">
        <f>SUM(L246:L270)</f>
        <v>153</v>
      </c>
      <c r="M245" s="19">
        <f>SUM(M246:M270)</f>
        <v>51</v>
      </c>
      <c r="N245" s="19">
        <f>SUM(N246:N270)</f>
        <v>102</v>
      </c>
      <c r="O245" s="19">
        <f>SUM(O246:O270)</f>
        <v>51</v>
      </c>
      <c r="P245" s="19">
        <f>SUM(P246:P270)</f>
        <v>51</v>
      </c>
      <c r="Q245" s="112">
        <f>SUM(Q246:Q272)</f>
        <v>0</v>
      </c>
      <c r="R245" s="112">
        <f>SUM(R246:R272)</f>
        <v>0</v>
      </c>
      <c r="S245" s="112">
        <f>SUM(S246:S270)</f>
        <v>0</v>
      </c>
      <c r="T245" s="112">
        <f>SUM(T246:T270)</f>
        <v>0</v>
      </c>
      <c r="U245" s="112">
        <f>SUM(U246:U272)</f>
        <v>0</v>
      </c>
      <c r="V245" s="112">
        <f>SUM(V246:V270)</f>
        <v>0</v>
      </c>
      <c r="W245" s="112">
        <f>SUM(W246:W272)</f>
        <v>0</v>
      </c>
      <c r="X245" s="112">
        <f>SUM(X246:X270)</f>
        <v>40</v>
      </c>
      <c r="Y245" s="112">
        <f>SUM(Y246:Y272)</f>
        <v>0</v>
      </c>
      <c r="Z245" s="112">
        <f>SUM(Z246:Z270)</f>
        <v>62</v>
      </c>
      <c r="AA245" s="112">
        <f>SUM(AA246:AA272)</f>
        <v>0</v>
      </c>
      <c r="AB245" s="112">
        <f>SUM(AB246:AB270)</f>
        <v>0</v>
      </c>
      <c r="AC245" s="112"/>
      <c r="AD245" s="25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</row>
    <row r="246" spans="1:41" s="85" customFormat="1" ht="71.25" customHeight="1">
      <c r="A246" s="93" t="s">
        <v>478</v>
      </c>
      <c r="B246" s="81" t="s">
        <v>446</v>
      </c>
      <c r="C246" s="1"/>
      <c r="D246" s="3"/>
      <c r="E246" s="38"/>
      <c r="F246" s="39"/>
      <c r="G246" s="3">
        <v>7</v>
      </c>
      <c r="H246" s="38"/>
      <c r="I246" s="40"/>
      <c r="J246" s="3"/>
      <c r="K246" s="1"/>
      <c r="L246" s="12">
        <f aca="true" t="shared" si="58" ref="L246:L272">M246+N246</f>
        <v>153</v>
      </c>
      <c r="M246" s="12">
        <v>51</v>
      </c>
      <c r="N246" s="12">
        <f aca="true" t="shared" si="59" ref="N246:N272">SUM(Q246:AB246)</f>
        <v>102</v>
      </c>
      <c r="O246" s="12">
        <f aca="true" t="shared" si="60" ref="O246:O270">N246-P246</f>
        <v>51</v>
      </c>
      <c r="P246" s="43">
        <v>51</v>
      </c>
      <c r="Q246" s="113"/>
      <c r="R246" s="113"/>
      <c r="S246" s="113"/>
      <c r="T246" s="113"/>
      <c r="U246" s="113"/>
      <c r="V246" s="113"/>
      <c r="W246" s="113"/>
      <c r="X246" s="113">
        <v>40</v>
      </c>
      <c r="Y246" s="113"/>
      <c r="Z246" s="113">
        <v>62</v>
      </c>
      <c r="AA246" s="113" t="s">
        <v>326</v>
      </c>
      <c r="AB246" s="113"/>
      <c r="AC246" s="37"/>
      <c r="AD246" s="13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</row>
    <row r="247" spans="1:41" s="85" customFormat="1" ht="11.25" customHeight="1" hidden="1">
      <c r="A247" s="93" t="s">
        <v>211</v>
      </c>
      <c r="B247" s="81"/>
      <c r="C247" s="27"/>
      <c r="D247" s="28"/>
      <c r="E247" s="29"/>
      <c r="F247" s="30"/>
      <c r="G247" s="28"/>
      <c r="H247" s="29"/>
      <c r="I247" s="31"/>
      <c r="J247" s="28"/>
      <c r="K247" s="27"/>
      <c r="L247" s="12">
        <f t="shared" si="58"/>
        <v>0</v>
      </c>
      <c r="M247" s="12">
        <f aca="true" t="shared" si="61" ref="M247:M270">N247/2</f>
        <v>0</v>
      </c>
      <c r="N247" s="12">
        <f t="shared" si="59"/>
        <v>0</v>
      </c>
      <c r="O247" s="12">
        <f t="shared" si="60"/>
        <v>0</v>
      </c>
      <c r="P247" s="4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26"/>
      <c r="AD247" s="13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</row>
    <row r="248" spans="1:41" s="85" customFormat="1" ht="11.25" customHeight="1" hidden="1">
      <c r="A248" s="93" t="s">
        <v>212</v>
      </c>
      <c r="B248" s="81"/>
      <c r="C248" s="27"/>
      <c r="D248" s="28"/>
      <c r="E248" s="29"/>
      <c r="F248" s="30"/>
      <c r="G248" s="28"/>
      <c r="H248" s="29"/>
      <c r="I248" s="31"/>
      <c r="J248" s="28"/>
      <c r="K248" s="27"/>
      <c r="L248" s="12">
        <f t="shared" si="58"/>
        <v>0</v>
      </c>
      <c r="M248" s="12">
        <f t="shared" si="61"/>
        <v>0</v>
      </c>
      <c r="N248" s="12">
        <f t="shared" si="59"/>
        <v>0</v>
      </c>
      <c r="O248" s="12">
        <f t="shared" si="60"/>
        <v>0</v>
      </c>
      <c r="P248" s="4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26"/>
      <c r="AD248" s="13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</row>
    <row r="249" spans="1:41" s="85" customFormat="1" ht="11.25" customHeight="1" hidden="1">
      <c r="A249" s="93" t="s">
        <v>213</v>
      </c>
      <c r="B249" s="81"/>
      <c r="C249" s="27"/>
      <c r="D249" s="28"/>
      <c r="E249" s="29"/>
      <c r="F249" s="30"/>
      <c r="G249" s="28"/>
      <c r="H249" s="29"/>
      <c r="I249" s="31"/>
      <c r="J249" s="28"/>
      <c r="K249" s="27"/>
      <c r="L249" s="12">
        <f t="shared" si="58"/>
        <v>0</v>
      </c>
      <c r="M249" s="12">
        <f t="shared" si="61"/>
        <v>0</v>
      </c>
      <c r="N249" s="12">
        <f t="shared" si="59"/>
        <v>0</v>
      </c>
      <c r="O249" s="12">
        <f t="shared" si="60"/>
        <v>0</v>
      </c>
      <c r="P249" s="4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26"/>
      <c r="AD249" s="13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</row>
    <row r="250" spans="1:41" s="85" customFormat="1" ht="11.25" customHeight="1" hidden="1">
      <c r="A250" s="93" t="s">
        <v>214</v>
      </c>
      <c r="B250" s="81"/>
      <c r="C250" s="27"/>
      <c r="D250" s="28"/>
      <c r="E250" s="29"/>
      <c r="F250" s="30"/>
      <c r="G250" s="28"/>
      <c r="H250" s="29"/>
      <c r="I250" s="31"/>
      <c r="J250" s="28"/>
      <c r="K250" s="27"/>
      <c r="L250" s="12">
        <f t="shared" si="58"/>
        <v>0</v>
      </c>
      <c r="M250" s="12">
        <f t="shared" si="61"/>
        <v>0</v>
      </c>
      <c r="N250" s="12">
        <f t="shared" si="59"/>
        <v>0</v>
      </c>
      <c r="O250" s="12">
        <f t="shared" si="60"/>
        <v>0</v>
      </c>
      <c r="P250" s="4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26"/>
      <c r="AD250" s="13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</row>
    <row r="251" spans="1:41" s="85" customFormat="1" ht="11.25" customHeight="1" hidden="1">
      <c r="A251" s="93" t="s">
        <v>215</v>
      </c>
      <c r="B251" s="81"/>
      <c r="C251" s="27"/>
      <c r="D251" s="28"/>
      <c r="E251" s="29"/>
      <c r="F251" s="30"/>
      <c r="G251" s="28"/>
      <c r="H251" s="29"/>
      <c r="I251" s="31"/>
      <c r="J251" s="28"/>
      <c r="K251" s="27"/>
      <c r="L251" s="12">
        <f t="shared" si="58"/>
        <v>0</v>
      </c>
      <c r="M251" s="12">
        <f t="shared" si="61"/>
        <v>0</v>
      </c>
      <c r="N251" s="12">
        <f t="shared" si="59"/>
        <v>0</v>
      </c>
      <c r="O251" s="12">
        <f t="shared" si="60"/>
        <v>0</v>
      </c>
      <c r="P251" s="4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26"/>
      <c r="AD251" s="13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</row>
    <row r="252" spans="1:41" s="85" customFormat="1" ht="11.25" customHeight="1" hidden="1">
      <c r="A252" s="93" t="s">
        <v>216</v>
      </c>
      <c r="B252" s="81"/>
      <c r="C252" s="27"/>
      <c r="D252" s="28"/>
      <c r="E252" s="29"/>
      <c r="F252" s="30"/>
      <c r="G252" s="28"/>
      <c r="H252" s="29"/>
      <c r="I252" s="31"/>
      <c r="J252" s="28"/>
      <c r="K252" s="27"/>
      <c r="L252" s="12">
        <f t="shared" si="58"/>
        <v>0</v>
      </c>
      <c r="M252" s="12">
        <f t="shared" si="61"/>
        <v>0</v>
      </c>
      <c r="N252" s="12">
        <f t="shared" si="59"/>
        <v>0</v>
      </c>
      <c r="O252" s="12">
        <f t="shared" si="60"/>
        <v>0</v>
      </c>
      <c r="P252" s="4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26"/>
      <c r="AD252" s="13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</row>
    <row r="253" spans="1:41" s="85" customFormat="1" ht="11.25" customHeight="1" hidden="1">
      <c r="A253" s="93" t="s">
        <v>217</v>
      </c>
      <c r="B253" s="81"/>
      <c r="C253" s="27"/>
      <c r="D253" s="28"/>
      <c r="E253" s="29"/>
      <c r="F253" s="30"/>
      <c r="G253" s="28"/>
      <c r="H253" s="29"/>
      <c r="I253" s="31"/>
      <c r="J253" s="28"/>
      <c r="K253" s="27"/>
      <c r="L253" s="12">
        <f t="shared" si="58"/>
        <v>0</v>
      </c>
      <c r="M253" s="12">
        <f t="shared" si="61"/>
        <v>0</v>
      </c>
      <c r="N253" s="12">
        <f t="shared" si="59"/>
        <v>0</v>
      </c>
      <c r="O253" s="12">
        <f t="shared" si="60"/>
        <v>0</v>
      </c>
      <c r="P253" s="4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26"/>
      <c r="AD253" s="13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</row>
    <row r="254" spans="1:41" s="85" customFormat="1" ht="11.25" customHeight="1" hidden="1">
      <c r="A254" s="93" t="s">
        <v>218</v>
      </c>
      <c r="B254" s="81"/>
      <c r="C254" s="27"/>
      <c r="D254" s="28"/>
      <c r="E254" s="29"/>
      <c r="F254" s="30"/>
      <c r="G254" s="28"/>
      <c r="H254" s="29"/>
      <c r="I254" s="31"/>
      <c r="J254" s="28"/>
      <c r="K254" s="27"/>
      <c r="L254" s="12">
        <f t="shared" si="58"/>
        <v>0</v>
      </c>
      <c r="M254" s="12">
        <f t="shared" si="61"/>
        <v>0</v>
      </c>
      <c r="N254" s="12">
        <f t="shared" si="59"/>
        <v>0</v>
      </c>
      <c r="O254" s="12">
        <f t="shared" si="60"/>
        <v>0</v>
      </c>
      <c r="P254" s="4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26"/>
      <c r="AD254" s="13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</row>
    <row r="255" spans="1:41" s="85" customFormat="1" ht="11.25" customHeight="1" hidden="1">
      <c r="A255" s="93" t="s">
        <v>219</v>
      </c>
      <c r="B255" s="81"/>
      <c r="C255" s="27"/>
      <c r="D255" s="28"/>
      <c r="E255" s="29"/>
      <c r="F255" s="30"/>
      <c r="G255" s="28"/>
      <c r="H255" s="29"/>
      <c r="I255" s="31"/>
      <c r="J255" s="28"/>
      <c r="K255" s="27"/>
      <c r="L255" s="12">
        <f t="shared" si="58"/>
        <v>0</v>
      </c>
      <c r="M255" s="12">
        <f t="shared" si="61"/>
        <v>0</v>
      </c>
      <c r="N255" s="12">
        <f t="shared" si="59"/>
        <v>0</v>
      </c>
      <c r="O255" s="12">
        <f t="shared" si="60"/>
        <v>0</v>
      </c>
      <c r="P255" s="4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26"/>
      <c r="AD255" s="13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</row>
    <row r="256" spans="1:41" s="85" customFormat="1" ht="11.25" customHeight="1" hidden="1">
      <c r="A256" s="93" t="s">
        <v>220</v>
      </c>
      <c r="B256" s="81"/>
      <c r="C256" s="27"/>
      <c r="D256" s="28"/>
      <c r="E256" s="29"/>
      <c r="F256" s="30"/>
      <c r="G256" s="28"/>
      <c r="H256" s="29"/>
      <c r="I256" s="31"/>
      <c r="J256" s="28"/>
      <c r="K256" s="27"/>
      <c r="L256" s="12">
        <f t="shared" si="58"/>
        <v>0</v>
      </c>
      <c r="M256" s="12">
        <f t="shared" si="61"/>
        <v>0</v>
      </c>
      <c r="N256" s="12">
        <f t="shared" si="59"/>
        <v>0</v>
      </c>
      <c r="O256" s="12">
        <f t="shared" si="60"/>
        <v>0</v>
      </c>
      <c r="P256" s="4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26"/>
      <c r="AD256" s="13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</row>
    <row r="257" spans="1:41" s="85" customFormat="1" ht="11.25" customHeight="1" hidden="1">
      <c r="A257" s="93" t="s">
        <v>221</v>
      </c>
      <c r="B257" s="81"/>
      <c r="C257" s="27"/>
      <c r="D257" s="28"/>
      <c r="E257" s="29"/>
      <c r="F257" s="30"/>
      <c r="G257" s="28"/>
      <c r="H257" s="29"/>
      <c r="I257" s="31"/>
      <c r="J257" s="28"/>
      <c r="K257" s="27"/>
      <c r="L257" s="12">
        <f t="shared" si="58"/>
        <v>0</v>
      </c>
      <c r="M257" s="12">
        <f t="shared" si="61"/>
        <v>0</v>
      </c>
      <c r="N257" s="12">
        <f t="shared" si="59"/>
        <v>0</v>
      </c>
      <c r="O257" s="12">
        <f t="shared" si="60"/>
        <v>0</v>
      </c>
      <c r="P257" s="4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26"/>
      <c r="AD257" s="13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</row>
    <row r="258" spans="1:41" s="85" customFormat="1" ht="11.25" customHeight="1" hidden="1">
      <c r="A258" s="93" t="s">
        <v>222</v>
      </c>
      <c r="B258" s="81"/>
      <c r="C258" s="27"/>
      <c r="D258" s="28"/>
      <c r="E258" s="29"/>
      <c r="F258" s="30"/>
      <c r="G258" s="28"/>
      <c r="H258" s="29"/>
      <c r="I258" s="31"/>
      <c r="J258" s="28"/>
      <c r="K258" s="27"/>
      <c r="L258" s="12">
        <f t="shared" si="58"/>
        <v>0</v>
      </c>
      <c r="M258" s="12">
        <f t="shared" si="61"/>
        <v>0</v>
      </c>
      <c r="N258" s="12">
        <f t="shared" si="59"/>
        <v>0</v>
      </c>
      <c r="O258" s="12">
        <f t="shared" si="60"/>
        <v>0</v>
      </c>
      <c r="P258" s="4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26"/>
      <c r="AD258" s="13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</row>
    <row r="259" spans="1:41" s="85" customFormat="1" ht="11.25" customHeight="1" hidden="1">
      <c r="A259" s="93" t="s">
        <v>223</v>
      </c>
      <c r="B259" s="81"/>
      <c r="C259" s="27"/>
      <c r="D259" s="28"/>
      <c r="E259" s="29"/>
      <c r="F259" s="30"/>
      <c r="G259" s="28"/>
      <c r="H259" s="29"/>
      <c r="I259" s="31"/>
      <c r="J259" s="28"/>
      <c r="K259" s="27"/>
      <c r="L259" s="12">
        <f t="shared" si="58"/>
        <v>0</v>
      </c>
      <c r="M259" s="12">
        <f t="shared" si="61"/>
        <v>0</v>
      </c>
      <c r="N259" s="12">
        <f t="shared" si="59"/>
        <v>0</v>
      </c>
      <c r="O259" s="12">
        <f t="shared" si="60"/>
        <v>0</v>
      </c>
      <c r="P259" s="4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26"/>
      <c r="AD259" s="13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</row>
    <row r="260" spans="1:41" s="85" customFormat="1" ht="11.25" customHeight="1" hidden="1">
      <c r="A260" s="93" t="s">
        <v>224</v>
      </c>
      <c r="B260" s="81"/>
      <c r="C260" s="27"/>
      <c r="D260" s="28"/>
      <c r="E260" s="29"/>
      <c r="F260" s="30"/>
      <c r="G260" s="28"/>
      <c r="H260" s="29"/>
      <c r="I260" s="31"/>
      <c r="J260" s="28"/>
      <c r="K260" s="27"/>
      <c r="L260" s="12">
        <f t="shared" si="58"/>
        <v>0</v>
      </c>
      <c r="M260" s="12">
        <f t="shared" si="61"/>
        <v>0</v>
      </c>
      <c r="N260" s="12">
        <f t="shared" si="59"/>
        <v>0</v>
      </c>
      <c r="O260" s="12">
        <f t="shared" si="60"/>
        <v>0</v>
      </c>
      <c r="P260" s="4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26"/>
      <c r="AD260" s="13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</row>
    <row r="261" spans="1:41" s="85" customFormat="1" ht="11.25" customHeight="1" hidden="1">
      <c r="A261" s="93" t="s">
        <v>225</v>
      </c>
      <c r="B261" s="81"/>
      <c r="C261" s="27"/>
      <c r="D261" s="28"/>
      <c r="E261" s="29"/>
      <c r="F261" s="30"/>
      <c r="G261" s="28"/>
      <c r="H261" s="29"/>
      <c r="I261" s="31"/>
      <c r="J261" s="28"/>
      <c r="K261" s="27"/>
      <c r="L261" s="12">
        <f t="shared" si="58"/>
        <v>0</v>
      </c>
      <c r="M261" s="12">
        <f t="shared" si="61"/>
        <v>0</v>
      </c>
      <c r="N261" s="12">
        <f t="shared" si="59"/>
        <v>0</v>
      </c>
      <c r="O261" s="12">
        <f t="shared" si="60"/>
        <v>0</v>
      </c>
      <c r="P261" s="4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26"/>
      <c r="AD261" s="13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</row>
    <row r="262" spans="1:41" s="85" customFormat="1" ht="11.25" customHeight="1" hidden="1">
      <c r="A262" s="93" t="s">
        <v>226</v>
      </c>
      <c r="B262" s="81"/>
      <c r="C262" s="27"/>
      <c r="D262" s="28"/>
      <c r="E262" s="29"/>
      <c r="F262" s="30"/>
      <c r="G262" s="28"/>
      <c r="H262" s="29"/>
      <c r="I262" s="31"/>
      <c r="J262" s="28"/>
      <c r="K262" s="27"/>
      <c r="L262" s="12">
        <f t="shared" si="58"/>
        <v>0</v>
      </c>
      <c r="M262" s="12">
        <f t="shared" si="61"/>
        <v>0</v>
      </c>
      <c r="N262" s="12">
        <f t="shared" si="59"/>
        <v>0</v>
      </c>
      <c r="O262" s="12">
        <f t="shared" si="60"/>
        <v>0</v>
      </c>
      <c r="P262" s="4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26"/>
      <c r="AD262" s="13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</row>
    <row r="263" spans="1:41" s="85" customFormat="1" ht="11.25" customHeight="1" hidden="1">
      <c r="A263" s="93" t="s">
        <v>227</v>
      </c>
      <c r="B263" s="81"/>
      <c r="C263" s="27"/>
      <c r="D263" s="28"/>
      <c r="E263" s="29"/>
      <c r="F263" s="30"/>
      <c r="G263" s="28"/>
      <c r="H263" s="29"/>
      <c r="I263" s="31"/>
      <c r="J263" s="28"/>
      <c r="K263" s="27"/>
      <c r="L263" s="12">
        <f t="shared" si="58"/>
        <v>0</v>
      </c>
      <c r="M263" s="12">
        <f t="shared" si="61"/>
        <v>0</v>
      </c>
      <c r="N263" s="12">
        <f t="shared" si="59"/>
        <v>0</v>
      </c>
      <c r="O263" s="12">
        <f t="shared" si="60"/>
        <v>0</v>
      </c>
      <c r="P263" s="4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26"/>
      <c r="AD263" s="13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</row>
    <row r="264" spans="1:41" s="85" customFormat="1" ht="11.25" customHeight="1" hidden="1">
      <c r="A264" s="93" t="s">
        <v>228</v>
      </c>
      <c r="B264" s="81"/>
      <c r="C264" s="27"/>
      <c r="D264" s="28"/>
      <c r="E264" s="29"/>
      <c r="F264" s="30"/>
      <c r="G264" s="28"/>
      <c r="H264" s="29"/>
      <c r="I264" s="31"/>
      <c r="J264" s="28"/>
      <c r="K264" s="27"/>
      <c r="L264" s="12">
        <f t="shared" si="58"/>
        <v>0</v>
      </c>
      <c r="M264" s="12">
        <f t="shared" si="61"/>
        <v>0</v>
      </c>
      <c r="N264" s="12">
        <f t="shared" si="59"/>
        <v>0</v>
      </c>
      <c r="O264" s="12">
        <f t="shared" si="60"/>
        <v>0</v>
      </c>
      <c r="P264" s="4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26"/>
      <c r="AD264" s="13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</row>
    <row r="265" spans="1:41" s="85" customFormat="1" ht="11.25" customHeight="1" hidden="1">
      <c r="A265" s="93" t="s">
        <v>229</v>
      </c>
      <c r="B265" s="81"/>
      <c r="C265" s="27"/>
      <c r="D265" s="28"/>
      <c r="E265" s="29"/>
      <c r="F265" s="30"/>
      <c r="G265" s="28"/>
      <c r="H265" s="29"/>
      <c r="I265" s="31"/>
      <c r="J265" s="28"/>
      <c r="K265" s="27"/>
      <c r="L265" s="12">
        <f t="shared" si="58"/>
        <v>0</v>
      </c>
      <c r="M265" s="12">
        <f t="shared" si="61"/>
        <v>0</v>
      </c>
      <c r="N265" s="12">
        <f t="shared" si="59"/>
        <v>0</v>
      </c>
      <c r="O265" s="12">
        <f t="shared" si="60"/>
        <v>0</v>
      </c>
      <c r="P265" s="4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26"/>
      <c r="AD265" s="13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</row>
    <row r="266" spans="1:41" s="85" customFormat="1" ht="11.25" customHeight="1" hidden="1">
      <c r="A266" s="93" t="s">
        <v>230</v>
      </c>
      <c r="B266" s="81"/>
      <c r="C266" s="27"/>
      <c r="D266" s="28"/>
      <c r="E266" s="29"/>
      <c r="F266" s="30"/>
      <c r="G266" s="28"/>
      <c r="H266" s="29"/>
      <c r="I266" s="31"/>
      <c r="J266" s="28"/>
      <c r="K266" s="27"/>
      <c r="L266" s="12">
        <f t="shared" si="58"/>
        <v>0</v>
      </c>
      <c r="M266" s="12">
        <f t="shared" si="61"/>
        <v>0</v>
      </c>
      <c r="N266" s="12">
        <f t="shared" si="59"/>
        <v>0</v>
      </c>
      <c r="O266" s="12">
        <f t="shared" si="60"/>
        <v>0</v>
      </c>
      <c r="P266" s="4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26"/>
      <c r="AD266" s="13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</row>
    <row r="267" spans="1:41" s="85" customFormat="1" ht="11.25" customHeight="1" hidden="1">
      <c r="A267" s="93" t="s">
        <v>231</v>
      </c>
      <c r="B267" s="81"/>
      <c r="C267" s="27"/>
      <c r="D267" s="28"/>
      <c r="E267" s="29"/>
      <c r="F267" s="30"/>
      <c r="G267" s="28"/>
      <c r="H267" s="29"/>
      <c r="I267" s="31"/>
      <c r="J267" s="28"/>
      <c r="K267" s="27"/>
      <c r="L267" s="12">
        <f t="shared" si="58"/>
        <v>0</v>
      </c>
      <c r="M267" s="12">
        <f t="shared" si="61"/>
        <v>0</v>
      </c>
      <c r="N267" s="12">
        <f t="shared" si="59"/>
        <v>0</v>
      </c>
      <c r="O267" s="12">
        <f t="shared" si="60"/>
        <v>0</v>
      </c>
      <c r="P267" s="4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26"/>
      <c r="AD267" s="13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</row>
    <row r="268" spans="1:41" s="85" customFormat="1" ht="11.25" customHeight="1" hidden="1">
      <c r="A268" s="93" t="s">
        <v>232</v>
      </c>
      <c r="B268" s="81"/>
      <c r="C268" s="27"/>
      <c r="D268" s="28"/>
      <c r="E268" s="29"/>
      <c r="F268" s="30"/>
      <c r="G268" s="28"/>
      <c r="H268" s="29"/>
      <c r="I268" s="31"/>
      <c r="J268" s="28"/>
      <c r="K268" s="27"/>
      <c r="L268" s="12">
        <f t="shared" si="58"/>
        <v>0</v>
      </c>
      <c r="M268" s="12">
        <f t="shared" si="61"/>
        <v>0</v>
      </c>
      <c r="N268" s="12">
        <f t="shared" si="59"/>
        <v>0</v>
      </c>
      <c r="O268" s="12">
        <f t="shared" si="60"/>
        <v>0</v>
      </c>
      <c r="P268" s="4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26"/>
      <c r="AD268" s="13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</row>
    <row r="269" spans="1:41" s="85" customFormat="1" ht="11.25" customHeight="1" hidden="1">
      <c r="A269" s="93" t="s">
        <v>233</v>
      </c>
      <c r="B269" s="81"/>
      <c r="C269" s="27"/>
      <c r="D269" s="28"/>
      <c r="E269" s="29"/>
      <c r="F269" s="30"/>
      <c r="G269" s="28"/>
      <c r="H269" s="29"/>
      <c r="I269" s="31"/>
      <c r="J269" s="28"/>
      <c r="K269" s="27"/>
      <c r="L269" s="12">
        <f t="shared" si="58"/>
        <v>0</v>
      </c>
      <c r="M269" s="12">
        <f t="shared" si="61"/>
        <v>0</v>
      </c>
      <c r="N269" s="12">
        <f t="shared" si="59"/>
        <v>0</v>
      </c>
      <c r="O269" s="12">
        <f t="shared" si="60"/>
        <v>0</v>
      </c>
      <c r="P269" s="4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26"/>
      <c r="AD269" s="13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</row>
    <row r="270" spans="1:41" s="85" customFormat="1" ht="12" customHeight="1" hidden="1">
      <c r="A270" s="93" t="s">
        <v>234</v>
      </c>
      <c r="B270" s="81"/>
      <c r="C270" s="27"/>
      <c r="D270" s="28"/>
      <c r="E270" s="29"/>
      <c r="F270" s="30"/>
      <c r="G270" s="28"/>
      <c r="H270" s="29"/>
      <c r="I270" s="31"/>
      <c r="J270" s="28"/>
      <c r="K270" s="27"/>
      <c r="L270" s="12">
        <f t="shared" si="58"/>
        <v>0</v>
      </c>
      <c r="M270" s="12">
        <f t="shared" si="61"/>
        <v>0</v>
      </c>
      <c r="N270" s="12">
        <f t="shared" si="59"/>
        <v>0</v>
      </c>
      <c r="O270" s="12">
        <f t="shared" si="60"/>
        <v>0</v>
      </c>
      <c r="P270" s="4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26"/>
      <c r="AD270" s="13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</row>
    <row r="271" spans="1:41" s="85" customFormat="1" ht="15" customHeight="1">
      <c r="A271" s="94" t="s">
        <v>235</v>
      </c>
      <c r="B271" s="97" t="s">
        <v>406</v>
      </c>
      <c r="C271" s="116"/>
      <c r="D271" s="116" t="s">
        <v>416</v>
      </c>
      <c r="E271" s="117"/>
      <c r="F271" s="30"/>
      <c r="G271" s="28"/>
      <c r="H271" s="29"/>
      <c r="I271" s="30"/>
      <c r="J271" s="28"/>
      <c r="K271" s="28"/>
      <c r="L271" s="12">
        <f t="shared" si="58"/>
        <v>40</v>
      </c>
      <c r="M271" s="12"/>
      <c r="N271" s="12">
        <f t="shared" si="59"/>
        <v>40</v>
      </c>
      <c r="O271" s="12"/>
      <c r="P271" s="12">
        <f>N271</f>
        <v>40</v>
      </c>
      <c r="Q271" s="113"/>
      <c r="R271" s="113"/>
      <c r="S271" s="113"/>
      <c r="T271" s="113"/>
      <c r="U271" s="113"/>
      <c r="V271" s="113"/>
      <c r="W271" s="113"/>
      <c r="X271" s="113">
        <v>40</v>
      </c>
      <c r="Y271" s="113"/>
      <c r="Z271" s="113"/>
      <c r="AA271" s="113"/>
      <c r="AB271" s="113"/>
      <c r="AC271" s="37"/>
      <c r="AD271" s="13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</row>
    <row r="272" spans="1:41" s="85" customFormat="1" ht="14.25" customHeight="1">
      <c r="A272" s="94" t="s">
        <v>236</v>
      </c>
      <c r="B272" s="97" t="s">
        <v>407</v>
      </c>
      <c r="C272" s="116"/>
      <c r="D272" s="116"/>
      <c r="E272" s="117"/>
      <c r="F272" s="118"/>
      <c r="G272" s="116" t="s">
        <v>417</v>
      </c>
      <c r="H272" s="117"/>
      <c r="I272" s="118"/>
      <c r="J272" s="116"/>
      <c r="K272" s="116"/>
      <c r="L272" s="12">
        <f t="shared" si="58"/>
        <v>58</v>
      </c>
      <c r="M272" s="12"/>
      <c r="N272" s="12">
        <f t="shared" si="59"/>
        <v>58</v>
      </c>
      <c r="O272" s="12"/>
      <c r="P272" s="12">
        <f>N272</f>
        <v>58</v>
      </c>
      <c r="Q272" s="113"/>
      <c r="R272" s="113"/>
      <c r="S272" s="113"/>
      <c r="T272" s="113"/>
      <c r="U272" s="113"/>
      <c r="V272" s="113"/>
      <c r="W272" s="113"/>
      <c r="X272" s="113"/>
      <c r="Y272" s="113"/>
      <c r="Z272" s="113">
        <v>58</v>
      </c>
      <c r="AA272" s="113"/>
      <c r="AB272" s="113"/>
      <c r="AC272" s="37"/>
      <c r="AD272" s="13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</row>
    <row r="273" spans="1:41" s="85" customFormat="1" ht="13.5" customHeight="1">
      <c r="A273" s="94"/>
      <c r="B273" s="97" t="s">
        <v>436</v>
      </c>
      <c r="C273" s="116"/>
      <c r="D273" s="116"/>
      <c r="E273" s="117"/>
      <c r="F273" s="118"/>
      <c r="G273" s="116"/>
      <c r="H273" s="117"/>
      <c r="I273" s="118"/>
      <c r="J273" s="116">
        <v>7</v>
      </c>
      <c r="K273" s="116"/>
      <c r="L273" s="12"/>
      <c r="M273" s="12"/>
      <c r="N273" s="12"/>
      <c r="O273" s="12"/>
      <c r="P273" s="12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37"/>
      <c r="AD273" s="13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</row>
    <row r="274" spans="1:41" s="85" customFormat="1" ht="24.75" customHeight="1">
      <c r="A274" s="187" t="s">
        <v>237</v>
      </c>
      <c r="B274" s="99" t="s">
        <v>338</v>
      </c>
      <c r="C274" s="308">
        <f>COUNTIF(C275:E301,1)+COUNTIF(C275:E301,2)+COUNTIF(C275:E301,3)+COUNTIF(C275:E301,4)+COUNTIF(C275:E301,5)+COUNTIF(C275:E301,6)+COUNTIF(C275:E301,7)+COUNTIF(C275:E301,8)</f>
        <v>1</v>
      </c>
      <c r="D274" s="308"/>
      <c r="E274" s="309"/>
      <c r="F274" s="307">
        <f>COUNTIF(F275:H301,1)+COUNTIF(F275:H301,2)+COUNTIF(F275:H301,3)+COUNTIF(F275:H301,4)+COUNTIF(F275:H301,5)+COUNTIF(F275:H301,6)+COUNTIF(F275:H301,7)+COUNTIF(F275:H301,8)</f>
        <v>5</v>
      </c>
      <c r="G274" s="308"/>
      <c r="H274" s="309"/>
      <c r="I274" s="307">
        <f>COUNTIF(I275:K301,1)+COUNTIF(I275:K301,2)+COUNTIF(I275:K301,3)+COUNTIF(I275:K301,4)+COUNTIF(I275:K301,5)+COUNTIF(I275:K301,6)+COUNTIF(I275:K301,7)+COUNTIF(I275:K301,8)</f>
        <v>0</v>
      </c>
      <c r="J274" s="308"/>
      <c r="K274" s="308"/>
      <c r="L274" s="19">
        <f>SUM(L275:L299)</f>
        <v>381</v>
      </c>
      <c r="M274" s="19">
        <f>SUM(M275:M299)</f>
        <v>127</v>
      </c>
      <c r="N274" s="19">
        <f>SUM(N275:N299)</f>
        <v>254</v>
      </c>
      <c r="O274" s="19">
        <f>SUM(O275:O299)</f>
        <v>134</v>
      </c>
      <c r="P274" s="19">
        <f>SUM(P275:P299)</f>
        <v>120</v>
      </c>
      <c r="Q274" s="112">
        <f>SUM(Q275:Q301)</f>
        <v>0</v>
      </c>
      <c r="R274" s="112">
        <f>SUM(R275:R301)</f>
        <v>0</v>
      </c>
      <c r="S274" s="112">
        <f>SUM(S275:S301)</f>
        <v>0</v>
      </c>
      <c r="T274" s="112">
        <f>SUM(T275:T299)</f>
        <v>0</v>
      </c>
      <c r="U274" s="112">
        <f>SUM(U275:U301)</f>
        <v>0</v>
      </c>
      <c r="V274" s="112">
        <f>SUM(V275:V299)</f>
        <v>60</v>
      </c>
      <c r="W274" s="112">
        <f>SUM(W275:W301)</f>
        <v>0</v>
      </c>
      <c r="X274" s="112">
        <f>SUM(X275:X299)</f>
        <v>80</v>
      </c>
      <c r="Y274" s="112">
        <f>SUM(Y275:Y301)</f>
        <v>0</v>
      </c>
      <c r="Z274" s="112">
        <f>SUM(Z275:Z299)</f>
        <v>75</v>
      </c>
      <c r="AA274" s="112">
        <f>SUM(AA275:AA301)</f>
        <v>0</v>
      </c>
      <c r="AB274" s="112">
        <f>SUM(AB275:AB299)</f>
        <v>39</v>
      </c>
      <c r="AC274" s="112"/>
      <c r="AD274" s="25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</row>
    <row r="275" spans="1:41" s="125" customFormat="1" ht="47.25" customHeight="1">
      <c r="A275" s="93" t="s">
        <v>479</v>
      </c>
      <c r="B275" s="81" t="s">
        <v>404</v>
      </c>
      <c r="C275" s="80"/>
      <c r="D275" s="3"/>
      <c r="E275" s="38"/>
      <c r="F275" s="39">
        <v>5</v>
      </c>
      <c r="G275" s="3">
        <v>6</v>
      </c>
      <c r="H275" s="38">
        <v>8</v>
      </c>
      <c r="I275" s="100"/>
      <c r="J275" s="3"/>
      <c r="K275" s="101"/>
      <c r="L275" s="12">
        <f aca="true" t="shared" si="62" ref="L275:L301">M275+N275</f>
        <v>189</v>
      </c>
      <c r="M275" s="12">
        <f>N275/2</f>
        <v>63</v>
      </c>
      <c r="N275" s="12">
        <f aca="true" t="shared" si="63" ref="N275:N301">SUM(Q275:AB275)</f>
        <v>126</v>
      </c>
      <c r="O275" s="12">
        <f aca="true" t="shared" si="64" ref="O275:O299">N275-P275</f>
        <v>62</v>
      </c>
      <c r="P275" s="43">
        <v>64</v>
      </c>
      <c r="Q275" s="113"/>
      <c r="R275" s="113"/>
      <c r="S275" s="112"/>
      <c r="T275" s="113"/>
      <c r="U275" s="113"/>
      <c r="V275" s="113">
        <v>30</v>
      </c>
      <c r="W275" s="113"/>
      <c r="X275" s="113">
        <v>40</v>
      </c>
      <c r="Y275" s="113"/>
      <c r="Z275" s="113">
        <v>30</v>
      </c>
      <c r="AA275" s="113"/>
      <c r="AB275" s="113">
        <v>26</v>
      </c>
      <c r="AC275" s="26"/>
      <c r="AD275" s="13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</row>
    <row r="276" spans="1:41" s="85" customFormat="1" ht="47.25" customHeight="1">
      <c r="A276" s="158" t="s">
        <v>238</v>
      </c>
      <c r="B276" s="159" t="s">
        <v>408</v>
      </c>
      <c r="C276" s="160"/>
      <c r="D276" s="161"/>
      <c r="E276" s="162"/>
      <c r="F276" s="163"/>
      <c r="G276" s="161">
        <v>8</v>
      </c>
      <c r="H276" s="162"/>
      <c r="I276" s="213"/>
      <c r="J276" s="161"/>
      <c r="K276" s="160"/>
      <c r="L276" s="164">
        <f t="shared" si="62"/>
        <v>87</v>
      </c>
      <c r="M276" s="164">
        <f>N276/2</f>
        <v>29</v>
      </c>
      <c r="N276" s="164">
        <f t="shared" si="63"/>
        <v>58</v>
      </c>
      <c r="O276" s="164">
        <f t="shared" si="64"/>
        <v>40</v>
      </c>
      <c r="P276" s="165">
        <v>18</v>
      </c>
      <c r="Q276" s="166"/>
      <c r="R276" s="166"/>
      <c r="S276" s="166"/>
      <c r="T276" s="166"/>
      <c r="U276" s="166"/>
      <c r="V276" s="166"/>
      <c r="W276" s="166"/>
      <c r="X276" s="166"/>
      <c r="Y276" s="166"/>
      <c r="Z276" s="166">
        <v>45</v>
      </c>
      <c r="AA276" s="166"/>
      <c r="AB276" s="166">
        <v>13</v>
      </c>
      <c r="AC276" s="167"/>
      <c r="AD276" s="168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</row>
    <row r="277" spans="1:41" s="135" customFormat="1" ht="35.25" customHeight="1">
      <c r="A277" s="158" t="s">
        <v>239</v>
      </c>
      <c r="B277" s="159" t="s">
        <v>426</v>
      </c>
      <c r="C277" s="160"/>
      <c r="D277" s="161"/>
      <c r="E277" s="162"/>
      <c r="F277" s="163"/>
      <c r="G277" s="161">
        <v>6</v>
      </c>
      <c r="H277" s="162"/>
      <c r="I277" s="213"/>
      <c r="J277" s="161"/>
      <c r="K277" s="160"/>
      <c r="L277" s="164">
        <f t="shared" si="62"/>
        <v>105</v>
      </c>
      <c r="M277" s="164">
        <f>N277/2</f>
        <v>35</v>
      </c>
      <c r="N277" s="164">
        <f t="shared" si="63"/>
        <v>70</v>
      </c>
      <c r="O277" s="164">
        <f t="shared" si="64"/>
        <v>32</v>
      </c>
      <c r="P277" s="165">
        <v>38</v>
      </c>
      <c r="Q277" s="166"/>
      <c r="R277" s="166"/>
      <c r="S277" s="166"/>
      <c r="T277" s="166"/>
      <c r="U277" s="166"/>
      <c r="V277" s="166">
        <v>30</v>
      </c>
      <c r="W277" s="166"/>
      <c r="X277" s="166">
        <v>40</v>
      </c>
      <c r="Y277" s="166"/>
      <c r="Z277" s="166"/>
      <c r="AA277" s="166"/>
      <c r="AB277" s="166"/>
      <c r="AC277" s="167"/>
      <c r="AD277" s="168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</row>
    <row r="278" spans="1:41" s="85" customFormat="1" ht="38.25" customHeight="1" hidden="1">
      <c r="A278" s="220"/>
      <c r="B278" s="221"/>
      <c r="C278" s="222"/>
      <c r="D278" s="223"/>
      <c r="E278" s="224"/>
      <c r="F278" s="225"/>
      <c r="G278" s="216"/>
      <c r="H278" s="224"/>
      <c r="I278" s="226"/>
      <c r="J278" s="223"/>
      <c r="K278" s="222"/>
      <c r="L278" s="227">
        <f t="shared" si="62"/>
        <v>0</v>
      </c>
      <c r="M278" s="227">
        <f aca="true" t="shared" si="65" ref="M278:M299">N278/2</f>
        <v>0</v>
      </c>
      <c r="N278" s="227">
        <f t="shared" si="63"/>
        <v>0</v>
      </c>
      <c r="O278" s="227">
        <f t="shared" si="64"/>
        <v>0</v>
      </c>
      <c r="P278" s="228"/>
      <c r="Q278" s="215"/>
      <c r="R278" s="215"/>
      <c r="S278" s="215"/>
      <c r="T278" s="215"/>
      <c r="U278" s="215"/>
      <c r="V278" s="214"/>
      <c r="W278" s="215"/>
      <c r="X278" s="214"/>
      <c r="Y278" s="215"/>
      <c r="Z278" s="215"/>
      <c r="AA278" s="215"/>
      <c r="AB278" s="215"/>
      <c r="AC278" s="218"/>
      <c r="AD278" s="219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</row>
    <row r="279" spans="1:41" s="85" customFormat="1" ht="15.75" customHeight="1" hidden="1">
      <c r="A279" s="93" t="s">
        <v>240</v>
      </c>
      <c r="B279" s="81"/>
      <c r="C279" s="27"/>
      <c r="D279" s="28"/>
      <c r="E279" s="29"/>
      <c r="F279" s="30"/>
      <c r="G279" s="28"/>
      <c r="H279" s="29"/>
      <c r="I279" s="31"/>
      <c r="J279" s="28"/>
      <c r="K279" s="27"/>
      <c r="L279" s="12">
        <f t="shared" si="62"/>
        <v>0</v>
      </c>
      <c r="M279" s="12">
        <f t="shared" si="65"/>
        <v>0</v>
      </c>
      <c r="N279" s="12">
        <f t="shared" si="63"/>
        <v>0</v>
      </c>
      <c r="O279" s="12">
        <f t="shared" si="64"/>
        <v>0</v>
      </c>
      <c r="P279" s="4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26"/>
      <c r="AD279" s="13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</row>
    <row r="280" spans="1:41" s="85" customFormat="1" ht="15.75" customHeight="1" hidden="1">
      <c r="A280" s="93" t="s">
        <v>241</v>
      </c>
      <c r="B280" s="81"/>
      <c r="C280" s="27"/>
      <c r="D280" s="28"/>
      <c r="E280" s="29"/>
      <c r="F280" s="30"/>
      <c r="G280" s="28"/>
      <c r="H280" s="29"/>
      <c r="I280" s="31"/>
      <c r="J280" s="28"/>
      <c r="K280" s="27"/>
      <c r="L280" s="12">
        <f t="shared" si="62"/>
        <v>0</v>
      </c>
      <c r="M280" s="12">
        <f t="shared" si="65"/>
        <v>0</v>
      </c>
      <c r="N280" s="12">
        <f t="shared" si="63"/>
        <v>0</v>
      </c>
      <c r="O280" s="12">
        <f t="shared" si="64"/>
        <v>0</v>
      </c>
      <c r="P280" s="4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26"/>
      <c r="AD280" s="13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</row>
    <row r="281" spans="1:41" s="85" customFormat="1" ht="15.75" customHeight="1" hidden="1">
      <c r="A281" s="93" t="s">
        <v>242</v>
      </c>
      <c r="B281" s="81"/>
      <c r="C281" s="27"/>
      <c r="D281" s="28"/>
      <c r="E281" s="29"/>
      <c r="F281" s="30"/>
      <c r="G281" s="28"/>
      <c r="H281" s="29"/>
      <c r="I281" s="31"/>
      <c r="J281" s="28"/>
      <c r="K281" s="27"/>
      <c r="L281" s="12">
        <f t="shared" si="62"/>
        <v>0</v>
      </c>
      <c r="M281" s="12">
        <f t="shared" si="65"/>
        <v>0</v>
      </c>
      <c r="N281" s="12">
        <f t="shared" si="63"/>
        <v>0</v>
      </c>
      <c r="O281" s="12">
        <f t="shared" si="64"/>
        <v>0</v>
      </c>
      <c r="P281" s="4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26"/>
      <c r="AD281" s="13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</row>
    <row r="282" spans="1:41" s="85" customFormat="1" ht="15.75" customHeight="1" hidden="1">
      <c r="A282" s="93" t="s">
        <v>243</v>
      </c>
      <c r="B282" s="81"/>
      <c r="C282" s="27"/>
      <c r="D282" s="28"/>
      <c r="E282" s="29"/>
      <c r="F282" s="30"/>
      <c r="G282" s="28"/>
      <c r="H282" s="29"/>
      <c r="I282" s="31"/>
      <c r="J282" s="28"/>
      <c r="K282" s="27"/>
      <c r="L282" s="12">
        <f t="shared" si="62"/>
        <v>0</v>
      </c>
      <c r="M282" s="12">
        <f t="shared" si="65"/>
        <v>0</v>
      </c>
      <c r="N282" s="12">
        <f t="shared" si="63"/>
        <v>0</v>
      </c>
      <c r="O282" s="12">
        <f t="shared" si="64"/>
        <v>0</v>
      </c>
      <c r="P282" s="4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26"/>
      <c r="AD282" s="13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</row>
    <row r="283" spans="1:41" s="85" customFormat="1" ht="15.75" customHeight="1" hidden="1">
      <c r="A283" s="93" t="s">
        <v>244</v>
      </c>
      <c r="B283" s="81"/>
      <c r="C283" s="27"/>
      <c r="D283" s="28"/>
      <c r="E283" s="29"/>
      <c r="F283" s="30"/>
      <c r="G283" s="28"/>
      <c r="H283" s="29"/>
      <c r="I283" s="31"/>
      <c r="J283" s="28"/>
      <c r="K283" s="27"/>
      <c r="L283" s="12">
        <f t="shared" si="62"/>
        <v>0</v>
      </c>
      <c r="M283" s="12">
        <f t="shared" si="65"/>
        <v>0</v>
      </c>
      <c r="N283" s="12">
        <f t="shared" si="63"/>
        <v>0</v>
      </c>
      <c r="O283" s="12">
        <f t="shared" si="64"/>
        <v>0</v>
      </c>
      <c r="P283" s="4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26"/>
      <c r="AD283" s="13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</row>
    <row r="284" spans="1:41" s="85" customFormat="1" ht="15.75" customHeight="1" hidden="1">
      <c r="A284" s="93" t="s">
        <v>245</v>
      </c>
      <c r="B284" s="81"/>
      <c r="C284" s="27"/>
      <c r="D284" s="28"/>
      <c r="E284" s="29"/>
      <c r="F284" s="30"/>
      <c r="G284" s="28"/>
      <c r="H284" s="29"/>
      <c r="I284" s="31"/>
      <c r="J284" s="28"/>
      <c r="K284" s="27"/>
      <c r="L284" s="12">
        <f t="shared" si="62"/>
        <v>0</v>
      </c>
      <c r="M284" s="12">
        <f t="shared" si="65"/>
        <v>0</v>
      </c>
      <c r="N284" s="12">
        <f t="shared" si="63"/>
        <v>0</v>
      </c>
      <c r="O284" s="12">
        <f t="shared" si="64"/>
        <v>0</v>
      </c>
      <c r="P284" s="4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26"/>
      <c r="AD284" s="13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</row>
    <row r="285" spans="1:41" s="85" customFormat="1" ht="15.75" customHeight="1" hidden="1">
      <c r="A285" s="93" t="s">
        <v>246</v>
      </c>
      <c r="B285" s="81"/>
      <c r="C285" s="27"/>
      <c r="D285" s="28"/>
      <c r="E285" s="29"/>
      <c r="F285" s="30"/>
      <c r="G285" s="28"/>
      <c r="H285" s="29"/>
      <c r="I285" s="31"/>
      <c r="J285" s="28"/>
      <c r="K285" s="27"/>
      <c r="L285" s="12">
        <f t="shared" si="62"/>
        <v>0</v>
      </c>
      <c r="M285" s="12">
        <f t="shared" si="65"/>
        <v>0</v>
      </c>
      <c r="N285" s="12">
        <f t="shared" si="63"/>
        <v>0</v>
      </c>
      <c r="O285" s="12">
        <f t="shared" si="64"/>
        <v>0</v>
      </c>
      <c r="P285" s="4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26"/>
      <c r="AD285" s="13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</row>
    <row r="286" spans="1:41" s="85" customFormat="1" ht="15.75" customHeight="1" hidden="1">
      <c r="A286" s="93" t="s">
        <v>247</v>
      </c>
      <c r="B286" s="81"/>
      <c r="C286" s="27"/>
      <c r="D286" s="28"/>
      <c r="E286" s="29"/>
      <c r="F286" s="30"/>
      <c r="G286" s="28"/>
      <c r="H286" s="29"/>
      <c r="I286" s="31"/>
      <c r="J286" s="28"/>
      <c r="K286" s="27"/>
      <c r="L286" s="12">
        <f t="shared" si="62"/>
        <v>0</v>
      </c>
      <c r="M286" s="12">
        <f t="shared" si="65"/>
        <v>0</v>
      </c>
      <c r="N286" s="12">
        <f t="shared" si="63"/>
        <v>0</v>
      </c>
      <c r="O286" s="12">
        <f t="shared" si="64"/>
        <v>0</v>
      </c>
      <c r="P286" s="4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26"/>
      <c r="AD286" s="13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</row>
    <row r="287" spans="1:41" s="85" customFormat="1" ht="15.75" customHeight="1" hidden="1">
      <c r="A287" s="93" t="s">
        <v>248</v>
      </c>
      <c r="B287" s="81"/>
      <c r="C287" s="27"/>
      <c r="D287" s="28"/>
      <c r="E287" s="29"/>
      <c r="F287" s="30"/>
      <c r="G287" s="28"/>
      <c r="H287" s="29"/>
      <c r="I287" s="31"/>
      <c r="J287" s="28"/>
      <c r="K287" s="27"/>
      <c r="L287" s="12">
        <f t="shared" si="62"/>
        <v>0</v>
      </c>
      <c r="M287" s="12">
        <f t="shared" si="65"/>
        <v>0</v>
      </c>
      <c r="N287" s="12">
        <f t="shared" si="63"/>
        <v>0</v>
      </c>
      <c r="O287" s="12">
        <f t="shared" si="64"/>
        <v>0</v>
      </c>
      <c r="P287" s="4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26"/>
      <c r="AD287" s="13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</row>
    <row r="288" spans="1:41" s="85" customFormat="1" ht="15.75" customHeight="1" hidden="1">
      <c r="A288" s="93" t="s">
        <v>249</v>
      </c>
      <c r="B288" s="81"/>
      <c r="C288" s="27"/>
      <c r="D288" s="28"/>
      <c r="E288" s="29"/>
      <c r="F288" s="30"/>
      <c r="G288" s="28"/>
      <c r="H288" s="29"/>
      <c r="I288" s="31"/>
      <c r="J288" s="28"/>
      <c r="K288" s="27"/>
      <c r="L288" s="12">
        <f t="shared" si="62"/>
        <v>0</v>
      </c>
      <c r="M288" s="12">
        <f t="shared" si="65"/>
        <v>0</v>
      </c>
      <c r="N288" s="12">
        <f t="shared" si="63"/>
        <v>0</v>
      </c>
      <c r="O288" s="12">
        <f t="shared" si="64"/>
        <v>0</v>
      </c>
      <c r="P288" s="4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26"/>
      <c r="AD288" s="13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</row>
    <row r="289" spans="1:41" s="85" customFormat="1" ht="15.75" customHeight="1" hidden="1">
      <c r="A289" s="93" t="s">
        <v>250</v>
      </c>
      <c r="B289" s="81"/>
      <c r="C289" s="27"/>
      <c r="D289" s="28"/>
      <c r="E289" s="29"/>
      <c r="F289" s="30"/>
      <c r="G289" s="28"/>
      <c r="H289" s="29"/>
      <c r="I289" s="31"/>
      <c r="J289" s="28"/>
      <c r="K289" s="27"/>
      <c r="L289" s="12">
        <f t="shared" si="62"/>
        <v>0</v>
      </c>
      <c r="M289" s="12">
        <f t="shared" si="65"/>
        <v>0</v>
      </c>
      <c r="N289" s="12">
        <f t="shared" si="63"/>
        <v>0</v>
      </c>
      <c r="O289" s="12">
        <f t="shared" si="64"/>
        <v>0</v>
      </c>
      <c r="P289" s="4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26"/>
      <c r="AD289" s="13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</row>
    <row r="290" spans="1:41" s="85" customFormat="1" ht="15.75" customHeight="1" hidden="1">
      <c r="A290" s="93" t="s">
        <v>251</v>
      </c>
      <c r="B290" s="81"/>
      <c r="C290" s="27"/>
      <c r="D290" s="28"/>
      <c r="E290" s="29"/>
      <c r="F290" s="30"/>
      <c r="G290" s="28"/>
      <c r="H290" s="29"/>
      <c r="I290" s="31"/>
      <c r="J290" s="28"/>
      <c r="K290" s="27"/>
      <c r="L290" s="12">
        <f t="shared" si="62"/>
        <v>0</v>
      </c>
      <c r="M290" s="12">
        <f t="shared" si="65"/>
        <v>0</v>
      </c>
      <c r="N290" s="12">
        <f t="shared" si="63"/>
        <v>0</v>
      </c>
      <c r="O290" s="12">
        <f t="shared" si="64"/>
        <v>0</v>
      </c>
      <c r="P290" s="4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26"/>
      <c r="AD290" s="13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</row>
    <row r="291" spans="1:41" s="85" customFormat="1" ht="15.75" customHeight="1" hidden="1">
      <c r="A291" s="93" t="s">
        <v>252</v>
      </c>
      <c r="B291" s="81"/>
      <c r="C291" s="27"/>
      <c r="D291" s="28"/>
      <c r="E291" s="29"/>
      <c r="F291" s="30"/>
      <c r="G291" s="28"/>
      <c r="H291" s="29"/>
      <c r="I291" s="31"/>
      <c r="J291" s="28"/>
      <c r="K291" s="27"/>
      <c r="L291" s="12">
        <f t="shared" si="62"/>
        <v>0</v>
      </c>
      <c r="M291" s="12">
        <f t="shared" si="65"/>
        <v>0</v>
      </c>
      <c r="N291" s="12">
        <f t="shared" si="63"/>
        <v>0</v>
      </c>
      <c r="O291" s="12">
        <f t="shared" si="64"/>
        <v>0</v>
      </c>
      <c r="P291" s="4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26"/>
      <c r="AD291" s="13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</row>
    <row r="292" spans="1:41" s="85" customFormat="1" ht="15.75" customHeight="1" hidden="1">
      <c r="A292" s="93" t="s">
        <v>253</v>
      </c>
      <c r="B292" s="81"/>
      <c r="C292" s="27"/>
      <c r="D292" s="28"/>
      <c r="E292" s="29"/>
      <c r="F292" s="30"/>
      <c r="G292" s="28"/>
      <c r="H292" s="29"/>
      <c r="I292" s="31"/>
      <c r="J292" s="28"/>
      <c r="K292" s="27"/>
      <c r="L292" s="12">
        <f t="shared" si="62"/>
        <v>0</v>
      </c>
      <c r="M292" s="12">
        <f t="shared" si="65"/>
        <v>0</v>
      </c>
      <c r="N292" s="12">
        <f t="shared" si="63"/>
        <v>0</v>
      </c>
      <c r="O292" s="12">
        <f t="shared" si="64"/>
        <v>0</v>
      </c>
      <c r="P292" s="4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26"/>
      <c r="AD292" s="13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</row>
    <row r="293" spans="1:41" s="85" customFormat="1" ht="15.75" customHeight="1" hidden="1">
      <c r="A293" s="93" t="s">
        <v>254</v>
      </c>
      <c r="B293" s="81"/>
      <c r="C293" s="27"/>
      <c r="D293" s="28"/>
      <c r="E293" s="29"/>
      <c r="F293" s="30"/>
      <c r="G293" s="28"/>
      <c r="H293" s="29"/>
      <c r="I293" s="31"/>
      <c r="J293" s="28"/>
      <c r="K293" s="27"/>
      <c r="L293" s="12">
        <f t="shared" si="62"/>
        <v>0</v>
      </c>
      <c r="M293" s="12">
        <f t="shared" si="65"/>
        <v>0</v>
      </c>
      <c r="N293" s="12">
        <f t="shared" si="63"/>
        <v>0</v>
      </c>
      <c r="O293" s="12">
        <f t="shared" si="64"/>
        <v>0</v>
      </c>
      <c r="P293" s="4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26"/>
      <c r="AD293" s="13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</row>
    <row r="294" spans="1:41" s="85" customFormat="1" ht="15.75" customHeight="1" hidden="1">
      <c r="A294" s="93" t="s">
        <v>255</v>
      </c>
      <c r="B294" s="81"/>
      <c r="C294" s="27"/>
      <c r="D294" s="28"/>
      <c r="E294" s="29"/>
      <c r="F294" s="30"/>
      <c r="G294" s="28"/>
      <c r="H294" s="29"/>
      <c r="I294" s="31"/>
      <c r="J294" s="28"/>
      <c r="K294" s="27"/>
      <c r="L294" s="12">
        <f t="shared" si="62"/>
        <v>0</v>
      </c>
      <c r="M294" s="12">
        <f t="shared" si="65"/>
        <v>0</v>
      </c>
      <c r="N294" s="12">
        <f t="shared" si="63"/>
        <v>0</v>
      </c>
      <c r="O294" s="12">
        <f t="shared" si="64"/>
        <v>0</v>
      </c>
      <c r="P294" s="4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26"/>
      <c r="AD294" s="13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</row>
    <row r="295" spans="1:41" s="85" customFormat="1" ht="15.75" customHeight="1" hidden="1">
      <c r="A295" s="93" t="s">
        <v>256</v>
      </c>
      <c r="B295" s="81"/>
      <c r="C295" s="27"/>
      <c r="D295" s="28"/>
      <c r="E295" s="29"/>
      <c r="F295" s="30"/>
      <c r="G295" s="28"/>
      <c r="H295" s="29"/>
      <c r="I295" s="31"/>
      <c r="J295" s="28"/>
      <c r="K295" s="27"/>
      <c r="L295" s="12">
        <f t="shared" si="62"/>
        <v>0</v>
      </c>
      <c r="M295" s="12">
        <f t="shared" si="65"/>
        <v>0</v>
      </c>
      <c r="N295" s="12">
        <f t="shared" si="63"/>
        <v>0</v>
      </c>
      <c r="O295" s="12">
        <f t="shared" si="64"/>
        <v>0</v>
      </c>
      <c r="P295" s="4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26"/>
      <c r="AD295" s="13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</row>
    <row r="296" spans="1:41" s="85" customFormat="1" ht="15.75" customHeight="1" hidden="1">
      <c r="A296" s="93" t="s">
        <v>257</v>
      </c>
      <c r="B296" s="81"/>
      <c r="C296" s="27"/>
      <c r="D296" s="28"/>
      <c r="E296" s="29"/>
      <c r="F296" s="30"/>
      <c r="G296" s="28"/>
      <c r="H296" s="29"/>
      <c r="I296" s="31"/>
      <c r="J296" s="28"/>
      <c r="K296" s="27"/>
      <c r="L296" s="12">
        <f t="shared" si="62"/>
        <v>0</v>
      </c>
      <c r="M296" s="12">
        <f t="shared" si="65"/>
        <v>0</v>
      </c>
      <c r="N296" s="12">
        <f t="shared" si="63"/>
        <v>0</v>
      </c>
      <c r="O296" s="12">
        <f t="shared" si="64"/>
        <v>0</v>
      </c>
      <c r="P296" s="4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26"/>
      <c r="AD296" s="13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</row>
    <row r="297" spans="1:41" s="85" customFormat="1" ht="15.75" customHeight="1" hidden="1">
      <c r="A297" s="93" t="s">
        <v>258</v>
      </c>
      <c r="B297" s="81"/>
      <c r="C297" s="27"/>
      <c r="D297" s="28"/>
      <c r="E297" s="29"/>
      <c r="F297" s="30"/>
      <c r="G297" s="28"/>
      <c r="H297" s="29"/>
      <c r="I297" s="31"/>
      <c r="J297" s="28"/>
      <c r="K297" s="27"/>
      <c r="L297" s="12">
        <f t="shared" si="62"/>
        <v>0</v>
      </c>
      <c r="M297" s="12">
        <f t="shared" si="65"/>
        <v>0</v>
      </c>
      <c r="N297" s="12">
        <f t="shared" si="63"/>
        <v>0</v>
      </c>
      <c r="O297" s="12">
        <f t="shared" si="64"/>
        <v>0</v>
      </c>
      <c r="P297" s="4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26"/>
      <c r="AD297" s="13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</row>
    <row r="298" spans="1:41" s="85" customFormat="1" ht="15.75" customHeight="1" hidden="1">
      <c r="A298" s="93" t="s">
        <v>259</v>
      </c>
      <c r="B298" s="81"/>
      <c r="C298" s="27"/>
      <c r="D298" s="28"/>
      <c r="E298" s="29"/>
      <c r="F298" s="30"/>
      <c r="G298" s="28"/>
      <c r="H298" s="29"/>
      <c r="I298" s="31"/>
      <c r="J298" s="28"/>
      <c r="K298" s="27"/>
      <c r="L298" s="12">
        <f t="shared" si="62"/>
        <v>0</v>
      </c>
      <c r="M298" s="12">
        <f t="shared" si="65"/>
        <v>0</v>
      </c>
      <c r="N298" s="12">
        <f t="shared" si="63"/>
        <v>0</v>
      </c>
      <c r="O298" s="12">
        <f t="shared" si="64"/>
        <v>0</v>
      </c>
      <c r="P298" s="4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26"/>
      <c r="AD298" s="13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</row>
    <row r="299" spans="1:41" s="85" customFormat="1" ht="15.75" customHeight="1" hidden="1">
      <c r="A299" s="93" t="s">
        <v>260</v>
      </c>
      <c r="B299" s="81"/>
      <c r="C299" s="27"/>
      <c r="D299" s="28"/>
      <c r="E299" s="29"/>
      <c r="F299" s="30"/>
      <c r="G299" s="28"/>
      <c r="H299" s="29"/>
      <c r="I299" s="31"/>
      <c r="J299" s="28"/>
      <c r="K299" s="27"/>
      <c r="L299" s="12">
        <f t="shared" si="62"/>
        <v>0</v>
      </c>
      <c r="M299" s="12">
        <f t="shared" si="65"/>
        <v>0</v>
      </c>
      <c r="N299" s="12">
        <f t="shared" si="63"/>
        <v>0</v>
      </c>
      <c r="O299" s="12">
        <f t="shared" si="64"/>
        <v>0</v>
      </c>
      <c r="P299" s="4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26"/>
      <c r="AD299" s="13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</row>
    <row r="300" spans="1:41" s="85" customFormat="1" ht="14.25" customHeight="1">
      <c r="A300" s="94" t="s">
        <v>261</v>
      </c>
      <c r="B300" s="97" t="s">
        <v>406</v>
      </c>
      <c r="C300" s="116"/>
      <c r="D300" s="116">
        <v>7</v>
      </c>
      <c r="E300" s="117"/>
      <c r="F300" s="30"/>
      <c r="G300" s="28"/>
      <c r="H300" s="29"/>
      <c r="I300" s="30"/>
      <c r="J300" s="28"/>
      <c r="K300" s="28"/>
      <c r="L300" s="12">
        <f t="shared" si="62"/>
        <v>30</v>
      </c>
      <c r="M300" s="12"/>
      <c r="N300" s="12">
        <f t="shared" si="63"/>
        <v>30</v>
      </c>
      <c r="O300" s="12"/>
      <c r="P300" s="12">
        <f>SUM(S300:AD300)</f>
        <v>30</v>
      </c>
      <c r="Q300" s="113"/>
      <c r="R300" s="113"/>
      <c r="S300" s="113"/>
      <c r="T300" s="113"/>
      <c r="U300" s="113"/>
      <c r="V300" s="181"/>
      <c r="W300" s="113"/>
      <c r="X300" s="113"/>
      <c r="Y300" s="113"/>
      <c r="Z300" s="113">
        <v>30</v>
      </c>
      <c r="AA300" s="113"/>
      <c r="AB300" s="113"/>
      <c r="AC300" s="37"/>
      <c r="AD300" s="13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</row>
    <row r="301" spans="1:41" s="85" customFormat="1" ht="12" customHeight="1">
      <c r="A301" s="94" t="s">
        <v>262</v>
      </c>
      <c r="B301" s="97" t="s">
        <v>407</v>
      </c>
      <c r="C301" s="116"/>
      <c r="D301" s="116"/>
      <c r="E301" s="117"/>
      <c r="F301" s="118"/>
      <c r="G301" s="116" t="s">
        <v>418</v>
      </c>
      <c r="H301" s="117"/>
      <c r="I301" s="118"/>
      <c r="J301" s="116"/>
      <c r="K301" s="116"/>
      <c r="L301" s="12">
        <f t="shared" si="62"/>
        <v>39</v>
      </c>
      <c r="M301" s="12"/>
      <c r="N301" s="12">
        <f t="shared" si="63"/>
        <v>39</v>
      </c>
      <c r="O301" s="12"/>
      <c r="P301" s="12">
        <f>SUM(S301:AD301)</f>
        <v>39</v>
      </c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>
        <v>39</v>
      </c>
      <c r="AC301" s="37"/>
      <c r="AD301" s="13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</row>
    <row r="302" spans="1:41" s="85" customFormat="1" ht="11.25" customHeight="1" hidden="1">
      <c r="A302" s="187" t="s">
        <v>263</v>
      </c>
      <c r="B302" s="99"/>
      <c r="C302" s="308">
        <f>COUNTIF(C303:E329,1)+COUNTIF(C303:E329,2)+COUNTIF(C303:E329,3)+COUNTIF(C303:E329,4)+COUNTIF(C303:E329,5)+COUNTIF(C303:E329,6)+COUNTIF(C303:E329,7)+COUNTIF(C303:E329,8)</f>
        <v>0</v>
      </c>
      <c r="D302" s="308"/>
      <c r="E302" s="309"/>
      <c r="F302" s="307">
        <f>COUNTIF(F303:H329,1)+COUNTIF(F303:H329,2)+COUNTIF(F303:H329,3)+COUNTIF(F303:H329,4)+COUNTIF(F303:H329,5)+COUNTIF(F303:H329,6)+COUNTIF(F303:H329,7)+COUNTIF(F303:H329,8)</f>
        <v>0</v>
      </c>
      <c r="G302" s="308"/>
      <c r="H302" s="309"/>
      <c r="I302" s="307">
        <f>COUNTIF(I303:K329,1)+COUNTIF(I303:K329,2)+COUNTIF(I303:K329,3)+COUNTIF(I303:K329,4)+COUNTIF(I303:K329,5)+COUNTIF(I303:K329,6)+COUNTIF(I303:K329,7)+COUNTIF(I303:K329,8)</f>
        <v>0</v>
      </c>
      <c r="J302" s="308"/>
      <c r="K302" s="308"/>
      <c r="L302" s="19">
        <f aca="true" t="shared" si="66" ref="L302:AD302">SUM(L303:L329)</f>
        <v>0</v>
      </c>
      <c r="M302" s="19">
        <f t="shared" si="66"/>
        <v>0</v>
      </c>
      <c r="N302" s="19">
        <f t="shared" si="66"/>
        <v>0</v>
      </c>
      <c r="O302" s="19">
        <f t="shared" si="66"/>
        <v>0</v>
      </c>
      <c r="P302" s="19">
        <f t="shared" si="66"/>
        <v>0</v>
      </c>
      <c r="Q302" s="112">
        <f t="shared" si="66"/>
        <v>0</v>
      </c>
      <c r="R302" s="112">
        <f t="shared" si="66"/>
        <v>0</v>
      </c>
      <c r="S302" s="112">
        <f t="shared" si="66"/>
        <v>0</v>
      </c>
      <c r="T302" s="112">
        <f t="shared" si="66"/>
        <v>0</v>
      </c>
      <c r="U302" s="112">
        <f t="shared" si="66"/>
        <v>0</v>
      </c>
      <c r="V302" s="112">
        <f t="shared" si="66"/>
        <v>0</v>
      </c>
      <c r="W302" s="112">
        <f t="shared" si="66"/>
        <v>0</v>
      </c>
      <c r="X302" s="112">
        <f t="shared" si="66"/>
        <v>0</v>
      </c>
      <c r="Y302" s="112">
        <f t="shared" si="66"/>
        <v>0</v>
      </c>
      <c r="Z302" s="112">
        <f t="shared" si="66"/>
        <v>0</v>
      </c>
      <c r="AA302" s="112">
        <f t="shared" si="66"/>
        <v>0</v>
      </c>
      <c r="AB302" s="112">
        <f t="shared" si="66"/>
        <v>0</v>
      </c>
      <c r="AC302" s="112">
        <f t="shared" si="66"/>
        <v>0</v>
      </c>
      <c r="AD302" s="25">
        <f t="shared" si="66"/>
        <v>0</v>
      </c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</row>
    <row r="303" spans="1:41" s="85" customFormat="1" ht="11.25" customHeight="1" hidden="1">
      <c r="A303" s="93" t="s">
        <v>264</v>
      </c>
      <c r="B303" s="81"/>
      <c r="C303" s="1"/>
      <c r="D303" s="3"/>
      <c r="E303" s="38"/>
      <c r="F303" s="39"/>
      <c r="G303" s="3"/>
      <c r="H303" s="38"/>
      <c r="I303" s="40"/>
      <c r="J303" s="3"/>
      <c r="K303" s="1"/>
      <c r="L303" s="12">
        <f aca="true" t="shared" si="67" ref="L303:L329">M303+N303</f>
        <v>0</v>
      </c>
      <c r="M303" s="12">
        <f aca="true" t="shared" si="68" ref="M303:M327">N303/2</f>
        <v>0</v>
      </c>
      <c r="N303" s="12">
        <f aca="true" t="shared" si="69" ref="N303:N329">SUM(Q303:AB303)</f>
        <v>0</v>
      </c>
      <c r="O303" s="12">
        <f aca="true" t="shared" si="70" ref="O303:O329">N303-P303</f>
        <v>0</v>
      </c>
      <c r="P303" s="4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26"/>
      <c r="AD303" s="13">
        <f aca="true" t="shared" si="71" ref="AD303:AD309">N303-AC303</f>
        <v>0</v>
      </c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</row>
    <row r="304" spans="1:41" s="85" customFormat="1" ht="11.25" customHeight="1" hidden="1">
      <c r="A304" s="93" t="s">
        <v>265</v>
      </c>
      <c r="B304" s="81"/>
      <c r="C304" s="27"/>
      <c r="D304" s="28"/>
      <c r="E304" s="29"/>
      <c r="F304" s="30"/>
      <c r="G304" s="28"/>
      <c r="H304" s="29"/>
      <c r="I304" s="31"/>
      <c r="J304" s="28"/>
      <c r="K304" s="27"/>
      <c r="L304" s="12">
        <f t="shared" si="67"/>
        <v>0</v>
      </c>
      <c r="M304" s="12">
        <f t="shared" si="68"/>
        <v>0</v>
      </c>
      <c r="N304" s="12">
        <f t="shared" si="69"/>
        <v>0</v>
      </c>
      <c r="O304" s="12">
        <f t="shared" si="70"/>
        <v>0</v>
      </c>
      <c r="P304" s="4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26"/>
      <c r="AD304" s="13">
        <f t="shared" si="71"/>
        <v>0</v>
      </c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</row>
    <row r="305" spans="1:41" s="85" customFormat="1" ht="11.25" customHeight="1" hidden="1">
      <c r="A305" s="93" t="s">
        <v>266</v>
      </c>
      <c r="B305" s="81"/>
      <c r="C305" s="27"/>
      <c r="D305" s="28"/>
      <c r="E305" s="29"/>
      <c r="F305" s="30"/>
      <c r="G305" s="28"/>
      <c r="H305" s="29"/>
      <c r="I305" s="31"/>
      <c r="J305" s="28"/>
      <c r="K305" s="27"/>
      <c r="L305" s="12">
        <f t="shared" si="67"/>
        <v>0</v>
      </c>
      <c r="M305" s="12">
        <f t="shared" si="68"/>
        <v>0</v>
      </c>
      <c r="N305" s="12">
        <f t="shared" si="69"/>
        <v>0</v>
      </c>
      <c r="O305" s="12">
        <f t="shared" si="70"/>
        <v>0</v>
      </c>
      <c r="P305" s="4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26"/>
      <c r="AD305" s="13">
        <f t="shared" si="71"/>
        <v>0</v>
      </c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</row>
    <row r="306" spans="1:41" s="85" customFormat="1" ht="11.25" customHeight="1" hidden="1">
      <c r="A306" s="93" t="s">
        <v>267</v>
      </c>
      <c r="B306" s="81"/>
      <c r="C306" s="27"/>
      <c r="D306" s="28"/>
      <c r="E306" s="29"/>
      <c r="F306" s="30"/>
      <c r="G306" s="28"/>
      <c r="H306" s="29"/>
      <c r="I306" s="31"/>
      <c r="J306" s="28"/>
      <c r="K306" s="27"/>
      <c r="L306" s="12">
        <f t="shared" si="67"/>
        <v>0</v>
      </c>
      <c r="M306" s="12">
        <f t="shared" si="68"/>
        <v>0</v>
      </c>
      <c r="N306" s="12">
        <f t="shared" si="69"/>
        <v>0</v>
      </c>
      <c r="O306" s="12">
        <f t="shared" si="70"/>
        <v>0</v>
      </c>
      <c r="P306" s="4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26"/>
      <c r="AD306" s="13">
        <f t="shared" si="71"/>
        <v>0</v>
      </c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</row>
    <row r="307" spans="1:41" s="85" customFormat="1" ht="11.25" customHeight="1" hidden="1">
      <c r="A307" s="93" t="s">
        <v>268</v>
      </c>
      <c r="B307" s="81"/>
      <c r="C307" s="27"/>
      <c r="D307" s="28"/>
      <c r="E307" s="29"/>
      <c r="F307" s="30"/>
      <c r="G307" s="28"/>
      <c r="H307" s="29"/>
      <c r="I307" s="31"/>
      <c r="J307" s="28"/>
      <c r="K307" s="27"/>
      <c r="L307" s="12">
        <f t="shared" si="67"/>
        <v>0</v>
      </c>
      <c r="M307" s="12">
        <f t="shared" si="68"/>
        <v>0</v>
      </c>
      <c r="N307" s="12">
        <f t="shared" si="69"/>
        <v>0</v>
      </c>
      <c r="O307" s="12">
        <f t="shared" si="70"/>
        <v>0</v>
      </c>
      <c r="P307" s="4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26"/>
      <c r="AD307" s="13">
        <f t="shared" si="71"/>
        <v>0</v>
      </c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</row>
    <row r="308" spans="1:41" s="85" customFormat="1" ht="11.25" customHeight="1" hidden="1">
      <c r="A308" s="93" t="s">
        <v>269</v>
      </c>
      <c r="B308" s="81"/>
      <c r="C308" s="27"/>
      <c r="D308" s="28"/>
      <c r="E308" s="29"/>
      <c r="F308" s="30"/>
      <c r="G308" s="28"/>
      <c r="H308" s="29"/>
      <c r="I308" s="31"/>
      <c r="J308" s="28"/>
      <c r="K308" s="27"/>
      <c r="L308" s="12">
        <f t="shared" si="67"/>
        <v>0</v>
      </c>
      <c r="M308" s="12">
        <f t="shared" si="68"/>
        <v>0</v>
      </c>
      <c r="N308" s="12">
        <f t="shared" si="69"/>
        <v>0</v>
      </c>
      <c r="O308" s="12">
        <f t="shared" si="70"/>
        <v>0</v>
      </c>
      <c r="P308" s="4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26"/>
      <c r="AD308" s="13">
        <f t="shared" si="71"/>
        <v>0</v>
      </c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</row>
    <row r="309" spans="1:41" s="85" customFormat="1" ht="11.25" customHeight="1" hidden="1">
      <c r="A309" s="93" t="s">
        <v>270</v>
      </c>
      <c r="B309" s="81"/>
      <c r="C309" s="27"/>
      <c r="D309" s="28"/>
      <c r="E309" s="29"/>
      <c r="F309" s="30"/>
      <c r="G309" s="28"/>
      <c r="H309" s="29"/>
      <c r="I309" s="31"/>
      <c r="J309" s="28"/>
      <c r="K309" s="27"/>
      <c r="L309" s="12">
        <f t="shared" si="67"/>
        <v>0</v>
      </c>
      <c r="M309" s="12">
        <f t="shared" si="68"/>
        <v>0</v>
      </c>
      <c r="N309" s="12">
        <f t="shared" si="69"/>
        <v>0</v>
      </c>
      <c r="O309" s="12">
        <f t="shared" si="70"/>
        <v>0</v>
      </c>
      <c r="P309" s="4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26"/>
      <c r="AD309" s="13">
        <f t="shared" si="71"/>
        <v>0</v>
      </c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</row>
    <row r="310" spans="1:41" s="85" customFormat="1" ht="11.25" customHeight="1" hidden="1">
      <c r="A310" s="93" t="s">
        <v>271</v>
      </c>
      <c r="B310" s="81"/>
      <c r="C310" s="27"/>
      <c r="D310" s="28"/>
      <c r="E310" s="29"/>
      <c r="F310" s="30"/>
      <c r="G310" s="28"/>
      <c r="H310" s="29"/>
      <c r="I310" s="31"/>
      <c r="J310" s="28"/>
      <c r="K310" s="27"/>
      <c r="L310" s="12">
        <f t="shared" si="67"/>
        <v>0</v>
      </c>
      <c r="M310" s="12">
        <f t="shared" si="68"/>
        <v>0</v>
      </c>
      <c r="N310" s="12">
        <f t="shared" si="69"/>
        <v>0</v>
      </c>
      <c r="O310" s="12">
        <f t="shared" si="70"/>
        <v>0</v>
      </c>
      <c r="P310" s="4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26"/>
      <c r="AD310" s="13">
        <f aca="true" t="shared" si="72" ref="AD310:AD357">N310-AC310</f>
        <v>0</v>
      </c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</row>
    <row r="311" spans="1:41" s="85" customFormat="1" ht="11.25" customHeight="1" hidden="1">
      <c r="A311" s="93" t="s">
        <v>272</v>
      </c>
      <c r="B311" s="81"/>
      <c r="C311" s="27"/>
      <c r="D311" s="28"/>
      <c r="E311" s="29"/>
      <c r="F311" s="30"/>
      <c r="G311" s="28"/>
      <c r="H311" s="29"/>
      <c r="I311" s="31"/>
      <c r="J311" s="28"/>
      <c r="K311" s="27"/>
      <c r="L311" s="12">
        <f t="shared" si="67"/>
        <v>0</v>
      </c>
      <c r="M311" s="12">
        <f t="shared" si="68"/>
        <v>0</v>
      </c>
      <c r="N311" s="12">
        <f t="shared" si="69"/>
        <v>0</v>
      </c>
      <c r="O311" s="12">
        <f t="shared" si="70"/>
        <v>0</v>
      </c>
      <c r="P311" s="4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26"/>
      <c r="AD311" s="13">
        <f t="shared" si="72"/>
        <v>0</v>
      </c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</row>
    <row r="312" spans="1:41" s="85" customFormat="1" ht="11.25" customHeight="1" hidden="1">
      <c r="A312" s="93" t="s">
        <v>273</v>
      </c>
      <c r="B312" s="81"/>
      <c r="C312" s="27"/>
      <c r="D312" s="28"/>
      <c r="E312" s="29"/>
      <c r="F312" s="30"/>
      <c r="G312" s="28"/>
      <c r="H312" s="29"/>
      <c r="I312" s="31"/>
      <c r="J312" s="28"/>
      <c r="K312" s="27"/>
      <c r="L312" s="12">
        <f t="shared" si="67"/>
        <v>0</v>
      </c>
      <c r="M312" s="12">
        <f t="shared" si="68"/>
        <v>0</v>
      </c>
      <c r="N312" s="12">
        <f t="shared" si="69"/>
        <v>0</v>
      </c>
      <c r="O312" s="12">
        <f t="shared" si="70"/>
        <v>0</v>
      </c>
      <c r="P312" s="4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26"/>
      <c r="AD312" s="13">
        <f t="shared" si="72"/>
        <v>0</v>
      </c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</row>
    <row r="313" spans="1:41" s="85" customFormat="1" ht="11.25" customHeight="1" hidden="1">
      <c r="A313" s="93" t="s">
        <v>274</v>
      </c>
      <c r="B313" s="81"/>
      <c r="C313" s="27"/>
      <c r="D313" s="28"/>
      <c r="E313" s="29"/>
      <c r="F313" s="30"/>
      <c r="G313" s="28"/>
      <c r="H313" s="29"/>
      <c r="I313" s="31"/>
      <c r="J313" s="28"/>
      <c r="K313" s="27"/>
      <c r="L313" s="12">
        <f t="shared" si="67"/>
        <v>0</v>
      </c>
      <c r="M313" s="12">
        <f t="shared" si="68"/>
        <v>0</v>
      </c>
      <c r="N313" s="12">
        <f t="shared" si="69"/>
        <v>0</v>
      </c>
      <c r="O313" s="12">
        <f t="shared" si="70"/>
        <v>0</v>
      </c>
      <c r="P313" s="4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26"/>
      <c r="AD313" s="13">
        <f t="shared" si="72"/>
        <v>0</v>
      </c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</row>
    <row r="314" spans="1:41" s="85" customFormat="1" ht="11.25" customHeight="1" hidden="1">
      <c r="A314" s="93" t="s">
        <v>275</v>
      </c>
      <c r="B314" s="81"/>
      <c r="C314" s="27"/>
      <c r="D314" s="28"/>
      <c r="E314" s="29"/>
      <c r="F314" s="30"/>
      <c r="G314" s="28"/>
      <c r="H314" s="29"/>
      <c r="I314" s="31"/>
      <c r="J314" s="28"/>
      <c r="K314" s="27"/>
      <c r="L314" s="12">
        <f t="shared" si="67"/>
        <v>0</v>
      </c>
      <c r="M314" s="12">
        <f t="shared" si="68"/>
        <v>0</v>
      </c>
      <c r="N314" s="12">
        <f t="shared" si="69"/>
        <v>0</v>
      </c>
      <c r="O314" s="12">
        <f t="shared" si="70"/>
        <v>0</v>
      </c>
      <c r="P314" s="4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26"/>
      <c r="AD314" s="13">
        <f t="shared" si="72"/>
        <v>0</v>
      </c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</row>
    <row r="315" spans="1:41" s="85" customFormat="1" ht="11.25" customHeight="1" hidden="1">
      <c r="A315" s="93" t="s">
        <v>276</v>
      </c>
      <c r="B315" s="81"/>
      <c r="C315" s="27"/>
      <c r="D315" s="28"/>
      <c r="E315" s="29"/>
      <c r="F315" s="30"/>
      <c r="G315" s="28"/>
      <c r="H315" s="29"/>
      <c r="I315" s="31"/>
      <c r="J315" s="28"/>
      <c r="K315" s="27"/>
      <c r="L315" s="12">
        <f t="shared" si="67"/>
        <v>0</v>
      </c>
      <c r="M315" s="12">
        <f t="shared" si="68"/>
        <v>0</v>
      </c>
      <c r="N315" s="12">
        <f t="shared" si="69"/>
        <v>0</v>
      </c>
      <c r="O315" s="12">
        <f t="shared" si="70"/>
        <v>0</v>
      </c>
      <c r="P315" s="4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26"/>
      <c r="AD315" s="13">
        <f t="shared" si="72"/>
        <v>0</v>
      </c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</row>
    <row r="316" spans="1:41" s="85" customFormat="1" ht="11.25" customHeight="1" hidden="1">
      <c r="A316" s="93" t="s">
        <v>277</v>
      </c>
      <c r="B316" s="81"/>
      <c r="C316" s="27"/>
      <c r="D316" s="28"/>
      <c r="E316" s="29"/>
      <c r="F316" s="30"/>
      <c r="G316" s="28"/>
      <c r="H316" s="29"/>
      <c r="I316" s="31"/>
      <c r="J316" s="28"/>
      <c r="K316" s="27"/>
      <c r="L316" s="12">
        <f t="shared" si="67"/>
        <v>0</v>
      </c>
      <c r="M316" s="12">
        <f t="shared" si="68"/>
        <v>0</v>
      </c>
      <c r="N316" s="12">
        <f t="shared" si="69"/>
        <v>0</v>
      </c>
      <c r="O316" s="12">
        <f t="shared" si="70"/>
        <v>0</v>
      </c>
      <c r="P316" s="4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26"/>
      <c r="AD316" s="13">
        <f t="shared" si="72"/>
        <v>0</v>
      </c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</row>
    <row r="317" spans="1:41" s="85" customFormat="1" ht="11.25" customHeight="1" hidden="1">
      <c r="A317" s="93" t="s">
        <v>278</v>
      </c>
      <c r="B317" s="81"/>
      <c r="C317" s="27"/>
      <c r="D317" s="28"/>
      <c r="E317" s="29"/>
      <c r="F317" s="30"/>
      <c r="G317" s="28"/>
      <c r="H317" s="29"/>
      <c r="I317" s="31"/>
      <c r="J317" s="28"/>
      <c r="K317" s="27"/>
      <c r="L317" s="12">
        <f t="shared" si="67"/>
        <v>0</v>
      </c>
      <c r="M317" s="12">
        <f t="shared" si="68"/>
        <v>0</v>
      </c>
      <c r="N317" s="12">
        <f t="shared" si="69"/>
        <v>0</v>
      </c>
      <c r="O317" s="12">
        <f t="shared" si="70"/>
        <v>0</v>
      </c>
      <c r="P317" s="4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26"/>
      <c r="AD317" s="13">
        <f t="shared" si="72"/>
        <v>0</v>
      </c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</row>
    <row r="318" spans="1:41" s="85" customFormat="1" ht="11.25" customHeight="1" hidden="1">
      <c r="A318" s="93" t="s">
        <v>279</v>
      </c>
      <c r="B318" s="81"/>
      <c r="C318" s="27"/>
      <c r="D318" s="28"/>
      <c r="E318" s="29"/>
      <c r="F318" s="30"/>
      <c r="G318" s="28"/>
      <c r="H318" s="29"/>
      <c r="I318" s="31"/>
      <c r="J318" s="28"/>
      <c r="K318" s="27"/>
      <c r="L318" s="12">
        <f t="shared" si="67"/>
        <v>0</v>
      </c>
      <c r="M318" s="12">
        <f t="shared" si="68"/>
        <v>0</v>
      </c>
      <c r="N318" s="12">
        <f t="shared" si="69"/>
        <v>0</v>
      </c>
      <c r="O318" s="12">
        <f t="shared" si="70"/>
        <v>0</v>
      </c>
      <c r="P318" s="4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26"/>
      <c r="AD318" s="13">
        <f t="shared" si="72"/>
        <v>0</v>
      </c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</row>
    <row r="319" spans="1:41" s="85" customFormat="1" ht="11.25" customHeight="1" hidden="1">
      <c r="A319" s="93" t="s">
        <v>280</v>
      </c>
      <c r="B319" s="81"/>
      <c r="C319" s="27"/>
      <c r="D319" s="28"/>
      <c r="E319" s="29"/>
      <c r="F319" s="30"/>
      <c r="G319" s="28"/>
      <c r="H319" s="29"/>
      <c r="I319" s="31"/>
      <c r="J319" s="28"/>
      <c r="K319" s="27"/>
      <c r="L319" s="12">
        <f t="shared" si="67"/>
        <v>0</v>
      </c>
      <c r="M319" s="12">
        <f t="shared" si="68"/>
        <v>0</v>
      </c>
      <c r="N319" s="12">
        <f t="shared" si="69"/>
        <v>0</v>
      </c>
      <c r="O319" s="12">
        <f t="shared" si="70"/>
        <v>0</v>
      </c>
      <c r="P319" s="4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26"/>
      <c r="AD319" s="13">
        <f t="shared" si="72"/>
        <v>0</v>
      </c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</row>
    <row r="320" spans="1:41" s="85" customFormat="1" ht="11.25" customHeight="1" hidden="1">
      <c r="A320" s="93" t="s">
        <v>281</v>
      </c>
      <c r="B320" s="81"/>
      <c r="C320" s="27"/>
      <c r="D320" s="28"/>
      <c r="E320" s="29"/>
      <c r="F320" s="30"/>
      <c r="G320" s="28"/>
      <c r="H320" s="29"/>
      <c r="I320" s="31"/>
      <c r="J320" s="28"/>
      <c r="K320" s="27"/>
      <c r="L320" s="12">
        <f t="shared" si="67"/>
        <v>0</v>
      </c>
      <c r="M320" s="12">
        <f t="shared" si="68"/>
        <v>0</v>
      </c>
      <c r="N320" s="12">
        <f t="shared" si="69"/>
        <v>0</v>
      </c>
      <c r="O320" s="12">
        <f t="shared" si="70"/>
        <v>0</v>
      </c>
      <c r="P320" s="4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26"/>
      <c r="AD320" s="13">
        <f t="shared" si="72"/>
        <v>0</v>
      </c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</row>
    <row r="321" spans="1:41" s="85" customFormat="1" ht="11.25" customHeight="1" hidden="1">
      <c r="A321" s="93" t="s">
        <v>282</v>
      </c>
      <c r="B321" s="81"/>
      <c r="C321" s="27"/>
      <c r="D321" s="28"/>
      <c r="E321" s="29"/>
      <c r="F321" s="30"/>
      <c r="G321" s="28"/>
      <c r="H321" s="29"/>
      <c r="I321" s="31"/>
      <c r="J321" s="28"/>
      <c r="K321" s="27"/>
      <c r="L321" s="12">
        <f t="shared" si="67"/>
        <v>0</v>
      </c>
      <c r="M321" s="12">
        <f t="shared" si="68"/>
        <v>0</v>
      </c>
      <c r="N321" s="12">
        <f t="shared" si="69"/>
        <v>0</v>
      </c>
      <c r="O321" s="12">
        <f t="shared" si="70"/>
        <v>0</v>
      </c>
      <c r="P321" s="4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26"/>
      <c r="AD321" s="13">
        <f t="shared" si="72"/>
        <v>0</v>
      </c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</row>
    <row r="322" spans="1:41" s="85" customFormat="1" ht="11.25" customHeight="1" hidden="1">
      <c r="A322" s="93" t="s">
        <v>283</v>
      </c>
      <c r="B322" s="81"/>
      <c r="C322" s="27"/>
      <c r="D322" s="28"/>
      <c r="E322" s="29"/>
      <c r="F322" s="30"/>
      <c r="G322" s="28"/>
      <c r="H322" s="29"/>
      <c r="I322" s="31"/>
      <c r="J322" s="28"/>
      <c r="K322" s="27"/>
      <c r="L322" s="12">
        <f t="shared" si="67"/>
        <v>0</v>
      </c>
      <c r="M322" s="12">
        <f t="shared" si="68"/>
        <v>0</v>
      </c>
      <c r="N322" s="12">
        <f t="shared" si="69"/>
        <v>0</v>
      </c>
      <c r="O322" s="12">
        <f t="shared" si="70"/>
        <v>0</v>
      </c>
      <c r="P322" s="4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26"/>
      <c r="AD322" s="13">
        <f t="shared" si="72"/>
        <v>0</v>
      </c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</row>
    <row r="323" spans="1:41" s="85" customFormat="1" ht="11.25" customHeight="1" hidden="1">
      <c r="A323" s="93" t="s">
        <v>284</v>
      </c>
      <c r="B323" s="81"/>
      <c r="C323" s="27"/>
      <c r="D323" s="28"/>
      <c r="E323" s="29"/>
      <c r="F323" s="30"/>
      <c r="G323" s="28"/>
      <c r="H323" s="29"/>
      <c r="I323" s="31"/>
      <c r="J323" s="28"/>
      <c r="K323" s="27"/>
      <c r="L323" s="12">
        <f t="shared" si="67"/>
        <v>0</v>
      </c>
      <c r="M323" s="12">
        <f t="shared" si="68"/>
        <v>0</v>
      </c>
      <c r="N323" s="12">
        <f t="shared" si="69"/>
        <v>0</v>
      </c>
      <c r="O323" s="12">
        <f t="shared" si="70"/>
        <v>0</v>
      </c>
      <c r="P323" s="4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26"/>
      <c r="AD323" s="13">
        <f t="shared" si="72"/>
        <v>0</v>
      </c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</row>
    <row r="324" spans="1:41" s="85" customFormat="1" ht="11.25" customHeight="1" hidden="1">
      <c r="A324" s="93" t="s">
        <v>285</v>
      </c>
      <c r="B324" s="81"/>
      <c r="C324" s="27"/>
      <c r="D324" s="28"/>
      <c r="E324" s="29"/>
      <c r="F324" s="30"/>
      <c r="G324" s="28"/>
      <c r="H324" s="29"/>
      <c r="I324" s="31"/>
      <c r="J324" s="28"/>
      <c r="K324" s="27"/>
      <c r="L324" s="12">
        <f t="shared" si="67"/>
        <v>0</v>
      </c>
      <c r="M324" s="12">
        <f t="shared" si="68"/>
        <v>0</v>
      </c>
      <c r="N324" s="12">
        <f t="shared" si="69"/>
        <v>0</v>
      </c>
      <c r="O324" s="12">
        <f t="shared" si="70"/>
        <v>0</v>
      </c>
      <c r="P324" s="4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26"/>
      <c r="AD324" s="13">
        <f t="shared" si="72"/>
        <v>0</v>
      </c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</row>
    <row r="325" spans="1:41" s="85" customFormat="1" ht="11.25" customHeight="1" hidden="1">
      <c r="A325" s="93" t="s">
        <v>286</v>
      </c>
      <c r="B325" s="81"/>
      <c r="C325" s="27"/>
      <c r="D325" s="28"/>
      <c r="E325" s="29"/>
      <c r="F325" s="30"/>
      <c r="G325" s="28"/>
      <c r="H325" s="29"/>
      <c r="I325" s="31"/>
      <c r="J325" s="28"/>
      <c r="K325" s="27"/>
      <c r="L325" s="12">
        <f t="shared" si="67"/>
        <v>0</v>
      </c>
      <c r="M325" s="12">
        <f t="shared" si="68"/>
        <v>0</v>
      </c>
      <c r="N325" s="12">
        <f t="shared" si="69"/>
        <v>0</v>
      </c>
      <c r="O325" s="12">
        <f t="shared" si="70"/>
        <v>0</v>
      </c>
      <c r="P325" s="4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26"/>
      <c r="AD325" s="13">
        <f t="shared" si="72"/>
        <v>0</v>
      </c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</row>
    <row r="326" spans="1:41" s="85" customFormat="1" ht="11.25" customHeight="1" hidden="1">
      <c r="A326" s="93" t="s">
        <v>287</v>
      </c>
      <c r="B326" s="81"/>
      <c r="C326" s="27"/>
      <c r="D326" s="28"/>
      <c r="E326" s="29"/>
      <c r="F326" s="30"/>
      <c r="G326" s="28"/>
      <c r="H326" s="29"/>
      <c r="I326" s="31"/>
      <c r="J326" s="28"/>
      <c r="K326" s="27"/>
      <c r="L326" s="12">
        <f t="shared" si="67"/>
        <v>0</v>
      </c>
      <c r="M326" s="12">
        <f t="shared" si="68"/>
        <v>0</v>
      </c>
      <c r="N326" s="12">
        <f t="shared" si="69"/>
        <v>0</v>
      </c>
      <c r="O326" s="12">
        <f t="shared" si="70"/>
        <v>0</v>
      </c>
      <c r="P326" s="4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26"/>
      <c r="AD326" s="13">
        <f t="shared" si="72"/>
        <v>0</v>
      </c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</row>
    <row r="327" spans="1:41" s="85" customFormat="1" ht="11.25" customHeight="1" hidden="1">
      <c r="A327" s="93" t="s">
        <v>288</v>
      </c>
      <c r="B327" s="81"/>
      <c r="C327" s="27"/>
      <c r="D327" s="28"/>
      <c r="E327" s="29"/>
      <c r="F327" s="30"/>
      <c r="G327" s="28"/>
      <c r="H327" s="29"/>
      <c r="I327" s="31"/>
      <c r="J327" s="28"/>
      <c r="K327" s="27"/>
      <c r="L327" s="12">
        <f t="shared" si="67"/>
        <v>0</v>
      </c>
      <c r="M327" s="12">
        <f t="shared" si="68"/>
        <v>0</v>
      </c>
      <c r="N327" s="12">
        <f t="shared" si="69"/>
        <v>0</v>
      </c>
      <c r="O327" s="12">
        <f t="shared" si="70"/>
        <v>0</v>
      </c>
      <c r="P327" s="4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26"/>
      <c r="AD327" s="13">
        <f t="shared" si="72"/>
        <v>0</v>
      </c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</row>
    <row r="328" spans="1:41" s="85" customFormat="1" ht="11.25" customHeight="1" hidden="1">
      <c r="A328" s="94" t="s">
        <v>45</v>
      </c>
      <c r="B328" s="97"/>
      <c r="C328" s="116"/>
      <c r="D328" s="116"/>
      <c r="E328" s="117"/>
      <c r="F328" s="30"/>
      <c r="G328" s="28"/>
      <c r="H328" s="29"/>
      <c r="I328" s="30"/>
      <c r="J328" s="28"/>
      <c r="K328" s="28"/>
      <c r="L328" s="12">
        <f t="shared" si="67"/>
        <v>0</v>
      </c>
      <c r="M328" s="12"/>
      <c r="N328" s="12">
        <f t="shared" si="69"/>
        <v>0</v>
      </c>
      <c r="O328" s="12">
        <f t="shared" si="70"/>
        <v>0</v>
      </c>
      <c r="P328" s="12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37"/>
      <c r="AD328" s="13">
        <f t="shared" si="72"/>
        <v>0</v>
      </c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</row>
    <row r="329" spans="1:41" s="85" customFormat="1" ht="11.25" customHeight="1" hidden="1">
      <c r="A329" s="94" t="s">
        <v>46</v>
      </c>
      <c r="B329" s="192"/>
      <c r="C329" s="116"/>
      <c r="D329" s="116"/>
      <c r="E329" s="117"/>
      <c r="F329" s="118"/>
      <c r="G329" s="116"/>
      <c r="H329" s="117"/>
      <c r="I329" s="118"/>
      <c r="J329" s="116"/>
      <c r="K329" s="116"/>
      <c r="L329" s="12">
        <f t="shared" si="67"/>
        <v>0</v>
      </c>
      <c r="M329" s="12"/>
      <c r="N329" s="12">
        <f t="shared" si="69"/>
        <v>0</v>
      </c>
      <c r="O329" s="12">
        <f t="shared" si="70"/>
        <v>0</v>
      </c>
      <c r="P329" s="12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37"/>
      <c r="AD329" s="13">
        <f t="shared" si="72"/>
        <v>0</v>
      </c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</row>
    <row r="330" spans="1:41" s="85" customFormat="1" ht="11.25" customHeight="1" hidden="1">
      <c r="A330" s="187" t="s">
        <v>289</v>
      </c>
      <c r="B330" s="99"/>
      <c r="C330" s="308">
        <f>COUNTIF(C331:E357,1)+COUNTIF(C331:E357,2)+COUNTIF(C331:E357,3)+COUNTIF(C331:E357,4)+COUNTIF(C331:E357,5)+COUNTIF(C331:E357,6)+COUNTIF(C331:E357,7)+COUNTIF(C331:E357,8)</f>
        <v>0</v>
      </c>
      <c r="D330" s="308"/>
      <c r="E330" s="309"/>
      <c r="F330" s="307">
        <f>COUNTIF(F331:H357,1)+COUNTIF(F331:H357,2)+COUNTIF(F331:H357,3)+COUNTIF(F331:H357,4)+COUNTIF(F331:H357,5)+COUNTIF(F331:H357,6)+COUNTIF(F331:H357,7)+COUNTIF(F331:H357,8)</f>
        <v>0</v>
      </c>
      <c r="G330" s="308"/>
      <c r="H330" s="309"/>
      <c r="I330" s="307">
        <f>COUNTIF(I331:K357,1)+COUNTIF(I331:K357,2)+COUNTIF(I331:K357,3)+COUNTIF(I331:K357,4)+COUNTIF(I331:K357,5)+COUNTIF(I331:K357,6)+COUNTIF(I331:K357,7)+COUNTIF(I331:K357,8)</f>
        <v>0</v>
      </c>
      <c r="J330" s="308"/>
      <c r="K330" s="308"/>
      <c r="L330" s="19">
        <f aca="true" t="shared" si="73" ref="L330:AD330">SUM(L331:L357)</f>
        <v>0</v>
      </c>
      <c r="M330" s="19">
        <f t="shared" si="73"/>
        <v>0</v>
      </c>
      <c r="N330" s="19">
        <f t="shared" si="73"/>
        <v>0</v>
      </c>
      <c r="O330" s="19">
        <f t="shared" si="73"/>
        <v>0</v>
      </c>
      <c r="P330" s="19">
        <f t="shared" si="73"/>
        <v>0</v>
      </c>
      <c r="Q330" s="112">
        <f t="shared" si="73"/>
        <v>0</v>
      </c>
      <c r="R330" s="112">
        <f t="shared" si="73"/>
        <v>0</v>
      </c>
      <c r="S330" s="112">
        <f t="shared" si="73"/>
        <v>0</v>
      </c>
      <c r="T330" s="112">
        <f t="shared" si="73"/>
        <v>0</v>
      </c>
      <c r="U330" s="112">
        <f t="shared" si="73"/>
        <v>0</v>
      </c>
      <c r="V330" s="112">
        <f t="shared" si="73"/>
        <v>0</v>
      </c>
      <c r="W330" s="112">
        <f t="shared" si="73"/>
        <v>0</v>
      </c>
      <c r="X330" s="112">
        <f t="shared" si="73"/>
        <v>0</v>
      </c>
      <c r="Y330" s="112">
        <f t="shared" si="73"/>
        <v>0</v>
      </c>
      <c r="Z330" s="112">
        <f t="shared" si="73"/>
        <v>0</v>
      </c>
      <c r="AA330" s="112">
        <f t="shared" si="73"/>
        <v>0</v>
      </c>
      <c r="AB330" s="112">
        <f t="shared" si="73"/>
        <v>0</v>
      </c>
      <c r="AC330" s="112">
        <f t="shared" si="73"/>
        <v>0</v>
      </c>
      <c r="AD330" s="25">
        <f t="shared" si="73"/>
        <v>0</v>
      </c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</row>
    <row r="331" spans="1:41" s="85" customFormat="1" ht="11.25" customHeight="1" hidden="1">
      <c r="A331" s="93" t="s">
        <v>290</v>
      </c>
      <c r="B331" s="81"/>
      <c r="C331" s="1"/>
      <c r="D331" s="3"/>
      <c r="E331" s="38"/>
      <c r="F331" s="39"/>
      <c r="G331" s="3"/>
      <c r="H331" s="38"/>
      <c r="I331" s="40"/>
      <c r="J331" s="3"/>
      <c r="K331" s="1"/>
      <c r="L331" s="12">
        <f aca="true" t="shared" si="74" ref="L331:L357">M331+N331</f>
        <v>0</v>
      </c>
      <c r="M331" s="12">
        <f aca="true" t="shared" si="75" ref="M331:M355">N331/2</f>
        <v>0</v>
      </c>
      <c r="N331" s="12">
        <f aca="true" t="shared" si="76" ref="N331:N357">SUM(Q331:AB331)</f>
        <v>0</v>
      </c>
      <c r="O331" s="12">
        <f aca="true" t="shared" si="77" ref="O331:O357">N331-P331</f>
        <v>0</v>
      </c>
      <c r="P331" s="4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26"/>
      <c r="AD331" s="13">
        <f t="shared" si="72"/>
        <v>0</v>
      </c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</row>
    <row r="332" spans="1:41" s="85" customFormat="1" ht="11.25" customHeight="1" hidden="1">
      <c r="A332" s="93" t="s">
        <v>291</v>
      </c>
      <c r="B332" s="81"/>
      <c r="C332" s="27"/>
      <c r="D332" s="28"/>
      <c r="E332" s="29"/>
      <c r="F332" s="30"/>
      <c r="G332" s="28"/>
      <c r="H332" s="29"/>
      <c r="I332" s="31"/>
      <c r="J332" s="28"/>
      <c r="K332" s="27"/>
      <c r="L332" s="12">
        <f t="shared" si="74"/>
        <v>0</v>
      </c>
      <c r="M332" s="12">
        <f t="shared" si="75"/>
        <v>0</v>
      </c>
      <c r="N332" s="12">
        <f t="shared" si="76"/>
        <v>0</v>
      </c>
      <c r="O332" s="12">
        <f t="shared" si="77"/>
        <v>0</v>
      </c>
      <c r="P332" s="4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26"/>
      <c r="AD332" s="13">
        <f t="shared" si="72"/>
        <v>0</v>
      </c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</row>
    <row r="333" spans="1:41" s="85" customFormat="1" ht="11.25" customHeight="1" hidden="1">
      <c r="A333" s="93" t="s">
        <v>292</v>
      </c>
      <c r="B333" s="81"/>
      <c r="C333" s="27"/>
      <c r="D333" s="28"/>
      <c r="E333" s="29"/>
      <c r="F333" s="30"/>
      <c r="G333" s="28"/>
      <c r="H333" s="29"/>
      <c r="I333" s="31"/>
      <c r="J333" s="28"/>
      <c r="K333" s="27"/>
      <c r="L333" s="12">
        <f t="shared" si="74"/>
        <v>0</v>
      </c>
      <c r="M333" s="12">
        <f t="shared" si="75"/>
        <v>0</v>
      </c>
      <c r="N333" s="12">
        <f t="shared" si="76"/>
        <v>0</v>
      </c>
      <c r="O333" s="12">
        <f t="shared" si="77"/>
        <v>0</v>
      </c>
      <c r="P333" s="4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26"/>
      <c r="AD333" s="13">
        <f t="shared" si="72"/>
        <v>0</v>
      </c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</row>
    <row r="334" spans="1:41" s="85" customFormat="1" ht="11.25" customHeight="1" hidden="1">
      <c r="A334" s="93" t="s">
        <v>293</v>
      </c>
      <c r="B334" s="81"/>
      <c r="C334" s="27"/>
      <c r="D334" s="28"/>
      <c r="E334" s="29"/>
      <c r="F334" s="30"/>
      <c r="G334" s="28"/>
      <c r="H334" s="29"/>
      <c r="I334" s="31"/>
      <c r="J334" s="28"/>
      <c r="K334" s="27"/>
      <c r="L334" s="12">
        <f t="shared" si="74"/>
        <v>0</v>
      </c>
      <c r="M334" s="12">
        <f t="shared" si="75"/>
        <v>0</v>
      </c>
      <c r="N334" s="12">
        <f t="shared" si="76"/>
        <v>0</v>
      </c>
      <c r="O334" s="12">
        <f t="shared" si="77"/>
        <v>0</v>
      </c>
      <c r="P334" s="4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26"/>
      <c r="AD334" s="13">
        <f t="shared" si="72"/>
        <v>0</v>
      </c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</row>
    <row r="335" spans="1:41" s="85" customFormat="1" ht="11.25" customHeight="1" hidden="1">
      <c r="A335" s="93" t="s">
        <v>294</v>
      </c>
      <c r="B335" s="81"/>
      <c r="C335" s="27"/>
      <c r="D335" s="28"/>
      <c r="E335" s="29"/>
      <c r="F335" s="30"/>
      <c r="G335" s="28"/>
      <c r="H335" s="29"/>
      <c r="I335" s="31"/>
      <c r="J335" s="28"/>
      <c r="K335" s="27"/>
      <c r="L335" s="12">
        <f t="shared" si="74"/>
        <v>0</v>
      </c>
      <c r="M335" s="12">
        <f t="shared" si="75"/>
        <v>0</v>
      </c>
      <c r="N335" s="12">
        <f t="shared" si="76"/>
        <v>0</v>
      </c>
      <c r="O335" s="12">
        <f t="shared" si="77"/>
        <v>0</v>
      </c>
      <c r="P335" s="4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26"/>
      <c r="AD335" s="13">
        <f t="shared" si="72"/>
        <v>0</v>
      </c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</row>
    <row r="336" spans="1:41" s="85" customFormat="1" ht="11.25" customHeight="1" hidden="1">
      <c r="A336" s="93" t="s">
        <v>295</v>
      </c>
      <c r="B336" s="81"/>
      <c r="C336" s="27"/>
      <c r="D336" s="28"/>
      <c r="E336" s="29"/>
      <c r="F336" s="30"/>
      <c r="G336" s="28"/>
      <c r="H336" s="29"/>
      <c r="I336" s="31"/>
      <c r="J336" s="28"/>
      <c r="K336" s="27"/>
      <c r="L336" s="12">
        <f t="shared" si="74"/>
        <v>0</v>
      </c>
      <c r="M336" s="12">
        <f t="shared" si="75"/>
        <v>0</v>
      </c>
      <c r="N336" s="12">
        <f t="shared" si="76"/>
        <v>0</v>
      </c>
      <c r="O336" s="12">
        <f t="shared" si="77"/>
        <v>0</v>
      </c>
      <c r="P336" s="4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26"/>
      <c r="AD336" s="13">
        <f t="shared" si="72"/>
        <v>0</v>
      </c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</row>
    <row r="337" spans="1:41" s="85" customFormat="1" ht="11.25" customHeight="1" hidden="1">
      <c r="A337" s="93" t="s">
        <v>296</v>
      </c>
      <c r="B337" s="81"/>
      <c r="C337" s="27"/>
      <c r="D337" s="28"/>
      <c r="E337" s="29"/>
      <c r="F337" s="30"/>
      <c r="G337" s="28"/>
      <c r="H337" s="29"/>
      <c r="I337" s="31"/>
      <c r="J337" s="28"/>
      <c r="K337" s="27"/>
      <c r="L337" s="12">
        <f t="shared" si="74"/>
        <v>0</v>
      </c>
      <c r="M337" s="12">
        <f t="shared" si="75"/>
        <v>0</v>
      </c>
      <c r="N337" s="12">
        <f t="shared" si="76"/>
        <v>0</v>
      </c>
      <c r="O337" s="12">
        <f t="shared" si="77"/>
        <v>0</v>
      </c>
      <c r="P337" s="4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26"/>
      <c r="AD337" s="13">
        <f t="shared" si="72"/>
        <v>0</v>
      </c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</row>
    <row r="338" spans="1:41" s="85" customFormat="1" ht="11.25" customHeight="1" hidden="1">
      <c r="A338" s="93" t="s">
        <v>297</v>
      </c>
      <c r="B338" s="81"/>
      <c r="C338" s="27"/>
      <c r="D338" s="28"/>
      <c r="E338" s="29"/>
      <c r="F338" s="30"/>
      <c r="G338" s="28"/>
      <c r="H338" s="29"/>
      <c r="I338" s="31"/>
      <c r="J338" s="28"/>
      <c r="K338" s="27"/>
      <c r="L338" s="12">
        <f t="shared" si="74"/>
        <v>0</v>
      </c>
      <c r="M338" s="12">
        <f t="shared" si="75"/>
        <v>0</v>
      </c>
      <c r="N338" s="12">
        <f t="shared" si="76"/>
        <v>0</v>
      </c>
      <c r="O338" s="12">
        <f t="shared" si="77"/>
        <v>0</v>
      </c>
      <c r="P338" s="4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26"/>
      <c r="AD338" s="13">
        <f t="shared" si="72"/>
        <v>0</v>
      </c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</row>
    <row r="339" spans="1:41" s="85" customFormat="1" ht="11.25" customHeight="1" hidden="1">
      <c r="A339" s="93" t="s">
        <v>298</v>
      </c>
      <c r="B339" s="81"/>
      <c r="C339" s="27"/>
      <c r="D339" s="28"/>
      <c r="E339" s="29"/>
      <c r="F339" s="30"/>
      <c r="G339" s="28"/>
      <c r="H339" s="29"/>
      <c r="I339" s="31"/>
      <c r="J339" s="28"/>
      <c r="K339" s="27"/>
      <c r="L339" s="12">
        <f t="shared" si="74"/>
        <v>0</v>
      </c>
      <c r="M339" s="12">
        <f t="shared" si="75"/>
        <v>0</v>
      </c>
      <c r="N339" s="12">
        <f t="shared" si="76"/>
        <v>0</v>
      </c>
      <c r="O339" s="12">
        <f t="shared" si="77"/>
        <v>0</v>
      </c>
      <c r="P339" s="4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26"/>
      <c r="AD339" s="13">
        <f t="shared" si="72"/>
        <v>0</v>
      </c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</row>
    <row r="340" spans="1:41" s="85" customFormat="1" ht="11.25" customHeight="1" hidden="1">
      <c r="A340" s="93" t="s">
        <v>299</v>
      </c>
      <c r="B340" s="81"/>
      <c r="C340" s="27"/>
      <c r="D340" s="28"/>
      <c r="E340" s="29"/>
      <c r="F340" s="30"/>
      <c r="G340" s="28"/>
      <c r="H340" s="29"/>
      <c r="I340" s="31"/>
      <c r="J340" s="28"/>
      <c r="K340" s="27"/>
      <c r="L340" s="12">
        <f t="shared" si="74"/>
        <v>0</v>
      </c>
      <c r="M340" s="12">
        <f t="shared" si="75"/>
        <v>0</v>
      </c>
      <c r="N340" s="12">
        <f t="shared" si="76"/>
        <v>0</v>
      </c>
      <c r="O340" s="12">
        <f t="shared" si="77"/>
        <v>0</v>
      </c>
      <c r="P340" s="4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26"/>
      <c r="AD340" s="13">
        <f t="shared" si="72"/>
        <v>0</v>
      </c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</row>
    <row r="341" spans="1:41" s="85" customFormat="1" ht="11.25" customHeight="1" hidden="1">
      <c r="A341" s="93" t="s">
        <v>300</v>
      </c>
      <c r="B341" s="81"/>
      <c r="C341" s="27"/>
      <c r="D341" s="28"/>
      <c r="E341" s="29"/>
      <c r="F341" s="30"/>
      <c r="G341" s="28"/>
      <c r="H341" s="29"/>
      <c r="I341" s="31"/>
      <c r="J341" s="28"/>
      <c r="K341" s="27"/>
      <c r="L341" s="12">
        <f t="shared" si="74"/>
        <v>0</v>
      </c>
      <c r="M341" s="12">
        <f t="shared" si="75"/>
        <v>0</v>
      </c>
      <c r="N341" s="12">
        <f t="shared" si="76"/>
        <v>0</v>
      </c>
      <c r="O341" s="12">
        <f t="shared" si="77"/>
        <v>0</v>
      </c>
      <c r="P341" s="4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26"/>
      <c r="AD341" s="13">
        <f t="shared" si="72"/>
        <v>0</v>
      </c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</row>
    <row r="342" spans="1:41" s="85" customFormat="1" ht="11.25" customHeight="1" hidden="1">
      <c r="A342" s="93" t="s">
        <v>301</v>
      </c>
      <c r="B342" s="81"/>
      <c r="C342" s="27"/>
      <c r="D342" s="28"/>
      <c r="E342" s="29"/>
      <c r="F342" s="30"/>
      <c r="G342" s="28"/>
      <c r="H342" s="29"/>
      <c r="I342" s="31"/>
      <c r="J342" s="28"/>
      <c r="K342" s="27"/>
      <c r="L342" s="12">
        <f t="shared" si="74"/>
        <v>0</v>
      </c>
      <c r="M342" s="12">
        <f t="shared" si="75"/>
        <v>0</v>
      </c>
      <c r="N342" s="12">
        <f t="shared" si="76"/>
        <v>0</v>
      </c>
      <c r="O342" s="12">
        <f t="shared" si="77"/>
        <v>0</v>
      </c>
      <c r="P342" s="4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26"/>
      <c r="AD342" s="13">
        <f t="shared" si="72"/>
        <v>0</v>
      </c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</row>
    <row r="343" spans="1:41" s="85" customFormat="1" ht="11.25" customHeight="1" hidden="1">
      <c r="A343" s="93" t="s">
        <v>302</v>
      </c>
      <c r="B343" s="81"/>
      <c r="C343" s="27"/>
      <c r="D343" s="28"/>
      <c r="E343" s="29"/>
      <c r="F343" s="30"/>
      <c r="G343" s="28"/>
      <c r="H343" s="29"/>
      <c r="I343" s="31"/>
      <c r="J343" s="28"/>
      <c r="K343" s="27"/>
      <c r="L343" s="12">
        <f t="shared" si="74"/>
        <v>0</v>
      </c>
      <c r="M343" s="12">
        <f t="shared" si="75"/>
        <v>0</v>
      </c>
      <c r="N343" s="12">
        <f t="shared" si="76"/>
        <v>0</v>
      </c>
      <c r="O343" s="12">
        <f t="shared" si="77"/>
        <v>0</v>
      </c>
      <c r="P343" s="4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26"/>
      <c r="AD343" s="13">
        <f t="shared" si="72"/>
        <v>0</v>
      </c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</row>
    <row r="344" spans="1:41" s="85" customFormat="1" ht="11.25" customHeight="1" hidden="1">
      <c r="A344" s="93" t="s">
        <v>303</v>
      </c>
      <c r="B344" s="81"/>
      <c r="C344" s="27"/>
      <c r="D344" s="28"/>
      <c r="E344" s="29"/>
      <c r="F344" s="30"/>
      <c r="G344" s="28"/>
      <c r="H344" s="29"/>
      <c r="I344" s="31"/>
      <c r="J344" s="28"/>
      <c r="K344" s="27"/>
      <c r="L344" s="12">
        <f t="shared" si="74"/>
        <v>0</v>
      </c>
      <c r="M344" s="12">
        <f t="shared" si="75"/>
        <v>0</v>
      </c>
      <c r="N344" s="12">
        <f t="shared" si="76"/>
        <v>0</v>
      </c>
      <c r="O344" s="12">
        <f t="shared" si="77"/>
        <v>0</v>
      </c>
      <c r="P344" s="4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26"/>
      <c r="AD344" s="13">
        <f t="shared" si="72"/>
        <v>0</v>
      </c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</row>
    <row r="345" spans="1:41" s="85" customFormat="1" ht="11.25" customHeight="1" hidden="1">
      <c r="A345" s="93" t="s">
        <v>304</v>
      </c>
      <c r="B345" s="81"/>
      <c r="C345" s="27"/>
      <c r="D345" s="28"/>
      <c r="E345" s="29"/>
      <c r="F345" s="30"/>
      <c r="G345" s="28"/>
      <c r="H345" s="29"/>
      <c r="I345" s="31"/>
      <c r="J345" s="28"/>
      <c r="K345" s="27"/>
      <c r="L345" s="12">
        <f t="shared" si="74"/>
        <v>0</v>
      </c>
      <c r="M345" s="12">
        <f t="shared" si="75"/>
        <v>0</v>
      </c>
      <c r="N345" s="12">
        <f t="shared" si="76"/>
        <v>0</v>
      </c>
      <c r="O345" s="12">
        <f t="shared" si="77"/>
        <v>0</v>
      </c>
      <c r="P345" s="4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26"/>
      <c r="AD345" s="13">
        <f t="shared" si="72"/>
        <v>0</v>
      </c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</row>
    <row r="346" spans="1:41" s="85" customFormat="1" ht="11.25" customHeight="1" hidden="1">
      <c r="A346" s="93" t="s">
        <v>305</v>
      </c>
      <c r="B346" s="81"/>
      <c r="C346" s="27"/>
      <c r="D346" s="28"/>
      <c r="E346" s="29"/>
      <c r="F346" s="30"/>
      <c r="G346" s="28"/>
      <c r="H346" s="29"/>
      <c r="I346" s="31"/>
      <c r="J346" s="28"/>
      <c r="K346" s="27"/>
      <c r="L346" s="12">
        <f t="shared" si="74"/>
        <v>0</v>
      </c>
      <c r="M346" s="12">
        <f t="shared" si="75"/>
        <v>0</v>
      </c>
      <c r="N346" s="12">
        <f t="shared" si="76"/>
        <v>0</v>
      </c>
      <c r="O346" s="12">
        <f t="shared" si="77"/>
        <v>0</v>
      </c>
      <c r="P346" s="4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26"/>
      <c r="AD346" s="13">
        <f t="shared" si="72"/>
        <v>0</v>
      </c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</row>
    <row r="347" spans="1:41" s="85" customFormat="1" ht="11.25" customHeight="1" hidden="1">
      <c r="A347" s="93" t="s">
        <v>306</v>
      </c>
      <c r="B347" s="81"/>
      <c r="C347" s="27"/>
      <c r="D347" s="28"/>
      <c r="E347" s="29"/>
      <c r="F347" s="30"/>
      <c r="G347" s="28"/>
      <c r="H347" s="29"/>
      <c r="I347" s="31"/>
      <c r="J347" s="28"/>
      <c r="K347" s="27"/>
      <c r="L347" s="12">
        <f t="shared" si="74"/>
        <v>0</v>
      </c>
      <c r="M347" s="12">
        <f t="shared" si="75"/>
        <v>0</v>
      </c>
      <c r="N347" s="12">
        <f t="shared" si="76"/>
        <v>0</v>
      </c>
      <c r="O347" s="12">
        <f t="shared" si="77"/>
        <v>0</v>
      </c>
      <c r="P347" s="4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26"/>
      <c r="AD347" s="13">
        <f t="shared" si="72"/>
        <v>0</v>
      </c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</row>
    <row r="348" spans="1:41" s="85" customFormat="1" ht="11.25" customHeight="1" hidden="1">
      <c r="A348" s="93" t="s">
        <v>307</v>
      </c>
      <c r="B348" s="81"/>
      <c r="C348" s="27"/>
      <c r="D348" s="28"/>
      <c r="E348" s="29"/>
      <c r="F348" s="30"/>
      <c r="G348" s="28"/>
      <c r="H348" s="29"/>
      <c r="I348" s="31"/>
      <c r="J348" s="28"/>
      <c r="K348" s="27"/>
      <c r="L348" s="12">
        <f t="shared" si="74"/>
        <v>0</v>
      </c>
      <c r="M348" s="12">
        <f t="shared" si="75"/>
        <v>0</v>
      </c>
      <c r="N348" s="12">
        <f t="shared" si="76"/>
        <v>0</v>
      </c>
      <c r="O348" s="12">
        <f t="shared" si="77"/>
        <v>0</v>
      </c>
      <c r="P348" s="4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26"/>
      <c r="AD348" s="13">
        <f t="shared" si="72"/>
        <v>0</v>
      </c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</row>
    <row r="349" spans="1:41" s="85" customFormat="1" ht="11.25" customHeight="1" hidden="1">
      <c r="A349" s="93" t="s">
        <v>308</v>
      </c>
      <c r="B349" s="81"/>
      <c r="C349" s="27"/>
      <c r="D349" s="28"/>
      <c r="E349" s="29"/>
      <c r="F349" s="30"/>
      <c r="G349" s="28"/>
      <c r="H349" s="29"/>
      <c r="I349" s="31"/>
      <c r="J349" s="28"/>
      <c r="K349" s="27"/>
      <c r="L349" s="12">
        <f t="shared" si="74"/>
        <v>0</v>
      </c>
      <c r="M349" s="12">
        <f t="shared" si="75"/>
        <v>0</v>
      </c>
      <c r="N349" s="12">
        <f t="shared" si="76"/>
        <v>0</v>
      </c>
      <c r="O349" s="12">
        <f t="shared" si="77"/>
        <v>0</v>
      </c>
      <c r="P349" s="4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26"/>
      <c r="AD349" s="13">
        <f t="shared" si="72"/>
        <v>0</v>
      </c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</row>
    <row r="350" spans="1:41" s="85" customFormat="1" ht="11.25" customHeight="1" hidden="1">
      <c r="A350" s="93" t="s">
        <v>309</v>
      </c>
      <c r="B350" s="81"/>
      <c r="C350" s="27"/>
      <c r="D350" s="28"/>
      <c r="E350" s="29"/>
      <c r="F350" s="30"/>
      <c r="G350" s="28"/>
      <c r="H350" s="29"/>
      <c r="I350" s="31"/>
      <c r="J350" s="28"/>
      <c r="K350" s="27"/>
      <c r="L350" s="12">
        <f t="shared" si="74"/>
        <v>0</v>
      </c>
      <c r="M350" s="12">
        <f t="shared" si="75"/>
        <v>0</v>
      </c>
      <c r="N350" s="12">
        <f t="shared" si="76"/>
        <v>0</v>
      </c>
      <c r="O350" s="12">
        <f t="shared" si="77"/>
        <v>0</v>
      </c>
      <c r="P350" s="4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26"/>
      <c r="AD350" s="13">
        <f t="shared" si="72"/>
        <v>0</v>
      </c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</row>
    <row r="351" spans="1:41" s="85" customFormat="1" ht="11.25" customHeight="1" hidden="1">
      <c r="A351" s="93" t="s">
        <v>310</v>
      </c>
      <c r="B351" s="81"/>
      <c r="C351" s="27"/>
      <c r="D351" s="28"/>
      <c r="E351" s="29"/>
      <c r="F351" s="30"/>
      <c r="G351" s="28"/>
      <c r="H351" s="29"/>
      <c r="I351" s="31"/>
      <c r="J351" s="28"/>
      <c r="K351" s="27"/>
      <c r="L351" s="12">
        <f t="shared" si="74"/>
        <v>0</v>
      </c>
      <c r="M351" s="12">
        <f t="shared" si="75"/>
        <v>0</v>
      </c>
      <c r="N351" s="12">
        <f t="shared" si="76"/>
        <v>0</v>
      </c>
      <c r="O351" s="12">
        <f t="shared" si="77"/>
        <v>0</v>
      </c>
      <c r="P351" s="4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26"/>
      <c r="AD351" s="13">
        <f t="shared" si="72"/>
        <v>0</v>
      </c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</row>
    <row r="352" spans="1:41" s="85" customFormat="1" ht="11.25" customHeight="1" hidden="1">
      <c r="A352" s="93" t="s">
        <v>311</v>
      </c>
      <c r="B352" s="81"/>
      <c r="C352" s="27"/>
      <c r="D352" s="28"/>
      <c r="E352" s="29"/>
      <c r="F352" s="30"/>
      <c r="G352" s="28"/>
      <c r="H352" s="29"/>
      <c r="I352" s="31"/>
      <c r="J352" s="28"/>
      <c r="K352" s="27"/>
      <c r="L352" s="12">
        <f t="shared" si="74"/>
        <v>0</v>
      </c>
      <c r="M352" s="12">
        <f t="shared" si="75"/>
        <v>0</v>
      </c>
      <c r="N352" s="12">
        <f t="shared" si="76"/>
        <v>0</v>
      </c>
      <c r="O352" s="12">
        <f t="shared" si="77"/>
        <v>0</v>
      </c>
      <c r="P352" s="4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26"/>
      <c r="AD352" s="13">
        <f t="shared" si="72"/>
        <v>0</v>
      </c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</row>
    <row r="353" spans="1:41" s="85" customFormat="1" ht="11.25" customHeight="1" hidden="1">
      <c r="A353" s="93" t="s">
        <v>312</v>
      </c>
      <c r="B353" s="81"/>
      <c r="C353" s="27"/>
      <c r="D353" s="28"/>
      <c r="E353" s="29"/>
      <c r="F353" s="30"/>
      <c r="G353" s="28"/>
      <c r="H353" s="29"/>
      <c r="I353" s="31"/>
      <c r="J353" s="28"/>
      <c r="K353" s="27"/>
      <c r="L353" s="12">
        <f t="shared" si="74"/>
        <v>0</v>
      </c>
      <c r="M353" s="12">
        <f t="shared" si="75"/>
        <v>0</v>
      </c>
      <c r="N353" s="12">
        <f t="shared" si="76"/>
        <v>0</v>
      </c>
      <c r="O353" s="12">
        <f t="shared" si="77"/>
        <v>0</v>
      </c>
      <c r="P353" s="4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26"/>
      <c r="AD353" s="13">
        <f t="shared" si="72"/>
        <v>0</v>
      </c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</row>
    <row r="354" spans="1:41" s="85" customFormat="1" ht="11.25" customHeight="1" hidden="1">
      <c r="A354" s="93" t="s">
        <v>313</v>
      </c>
      <c r="B354" s="81"/>
      <c r="C354" s="27"/>
      <c r="D354" s="28"/>
      <c r="E354" s="29"/>
      <c r="F354" s="30"/>
      <c r="G354" s="28"/>
      <c r="H354" s="29"/>
      <c r="I354" s="31"/>
      <c r="J354" s="28"/>
      <c r="K354" s="27"/>
      <c r="L354" s="12">
        <f t="shared" si="74"/>
        <v>0</v>
      </c>
      <c r="M354" s="12">
        <f t="shared" si="75"/>
        <v>0</v>
      </c>
      <c r="N354" s="12">
        <f t="shared" si="76"/>
        <v>0</v>
      </c>
      <c r="O354" s="12">
        <f t="shared" si="77"/>
        <v>0</v>
      </c>
      <c r="P354" s="4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26"/>
      <c r="AD354" s="13">
        <f t="shared" si="72"/>
        <v>0</v>
      </c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</row>
    <row r="355" spans="1:41" s="85" customFormat="1" ht="11.25" customHeight="1" hidden="1">
      <c r="A355" s="93" t="s">
        <v>314</v>
      </c>
      <c r="B355" s="81"/>
      <c r="C355" s="27"/>
      <c r="D355" s="28"/>
      <c r="E355" s="29"/>
      <c r="F355" s="30"/>
      <c r="G355" s="28"/>
      <c r="H355" s="29"/>
      <c r="I355" s="31"/>
      <c r="J355" s="28"/>
      <c r="K355" s="27"/>
      <c r="L355" s="12">
        <f t="shared" si="74"/>
        <v>0</v>
      </c>
      <c r="M355" s="12">
        <f t="shared" si="75"/>
        <v>0</v>
      </c>
      <c r="N355" s="12">
        <f t="shared" si="76"/>
        <v>0</v>
      </c>
      <c r="O355" s="12">
        <f t="shared" si="77"/>
        <v>0</v>
      </c>
      <c r="P355" s="4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26"/>
      <c r="AD355" s="13">
        <f t="shared" si="72"/>
        <v>0</v>
      </c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</row>
    <row r="356" spans="1:41" s="85" customFormat="1" ht="11.25" customHeight="1" hidden="1">
      <c r="A356" s="94" t="s">
        <v>315</v>
      </c>
      <c r="B356" s="97"/>
      <c r="C356" s="116"/>
      <c r="D356" s="116"/>
      <c r="E356" s="117"/>
      <c r="F356" s="30"/>
      <c r="G356" s="28"/>
      <c r="H356" s="29"/>
      <c r="I356" s="30"/>
      <c r="J356" s="28"/>
      <c r="K356" s="28"/>
      <c r="L356" s="12">
        <f t="shared" si="74"/>
        <v>0</v>
      </c>
      <c r="M356" s="12"/>
      <c r="N356" s="12">
        <f t="shared" si="76"/>
        <v>0</v>
      </c>
      <c r="O356" s="12">
        <f t="shared" si="77"/>
        <v>0</v>
      </c>
      <c r="P356" s="12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37"/>
      <c r="AD356" s="13">
        <f t="shared" si="72"/>
        <v>0</v>
      </c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</row>
    <row r="357" spans="1:41" s="85" customFormat="1" ht="11.25" customHeight="1" hidden="1">
      <c r="A357" s="95" t="s">
        <v>316</v>
      </c>
      <c r="B357" s="192"/>
      <c r="C357" s="28"/>
      <c r="D357" s="28"/>
      <c r="E357" s="29"/>
      <c r="F357" s="30"/>
      <c r="G357" s="28"/>
      <c r="H357" s="29"/>
      <c r="I357" s="30"/>
      <c r="J357" s="28"/>
      <c r="K357" s="28"/>
      <c r="L357" s="12">
        <f t="shared" si="74"/>
        <v>0</v>
      </c>
      <c r="M357" s="12"/>
      <c r="N357" s="12">
        <f t="shared" si="76"/>
        <v>0</v>
      </c>
      <c r="O357" s="12">
        <f t="shared" si="77"/>
        <v>0</v>
      </c>
      <c r="P357" s="12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37"/>
      <c r="AD357" s="42">
        <f t="shared" si="72"/>
        <v>0</v>
      </c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</row>
    <row r="358" spans="1:41" s="85" customFormat="1" ht="12" customHeight="1">
      <c r="A358" s="95"/>
      <c r="B358" s="97" t="s">
        <v>436</v>
      </c>
      <c r="C358" s="28"/>
      <c r="D358" s="28"/>
      <c r="E358" s="29"/>
      <c r="F358" s="30"/>
      <c r="G358" s="28"/>
      <c r="H358" s="29"/>
      <c r="I358" s="30"/>
      <c r="J358" s="28">
        <v>8</v>
      </c>
      <c r="K358" s="28"/>
      <c r="L358" s="12"/>
      <c r="M358" s="12"/>
      <c r="N358" s="12"/>
      <c r="O358" s="12"/>
      <c r="P358" s="12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37"/>
      <c r="AD358" s="42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</row>
    <row r="359" spans="1:41" s="85" customFormat="1" ht="29.25" customHeight="1" hidden="1">
      <c r="A359" s="95"/>
      <c r="B359" s="192"/>
      <c r="C359" s="28"/>
      <c r="D359" s="28"/>
      <c r="E359" s="29"/>
      <c r="F359" s="30"/>
      <c r="G359" s="28"/>
      <c r="H359" s="29"/>
      <c r="I359" s="30"/>
      <c r="J359" s="28"/>
      <c r="K359" s="28"/>
      <c r="L359" s="12"/>
      <c r="M359" s="12"/>
      <c r="N359" s="12"/>
      <c r="O359" s="12"/>
      <c r="P359" s="12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37"/>
      <c r="AD359" s="42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</row>
    <row r="360" spans="1:41" s="122" customFormat="1" ht="12" customHeight="1">
      <c r="A360" s="94"/>
      <c r="B360" s="97" t="s">
        <v>47</v>
      </c>
      <c r="C360" s="321"/>
      <c r="D360" s="321"/>
      <c r="E360" s="322"/>
      <c r="F360" s="323"/>
      <c r="G360" s="321"/>
      <c r="H360" s="322"/>
      <c r="I360" s="323"/>
      <c r="J360" s="321"/>
      <c r="K360" s="321"/>
      <c r="L360" s="13">
        <f>L114+L88+L62</f>
        <v>4643.5</v>
      </c>
      <c r="M360" s="13">
        <f>M114+M88+M62</f>
        <v>1547.5</v>
      </c>
      <c r="N360" s="13">
        <f>N114+N88+N62</f>
        <v>3096</v>
      </c>
      <c r="O360" s="13">
        <f>O114+O88+O62</f>
        <v>1359</v>
      </c>
      <c r="P360" s="13">
        <f>P114+P88+P62</f>
        <v>1737</v>
      </c>
      <c r="Q360" s="12">
        <f>Q8+Q62+Q88+Q115+Q157</f>
        <v>612</v>
      </c>
      <c r="R360" s="12">
        <f>R8+R62+R88+R115+R157</f>
        <v>792</v>
      </c>
      <c r="S360" s="12">
        <f>SUM(S8,S62,S88,S114,S184,S185,S213,S214,S242,S243,S271,S272,S300,S301)</f>
        <v>612</v>
      </c>
      <c r="T360" s="12">
        <f>SUM(T8,T62,T88,T114,T184,T185,T213,T214,T242,T243,T271,T272,T300,T301)</f>
        <v>792</v>
      </c>
      <c r="U360" s="12">
        <f>SUM(U301,U300,U272,U271,U243,U242,U214,U213,U185,U184)</f>
        <v>36</v>
      </c>
      <c r="V360" s="12">
        <f>SUM(V62,V88,V114,V184,V185,V213,V214,V242,V243,V271,V272,V300,V301)</f>
        <v>540</v>
      </c>
      <c r="W360" s="12">
        <f>SUM(W301,W300,W272,W271,W243,W242,W214,W213,W185,W184)</f>
        <v>36</v>
      </c>
      <c r="X360" s="12">
        <f>SUM(X62,X88,X114,X184,X185,X213,X214,X242,X243,X271,X272,X300,X301)</f>
        <v>720</v>
      </c>
      <c r="Y360" s="12">
        <f>SUM(Y301,Y300,Y272,Y271,Y243,Y242,Y214,Y213,Y185,Y184)</f>
        <v>144</v>
      </c>
      <c r="Z360" s="12">
        <f>SUM(Z62,Z88,Z114,Z184,Z185,Z213,Z214,Z242,Z243,Z271,Z272,Z300,Z301)</f>
        <v>540</v>
      </c>
      <c r="AA360" s="43">
        <f>SUM(AA301,AA300,AA272,AA271,AA243,AA242,AA214,AA213,AA185,AA184)</f>
        <v>36</v>
      </c>
      <c r="AB360" s="12">
        <f>SUM(AB62,AB88,AB114,AB184,AB185,AB213,AB214,AB242,AB243,AB271,AB272,AB300,AB301)</f>
        <v>468</v>
      </c>
      <c r="AC360" s="13">
        <v>4644</v>
      </c>
      <c r="AD360" s="13">
        <v>3096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s="144" customFormat="1" ht="24.75" customHeight="1">
      <c r="A361" s="210" t="s">
        <v>481</v>
      </c>
      <c r="B361" s="188" t="s">
        <v>482</v>
      </c>
      <c r="C361" s="137"/>
      <c r="D361" s="137"/>
      <c r="E361" s="138"/>
      <c r="F361" s="139"/>
      <c r="G361" s="139"/>
      <c r="H361" s="138"/>
      <c r="I361" s="137"/>
      <c r="J361" s="137"/>
      <c r="K361" s="137"/>
      <c r="L361" s="140"/>
      <c r="M361" s="140"/>
      <c r="N361" s="140">
        <v>216</v>
      </c>
      <c r="O361" s="140"/>
      <c r="P361" s="140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313" t="s">
        <v>328</v>
      </c>
      <c r="AC361" s="314"/>
      <c r="AD361" s="14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</row>
    <row r="362" spans="1:41" s="154" customFormat="1" ht="20.25" customHeight="1">
      <c r="A362" s="340" t="s">
        <v>64</v>
      </c>
      <c r="B362" s="340"/>
      <c r="C362" s="340"/>
      <c r="D362" s="340"/>
      <c r="E362" s="340"/>
      <c r="F362" s="340"/>
      <c r="G362" s="340"/>
      <c r="H362" s="340"/>
      <c r="I362" s="340"/>
      <c r="J362" s="340"/>
      <c r="K362" s="340"/>
      <c r="L362" s="340"/>
      <c r="M362" s="340"/>
      <c r="N362" s="341" t="s">
        <v>5</v>
      </c>
      <c r="O362" s="312" t="s">
        <v>48</v>
      </c>
      <c r="P362" s="312"/>
      <c r="Q362" s="12">
        <f aca="true" t="shared" si="78" ref="Q362:AB362">COUNT(Q275:Q299,Q246:Q270,Q217:Q241,Q188:Q212,Q159:Q183,Q131:Q156,Q89:Q113,Q63:Q87,Q36:Q61,Q10:Q34)</f>
        <v>18</v>
      </c>
      <c r="R362" s="12">
        <f t="shared" si="78"/>
        <v>18</v>
      </c>
      <c r="S362" s="12">
        <f t="shared" si="78"/>
        <v>13</v>
      </c>
      <c r="T362" s="12">
        <f t="shared" si="78"/>
        <v>17</v>
      </c>
      <c r="U362" s="12">
        <f t="shared" si="78"/>
        <v>0</v>
      </c>
      <c r="V362" s="12">
        <f t="shared" si="78"/>
        <v>16</v>
      </c>
      <c r="W362" s="12">
        <f t="shared" si="78"/>
        <v>0</v>
      </c>
      <c r="X362" s="12">
        <f t="shared" si="78"/>
        <v>15</v>
      </c>
      <c r="Y362" s="12">
        <f t="shared" si="78"/>
        <v>0</v>
      </c>
      <c r="Z362" s="12">
        <f t="shared" si="78"/>
        <v>11</v>
      </c>
      <c r="AA362" s="12">
        <f t="shared" si="78"/>
        <v>0</v>
      </c>
      <c r="AB362" s="12">
        <f t="shared" si="78"/>
        <v>12</v>
      </c>
      <c r="AC362" s="151"/>
      <c r="AD362" s="153">
        <f>SUM(AD62,AD88,AD114)</f>
        <v>936</v>
      </c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</row>
    <row r="363" spans="1:41" s="154" customFormat="1" ht="21" customHeight="1">
      <c r="A363" s="340"/>
      <c r="B363" s="340"/>
      <c r="C363" s="340"/>
      <c r="D363" s="340"/>
      <c r="E363" s="340"/>
      <c r="F363" s="340"/>
      <c r="G363" s="340"/>
      <c r="H363" s="340"/>
      <c r="I363" s="340"/>
      <c r="J363" s="340"/>
      <c r="K363" s="340"/>
      <c r="L363" s="340"/>
      <c r="M363" s="340"/>
      <c r="N363" s="341"/>
      <c r="O363" s="312" t="s">
        <v>49</v>
      </c>
      <c r="P363" s="312"/>
      <c r="Q363" s="113">
        <f aca="true" t="shared" si="79" ref="Q363:Z363">Q356+Q328+Q300+Q271+Q242+Q213+Q184</f>
        <v>0</v>
      </c>
      <c r="R363" s="113">
        <f t="shared" si="79"/>
        <v>0</v>
      </c>
      <c r="S363" s="113">
        <f t="shared" si="79"/>
        <v>68</v>
      </c>
      <c r="T363" s="113">
        <f t="shared" si="79"/>
        <v>88</v>
      </c>
      <c r="U363" s="113">
        <f t="shared" si="79"/>
        <v>0</v>
      </c>
      <c r="V363" s="113">
        <f t="shared" si="79"/>
        <v>30</v>
      </c>
      <c r="W363" s="113">
        <f t="shared" si="79"/>
        <v>0</v>
      </c>
      <c r="X363" s="113">
        <f t="shared" si="79"/>
        <v>40</v>
      </c>
      <c r="Y363" s="113">
        <f t="shared" si="79"/>
        <v>36</v>
      </c>
      <c r="Z363" s="113">
        <f t="shared" si="79"/>
        <v>30</v>
      </c>
      <c r="AA363" s="113">
        <v>0</v>
      </c>
      <c r="AB363" s="113">
        <f>AB356+AB328+AB300+AB271+AB242+AB213+AB184</f>
        <v>0</v>
      </c>
      <c r="AC363" s="151">
        <f>SUM(Q363:AB363)</f>
        <v>292</v>
      </c>
      <c r="AD363" s="310">
        <f>SUM(AC364,AC363)</f>
        <v>828</v>
      </c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</row>
    <row r="364" spans="1:41" s="154" customFormat="1" ht="32.25" customHeight="1">
      <c r="A364" s="340"/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  <c r="M364" s="340"/>
      <c r="N364" s="341"/>
      <c r="O364" s="329" t="s">
        <v>317</v>
      </c>
      <c r="P364" s="330"/>
      <c r="Q364" s="113">
        <f aca="true" t="shared" si="80" ref="Q364:Z364">Q357+Q329+Q301+Q272+Q243+Q214+Q185</f>
        <v>0</v>
      </c>
      <c r="R364" s="113">
        <f t="shared" si="80"/>
        <v>0</v>
      </c>
      <c r="S364" s="113">
        <f t="shared" si="80"/>
        <v>0</v>
      </c>
      <c r="T364" s="113">
        <f t="shared" si="80"/>
        <v>44</v>
      </c>
      <c r="U364" s="113">
        <f t="shared" si="80"/>
        <v>36</v>
      </c>
      <c r="V364" s="113">
        <f>SUM(V357,V329,V301,V272,V243,V214,V185)</f>
        <v>30</v>
      </c>
      <c r="W364" s="113">
        <f t="shared" si="80"/>
        <v>36</v>
      </c>
      <c r="X364" s="113">
        <f t="shared" si="80"/>
        <v>80</v>
      </c>
      <c r="Y364" s="113">
        <f t="shared" si="80"/>
        <v>108</v>
      </c>
      <c r="Z364" s="113">
        <f t="shared" si="80"/>
        <v>88</v>
      </c>
      <c r="AA364" s="113">
        <f>AA357+AA329+AA301+AA272+AA243+AA214+AA185</f>
        <v>36</v>
      </c>
      <c r="AB364" s="113">
        <f>SUM(AB301,AB272,AB243,AB214,AB185)</f>
        <v>78</v>
      </c>
      <c r="AC364" s="151">
        <f>SUM(Q364:AB364)</f>
        <v>536</v>
      </c>
      <c r="AD364" s="311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</row>
    <row r="365" spans="1:41" s="154" customFormat="1" ht="15.75" customHeight="1">
      <c r="A365" s="340"/>
      <c r="B365" s="340"/>
      <c r="C365" s="340"/>
      <c r="D365" s="340"/>
      <c r="E365" s="340"/>
      <c r="F365" s="340"/>
      <c r="G365" s="340"/>
      <c r="H365" s="340"/>
      <c r="I365" s="340"/>
      <c r="J365" s="340"/>
      <c r="K365" s="340"/>
      <c r="L365" s="340"/>
      <c r="M365" s="340"/>
      <c r="N365" s="341"/>
      <c r="O365" s="312" t="s">
        <v>413</v>
      </c>
      <c r="P365" s="312"/>
      <c r="Q365" s="113">
        <f>COUNTIF($I$10:$K$34,1)+COUNTIF($I$36:$K$61,1)+COUNTIF($I$63:$K$87,1)+COUNTIF($I$89:$K$113,1)+COUNTIF($I$131:$K$155,1)+COUNTIF($I$159:$K$186,1)+COUNTIF($I$188:$K$215,1)+COUNTIF($I$217:$K$244,1)+COUNTIF($I$246:$K$273,1)+COUNTIF($I$275:$K$299,1)+COUNTIF($I$303:$K$358,1)</f>
        <v>0</v>
      </c>
      <c r="R365" s="113">
        <f>COUNTIF($I$10:$K$34,2)+COUNTIF($I$36:$K$61,2)+COUNTIF($I$63:$K$87,2)+COUNTIF($I$89:$K$113,2)+COUNTIF($I$131:$K$155,2)+COUNTIF($I$159:$K$186,2)+COUNTIF($I$188:$K$215,2)+COUNTIF($I$217:$K$244,2)+COUNTIF($I$246:$K$273,2)+COUNTIF($I$275:$K$299,2)+COUNTIF($I$303:$K$358,2)</f>
        <v>4</v>
      </c>
      <c r="S365" s="113">
        <f>COUNTIF($I$10:$K$34,3)+COUNTIF($I$36:$K$61,3)+COUNTIF($I$63:$K$87,3)+COUNTIF($I$89:$K$113,3)+COUNTIF($I$131:$K$155,3)+COUNTIF($I$159:$K$186,3)+COUNTIF($I$188:$K$215,3)+COUNTIF($I$217:$K$244,3)+COUNTIF($I$246:$K$273,3)+COUNTIF($I$275:$K$299,3)+COUNTIF($I$303:$K$358,3)</f>
        <v>0</v>
      </c>
      <c r="T365" s="113">
        <f>COUNTIF($I$10:$K$34,4)+COUNTIF($I$36:$K$61,4)+COUNTIF($I$63:$K$87,4)+COUNTIF($I$89:$K$113,4)+COUNTIF($I$131:$K$155,4)+COUNTIF($I$159:$K$186,4)+COUNTIF($I$188:$K$215,4)+COUNTIF($I$217:$K$244,4)+COUNTIF($I$246:$K$273,4)+COUNTIF($I$275:$K$299,4)+COUNTIF($I$303:$K$358,4)</f>
        <v>2</v>
      </c>
      <c r="U365" s="113"/>
      <c r="V365" s="113">
        <f>COUNTIF($I$10:$K$34,5)+COUNTIF($I$36:$K$61,5)+COUNTIF($I$63:$K$87,5)+COUNTIF($I$89:$K$113,5)+COUNTIF($I$131:$K$155,5)+COUNTIF($I$159:$K$186,5)+COUNTIF($I$188:$K$215,5)+COUNTIF($I$217:$K$244,5)+COUNTIF($I$246:$K$273,5)+COUNTIF($I$275:$K$299,5)+COUNTIF($I$303:$K$358,5)</f>
        <v>2</v>
      </c>
      <c r="W365" s="113"/>
      <c r="X365" s="113">
        <f>COUNTIF($I$10:$K$34,6)+COUNTIF($I$36:$K$61,6)+COUNTIF($I$63:$K$87,6)+COUNTIF($I$89:$K$113,6)+COUNTIF($I$131:$K$155,6)+COUNTIF($I$159:$K$186,6)+COUNTIF($I$188:$K$215,6)+COUNTIF($I$217:$K$244,6)+COUNTIF($I$246:$K$273,6)+COUNTIF($I$275:$K$299,6)+COUNTIF($I$303:$K$358,6)</f>
        <v>2</v>
      </c>
      <c r="Y365" s="113"/>
      <c r="Z365" s="113">
        <f>COUNTIF($I$10:$K$34,7)+COUNTIF($I$36:$K$61,7)+COUNTIF($I$63:$K$87,7)+COUNTIF($I$89:$K$113,7)+COUNTIF($I$131:$K$155,7)+COUNTIF($I$159:$K$186,7)+COUNTIF($I$188:$K$215,7)+COUNTIF($I$217:$K$244,7)+COUNTIF($I$246:$K$273,7)+COUNTIF($I$275:$K$299,7)+COUNTIF($I$303:$K$358,7)</f>
        <v>2</v>
      </c>
      <c r="AA365" s="113"/>
      <c r="AB365" s="113">
        <f>COUNTIF($I$10:$K$34,8)+COUNTIF($I$36:$K$61,8)+COUNTIF($I$63:$K$87,8)+COUNTIF($I$89:$K$113,8)+COUNTIF($I$131:$K$155,8)+COUNTIF($I$159:$K$186,8)+COUNTIF($I$188:$K$215,8)+COUNTIF($I$217:$K$244,8)+COUNTIF($I$246:$K$273,8)+COUNTIF($I$275:$K$299,8)+COUNTIF($I$303:$K$358,8)</f>
        <v>2</v>
      </c>
      <c r="AC365" s="151"/>
      <c r="AD365" s="150">
        <f>AD366-AD362</f>
        <v>0</v>
      </c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</row>
    <row r="366" spans="1:41" s="154" customFormat="1" ht="21" customHeight="1">
      <c r="A366" s="340"/>
      <c r="B366" s="340"/>
      <c r="C366" s="340"/>
      <c r="D366" s="340"/>
      <c r="E366" s="340"/>
      <c r="F366" s="340"/>
      <c r="G366" s="340"/>
      <c r="H366" s="340"/>
      <c r="I366" s="340"/>
      <c r="J366" s="340"/>
      <c r="K366" s="340"/>
      <c r="L366" s="340"/>
      <c r="M366" s="340"/>
      <c r="N366" s="341"/>
      <c r="O366" s="312" t="s">
        <v>421</v>
      </c>
      <c r="P366" s="312"/>
      <c r="Q366" s="113">
        <f>COUNTIF($F$10:$H$34,1)+COUNTIF($F$36:$H$61,1)+COUNTIF($F$63:$H$87,1)+COUNTIF($F$89:$H$113,1)+COUNTIF($F$131:$H$155,1)+COUNTIF($F$159:$H$186,1)+COUNTIF($F$188:$H$215,1)+COUNTIF($F$217:$H$244,1)+COUNTIF($F$246:$H$273,1)+COUNTIF($F$275:$H$358,1)</f>
        <v>0</v>
      </c>
      <c r="R366" s="113">
        <f>COUNTIF($F$10:$H$34,2)+COUNTIF($F$36:$H$61,2)+COUNTIF($F$63:$H$87,2)+COUNTIF($F$89:$H$113,2)+COUNTIF($F$131:$H$155,2)+COUNTIF($F$159:$H$186,2)+COUNTIF($F$188:$H$215,2)+COUNTIF($F$217:$H$244,2)+COUNTIF($F$246:$H$273,2)+COUNTIF($F$275:$H$358,2)</f>
        <v>10</v>
      </c>
      <c r="S366" s="113">
        <f>COUNTIF($F$10:$H$34,3)+COUNTIF($F$36:$H$61,3)+COUNTIF($F$63:$H$87,3)+COUNTIF($F$89:$H$113,3)+COUNTIF($F$131:$H$155,3)+COUNTIF($F$159:$H$183,3)+COUNTIF($F$188:$H$212,3)+COUNTIF($F$217:$H$241,3)+COUNTIF($F$246:$H$270,3)+COUNTIF($F$275:$H$299,3)</f>
        <v>2</v>
      </c>
      <c r="T366" s="113">
        <f>COUNTIF($F$10:$H$34,4)+COUNTIF($F$36:$H$61,4)+COUNTIF($F$63:$H$87,4)+COUNTIF($F$89:$H$113,4)+COUNTIF($F$131:$H$155,4)+COUNTIF($F$159:$H$183,4)+COUNTIF($F$188:$H$212,4)+COUNTIF($F$217:$H$241,4)+COUNTIF($F$246:$H$270,4)+COUNTIF($F$275:$H$299,4)</f>
        <v>8</v>
      </c>
      <c r="U366" s="113"/>
      <c r="V366" s="113">
        <f>COUNTIF($F$10:$H$34,5)+COUNTIF($F$36:$H$61,5)+COUNTIF($F$63:$H$87,5)+COUNTIF($F$89:$H$113,5)+COUNTIF($F$131:$H$155,5)+COUNTIF($F$159:$H$183,5)+COUNTIF($F$188:$H$212,5)+COUNTIF($F$217:$H$241,5)+COUNTIF($F$246:$H$270,5)+COUNTIF($F$275:$H$299,5)</f>
        <v>3</v>
      </c>
      <c r="W366" s="113"/>
      <c r="X366" s="113">
        <f>COUNTIF($F$10:$H$34,6)+COUNTIF($F$36:$H$61,6)+COUNTIF($F$63:$H$87,6)+COUNTIF($F$89:$H$113,6)+COUNTIF($F$131:$H$155,6)+COUNTIF($F$159:$H$183,6)+COUNTIF($F$188:$H$212,6)+COUNTIF($F$217:$H$241,6)+COUNTIF($F$246:$H$270,6)+COUNTIF($F$275:$H$299,6)</f>
        <v>7</v>
      </c>
      <c r="Y366" s="113"/>
      <c r="Z366" s="113">
        <f>COUNTIF($F$10:$H$34,7)+COUNTIF($F$36:$H$61,7)+COUNTIF($F$63:$H$87,7)+COUNTIF($F$89:$H$113,7)+COUNTIF($F$131:$H$155,7)+COUNTIF($F$159:$H$183,7)+COUNTIF($F$188:$H$212,7)+COUNTIF($F$217:$H$241,7)+COUNTIF($F$246:$H$270,7)+COUNTIF($F$275:$H$299,7)</f>
        <v>2</v>
      </c>
      <c r="AA366" s="113"/>
      <c r="AB366" s="113">
        <f>COUNTIF($F$10:$H$34,8)+COUNTIF($F$36:$H$61,8)+COUNTIF($F$63:$H$87,8)+COUNTIF($F$89:$H$113,8)+COUNTIF($F$131:$H$155,8)+COUNTIF($F$159:$H$183,8)+COUNTIF($F$188:$H$212,8)+COUNTIF($F$217:$H$241,8)+COUNTIF($F$246:$H$270,8)+COUNTIF($F$275:$H$299,8)</f>
        <v>7</v>
      </c>
      <c r="AC366" s="151"/>
      <c r="AD366" s="151">
        <v>936</v>
      </c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</row>
    <row r="367" spans="1:41" s="154" customFormat="1" ht="18" customHeight="1">
      <c r="A367" s="340"/>
      <c r="B367" s="340"/>
      <c r="C367" s="340"/>
      <c r="D367" s="340"/>
      <c r="E367" s="340"/>
      <c r="F367" s="340"/>
      <c r="G367" s="340"/>
      <c r="H367" s="340"/>
      <c r="I367" s="340"/>
      <c r="J367" s="340"/>
      <c r="K367" s="340"/>
      <c r="L367" s="340"/>
      <c r="M367" s="340"/>
      <c r="N367" s="341"/>
      <c r="O367" s="344" t="s">
        <v>422</v>
      </c>
      <c r="P367" s="344"/>
      <c r="Q367" s="113">
        <f>COUNTIF($C$10:$E$34,1)+COUNTIF($C$36:$E$61,1)+COUNTIF($C$63:$E$87,1)+COUNTIF($C$89:$E$113,1)+COUNTIF($C$131:$E$155,1)+COUNTIF($C$159:$E$186,1)+COUNTIF($C$188:$E$215,1)+COUNTIF($C$217:$E$244,1)+COUNTIF($C$246:$E$273,1)+COUNTIF($C$275:$E$358,1)</f>
        <v>0</v>
      </c>
      <c r="R367" s="113">
        <f>COUNTIF($C$10:$E$34,2)+COUNTIF($C$36:$E$61,2)+COUNTIF($C$63:$E$87,2)+COUNTIF($C$89:$E$113,2)+COUNTIF($C$131:$E$155,2)+COUNTIF($C$159:$E$186,2)+COUNTIF($C$188:$E$215,2)+COUNTIF($C$217:$E$244,2)+COUNTIF($C$246:$E$273,2)+COUNTIF($C$275:$E$358,2)</f>
        <v>0</v>
      </c>
      <c r="S367" s="113">
        <f>COUNTIF($C$10:$E$34,3)+COUNTIF($C$36:$E$61,3)+COUNTIF($C$63:$E$87,3)+COUNTIF($C$89:$E$113,3)+COUNTIF($C$131:$E$155,3)+COUNTIF($C$159:$E$183,3)+COUNTIF($C$188:$E$212,3)+COUNTIF($C$217:$E$241,3)+COUNTIF($C$246:$E$270,3)+COUNTIF($C$275:$E$299,3)</f>
        <v>0</v>
      </c>
      <c r="T367" s="113">
        <f>COUNTIF($C$10:$E$34,4)+COUNTIF($C$36:$E$61,4)+COUNTIF($C$63:$E$87,4)+COUNTIF($C$89:$E$113,4)+COUNTIF($C$131:$E$155,4)+COUNTIF($C$159:$E$183,4)+COUNTIF($C$188:$E$212,4)+COUNTIF($C$217:$E$241,4)+COUNTIF($C$246:$E$270,4)+COUNTIF($C$275:$E$299,4)</f>
        <v>0</v>
      </c>
      <c r="U367" s="113"/>
      <c r="V367" s="113">
        <f>COUNTIF($C$10:$E$34,5)+COUNTIF($C$36:$E$61,5)+COUNTIF($C$63:$E$87,5)+COUNTIF($C$89:$E$113,5)+COUNTIF($C$131:$E$155,5)+COUNTIF($C$159:$E$183,5)+COUNTIF($C$188:$E$212,5)+COUNTIF($C$217:$E$241,5)+COUNTIF($C$246:$E$270,5)+COUNTIF($C$275:$E$299,5)</f>
        <v>0</v>
      </c>
      <c r="W367" s="113"/>
      <c r="X367" s="113">
        <f>COUNTIF($C$10:$E$34,6)+COUNTIF($C$36:$E$61,6)+COUNTIF($C$63:$E$87,6)+COUNTIF($C$89:$E$113,6)+COUNTIF($C$131:$E$155,6)+COUNTIF($C$159:$E$183,6)+COUNTIF($C$188:$E$212,6)+COUNTIF($C$217:$E$241,6)+COUNTIF($C$246:$E$270,6)+COUNTIF($C$275:$E$299,6)</f>
        <v>0</v>
      </c>
      <c r="Y367" s="113"/>
      <c r="Z367" s="113">
        <f>COUNTIF($C$10:$E$34,7)+COUNTIF($C$36:$E$61,7)+COUNTIF($C$63:$E$87,7)+COUNTIF($C$89:$E$113,7)+COUNTIF($C$131:$E$155,7)+COUNTIF($C$159:$E$183,7)+COUNTIF($C$188:$E$212,7)+COUNTIF($C$217:$E$241,7)+COUNTIF($C$246:$E$270,7)+COUNTIF($C$275:$E$300,7)</f>
        <v>1</v>
      </c>
      <c r="AA367" s="113"/>
      <c r="AB367" s="113">
        <f>COUNTIF($C$10:$E$34,8)+COUNTIF($C$36:$E$61,8)+COUNTIF($C$63:$E$87,8)+COUNTIF($C$89:$E$113,8)+COUNTIF($C$131:$E$155,8)+COUNTIF($C$159:$E$183,8)+COUNTIF($C$188:$E$212,8)+COUNTIF($C$217:$E$241,8)+COUNTIF($C$246:$E$270,8)+COUNTIF($C$275:$E$299,8)</f>
        <v>0</v>
      </c>
      <c r="AC367" s="151"/>
      <c r="AD367" s="151">
        <v>828</v>
      </c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</row>
    <row r="368" spans="1:43" s="156" customFormat="1" ht="20.25" customHeight="1">
      <c r="A368" s="155"/>
      <c r="B368" s="229" t="s">
        <v>51</v>
      </c>
      <c r="C368" s="307"/>
      <c r="D368" s="308"/>
      <c r="E368" s="309"/>
      <c r="F368" s="307"/>
      <c r="G368" s="308"/>
      <c r="H368" s="309"/>
      <c r="I368" s="307"/>
      <c r="J368" s="308"/>
      <c r="K368" s="309"/>
      <c r="L368" s="230"/>
      <c r="M368" s="230"/>
      <c r="N368" s="230"/>
      <c r="O368" s="230"/>
      <c r="P368" s="230"/>
      <c r="Q368" s="231">
        <f aca="true" t="shared" si="81" ref="Q368:AB368">Q360/Q5</f>
        <v>36</v>
      </c>
      <c r="R368" s="231">
        <f t="shared" si="81"/>
        <v>36</v>
      </c>
      <c r="S368" s="231">
        <f t="shared" si="81"/>
        <v>36</v>
      </c>
      <c r="T368" s="231">
        <f t="shared" si="81"/>
        <v>36</v>
      </c>
      <c r="U368" s="231">
        <f t="shared" si="81"/>
        <v>36</v>
      </c>
      <c r="V368" s="231">
        <f t="shared" si="81"/>
        <v>36</v>
      </c>
      <c r="W368" s="231">
        <f t="shared" si="81"/>
        <v>36</v>
      </c>
      <c r="X368" s="231">
        <f t="shared" si="81"/>
        <v>36</v>
      </c>
      <c r="Y368" s="231">
        <f t="shared" si="81"/>
        <v>36</v>
      </c>
      <c r="Z368" s="231">
        <f t="shared" si="81"/>
        <v>36</v>
      </c>
      <c r="AA368" s="231">
        <f t="shared" si="81"/>
        <v>36</v>
      </c>
      <c r="AB368" s="231">
        <f t="shared" si="81"/>
        <v>36</v>
      </c>
      <c r="AC368" s="305"/>
      <c r="AD368" s="306"/>
      <c r="AE368" s="232"/>
      <c r="AF368" s="232"/>
      <c r="AG368" s="232"/>
      <c r="AH368" s="232"/>
      <c r="AI368" s="232"/>
      <c r="AJ368" s="232"/>
      <c r="AK368" s="232"/>
      <c r="AL368" s="232"/>
      <c r="AM368" s="232"/>
      <c r="AN368" s="232"/>
      <c r="AO368" s="232"/>
      <c r="AP368" s="233"/>
      <c r="AQ368" s="233"/>
    </row>
    <row r="369" spans="1:30" s="1" customFormat="1" ht="11.25" hidden="1">
      <c r="A369" s="96"/>
      <c r="B369" s="15" t="s">
        <v>65</v>
      </c>
      <c r="C369" s="110"/>
      <c r="D369" s="14"/>
      <c r="E369" s="45"/>
      <c r="F369" s="110"/>
      <c r="G369" s="14"/>
      <c r="H369" s="45"/>
      <c r="I369" s="110"/>
      <c r="J369" s="14"/>
      <c r="K369" s="45"/>
      <c r="L369" s="13">
        <f>Q369+S369+V369+Z369</f>
        <v>0</v>
      </c>
      <c r="M369" s="13"/>
      <c r="N369" s="13"/>
      <c r="O369" s="13"/>
      <c r="P369" s="13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152" customFormat="1" ht="24.75" customHeight="1">
      <c r="A370" s="145"/>
      <c r="B370" s="146" t="s">
        <v>318</v>
      </c>
      <c r="C370" s="147"/>
      <c r="D370" s="148"/>
      <c r="E370" s="149"/>
      <c r="F370" s="147"/>
      <c r="G370" s="148"/>
      <c r="H370" s="149"/>
      <c r="I370" s="147"/>
      <c r="J370" s="148"/>
      <c r="K370" s="149"/>
      <c r="L370" s="150">
        <v>400</v>
      </c>
      <c r="M370" s="150"/>
      <c r="N370" s="150"/>
      <c r="O370" s="150"/>
      <c r="P370" s="150"/>
      <c r="Q370" s="151">
        <v>50</v>
      </c>
      <c r="R370" s="151">
        <v>50</v>
      </c>
      <c r="S370" s="151">
        <v>50</v>
      </c>
      <c r="T370" s="151">
        <v>50</v>
      </c>
      <c r="U370" s="151"/>
      <c r="V370" s="151">
        <v>50</v>
      </c>
      <c r="W370" s="151"/>
      <c r="X370" s="151">
        <v>50</v>
      </c>
      <c r="Y370" s="151"/>
      <c r="Z370" s="151">
        <v>50</v>
      </c>
      <c r="AA370" s="151"/>
      <c r="AB370" s="151">
        <v>50</v>
      </c>
      <c r="AC370" s="151"/>
      <c r="AD370" s="151"/>
    </row>
    <row r="371" spans="1:30" s="102" customFormat="1" ht="12.75">
      <c r="A371" s="126"/>
      <c r="B371" s="126"/>
      <c r="L371" s="107"/>
      <c r="M371" s="107"/>
      <c r="N371" s="107"/>
      <c r="O371" s="107"/>
      <c r="P371" s="107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27"/>
    </row>
    <row r="372" spans="1:30" s="102" customFormat="1" ht="12.75">
      <c r="A372" s="126"/>
      <c r="B372" s="126"/>
      <c r="L372" s="107"/>
      <c r="M372" s="107"/>
      <c r="N372" s="107"/>
      <c r="O372" s="107"/>
      <c r="P372" s="107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27"/>
    </row>
    <row r="373" spans="1:30" s="102" customFormat="1" ht="12.75">
      <c r="A373" s="126"/>
      <c r="B373" s="126"/>
      <c r="L373" s="107"/>
      <c r="M373" s="107"/>
      <c r="N373" s="107"/>
      <c r="O373" s="107"/>
      <c r="P373" s="107"/>
      <c r="Q373" s="104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27"/>
    </row>
    <row r="374" spans="1:30" s="102" customFormat="1" ht="12.75">
      <c r="A374" s="126"/>
      <c r="B374" s="126"/>
      <c r="L374" s="107"/>
      <c r="M374" s="107"/>
      <c r="N374" s="107"/>
      <c r="O374" s="107"/>
      <c r="P374" s="107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27"/>
    </row>
    <row r="375" spans="1:30" s="102" customFormat="1" ht="12.75">
      <c r="A375" s="126"/>
      <c r="B375" s="126"/>
      <c r="L375" s="107"/>
      <c r="M375" s="107"/>
      <c r="N375" s="107"/>
      <c r="O375" s="107"/>
      <c r="P375" s="107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27"/>
    </row>
    <row r="376" spans="1:30" s="102" customFormat="1" ht="12.75">
      <c r="A376" s="126"/>
      <c r="B376" s="126"/>
      <c r="L376" s="107"/>
      <c r="M376" s="107"/>
      <c r="N376" s="107"/>
      <c r="O376" s="107"/>
      <c r="P376" s="107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27"/>
    </row>
    <row r="377" spans="1:30" s="102" customFormat="1" ht="12.75">
      <c r="A377" s="126"/>
      <c r="B377" s="126"/>
      <c r="L377" s="107"/>
      <c r="M377" s="107"/>
      <c r="N377" s="107"/>
      <c r="O377" s="107"/>
      <c r="P377" s="107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27"/>
    </row>
    <row r="378" spans="1:30" s="102" customFormat="1" ht="12.75">
      <c r="A378" s="126"/>
      <c r="B378" s="126"/>
      <c r="L378" s="107"/>
      <c r="M378" s="107"/>
      <c r="N378" s="107"/>
      <c r="O378" s="107"/>
      <c r="P378" s="107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27"/>
    </row>
    <row r="379" spans="1:30" s="102" customFormat="1" ht="12.75">
      <c r="A379" s="126"/>
      <c r="B379" s="126"/>
      <c r="L379" s="107"/>
      <c r="M379" s="107"/>
      <c r="N379" s="107"/>
      <c r="O379" s="107"/>
      <c r="P379" s="107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27"/>
    </row>
    <row r="380" spans="1:30" s="102" customFormat="1" ht="12.75">
      <c r="A380" s="126"/>
      <c r="B380" s="126"/>
      <c r="L380" s="107"/>
      <c r="M380" s="107"/>
      <c r="N380" s="107"/>
      <c r="O380" s="107"/>
      <c r="P380" s="107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27"/>
    </row>
    <row r="381" spans="1:30" s="102" customFormat="1" ht="12.75">
      <c r="A381" s="126"/>
      <c r="B381" s="126"/>
      <c r="L381" s="107"/>
      <c r="M381" s="107"/>
      <c r="N381" s="107"/>
      <c r="O381" s="107"/>
      <c r="P381" s="107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27"/>
    </row>
    <row r="382" spans="1:30" s="102" customFormat="1" ht="12.75">
      <c r="A382" s="126"/>
      <c r="B382" s="126"/>
      <c r="L382" s="107"/>
      <c r="M382" s="107"/>
      <c r="N382" s="107"/>
      <c r="O382" s="107"/>
      <c r="P382" s="107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27"/>
    </row>
    <row r="383" spans="1:30" s="102" customFormat="1" ht="12.75">
      <c r="A383" s="126"/>
      <c r="B383" s="126"/>
      <c r="L383" s="107"/>
      <c r="M383" s="107"/>
      <c r="N383" s="107"/>
      <c r="O383" s="107"/>
      <c r="P383" s="107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27"/>
    </row>
    <row r="384" spans="1:30" s="102" customFormat="1" ht="12.75">
      <c r="A384" s="126"/>
      <c r="B384" s="126"/>
      <c r="L384" s="107"/>
      <c r="M384" s="107"/>
      <c r="N384" s="107"/>
      <c r="O384" s="107"/>
      <c r="P384" s="107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27"/>
    </row>
    <row r="385" spans="1:30" s="102" customFormat="1" ht="12.75">
      <c r="A385" s="126"/>
      <c r="B385" s="126"/>
      <c r="L385" s="107"/>
      <c r="M385" s="107"/>
      <c r="N385" s="107"/>
      <c r="O385" s="107"/>
      <c r="P385" s="107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27"/>
    </row>
    <row r="386" spans="1:30" s="102" customFormat="1" ht="12.75">
      <c r="A386" s="126"/>
      <c r="B386" s="126"/>
      <c r="L386" s="107"/>
      <c r="M386" s="107"/>
      <c r="N386" s="107"/>
      <c r="O386" s="107"/>
      <c r="P386" s="107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27"/>
    </row>
    <row r="387" spans="1:30" s="102" customFormat="1" ht="12.75">
      <c r="A387" s="126"/>
      <c r="B387" s="126"/>
      <c r="L387" s="107"/>
      <c r="M387" s="107"/>
      <c r="N387" s="107"/>
      <c r="O387" s="107"/>
      <c r="P387" s="107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27"/>
    </row>
    <row r="388" spans="1:30" s="102" customFormat="1" ht="12.75">
      <c r="A388" s="126"/>
      <c r="B388" s="126"/>
      <c r="L388" s="107"/>
      <c r="M388" s="107"/>
      <c r="N388" s="107"/>
      <c r="O388" s="107"/>
      <c r="P388" s="107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27"/>
    </row>
    <row r="389" spans="28:30" ht="12.75">
      <c r="AB389" s="103"/>
      <c r="AC389" s="103"/>
      <c r="AD389" s="127"/>
    </row>
    <row r="390" spans="28:30" ht="12.75">
      <c r="AB390" s="103"/>
      <c r="AC390" s="103"/>
      <c r="AD390" s="127"/>
    </row>
    <row r="391" spans="28:30" ht="12.75">
      <c r="AB391" s="103"/>
      <c r="AC391" s="103"/>
      <c r="AD391" s="127"/>
    </row>
    <row r="392" spans="28:30" ht="12.75">
      <c r="AB392" s="103"/>
      <c r="AC392" s="103"/>
      <c r="AD392" s="127"/>
    </row>
    <row r="393" spans="28:30" ht="12.75">
      <c r="AB393" s="103"/>
      <c r="AC393" s="103"/>
      <c r="AD393" s="127"/>
    </row>
    <row r="394" spans="28:30" ht="12.75">
      <c r="AB394" s="103"/>
      <c r="AC394" s="103"/>
      <c r="AD394" s="127"/>
    </row>
    <row r="395" spans="28:30" ht="12.75">
      <c r="AB395" s="103"/>
      <c r="AC395" s="103"/>
      <c r="AD395" s="127"/>
    </row>
    <row r="396" spans="28:30" ht="12.75">
      <c r="AB396" s="103"/>
      <c r="AC396" s="103"/>
      <c r="AD396" s="127"/>
    </row>
    <row r="397" spans="28:30" ht="12.75">
      <c r="AB397" s="103"/>
      <c r="AC397" s="103"/>
      <c r="AD397" s="127"/>
    </row>
  </sheetData>
  <sheetProtection/>
  <mergeCells count="88">
    <mergeCell ref="C3:E6"/>
    <mergeCell ref="I3:K6"/>
    <mergeCell ref="C8:E8"/>
    <mergeCell ref="F8:H8"/>
    <mergeCell ref="Q1:R3"/>
    <mergeCell ref="S1:U3"/>
    <mergeCell ref="M3:M6"/>
    <mergeCell ref="O4:P5"/>
    <mergeCell ref="N3:P3"/>
    <mergeCell ref="N4:N6"/>
    <mergeCell ref="V1:Y3"/>
    <mergeCell ref="Z1:AB3"/>
    <mergeCell ref="AC1:AC7"/>
    <mergeCell ref="AC36:AC37"/>
    <mergeCell ref="AD36:AD37"/>
    <mergeCell ref="AD1:AD7"/>
    <mergeCell ref="I115:K115"/>
    <mergeCell ref="C114:E114"/>
    <mergeCell ref="F114:H114"/>
    <mergeCell ref="I114:K114"/>
    <mergeCell ref="C88:E88"/>
    <mergeCell ref="F88:H88"/>
    <mergeCell ref="F156:H156"/>
    <mergeCell ref="I156:K156"/>
    <mergeCell ref="I88:K88"/>
    <mergeCell ref="C35:E35"/>
    <mergeCell ref="F35:H35"/>
    <mergeCell ref="I35:K35"/>
    <mergeCell ref="C62:E62"/>
    <mergeCell ref="F62:H62"/>
    <mergeCell ref="I62:K62"/>
    <mergeCell ref="F115:H115"/>
    <mergeCell ref="C7:E7"/>
    <mergeCell ref="F7:H7"/>
    <mergeCell ref="I7:K7"/>
    <mergeCell ref="F9:H9"/>
    <mergeCell ref="I8:K8"/>
    <mergeCell ref="I9:K9"/>
    <mergeCell ref="O366:P366"/>
    <mergeCell ref="C9:E9"/>
    <mergeCell ref="O367:P367"/>
    <mergeCell ref="O365:P365"/>
    <mergeCell ref="L1:P2"/>
    <mergeCell ref="L3:L6"/>
    <mergeCell ref="I157:K157"/>
    <mergeCell ref="I158:K158"/>
    <mergeCell ref="F158:H158"/>
    <mergeCell ref="F157:H157"/>
    <mergeCell ref="F216:H216"/>
    <mergeCell ref="I216:K216"/>
    <mergeCell ref="A1:A6"/>
    <mergeCell ref="B1:B6"/>
    <mergeCell ref="O364:P364"/>
    <mergeCell ref="C1:K2"/>
    <mergeCell ref="C115:E115"/>
    <mergeCell ref="F3:H6"/>
    <mergeCell ref="A362:M367"/>
    <mergeCell ref="N362:N367"/>
    <mergeCell ref="C157:E157"/>
    <mergeCell ref="C158:E158"/>
    <mergeCell ref="C156:E156"/>
    <mergeCell ref="C360:E360"/>
    <mergeCell ref="F360:H360"/>
    <mergeCell ref="I360:K360"/>
    <mergeCell ref="C187:E187"/>
    <mergeCell ref="F187:H187"/>
    <mergeCell ref="I187:K187"/>
    <mergeCell ref="C216:E216"/>
    <mergeCell ref="AD363:AD364"/>
    <mergeCell ref="C245:E245"/>
    <mergeCell ref="F245:H245"/>
    <mergeCell ref="I245:K245"/>
    <mergeCell ref="C274:E274"/>
    <mergeCell ref="F274:H274"/>
    <mergeCell ref="I274:K274"/>
    <mergeCell ref="O362:P362"/>
    <mergeCell ref="O363:P363"/>
    <mergeCell ref="AB361:AC361"/>
    <mergeCell ref="AC368:AD368"/>
    <mergeCell ref="C368:E368"/>
    <mergeCell ref="F368:H368"/>
    <mergeCell ref="I368:K368"/>
    <mergeCell ref="C302:E302"/>
    <mergeCell ref="F302:H302"/>
    <mergeCell ref="I302:K302"/>
    <mergeCell ref="C330:E330"/>
    <mergeCell ref="F330:H330"/>
    <mergeCell ref="I330:K330"/>
  </mergeCells>
  <printOptions horizontalCentered="1"/>
  <pageMargins left="0.7874015748031497" right="0.3937007874015748" top="0.7874015748031497" bottom="0.3937007874015748" header="0" footer="0"/>
  <pageSetup fitToHeight="0" horizontalDpi="300" verticalDpi="300" orientation="landscape" paperSize="9" r:id="rId3"/>
  <rowBreaks count="2" manualBreakCount="2">
    <brk id="157" max="30" man="1"/>
    <brk id="193" max="255" man="1"/>
  </rowBreaks>
  <ignoredErrors>
    <ignoredError sqref="N89" formulaRange="1"/>
    <ignoredError sqref="L62 N62:O62 L88 N88:O88 L115:AB115 N188:O188 L330 N330:O331 L302:O30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2021-09-25T05:17:38Z</cp:lastPrinted>
  <dcterms:created xsi:type="dcterms:W3CDTF">2010-12-02T15:47:34Z</dcterms:created>
  <dcterms:modified xsi:type="dcterms:W3CDTF">2022-06-10T18:31:54Z</dcterms:modified>
  <cp:category/>
  <cp:version/>
  <cp:contentType/>
  <cp:contentStatus/>
</cp:coreProperties>
</file>