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м по УР\Учебные планы НОВЫЕ\УП выпуск 2019\"/>
    </mc:Choice>
  </mc:AlternateContent>
  <bookViews>
    <workbookView xWindow="120" yWindow="45" windowWidth="12120" windowHeight="8130" activeTab="1"/>
  </bookViews>
  <sheets>
    <sheet name="График учебного процесса" sheetId="10" r:id="rId1"/>
    <sheet name="СР" sheetId="8" r:id="rId2"/>
  </sheets>
  <definedNames>
    <definedName name="_xlnm.Print_Titles" localSheetId="1">СР!$1:$7</definedName>
  </definedNames>
  <calcPr calcId="152511"/>
</workbook>
</file>

<file path=xl/calcChain.xml><?xml version="1.0" encoding="utf-8"?>
<calcChain xmlns="http://schemas.openxmlformats.org/spreadsheetml/2006/main">
  <c r="Z363" i="8" l="1"/>
  <c r="AA363" i="8"/>
  <c r="Y363" i="8"/>
  <c r="X363" i="8"/>
  <c r="W363" i="8"/>
  <c r="U363" i="8"/>
  <c r="V363" i="8"/>
  <c r="T363" i="8"/>
  <c r="S363" i="8"/>
  <c r="L11" i="8"/>
  <c r="O11" i="8"/>
  <c r="X188" i="8"/>
  <c r="X159" i="8"/>
  <c r="X365" i="8"/>
  <c r="Q115" i="8" l="1"/>
  <c r="R115" i="8"/>
  <c r="N140" i="8"/>
  <c r="M140" i="8" s="1"/>
  <c r="L140" i="8" s="1"/>
  <c r="N141" i="8"/>
  <c r="N142" i="8"/>
  <c r="AC142" i="8" s="1"/>
  <c r="N143" i="8"/>
  <c r="M143" i="8" s="1"/>
  <c r="L143" i="8" s="1"/>
  <c r="N144" i="8"/>
  <c r="M144" i="8" s="1"/>
  <c r="L144" i="8" s="1"/>
  <c r="N145" i="8"/>
  <c r="N146" i="8"/>
  <c r="AC146" i="8" s="1"/>
  <c r="N147" i="8"/>
  <c r="N148" i="8"/>
  <c r="M148" i="8" s="1"/>
  <c r="L148" i="8" s="1"/>
  <c r="N149" i="8"/>
  <c r="N150" i="8"/>
  <c r="N151" i="8"/>
  <c r="N152" i="8"/>
  <c r="M152" i="8" s="1"/>
  <c r="L152" i="8" s="1"/>
  <c r="N153" i="8"/>
  <c r="N154" i="8"/>
  <c r="N155" i="8"/>
  <c r="M155" i="8" s="1"/>
  <c r="L155" i="8" s="1"/>
  <c r="N156" i="8"/>
  <c r="M156" i="8" s="1"/>
  <c r="L156" i="8" s="1"/>
  <c r="N139" i="8"/>
  <c r="O139" i="8" s="1"/>
  <c r="AC139" i="8" l="1"/>
  <c r="AC151" i="8"/>
  <c r="AC145" i="8"/>
  <c r="M153" i="8"/>
  <c r="L153" i="8" s="1"/>
  <c r="AC141" i="8"/>
  <c r="M154" i="8"/>
  <c r="L154" i="8" s="1"/>
  <c r="AC155" i="8"/>
  <c r="AC156" i="8"/>
  <c r="AC143" i="8"/>
  <c r="AC147" i="8"/>
  <c r="AC140" i="8"/>
  <c r="AC152" i="8"/>
  <c r="AC153" i="8"/>
  <c r="AC148" i="8"/>
  <c r="L139" i="8"/>
  <c r="M141" i="8"/>
  <c r="L141" i="8" s="1"/>
  <c r="AC149" i="8"/>
  <c r="AC144" i="8"/>
  <c r="M149" i="8"/>
  <c r="L149" i="8" s="1"/>
  <c r="M150" i="8"/>
  <c r="L150" i="8" s="1"/>
  <c r="M142" i="8"/>
  <c r="L142" i="8" s="1"/>
  <c r="M151" i="8"/>
  <c r="L151" i="8" s="1"/>
  <c r="M146" i="8"/>
  <c r="L146" i="8" s="1"/>
  <c r="AC154" i="8"/>
  <c r="AC150" i="8"/>
  <c r="M147" i="8"/>
  <c r="L147" i="8" s="1"/>
  <c r="M145" i="8"/>
  <c r="L145" i="8" s="1"/>
  <c r="Z365" i="8"/>
  <c r="AA365" i="8"/>
  <c r="Y365" i="8"/>
  <c r="X369" i="8"/>
  <c r="W365" i="8"/>
  <c r="U365" i="8"/>
  <c r="V365" i="8"/>
  <c r="T365" i="8"/>
  <c r="S365" i="8"/>
  <c r="Z364" i="8"/>
  <c r="AA364" i="8"/>
  <c r="Y364" i="8"/>
  <c r="X364" i="8"/>
  <c r="W364" i="8"/>
  <c r="U364" i="8"/>
  <c r="V364" i="8"/>
  <c r="T364" i="8"/>
  <c r="S364" i="8"/>
  <c r="X217" i="8"/>
  <c r="X304" i="8"/>
  <c r="X275" i="8"/>
  <c r="AA246" i="8"/>
  <c r="Y246" i="8"/>
  <c r="X246" i="8"/>
  <c r="W246" i="8"/>
  <c r="V246" i="8"/>
  <c r="T246" i="8"/>
  <c r="S246" i="8"/>
  <c r="R246" i="8"/>
  <c r="AA115" i="8"/>
  <c r="Y115" i="8"/>
  <c r="W115" i="8"/>
  <c r="V115" i="8"/>
  <c r="T115" i="8"/>
  <c r="S115" i="8"/>
  <c r="AA88" i="8"/>
  <c r="Y88" i="8"/>
  <c r="W88" i="8"/>
  <c r="V88" i="8"/>
  <c r="T88" i="8"/>
  <c r="S88" i="8"/>
  <c r="AA62" i="8"/>
  <c r="Y62" i="8"/>
  <c r="W62" i="8"/>
  <c r="T62" i="8"/>
  <c r="U62" i="8"/>
  <c r="V62" i="8"/>
  <c r="X361" i="8" l="1"/>
  <c r="AA304" i="8"/>
  <c r="Y304" i="8"/>
  <c r="W304" i="8"/>
  <c r="V304" i="8"/>
  <c r="T304" i="8"/>
  <c r="S304" i="8"/>
  <c r="R304" i="8"/>
  <c r="Q304" i="8"/>
  <c r="AA275" i="8"/>
  <c r="Y275" i="8"/>
  <c r="W275" i="8"/>
  <c r="V275" i="8"/>
  <c r="T275" i="8"/>
  <c r="S275" i="8"/>
  <c r="R275" i="8"/>
  <c r="Q275" i="8"/>
  <c r="AA188" i="8"/>
  <c r="Y188" i="8"/>
  <c r="W188" i="8"/>
  <c r="V188" i="8"/>
  <c r="T188" i="8"/>
  <c r="S188" i="8"/>
  <c r="R188" i="8"/>
  <c r="Q188" i="8"/>
  <c r="AA159" i="8"/>
  <c r="Y159" i="8"/>
  <c r="W159" i="8"/>
  <c r="V159" i="8"/>
  <c r="T159" i="8"/>
  <c r="S159" i="8"/>
  <c r="R159" i="8"/>
  <c r="Q159" i="8"/>
  <c r="AA217" i="8"/>
  <c r="Y217" i="8"/>
  <c r="W217" i="8"/>
  <c r="V217" i="8"/>
  <c r="T217" i="8"/>
  <c r="S217" i="8"/>
  <c r="R217" i="8"/>
  <c r="Q217" i="8"/>
  <c r="T158" i="8" l="1"/>
  <c r="AA158" i="8"/>
  <c r="S158" i="8"/>
  <c r="V158" i="8"/>
  <c r="Y158" i="8"/>
  <c r="W158" i="8"/>
  <c r="BF6" i="10"/>
  <c r="BF5" i="10"/>
  <c r="BF4" i="10"/>
  <c r="L371" i="8" l="1"/>
  <c r="Z159" i="8"/>
  <c r="Z361" i="8" l="1"/>
  <c r="Z369" i="8" s="1"/>
  <c r="AB9" i="8" l="1"/>
  <c r="N244" i="8"/>
  <c r="R365" i="8"/>
  <c r="Q365" i="8"/>
  <c r="R364" i="8"/>
  <c r="Q364" i="8"/>
  <c r="R363" i="8"/>
  <c r="Q363" i="8"/>
  <c r="AB365" i="8" l="1"/>
  <c r="P244" i="8"/>
  <c r="AB364" i="8"/>
  <c r="N186" i="8"/>
  <c r="N185" i="8"/>
  <c r="AC367" i="8" l="1"/>
  <c r="AC369" i="8" s="1"/>
  <c r="P186" i="8"/>
  <c r="P185" i="8"/>
  <c r="N359" i="8"/>
  <c r="AC359" i="8" s="1"/>
  <c r="N358" i="8"/>
  <c r="AC358" i="8" s="1"/>
  <c r="N357" i="8"/>
  <c r="N356" i="8"/>
  <c r="N355" i="8"/>
  <c r="N354" i="8"/>
  <c r="N353" i="8"/>
  <c r="N352" i="8"/>
  <c r="N351" i="8"/>
  <c r="N350" i="8"/>
  <c r="N349" i="8"/>
  <c r="N348" i="8"/>
  <c r="N347" i="8"/>
  <c r="N346" i="8"/>
  <c r="N345" i="8"/>
  <c r="N344" i="8"/>
  <c r="N343" i="8"/>
  <c r="N342" i="8"/>
  <c r="N341" i="8"/>
  <c r="N340" i="8"/>
  <c r="N339" i="8"/>
  <c r="N338" i="8"/>
  <c r="N337" i="8"/>
  <c r="N336" i="8"/>
  <c r="N335" i="8"/>
  <c r="N334" i="8"/>
  <c r="N333" i="8"/>
  <c r="AB332" i="8"/>
  <c r="AA332" i="8"/>
  <c r="Z332" i="8"/>
  <c r="Y332" i="8"/>
  <c r="X332" i="8"/>
  <c r="W332" i="8"/>
  <c r="V332" i="8"/>
  <c r="U332" i="8"/>
  <c r="T332" i="8"/>
  <c r="S332" i="8"/>
  <c r="R332" i="8"/>
  <c r="Q332" i="8"/>
  <c r="P332" i="8"/>
  <c r="I332" i="8"/>
  <c r="W366" i="8" s="1"/>
  <c r="F332" i="8"/>
  <c r="C332" i="8"/>
  <c r="W368" i="8" s="1"/>
  <c r="N331" i="8"/>
  <c r="P331" i="8" s="1"/>
  <c r="N330" i="8"/>
  <c r="P330" i="8" s="1"/>
  <c r="N329" i="8"/>
  <c r="N328" i="8"/>
  <c r="N327" i="8"/>
  <c r="N326" i="8"/>
  <c r="N325" i="8"/>
  <c r="N324" i="8"/>
  <c r="N323" i="8"/>
  <c r="N322" i="8"/>
  <c r="N321" i="8"/>
  <c r="N320" i="8"/>
  <c r="N319" i="8"/>
  <c r="N318" i="8"/>
  <c r="N317" i="8"/>
  <c r="N316" i="8"/>
  <c r="N315" i="8"/>
  <c r="N314" i="8"/>
  <c r="N313" i="8"/>
  <c r="N312" i="8"/>
  <c r="N311" i="8"/>
  <c r="N310" i="8"/>
  <c r="N309" i="8"/>
  <c r="N308" i="8"/>
  <c r="N307" i="8"/>
  <c r="P307" i="8" s="1"/>
  <c r="N306" i="8"/>
  <c r="O306" i="8" s="1"/>
  <c r="N305" i="8"/>
  <c r="U304" i="8"/>
  <c r="I304" i="8"/>
  <c r="F304" i="8"/>
  <c r="C304" i="8"/>
  <c r="N302" i="8"/>
  <c r="P302" i="8" s="1"/>
  <c r="N301" i="8"/>
  <c r="P301" i="8" s="1"/>
  <c r="N300" i="8"/>
  <c r="N299" i="8"/>
  <c r="N298" i="8"/>
  <c r="N297" i="8"/>
  <c r="N296" i="8"/>
  <c r="N295" i="8"/>
  <c r="N294" i="8"/>
  <c r="N293" i="8"/>
  <c r="N292" i="8"/>
  <c r="N291" i="8"/>
  <c r="N290" i="8"/>
  <c r="N289" i="8"/>
  <c r="N288" i="8"/>
  <c r="N287" i="8"/>
  <c r="N286" i="8"/>
  <c r="N285" i="8"/>
  <c r="N284" i="8"/>
  <c r="N283" i="8"/>
  <c r="N282" i="8"/>
  <c r="N281" i="8"/>
  <c r="N280" i="8"/>
  <c r="N279" i="8"/>
  <c r="N278" i="8"/>
  <c r="N277" i="8"/>
  <c r="N276" i="8"/>
  <c r="P276" i="8" s="1"/>
  <c r="U275" i="8"/>
  <c r="I275" i="8"/>
  <c r="F275" i="8"/>
  <c r="C275" i="8"/>
  <c r="N273" i="8"/>
  <c r="N272" i="8"/>
  <c r="N271" i="8"/>
  <c r="N270" i="8"/>
  <c r="N269" i="8"/>
  <c r="N268" i="8"/>
  <c r="N267" i="8"/>
  <c r="N266" i="8"/>
  <c r="N265" i="8"/>
  <c r="N264" i="8"/>
  <c r="N263" i="8"/>
  <c r="N262" i="8"/>
  <c r="N261" i="8"/>
  <c r="N260" i="8"/>
  <c r="N259" i="8"/>
  <c r="N258" i="8"/>
  <c r="N257" i="8"/>
  <c r="N256" i="8"/>
  <c r="N255" i="8"/>
  <c r="N254" i="8"/>
  <c r="N253" i="8"/>
  <c r="N252" i="8"/>
  <c r="N251" i="8"/>
  <c r="N250" i="8"/>
  <c r="N249" i="8"/>
  <c r="P249" i="8" s="1"/>
  <c r="N248" i="8"/>
  <c r="N247" i="8"/>
  <c r="P247" i="8" s="1"/>
  <c r="Q246" i="8"/>
  <c r="I246" i="8"/>
  <c r="F246" i="8"/>
  <c r="C246" i="8"/>
  <c r="N243" i="8"/>
  <c r="N242" i="8"/>
  <c r="N241" i="8"/>
  <c r="N240" i="8"/>
  <c r="N239" i="8"/>
  <c r="N238" i="8"/>
  <c r="N237" i="8"/>
  <c r="N236" i="8"/>
  <c r="N235" i="8"/>
  <c r="N234" i="8"/>
  <c r="N233" i="8"/>
  <c r="N232" i="8"/>
  <c r="N231" i="8"/>
  <c r="N230" i="8"/>
  <c r="N229" i="8"/>
  <c r="N228" i="8"/>
  <c r="N227" i="8"/>
  <c r="N226" i="8"/>
  <c r="N225" i="8"/>
  <c r="N224" i="8"/>
  <c r="N223" i="8"/>
  <c r="N222" i="8"/>
  <c r="N221" i="8"/>
  <c r="N220" i="8"/>
  <c r="P220" i="8" s="1"/>
  <c r="N219" i="8"/>
  <c r="P219" i="8" s="1"/>
  <c r="N218" i="8"/>
  <c r="P218" i="8" s="1"/>
  <c r="U217" i="8"/>
  <c r="I217" i="8"/>
  <c r="F217" i="8"/>
  <c r="C217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P192" i="8" s="1"/>
  <c r="N191" i="8"/>
  <c r="N190" i="8"/>
  <c r="N189" i="8"/>
  <c r="I188" i="8"/>
  <c r="F188" i="8"/>
  <c r="C188" i="8"/>
  <c r="L186" i="8"/>
  <c r="L185" i="8"/>
  <c r="I159" i="8"/>
  <c r="F159" i="8"/>
  <c r="C159" i="8"/>
  <c r="R158" i="8"/>
  <c r="N161" i="8"/>
  <c r="P161" i="8" s="1"/>
  <c r="N162" i="8"/>
  <c r="P162" i="8" s="1"/>
  <c r="N163" i="8"/>
  <c r="P163" i="8" s="1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I115" i="8"/>
  <c r="F115" i="8"/>
  <c r="C115" i="8"/>
  <c r="U115" i="8"/>
  <c r="X115" i="8"/>
  <c r="Z115" i="8"/>
  <c r="N132" i="8"/>
  <c r="N133" i="8"/>
  <c r="M133" i="8" s="1"/>
  <c r="N134" i="8"/>
  <c r="N135" i="8"/>
  <c r="N136" i="8"/>
  <c r="N137" i="8"/>
  <c r="N138" i="8"/>
  <c r="AC138" i="8" s="1"/>
  <c r="W367" i="8" l="1"/>
  <c r="V367" i="8"/>
  <c r="AA367" i="8"/>
  <c r="Y367" i="8"/>
  <c r="T367" i="8"/>
  <c r="R367" i="8"/>
  <c r="Z367" i="8"/>
  <c r="U367" i="8"/>
  <c r="S367" i="8"/>
  <c r="Q367" i="8"/>
  <c r="AA368" i="8"/>
  <c r="Y368" i="8"/>
  <c r="V368" i="8"/>
  <c r="T368" i="8"/>
  <c r="R368" i="8"/>
  <c r="Z368" i="8"/>
  <c r="U368" i="8"/>
  <c r="S368" i="8"/>
  <c r="Q368" i="8"/>
  <c r="Z366" i="8"/>
  <c r="AA366" i="8"/>
  <c r="Y366" i="8"/>
  <c r="S366" i="8"/>
  <c r="Q366" i="8"/>
  <c r="U366" i="8"/>
  <c r="T366" i="8"/>
  <c r="V366" i="8"/>
  <c r="R366" i="8"/>
  <c r="P217" i="8"/>
  <c r="P189" i="8"/>
  <c r="O189" i="8" s="1"/>
  <c r="L191" i="8"/>
  <c r="P191" i="8"/>
  <c r="O191" i="8" s="1"/>
  <c r="L308" i="8"/>
  <c r="P308" i="8"/>
  <c r="O308" i="8" s="1"/>
  <c r="P275" i="8"/>
  <c r="P305" i="8"/>
  <c r="O305" i="8" s="1"/>
  <c r="P246" i="8"/>
  <c r="N246" i="8"/>
  <c r="AC246" i="8" s="1"/>
  <c r="P135" i="8"/>
  <c r="O135" i="8" s="1"/>
  <c r="P133" i="8"/>
  <c r="O133" i="8" s="1"/>
  <c r="P134" i="8"/>
  <c r="O134" i="8" s="1"/>
  <c r="P132" i="8"/>
  <c r="O132" i="8" s="1"/>
  <c r="P215" i="8"/>
  <c r="P273" i="8"/>
  <c r="N217" i="8"/>
  <c r="AC217" i="8" s="1"/>
  <c r="P243" i="8"/>
  <c r="P272" i="8"/>
  <c r="N275" i="8"/>
  <c r="AC275" i="8" s="1"/>
  <c r="P214" i="8"/>
  <c r="P137" i="8"/>
  <c r="O137" i="8" s="1"/>
  <c r="N304" i="8"/>
  <c r="AC304" i="8" s="1"/>
  <c r="I158" i="8"/>
  <c r="I114" i="8" s="1"/>
  <c r="N188" i="8"/>
  <c r="O136" i="8"/>
  <c r="F158" i="8"/>
  <c r="F114" i="8" s="1"/>
  <c r="C158" i="8"/>
  <c r="C114" i="8" s="1"/>
  <c r="R114" i="8"/>
  <c r="Q158" i="8"/>
  <c r="Q114" i="8" s="1"/>
  <c r="AC184" i="8"/>
  <c r="M184" i="8"/>
  <c r="L184" i="8" s="1"/>
  <c r="AC182" i="8"/>
  <c r="M182" i="8"/>
  <c r="L182" i="8" s="1"/>
  <c r="AC180" i="8"/>
  <c r="M180" i="8"/>
  <c r="L180" i="8" s="1"/>
  <c r="AC178" i="8"/>
  <c r="M178" i="8"/>
  <c r="L178" i="8" s="1"/>
  <c r="AC176" i="8"/>
  <c r="M176" i="8"/>
  <c r="L176" i="8" s="1"/>
  <c r="AC174" i="8"/>
  <c r="M174" i="8"/>
  <c r="L174" i="8" s="1"/>
  <c r="AC172" i="8"/>
  <c r="M172" i="8"/>
  <c r="L172" i="8" s="1"/>
  <c r="AC170" i="8"/>
  <c r="M170" i="8"/>
  <c r="L170" i="8" s="1"/>
  <c r="AC164" i="8"/>
  <c r="M164" i="8"/>
  <c r="L164" i="8" s="1"/>
  <c r="M162" i="8"/>
  <c r="L162" i="8" s="1"/>
  <c r="M193" i="8"/>
  <c r="L193" i="8" s="1"/>
  <c r="AC195" i="8"/>
  <c r="M195" i="8"/>
  <c r="L195" i="8" s="1"/>
  <c r="AC197" i="8"/>
  <c r="M197" i="8"/>
  <c r="L197" i="8" s="1"/>
  <c r="AC199" i="8"/>
  <c r="M199" i="8"/>
  <c r="L199" i="8" s="1"/>
  <c r="AC201" i="8"/>
  <c r="M201" i="8"/>
  <c r="L201" i="8" s="1"/>
  <c r="AC203" i="8"/>
  <c r="M203" i="8"/>
  <c r="L203" i="8" s="1"/>
  <c r="AC205" i="8"/>
  <c r="M205" i="8"/>
  <c r="L205" i="8" s="1"/>
  <c r="AC207" i="8"/>
  <c r="M207" i="8"/>
  <c r="L207" i="8" s="1"/>
  <c r="AC209" i="8"/>
  <c r="M209" i="8"/>
  <c r="L209" i="8" s="1"/>
  <c r="AC211" i="8"/>
  <c r="M211" i="8"/>
  <c r="L211" i="8" s="1"/>
  <c r="AC213" i="8"/>
  <c r="M213" i="8"/>
  <c r="L213" i="8" s="1"/>
  <c r="M219" i="8"/>
  <c r="L219" i="8" s="1"/>
  <c r="AC221" i="8"/>
  <c r="M221" i="8"/>
  <c r="L221" i="8" s="1"/>
  <c r="AC223" i="8"/>
  <c r="M223" i="8"/>
  <c r="L223" i="8" s="1"/>
  <c r="AC225" i="8"/>
  <c r="M225" i="8"/>
  <c r="L225" i="8" s="1"/>
  <c r="AC227" i="8"/>
  <c r="M227" i="8"/>
  <c r="L227" i="8" s="1"/>
  <c r="AC229" i="8"/>
  <c r="M229" i="8"/>
  <c r="AC231" i="8"/>
  <c r="M231" i="8"/>
  <c r="L231" i="8" s="1"/>
  <c r="AC233" i="8"/>
  <c r="M233" i="8"/>
  <c r="L233" i="8" s="1"/>
  <c r="AC235" i="8"/>
  <c r="M235" i="8"/>
  <c r="L235" i="8" s="1"/>
  <c r="AC237" i="8"/>
  <c r="M237" i="8"/>
  <c r="L237" i="8" s="1"/>
  <c r="AC239" i="8"/>
  <c r="M239" i="8"/>
  <c r="L239" i="8" s="1"/>
  <c r="AC241" i="8"/>
  <c r="M241" i="8"/>
  <c r="L241" i="8" s="1"/>
  <c r="L248" i="8"/>
  <c r="AC250" i="8"/>
  <c r="M250" i="8"/>
  <c r="L250" i="8" s="1"/>
  <c r="AC252" i="8"/>
  <c r="M252" i="8"/>
  <c r="L252" i="8" s="1"/>
  <c r="AC254" i="8"/>
  <c r="M254" i="8"/>
  <c r="L254" i="8" s="1"/>
  <c r="AC256" i="8"/>
  <c r="M256" i="8"/>
  <c r="L256" i="8" s="1"/>
  <c r="AC258" i="8"/>
  <c r="M258" i="8"/>
  <c r="L258" i="8" s="1"/>
  <c r="AC260" i="8"/>
  <c r="M260" i="8"/>
  <c r="L260" i="8" s="1"/>
  <c r="AC262" i="8"/>
  <c r="M262" i="8"/>
  <c r="L262" i="8" s="1"/>
  <c r="AC264" i="8"/>
  <c r="M264" i="8"/>
  <c r="L264" i="8" s="1"/>
  <c r="AC266" i="8"/>
  <c r="M266" i="8"/>
  <c r="L266" i="8" s="1"/>
  <c r="AC268" i="8"/>
  <c r="M268" i="8"/>
  <c r="L268" i="8" s="1"/>
  <c r="AC270" i="8"/>
  <c r="M270" i="8"/>
  <c r="L270" i="8" s="1"/>
  <c r="M276" i="8"/>
  <c r="M278" i="8"/>
  <c r="L278" i="8" s="1"/>
  <c r="AC280" i="8"/>
  <c r="M280" i="8"/>
  <c r="L280" i="8" s="1"/>
  <c r="AC282" i="8"/>
  <c r="M282" i="8"/>
  <c r="L282" i="8" s="1"/>
  <c r="AC284" i="8"/>
  <c r="M284" i="8"/>
  <c r="L284" i="8" s="1"/>
  <c r="AC286" i="8"/>
  <c r="M286" i="8"/>
  <c r="L286" i="8" s="1"/>
  <c r="AC288" i="8"/>
  <c r="M288" i="8"/>
  <c r="L288" i="8" s="1"/>
  <c r="AC290" i="8"/>
  <c r="M290" i="8"/>
  <c r="L290" i="8" s="1"/>
  <c r="AC292" i="8"/>
  <c r="M292" i="8"/>
  <c r="AC294" i="8"/>
  <c r="M294" i="8"/>
  <c r="L294" i="8" s="1"/>
  <c r="AC296" i="8"/>
  <c r="M296" i="8"/>
  <c r="L296" i="8" s="1"/>
  <c r="AC298" i="8"/>
  <c r="M298" i="8"/>
  <c r="L298" i="8" s="1"/>
  <c r="AC300" i="8"/>
  <c r="M300" i="8"/>
  <c r="L300" i="8" s="1"/>
  <c r="L306" i="8"/>
  <c r="AC310" i="8"/>
  <c r="M310" i="8"/>
  <c r="L310" i="8" s="1"/>
  <c r="AC312" i="8"/>
  <c r="M312" i="8"/>
  <c r="L312" i="8" s="1"/>
  <c r="AC314" i="8"/>
  <c r="M314" i="8"/>
  <c r="L314" i="8" s="1"/>
  <c r="AC316" i="8"/>
  <c r="M316" i="8"/>
  <c r="L316" i="8" s="1"/>
  <c r="AC318" i="8"/>
  <c r="M318" i="8"/>
  <c r="L318" i="8" s="1"/>
  <c r="AC320" i="8"/>
  <c r="M320" i="8"/>
  <c r="L320" i="8" s="1"/>
  <c r="AC322" i="8"/>
  <c r="M322" i="8"/>
  <c r="L322" i="8" s="1"/>
  <c r="AC324" i="8"/>
  <c r="M324" i="8"/>
  <c r="L324" i="8" s="1"/>
  <c r="AC326" i="8"/>
  <c r="M326" i="8"/>
  <c r="L326" i="8" s="1"/>
  <c r="AC328" i="8"/>
  <c r="M328" i="8"/>
  <c r="L328" i="8" s="1"/>
  <c r="AC333" i="8"/>
  <c r="M333" i="8"/>
  <c r="L333" i="8" s="1"/>
  <c r="AC335" i="8"/>
  <c r="M335" i="8"/>
  <c r="L335" i="8" s="1"/>
  <c r="AC337" i="8"/>
  <c r="M337" i="8"/>
  <c r="L337" i="8" s="1"/>
  <c r="AC339" i="8"/>
  <c r="M339" i="8"/>
  <c r="L339" i="8" s="1"/>
  <c r="AC341" i="8"/>
  <c r="M341" i="8"/>
  <c r="L341" i="8" s="1"/>
  <c r="AC343" i="8"/>
  <c r="M343" i="8"/>
  <c r="L343" i="8" s="1"/>
  <c r="AC345" i="8"/>
  <c r="M345" i="8"/>
  <c r="L345" i="8" s="1"/>
  <c r="AC347" i="8"/>
  <c r="M347" i="8"/>
  <c r="L347" i="8" s="1"/>
  <c r="AC349" i="8"/>
  <c r="M349" i="8"/>
  <c r="L349" i="8" s="1"/>
  <c r="AC351" i="8"/>
  <c r="M351" i="8"/>
  <c r="L351" i="8" s="1"/>
  <c r="AC353" i="8"/>
  <c r="M353" i="8"/>
  <c r="L353" i="8" s="1"/>
  <c r="AC355" i="8"/>
  <c r="M355" i="8"/>
  <c r="L355" i="8" s="1"/>
  <c r="AC357" i="8"/>
  <c r="M357" i="8"/>
  <c r="L357" i="8" s="1"/>
  <c r="O138" i="8"/>
  <c r="M138" i="8"/>
  <c r="L138" i="8" s="1"/>
  <c r="M136" i="8"/>
  <c r="L134" i="8"/>
  <c r="M137" i="8"/>
  <c r="L137" i="8" s="1"/>
  <c r="L133" i="8"/>
  <c r="AC183" i="8"/>
  <c r="M183" i="8"/>
  <c r="L183" i="8" s="1"/>
  <c r="AC181" i="8"/>
  <c r="M181" i="8"/>
  <c r="L181" i="8" s="1"/>
  <c r="AC179" i="8"/>
  <c r="M179" i="8"/>
  <c r="L179" i="8" s="1"/>
  <c r="AC177" i="8"/>
  <c r="M177" i="8"/>
  <c r="L177" i="8" s="1"/>
  <c r="AC175" i="8"/>
  <c r="M175" i="8"/>
  <c r="L175" i="8" s="1"/>
  <c r="AC173" i="8"/>
  <c r="M173" i="8"/>
  <c r="L173" i="8" s="1"/>
  <c r="AC171" i="8"/>
  <c r="M171" i="8"/>
  <c r="L171" i="8" s="1"/>
  <c r="AC169" i="8"/>
  <c r="M169" i="8"/>
  <c r="L169" i="8" s="1"/>
  <c r="AC167" i="8"/>
  <c r="M167" i="8"/>
  <c r="L167" i="8" s="1"/>
  <c r="AC165" i="8"/>
  <c r="M165" i="8"/>
  <c r="L165" i="8" s="1"/>
  <c r="L190" i="8"/>
  <c r="M192" i="8"/>
  <c r="L192" i="8" s="1"/>
  <c r="AC194" i="8"/>
  <c r="M194" i="8"/>
  <c r="L194" i="8" s="1"/>
  <c r="AC196" i="8"/>
  <c r="M196" i="8"/>
  <c r="L196" i="8" s="1"/>
  <c r="AC198" i="8"/>
  <c r="M198" i="8"/>
  <c r="L198" i="8" s="1"/>
  <c r="AC200" i="8"/>
  <c r="M200" i="8"/>
  <c r="L200" i="8" s="1"/>
  <c r="AC202" i="8"/>
  <c r="M202" i="8"/>
  <c r="L202" i="8" s="1"/>
  <c r="AC204" i="8"/>
  <c r="M204" i="8"/>
  <c r="L204" i="8" s="1"/>
  <c r="AC206" i="8"/>
  <c r="M206" i="8"/>
  <c r="L206" i="8" s="1"/>
  <c r="AC208" i="8"/>
  <c r="M208" i="8"/>
  <c r="L208" i="8" s="1"/>
  <c r="AC210" i="8"/>
  <c r="M210" i="8"/>
  <c r="L210" i="8" s="1"/>
  <c r="AC212" i="8"/>
  <c r="M212" i="8"/>
  <c r="L212" i="8" s="1"/>
  <c r="M218" i="8"/>
  <c r="L218" i="8" s="1"/>
  <c r="M220" i="8"/>
  <c r="L220" i="8" s="1"/>
  <c r="AC222" i="8"/>
  <c r="M222" i="8"/>
  <c r="L222" i="8" s="1"/>
  <c r="AC224" i="8"/>
  <c r="M224" i="8"/>
  <c r="L224" i="8" s="1"/>
  <c r="AC226" i="8"/>
  <c r="M226" i="8"/>
  <c r="L226" i="8" s="1"/>
  <c r="AC228" i="8"/>
  <c r="M228" i="8"/>
  <c r="L228" i="8" s="1"/>
  <c r="AC230" i="8"/>
  <c r="M230" i="8"/>
  <c r="L230" i="8" s="1"/>
  <c r="AC232" i="8"/>
  <c r="M232" i="8"/>
  <c r="L232" i="8" s="1"/>
  <c r="AC234" i="8"/>
  <c r="M234" i="8"/>
  <c r="L234" i="8" s="1"/>
  <c r="AC236" i="8"/>
  <c r="M236" i="8"/>
  <c r="L236" i="8" s="1"/>
  <c r="AC238" i="8"/>
  <c r="M238" i="8"/>
  <c r="AC240" i="8"/>
  <c r="M240" i="8"/>
  <c r="L240" i="8" s="1"/>
  <c r="AC242" i="8"/>
  <c r="M242" i="8"/>
  <c r="L242" i="8" s="1"/>
  <c r="M249" i="8"/>
  <c r="AC251" i="8"/>
  <c r="M251" i="8"/>
  <c r="L251" i="8" s="1"/>
  <c r="AC253" i="8"/>
  <c r="M253" i="8"/>
  <c r="L253" i="8" s="1"/>
  <c r="AC255" i="8"/>
  <c r="M255" i="8"/>
  <c r="L255" i="8" s="1"/>
  <c r="AC257" i="8"/>
  <c r="M257" i="8"/>
  <c r="L257" i="8" s="1"/>
  <c r="AC259" i="8"/>
  <c r="M259" i="8"/>
  <c r="L259" i="8" s="1"/>
  <c r="AC261" i="8"/>
  <c r="M261" i="8"/>
  <c r="L261" i="8" s="1"/>
  <c r="AC263" i="8"/>
  <c r="M263" i="8"/>
  <c r="L263" i="8" s="1"/>
  <c r="AC265" i="8"/>
  <c r="M265" i="8"/>
  <c r="L265" i="8" s="1"/>
  <c r="AC267" i="8"/>
  <c r="M267" i="8"/>
  <c r="L267" i="8" s="1"/>
  <c r="AC269" i="8"/>
  <c r="M269" i="8"/>
  <c r="L269" i="8" s="1"/>
  <c r="AC271" i="8"/>
  <c r="M271" i="8"/>
  <c r="L271" i="8" s="1"/>
  <c r="L277" i="8"/>
  <c r="AC279" i="8"/>
  <c r="M279" i="8"/>
  <c r="L279" i="8" s="1"/>
  <c r="AC281" i="8"/>
  <c r="M281" i="8"/>
  <c r="L281" i="8" s="1"/>
  <c r="AC283" i="8"/>
  <c r="M283" i="8"/>
  <c r="L283" i="8" s="1"/>
  <c r="AC285" i="8"/>
  <c r="M285" i="8"/>
  <c r="L285" i="8" s="1"/>
  <c r="AC287" i="8"/>
  <c r="M287" i="8"/>
  <c r="L287" i="8" s="1"/>
  <c r="AC289" i="8"/>
  <c r="M289" i="8"/>
  <c r="AC291" i="8"/>
  <c r="M291" i="8"/>
  <c r="L291" i="8" s="1"/>
  <c r="AC293" i="8"/>
  <c r="M293" i="8"/>
  <c r="L293" i="8" s="1"/>
  <c r="AC295" i="8"/>
  <c r="M295" i="8"/>
  <c r="L295" i="8" s="1"/>
  <c r="AC297" i="8"/>
  <c r="M297" i="8"/>
  <c r="L297" i="8" s="1"/>
  <c r="AC299" i="8"/>
  <c r="M299" i="8"/>
  <c r="L299" i="8" s="1"/>
  <c r="M307" i="8"/>
  <c r="L307" i="8" s="1"/>
  <c r="M309" i="8"/>
  <c r="L309" i="8" s="1"/>
  <c r="AC311" i="8"/>
  <c r="M311" i="8"/>
  <c r="L311" i="8" s="1"/>
  <c r="AC313" i="8"/>
  <c r="M313" i="8"/>
  <c r="L313" i="8" s="1"/>
  <c r="AC315" i="8"/>
  <c r="M315" i="8"/>
  <c r="L315" i="8" s="1"/>
  <c r="AC317" i="8"/>
  <c r="M317" i="8"/>
  <c r="L317" i="8" s="1"/>
  <c r="AC319" i="8"/>
  <c r="M319" i="8"/>
  <c r="L319" i="8" s="1"/>
  <c r="AC321" i="8"/>
  <c r="M321" i="8"/>
  <c r="L321" i="8" s="1"/>
  <c r="AC323" i="8"/>
  <c r="M323" i="8"/>
  <c r="L323" i="8" s="1"/>
  <c r="AC325" i="8"/>
  <c r="M325" i="8"/>
  <c r="L325" i="8" s="1"/>
  <c r="AC327" i="8"/>
  <c r="M327" i="8"/>
  <c r="L327" i="8" s="1"/>
  <c r="AC329" i="8"/>
  <c r="M329" i="8"/>
  <c r="L329" i="8" s="1"/>
  <c r="AC334" i="8"/>
  <c r="M334" i="8"/>
  <c r="L334" i="8" s="1"/>
  <c r="AC336" i="8"/>
  <c r="M336" i="8"/>
  <c r="L336" i="8" s="1"/>
  <c r="AC338" i="8"/>
  <c r="M338" i="8"/>
  <c r="L338" i="8" s="1"/>
  <c r="AC340" i="8"/>
  <c r="M340" i="8"/>
  <c r="L340" i="8" s="1"/>
  <c r="AC342" i="8"/>
  <c r="M342" i="8"/>
  <c r="L342" i="8" s="1"/>
  <c r="AC344" i="8"/>
  <c r="M344" i="8"/>
  <c r="L344" i="8" s="1"/>
  <c r="AC346" i="8"/>
  <c r="M346" i="8"/>
  <c r="L346" i="8" s="1"/>
  <c r="AC348" i="8"/>
  <c r="M348" i="8"/>
  <c r="L348" i="8" s="1"/>
  <c r="AC350" i="8"/>
  <c r="M350" i="8"/>
  <c r="L350" i="8" s="1"/>
  <c r="AC352" i="8"/>
  <c r="M352" i="8"/>
  <c r="L352" i="8" s="1"/>
  <c r="AC354" i="8"/>
  <c r="M354" i="8"/>
  <c r="L354" i="8" s="1"/>
  <c r="AC356" i="8"/>
  <c r="M356" i="8"/>
  <c r="L356" i="8" s="1"/>
  <c r="M247" i="8"/>
  <c r="AC166" i="8"/>
  <c r="M166" i="8"/>
  <c r="L166" i="8" s="1"/>
  <c r="AC168" i="8"/>
  <c r="M168" i="8"/>
  <c r="L168" i="8" s="1"/>
  <c r="M161" i="8"/>
  <c r="L161" i="8" s="1"/>
  <c r="M132" i="8"/>
  <c r="M163" i="8"/>
  <c r="T114" i="8"/>
  <c r="T361" i="8" s="1"/>
  <c r="L135" i="8"/>
  <c r="AA114" i="8"/>
  <c r="AA361" i="8" s="1"/>
  <c r="Y114" i="8"/>
  <c r="Y361" i="8" s="1"/>
  <c r="W114" i="8"/>
  <c r="W361" i="8" s="1"/>
  <c r="V114" i="8"/>
  <c r="V361" i="8" s="1"/>
  <c r="S114" i="8"/>
  <c r="O307" i="8"/>
  <c r="O311" i="8"/>
  <c r="O313" i="8"/>
  <c r="O315" i="8"/>
  <c r="O317" i="8"/>
  <c r="O319" i="8"/>
  <c r="O321" i="8"/>
  <c r="O323" i="8"/>
  <c r="O325" i="8"/>
  <c r="O327" i="8"/>
  <c r="O329" i="8"/>
  <c r="L331" i="8"/>
  <c r="N332" i="8"/>
  <c r="O310" i="8"/>
  <c r="O312" i="8"/>
  <c r="O314" i="8"/>
  <c r="O316" i="8"/>
  <c r="O318" i="8"/>
  <c r="O320" i="8"/>
  <c r="O322" i="8"/>
  <c r="O324" i="8"/>
  <c r="O326" i="8"/>
  <c r="O328" i="8"/>
  <c r="L330" i="8"/>
  <c r="O333" i="8"/>
  <c r="O334" i="8"/>
  <c r="O335" i="8"/>
  <c r="O336" i="8"/>
  <c r="O337" i="8"/>
  <c r="O338" i="8"/>
  <c r="O339" i="8"/>
  <c r="O340" i="8"/>
  <c r="O341" i="8"/>
  <c r="O342" i="8"/>
  <c r="O343" i="8"/>
  <c r="O344" i="8"/>
  <c r="O345" i="8"/>
  <c r="O346" i="8"/>
  <c r="O347" i="8"/>
  <c r="O348" i="8"/>
  <c r="O349" i="8"/>
  <c r="O350" i="8"/>
  <c r="O351" i="8"/>
  <c r="O352" i="8"/>
  <c r="O353" i="8"/>
  <c r="O354" i="8"/>
  <c r="O355" i="8"/>
  <c r="O356" i="8"/>
  <c r="O357" i="8"/>
  <c r="L358" i="8"/>
  <c r="O358" i="8"/>
  <c r="L359" i="8"/>
  <c r="O359" i="8"/>
  <c r="O276" i="8"/>
  <c r="O277" i="8"/>
  <c r="O278" i="8"/>
  <c r="O279" i="8"/>
  <c r="O280" i="8"/>
  <c r="O281" i="8"/>
  <c r="O282" i="8"/>
  <c r="O283" i="8"/>
  <c r="O284" i="8"/>
  <c r="O285" i="8"/>
  <c r="O286" i="8"/>
  <c r="O287" i="8"/>
  <c r="O288" i="8"/>
  <c r="L289" i="8"/>
  <c r="O289" i="8"/>
  <c r="O290" i="8"/>
  <c r="O291" i="8"/>
  <c r="L292" i="8"/>
  <c r="O292" i="8"/>
  <c r="O293" i="8"/>
  <c r="O294" i="8"/>
  <c r="O295" i="8"/>
  <c r="O296" i="8"/>
  <c r="O297" i="8"/>
  <c r="O298" i="8"/>
  <c r="O299" i="8"/>
  <c r="O300" i="8"/>
  <c r="L301" i="8"/>
  <c r="L302" i="8"/>
  <c r="O247" i="8"/>
  <c r="O248" i="8"/>
  <c r="O250" i="8"/>
  <c r="O251" i="8"/>
  <c r="O252" i="8"/>
  <c r="O253" i="8"/>
  <c r="O254" i="8"/>
  <c r="O255" i="8"/>
  <c r="O256" i="8"/>
  <c r="O257" i="8"/>
  <c r="O258" i="8"/>
  <c r="O259" i="8"/>
  <c r="O260" i="8"/>
  <c r="O261" i="8"/>
  <c r="O262" i="8"/>
  <c r="O263" i="8"/>
  <c r="O264" i="8"/>
  <c r="O265" i="8"/>
  <c r="O266" i="8"/>
  <c r="O267" i="8"/>
  <c r="O268" i="8"/>
  <c r="O269" i="8"/>
  <c r="O270" i="8"/>
  <c r="O271" i="8"/>
  <c r="L272" i="8"/>
  <c r="L273" i="8"/>
  <c r="O221" i="8"/>
  <c r="O222" i="8"/>
  <c r="O223" i="8"/>
  <c r="O224" i="8"/>
  <c r="O225" i="8"/>
  <c r="O226" i="8"/>
  <c r="O227" i="8"/>
  <c r="O228" i="8"/>
  <c r="L229" i="8"/>
  <c r="O229" i="8"/>
  <c r="O230" i="8"/>
  <c r="O231" i="8"/>
  <c r="O232" i="8"/>
  <c r="O233" i="8"/>
  <c r="O234" i="8"/>
  <c r="O235" i="8"/>
  <c r="O236" i="8"/>
  <c r="O237" i="8"/>
  <c r="L238" i="8"/>
  <c r="O238" i="8"/>
  <c r="O239" i="8"/>
  <c r="O240" i="8"/>
  <c r="O241" i="8"/>
  <c r="O242" i="8"/>
  <c r="L243" i="8"/>
  <c r="L244" i="8"/>
  <c r="O190" i="8"/>
  <c r="O192" i="8"/>
  <c r="O193" i="8"/>
  <c r="O194" i="8"/>
  <c r="O195" i="8"/>
  <c r="O196" i="8"/>
  <c r="O197" i="8"/>
  <c r="O198" i="8"/>
  <c r="O199" i="8"/>
  <c r="O200" i="8"/>
  <c r="O201" i="8"/>
  <c r="O202" i="8"/>
  <c r="O203" i="8"/>
  <c r="O204" i="8"/>
  <c r="O205" i="8"/>
  <c r="O206" i="8"/>
  <c r="O207" i="8"/>
  <c r="O208" i="8"/>
  <c r="O209" i="8"/>
  <c r="O210" i="8"/>
  <c r="O211" i="8"/>
  <c r="O212" i="8"/>
  <c r="O213" i="8"/>
  <c r="L214" i="8"/>
  <c r="L215" i="8"/>
  <c r="O184" i="8"/>
  <c r="O182" i="8"/>
  <c r="O180" i="8"/>
  <c r="O178" i="8"/>
  <c r="O176" i="8"/>
  <c r="O174" i="8"/>
  <c r="O172" i="8"/>
  <c r="O170" i="8"/>
  <c r="O166" i="8"/>
  <c r="O164" i="8"/>
  <c r="O162" i="8"/>
  <c r="O183" i="8"/>
  <c r="O181" i="8"/>
  <c r="O179" i="8"/>
  <c r="O177" i="8"/>
  <c r="O175" i="8"/>
  <c r="O173" i="8"/>
  <c r="O171" i="8"/>
  <c r="O169" i="8"/>
  <c r="O167" i="8"/>
  <c r="O165" i="8"/>
  <c r="O163" i="8"/>
  <c r="O161" i="8"/>
  <c r="I88" i="8"/>
  <c r="F88" i="8"/>
  <c r="C88" i="8"/>
  <c r="Q88" i="8"/>
  <c r="R88" i="8"/>
  <c r="U88" i="8"/>
  <c r="U361" i="8" s="1"/>
  <c r="X88" i="8"/>
  <c r="Z88" i="8"/>
  <c r="Z62" i="8"/>
  <c r="X62" i="8"/>
  <c r="Z36" i="8"/>
  <c r="X36" i="8"/>
  <c r="U36" i="8"/>
  <c r="Z9" i="8"/>
  <c r="X9" i="8"/>
  <c r="U9" i="8"/>
  <c r="N90" i="8"/>
  <c r="N91" i="8"/>
  <c r="P91" i="8" s="1"/>
  <c r="P88" i="8" s="1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T36" i="8"/>
  <c r="S36" i="8"/>
  <c r="R36" i="8"/>
  <c r="Q36" i="8"/>
  <c r="P36" i="8"/>
  <c r="P9" i="8"/>
  <c r="I62" i="8"/>
  <c r="F62" i="8"/>
  <c r="C62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I36" i="8"/>
  <c r="F36" i="8"/>
  <c r="C36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I9" i="8"/>
  <c r="F9" i="8"/>
  <c r="C9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X8" i="8" l="1"/>
  <c r="U8" i="8"/>
  <c r="Z8" i="8"/>
  <c r="L132" i="8"/>
  <c r="M188" i="8"/>
  <c r="P304" i="8"/>
  <c r="P188" i="8"/>
  <c r="AC188" i="8"/>
  <c r="O246" i="8"/>
  <c r="L136" i="8"/>
  <c r="L249" i="8"/>
  <c r="M246" i="8"/>
  <c r="O304" i="8"/>
  <c r="O275" i="8"/>
  <c r="L276" i="8"/>
  <c r="L275" i="8" s="1"/>
  <c r="M275" i="8"/>
  <c r="O217" i="8"/>
  <c r="L217" i="8"/>
  <c r="M217" i="8"/>
  <c r="O188" i="8"/>
  <c r="L189" i="8"/>
  <c r="L188" i="8" s="1"/>
  <c r="X114" i="8"/>
  <c r="AC332" i="8"/>
  <c r="U369" i="8"/>
  <c r="M33" i="8"/>
  <c r="L33" i="8" s="1"/>
  <c r="M31" i="8"/>
  <c r="L31" i="8" s="1"/>
  <c r="M27" i="8"/>
  <c r="L27" i="8" s="1"/>
  <c r="M25" i="8"/>
  <c r="L25" i="8" s="1"/>
  <c r="M21" i="8"/>
  <c r="L21" i="8" s="1"/>
  <c r="M19" i="8"/>
  <c r="L19" i="8" s="1"/>
  <c r="M17" i="8"/>
  <c r="L17" i="8" s="1"/>
  <c r="M34" i="8"/>
  <c r="L34" i="8" s="1"/>
  <c r="M32" i="8"/>
  <c r="L32" i="8" s="1"/>
  <c r="M30" i="8"/>
  <c r="L30" i="8" s="1"/>
  <c r="M28" i="8"/>
  <c r="L28" i="8" s="1"/>
  <c r="M26" i="8"/>
  <c r="L26" i="8" s="1"/>
  <c r="M24" i="8"/>
  <c r="L24" i="8" s="1"/>
  <c r="M22" i="8"/>
  <c r="L22" i="8" s="1"/>
  <c r="M20" i="8"/>
  <c r="L20" i="8" s="1"/>
  <c r="M18" i="8"/>
  <c r="L18" i="8" s="1"/>
  <c r="M16" i="8"/>
  <c r="L16" i="8" s="1"/>
  <c r="F8" i="8"/>
  <c r="O61" i="8"/>
  <c r="M61" i="8"/>
  <c r="L61" i="8" s="1"/>
  <c r="O59" i="8"/>
  <c r="M59" i="8"/>
  <c r="L59" i="8" s="1"/>
  <c r="O57" i="8"/>
  <c r="M57" i="8"/>
  <c r="L57" i="8" s="1"/>
  <c r="O55" i="8"/>
  <c r="M55" i="8"/>
  <c r="L55" i="8" s="1"/>
  <c r="O53" i="8"/>
  <c r="M53" i="8"/>
  <c r="L53" i="8" s="1"/>
  <c r="O51" i="8"/>
  <c r="M51" i="8"/>
  <c r="L51" i="8" s="1"/>
  <c r="O49" i="8"/>
  <c r="M49" i="8"/>
  <c r="L49" i="8" s="1"/>
  <c r="O47" i="8"/>
  <c r="M47" i="8"/>
  <c r="L47" i="8" s="1"/>
  <c r="O45" i="8"/>
  <c r="M45" i="8"/>
  <c r="L45" i="8" s="1"/>
  <c r="O43" i="8"/>
  <c r="M43" i="8"/>
  <c r="L43" i="8" s="1"/>
  <c r="AC86" i="8"/>
  <c r="M86" i="8"/>
  <c r="L86" i="8" s="1"/>
  <c r="AC84" i="8"/>
  <c r="M84" i="8"/>
  <c r="L84" i="8" s="1"/>
  <c r="AC82" i="8"/>
  <c r="M82" i="8"/>
  <c r="L82" i="8" s="1"/>
  <c r="AC80" i="8"/>
  <c r="M80" i="8"/>
  <c r="L80" i="8" s="1"/>
  <c r="AC78" i="8"/>
  <c r="M78" i="8"/>
  <c r="L78" i="8" s="1"/>
  <c r="AC76" i="8"/>
  <c r="M76" i="8"/>
  <c r="L76" i="8" s="1"/>
  <c r="AC74" i="8"/>
  <c r="M74" i="8"/>
  <c r="L74" i="8" s="1"/>
  <c r="AC72" i="8"/>
  <c r="M72" i="8"/>
  <c r="L72" i="8" s="1"/>
  <c r="AC70" i="8"/>
  <c r="M70" i="8"/>
  <c r="L70" i="8" s="1"/>
  <c r="AC68" i="8"/>
  <c r="M68" i="8"/>
  <c r="L68" i="8" s="1"/>
  <c r="AC66" i="8"/>
  <c r="L66" i="8"/>
  <c r="AC64" i="8"/>
  <c r="L64" i="8"/>
  <c r="AC112" i="8"/>
  <c r="M112" i="8"/>
  <c r="L112" i="8" s="1"/>
  <c r="AC110" i="8"/>
  <c r="M110" i="8"/>
  <c r="L110" i="8" s="1"/>
  <c r="AC108" i="8"/>
  <c r="M108" i="8"/>
  <c r="L108" i="8" s="1"/>
  <c r="AC106" i="8"/>
  <c r="M106" i="8"/>
  <c r="L106" i="8" s="1"/>
  <c r="AC104" i="8"/>
  <c r="M104" i="8"/>
  <c r="L104" i="8" s="1"/>
  <c r="AC102" i="8"/>
  <c r="M102" i="8"/>
  <c r="L102" i="8" s="1"/>
  <c r="AC100" i="8"/>
  <c r="M100" i="8"/>
  <c r="L100" i="8" s="1"/>
  <c r="AC98" i="8"/>
  <c r="M98" i="8"/>
  <c r="L98" i="8" s="1"/>
  <c r="AC96" i="8"/>
  <c r="M96" i="8"/>
  <c r="L96" i="8" s="1"/>
  <c r="AC94" i="8"/>
  <c r="M94" i="8"/>
  <c r="L94" i="8" s="1"/>
  <c r="AC92" i="8"/>
  <c r="M92" i="8"/>
  <c r="L92" i="8" s="1"/>
  <c r="M90" i="8"/>
  <c r="L90" i="8" s="1"/>
  <c r="M332" i="8"/>
  <c r="M35" i="8"/>
  <c r="L35" i="8" s="1"/>
  <c r="M29" i="8"/>
  <c r="L29" i="8" s="1"/>
  <c r="M23" i="8"/>
  <c r="L23" i="8" s="1"/>
  <c r="AC60" i="8"/>
  <c r="M60" i="8"/>
  <c r="L60" i="8" s="1"/>
  <c r="AC58" i="8"/>
  <c r="M58" i="8"/>
  <c r="L58" i="8" s="1"/>
  <c r="AC56" i="8"/>
  <c r="M56" i="8"/>
  <c r="L56" i="8" s="1"/>
  <c r="AC54" i="8"/>
  <c r="M54" i="8"/>
  <c r="L54" i="8" s="1"/>
  <c r="AC52" i="8"/>
  <c r="M52" i="8"/>
  <c r="L52" i="8" s="1"/>
  <c r="AC50" i="8"/>
  <c r="M50" i="8"/>
  <c r="L50" i="8" s="1"/>
  <c r="AC48" i="8"/>
  <c r="M48" i="8"/>
  <c r="L48" i="8" s="1"/>
  <c r="AC46" i="8"/>
  <c r="M46" i="8"/>
  <c r="L46" i="8" s="1"/>
  <c r="AC44" i="8"/>
  <c r="M44" i="8"/>
  <c r="L44" i="8" s="1"/>
  <c r="AC42" i="8"/>
  <c r="M42" i="8"/>
  <c r="L42" i="8" s="1"/>
  <c r="AC87" i="8"/>
  <c r="M87" i="8"/>
  <c r="L87" i="8" s="1"/>
  <c r="AC85" i="8"/>
  <c r="M85" i="8"/>
  <c r="L85" i="8" s="1"/>
  <c r="AC83" i="8"/>
  <c r="M83" i="8"/>
  <c r="L83" i="8" s="1"/>
  <c r="AC81" i="8"/>
  <c r="M81" i="8"/>
  <c r="L81" i="8" s="1"/>
  <c r="AC79" i="8"/>
  <c r="M79" i="8"/>
  <c r="L79" i="8" s="1"/>
  <c r="AC77" i="8"/>
  <c r="M77" i="8"/>
  <c r="L77" i="8" s="1"/>
  <c r="AC75" i="8"/>
  <c r="M75" i="8"/>
  <c r="L75" i="8" s="1"/>
  <c r="AC73" i="8"/>
  <c r="M73" i="8"/>
  <c r="L73" i="8" s="1"/>
  <c r="AC71" i="8"/>
  <c r="M71" i="8"/>
  <c r="L71" i="8" s="1"/>
  <c r="AC69" i="8"/>
  <c r="M69" i="8"/>
  <c r="L69" i="8" s="1"/>
  <c r="AC67" i="8"/>
  <c r="L67" i="8"/>
  <c r="AC65" i="8"/>
  <c r="L65" i="8"/>
  <c r="AC113" i="8"/>
  <c r="M113" i="8"/>
  <c r="L113" i="8" s="1"/>
  <c r="AC111" i="8"/>
  <c r="M111" i="8"/>
  <c r="L111" i="8" s="1"/>
  <c r="AC109" i="8"/>
  <c r="M109" i="8"/>
  <c r="L109" i="8" s="1"/>
  <c r="AC107" i="8"/>
  <c r="M107" i="8"/>
  <c r="L107" i="8" s="1"/>
  <c r="AC105" i="8"/>
  <c r="M105" i="8"/>
  <c r="L105" i="8" s="1"/>
  <c r="AC103" i="8"/>
  <c r="M103" i="8"/>
  <c r="L103" i="8" s="1"/>
  <c r="AC101" i="8"/>
  <c r="M101" i="8"/>
  <c r="L101" i="8" s="1"/>
  <c r="AC99" i="8"/>
  <c r="M99" i="8"/>
  <c r="L99" i="8" s="1"/>
  <c r="AC97" i="8"/>
  <c r="M97" i="8"/>
  <c r="L97" i="8" s="1"/>
  <c r="AC95" i="8"/>
  <c r="M95" i="8"/>
  <c r="L95" i="8" s="1"/>
  <c r="AC93" i="8"/>
  <c r="M93" i="8"/>
  <c r="L93" i="8" s="1"/>
  <c r="M91" i="8"/>
  <c r="L91" i="8" s="1"/>
  <c r="L247" i="8"/>
  <c r="L163" i="8"/>
  <c r="O41" i="8"/>
  <c r="M41" i="8"/>
  <c r="L41" i="8" s="1"/>
  <c r="M40" i="8"/>
  <c r="L40" i="8" s="1"/>
  <c r="O39" i="8"/>
  <c r="M39" i="8"/>
  <c r="L39" i="8" s="1"/>
  <c r="M38" i="8"/>
  <c r="L38" i="8" s="1"/>
  <c r="I8" i="8"/>
  <c r="C8" i="8"/>
  <c r="O332" i="8"/>
  <c r="L332" i="8"/>
  <c r="O112" i="8"/>
  <c r="O110" i="8"/>
  <c r="O108" i="8"/>
  <c r="O106" i="8"/>
  <c r="O104" i="8"/>
  <c r="O102" i="8"/>
  <c r="O100" i="8"/>
  <c r="O98" i="8"/>
  <c r="O96" i="8"/>
  <c r="O94" i="8"/>
  <c r="O92" i="8"/>
  <c r="O90" i="8"/>
  <c r="O113" i="8"/>
  <c r="O111" i="8"/>
  <c r="O109" i="8"/>
  <c r="O107" i="8"/>
  <c r="O105" i="8"/>
  <c r="O103" i="8"/>
  <c r="O101" i="8"/>
  <c r="O99" i="8"/>
  <c r="O97" i="8"/>
  <c r="O95" i="8"/>
  <c r="O93" i="8"/>
  <c r="O91" i="8"/>
  <c r="O86" i="8"/>
  <c r="O84" i="8"/>
  <c r="O82" i="8"/>
  <c r="O80" i="8"/>
  <c r="O78" i="8"/>
  <c r="O76" i="8"/>
  <c r="O74" i="8"/>
  <c r="O72" i="8"/>
  <c r="O70" i="8"/>
  <c r="O68" i="8"/>
  <c r="O66" i="8"/>
  <c r="O64" i="8"/>
  <c r="O87" i="8"/>
  <c r="O85" i="8"/>
  <c r="O83" i="8"/>
  <c r="O81" i="8"/>
  <c r="O79" i="8"/>
  <c r="O77" i="8"/>
  <c r="O75" i="8"/>
  <c r="O73" i="8"/>
  <c r="O71" i="8"/>
  <c r="O69" i="8"/>
  <c r="O67" i="8"/>
  <c r="O65" i="8"/>
  <c r="O60" i="8"/>
  <c r="O58" i="8"/>
  <c r="O56" i="8"/>
  <c r="O54" i="8"/>
  <c r="O52" i="8"/>
  <c r="O50" i="8"/>
  <c r="O48" i="8"/>
  <c r="O46" i="8"/>
  <c r="O44" i="8"/>
  <c r="O42" i="8"/>
  <c r="O40" i="8"/>
  <c r="O38" i="8"/>
  <c r="AC61" i="8"/>
  <c r="AC59" i="8"/>
  <c r="AC57" i="8"/>
  <c r="AC55" i="8"/>
  <c r="AC53" i="8"/>
  <c r="AC51" i="8"/>
  <c r="AC49" i="8"/>
  <c r="AC47" i="8"/>
  <c r="AC45" i="8"/>
  <c r="AC43" i="8"/>
  <c r="AC41" i="8"/>
  <c r="O35" i="8"/>
  <c r="O33" i="8"/>
  <c r="O31" i="8"/>
  <c r="O29" i="8"/>
  <c r="O27" i="8"/>
  <c r="O25" i="8"/>
  <c r="O23" i="8"/>
  <c r="O21" i="8"/>
  <c r="O19" i="8"/>
  <c r="O17" i="8"/>
  <c r="O34" i="8"/>
  <c r="O32" i="8"/>
  <c r="O30" i="8"/>
  <c r="O28" i="8"/>
  <c r="O26" i="8"/>
  <c r="O24" i="8"/>
  <c r="O22" i="8"/>
  <c r="O20" i="8"/>
  <c r="O18" i="8"/>
  <c r="O16" i="8"/>
  <c r="L246" i="8" l="1"/>
  <c r="M304" i="8"/>
  <c r="L305" i="8"/>
  <c r="L304" i="8" s="1"/>
  <c r="N37" i="8"/>
  <c r="AA36" i="8"/>
  <c r="Y36" i="8"/>
  <c r="W36" i="8"/>
  <c r="V36" i="8"/>
  <c r="N36" i="8" l="1"/>
  <c r="M37" i="8"/>
  <c r="M36" i="8" s="1"/>
  <c r="N12" i="8"/>
  <c r="N13" i="8"/>
  <c r="N14" i="8"/>
  <c r="N15" i="8"/>
  <c r="N10" i="8"/>
  <c r="O15" i="8" l="1"/>
  <c r="M15" i="8"/>
  <c r="L15" i="8" s="1"/>
  <c r="M10" i="8"/>
  <c r="L10" i="8" s="1"/>
  <c r="O14" i="8"/>
  <c r="M14" i="8"/>
  <c r="L14" i="8" s="1"/>
  <c r="O12" i="8"/>
  <c r="L12" i="8"/>
  <c r="O13" i="8"/>
  <c r="M13" i="8"/>
  <c r="L13" i="8" s="1"/>
  <c r="O10" i="8"/>
  <c r="N9" i="8"/>
  <c r="N8" i="8" s="1"/>
  <c r="L370" i="8"/>
  <c r="N131" i="8"/>
  <c r="N115" i="8" s="1"/>
  <c r="N89" i="8"/>
  <c r="N88" i="8" s="1"/>
  <c r="AC88" i="8" s="1"/>
  <c r="AB62" i="8"/>
  <c r="AB361" i="8" s="1"/>
  <c r="S62" i="8"/>
  <c r="R62" i="8"/>
  <c r="Q62" i="8"/>
  <c r="P62" i="8"/>
  <c r="AA9" i="8"/>
  <c r="Y9" i="8"/>
  <c r="W9" i="8"/>
  <c r="V9" i="8"/>
  <c r="T9" i="8"/>
  <c r="O9" i="8" l="1"/>
  <c r="P131" i="8"/>
  <c r="P115" i="8" s="1"/>
  <c r="M89" i="8"/>
  <c r="M88" i="8" s="1"/>
  <c r="M9" i="8"/>
  <c r="M8" i="8" s="1"/>
  <c r="M131" i="8"/>
  <c r="M115" i="8" s="1"/>
  <c r="AC115" i="8"/>
  <c r="L9" i="8"/>
  <c r="O89" i="8"/>
  <c r="O88" i="8" s="1"/>
  <c r="Y8" i="8"/>
  <c r="W8" i="8"/>
  <c r="V8" i="8"/>
  <c r="L89" i="8" l="1"/>
  <c r="O131" i="8"/>
  <c r="O115" i="8" s="1"/>
  <c r="V369" i="8"/>
  <c r="W369" i="8"/>
  <c r="Y369" i="8"/>
  <c r="L131" i="8"/>
  <c r="AA8" i="8"/>
  <c r="S9" i="8"/>
  <c r="S8" i="8" s="1"/>
  <c r="Q116" i="8"/>
  <c r="R116" i="8"/>
  <c r="S116" i="8"/>
  <c r="N117" i="8"/>
  <c r="AC117" i="8" s="1"/>
  <c r="N118" i="8"/>
  <c r="AC118" i="8" s="1"/>
  <c r="N119" i="8"/>
  <c r="AC119" i="8" s="1"/>
  <c r="N120" i="8"/>
  <c r="AC120" i="8" s="1"/>
  <c r="N121" i="8"/>
  <c r="AC121" i="8" s="1"/>
  <c r="N122" i="8"/>
  <c r="AC122" i="8" s="1"/>
  <c r="N123" i="8"/>
  <c r="AC123" i="8" s="1"/>
  <c r="N124" i="8"/>
  <c r="AC124" i="8" s="1"/>
  <c r="N125" i="8"/>
  <c r="AC125" i="8" s="1"/>
  <c r="N126" i="8"/>
  <c r="AC126" i="8" s="1"/>
  <c r="N127" i="8"/>
  <c r="AC127" i="8" s="1"/>
  <c r="N128" i="8"/>
  <c r="AC128" i="8" s="1"/>
  <c r="N129" i="8"/>
  <c r="AC129" i="8" s="1"/>
  <c r="N130" i="8"/>
  <c r="AC130" i="8" s="1"/>
  <c r="N160" i="8"/>
  <c r="N63" i="8"/>
  <c r="Q9" i="8"/>
  <c r="R9" i="8"/>
  <c r="AB36" i="8"/>
  <c r="O37" i="8"/>
  <c r="O36" i="8" s="1"/>
  <c r="M117" i="8"/>
  <c r="L117" i="8" s="1"/>
  <c r="M128" i="8" l="1"/>
  <c r="L128" i="8" s="1"/>
  <c r="S361" i="8"/>
  <c r="S369" i="8" s="1"/>
  <c r="M126" i="8"/>
  <c r="L126" i="8" s="1"/>
  <c r="M118" i="8"/>
  <c r="L118" i="8" s="1"/>
  <c r="M124" i="8"/>
  <c r="L124" i="8" s="1"/>
  <c r="M120" i="8"/>
  <c r="L120" i="8" s="1"/>
  <c r="M119" i="8"/>
  <c r="L119" i="8" s="1"/>
  <c r="N116" i="8"/>
  <c r="AC116" i="8" s="1"/>
  <c r="M121" i="8"/>
  <c r="L121" i="8" s="1"/>
  <c r="M122" i="8"/>
  <c r="L122" i="8" s="1"/>
  <c r="M127" i="8"/>
  <c r="L127" i="8" s="1"/>
  <c r="N159" i="8"/>
  <c r="P160" i="8"/>
  <c r="P159" i="8" s="1"/>
  <c r="P158" i="8" s="1"/>
  <c r="M123" i="8"/>
  <c r="L123" i="8" s="1"/>
  <c r="M129" i="8"/>
  <c r="L129" i="8" s="1"/>
  <c r="M125" i="8"/>
  <c r="L125" i="8" s="1"/>
  <c r="AA369" i="8"/>
  <c r="O63" i="8"/>
  <c r="O62" i="8" s="1"/>
  <c r="L63" i="8"/>
  <c r="L62" i="8" s="1"/>
  <c r="M160" i="8"/>
  <c r="M159" i="8" s="1"/>
  <c r="M158" i="8" s="1"/>
  <c r="O160" i="8"/>
  <c r="AB8" i="8"/>
  <c r="N62" i="8"/>
  <c r="AC62" i="8" s="1"/>
  <c r="AC63" i="8"/>
  <c r="T8" i="8"/>
  <c r="M130" i="8"/>
  <c r="L130" i="8" s="1"/>
  <c r="L37" i="8"/>
  <c r="L36" i="8" s="1"/>
  <c r="L8" i="8" s="1"/>
  <c r="R8" i="8"/>
  <c r="Q8" i="8"/>
  <c r="L115" i="8"/>
  <c r="L88" i="8"/>
  <c r="M116" i="8" l="1"/>
  <c r="L116" i="8" s="1"/>
  <c r="Q361" i="8"/>
  <c r="Q369" i="8" s="1"/>
  <c r="AC159" i="8"/>
  <c r="N158" i="8"/>
  <c r="AC158" i="8" s="1"/>
  <c r="O159" i="8"/>
  <c r="M62" i="8"/>
  <c r="R361" i="8"/>
  <c r="R369" i="8" s="1"/>
  <c r="T369" i="8"/>
  <c r="M114" i="8"/>
  <c r="L160" i="8"/>
  <c r="M361" i="8" l="1"/>
  <c r="O158" i="8"/>
  <c r="O114" i="8" s="1"/>
  <c r="O361" i="8" s="1"/>
  <c r="L159" i="8"/>
  <c r="L158" i="8" s="1"/>
  <c r="N114" i="8"/>
  <c r="P8" i="8"/>
  <c r="N361" i="8" l="1"/>
  <c r="AC114" i="8"/>
  <c r="AC363" i="8" s="1"/>
  <c r="AC364" i="8" s="1"/>
  <c r="L114" i="8"/>
  <c r="L361" i="8" s="1"/>
  <c r="O8" i="8"/>
  <c r="P114" i="8"/>
  <c r="P361" i="8" s="1"/>
</calcChain>
</file>

<file path=xl/sharedStrings.xml><?xml version="1.0" encoding="utf-8"?>
<sst xmlns="http://schemas.openxmlformats.org/spreadsheetml/2006/main" count="668" uniqueCount="525">
  <si>
    <t>Индекс</t>
  </si>
  <si>
    <t>Наименование циклов, разделов, дисциплин, профессиональных модулей, междисциплинарных курсов</t>
  </si>
  <si>
    <t>Обязательная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</si>
  <si>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</si>
  <si>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</si>
  <si>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</si>
  <si>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</si>
  <si>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</si>
  <si>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</si>
  <si>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</si>
  <si>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</si>
  <si>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</si>
  <si>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</si>
  <si>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ОД.00</t>
  </si>
  <si>
    <t>Общеобразовательные дисциплины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</si>
  <si>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</si>
  <si>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</si>
  <si>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</si>
  <si>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</si>
  <si>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</si>
  <si>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</si>
  <si>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</si>
  <si>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</si>
  <si>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</si>
  <si>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</si>
  <si>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</si>
  <si>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</si>
  <si>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</si>
  <si>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</si>
  <si>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</si>
  <si>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ОП.00</t>
  </si>
  <si>
    <t>ПМ.00</t>
  </si>
  <si>
    <t>Профессиональные модули</t>
  </si>
  <si>
    <t>ПМ.01</t>
  </si>
  <si>
    <t>МДК.01.01</t>
  </si>
  <si>
    <t>МДК.01.02</t>
  </si>
  <si>
    <t>УП.01</t>
  </si>
  <si>
    <t>ПП.01</t>
  </si>
  <si>
    <t>ПМ.02</t>
  </si>
  <si>
    <t>МДК.02.01</t>
  </si>
  <si>
    <t>УП.02</t>
  </si>
  <si>
    <t>ПП.02</t>
  </si>
  <si>
    <t xml:space="preserve"> нед.</t>
  </si>
  <si>
    <t>МДК.01.03</t>
  </si>
  <si>
    <t>ПМ.03</t>
  </si>
  <si>
    <t>МДК.03.01</t>
  </si>
  <si>
    <t>ПМ.04</t>
  </si>
  <si>
    <t>МДК.04.01</t>
  </si>
  <si>
    <t>Самостоятельная   работа (час)</t>
  </si>
  <si>
    <t>Учебная нагрузка обучающихся (час)</t>
  </si>
  <si>
    <t>Максимальная</t>
  </si>
  <si>
    <t>Общеобразовательный цикл</t>
  </si>
  <si>
    <t>Базовые общеобразовательные дисциплины</t>
  </si>
  <si>
    <t>Профильные общеобразовательные дисциплины</t>
  </si>
  <si>
    <t>ОП.01</t>
  </si>
  <si>
    <t>ОП.02</t>
  </si>
  <si>
    <t>ОП.03</t>
  </si>
  <si>
    <t>ОП.04</t>
  </si>
  <si>
    <t>ОП.08</t>
  </si>
  <si>
    <t>УП.06</t>
  </si>
  <si>
    <t>ПП.06</t>
  </si>
  <si>
    <t>Всего:</t>
  </si>
  <si>
    <t>Г(И)А</t>
  </si>
  <si>
    <t>Государственная (итоговая) аттестация</t>
  </si>
  <si>
    <t>Дисциплин и МДК</t>
  </si>
  <si>
    <t>Учебной практики</t>
  </si>
  <si>
    <t>УП.03</t>
  </si>
  <si>
    <t>ИТОГО (вместе с практикой)</t>
  </si>
  <si>
    <t>IV курс</t>
  </si>
  <si>
    <t>5 сем.</t>
  </si>
  <si>
    <t>6 сем.</t>
  </si>
  <si>
    <t>7 сем.</t>
  </si>
  <si>
    <t>8 сем.</t>
  </si>
  <si>
    <t>МДК.01.04</t>
  </si>
  <si>
    <t>МДК.01.05</t>
  </si>
  <si>
    <t>МДК.01.06</t>
  </si>
  <si>
    <t>МДК.01.07</t>
  </si>
  <si>
    <t>МДК.01.08</t>
  </si>
  <si>
    <t>ОГСЭ.00</t>
  </si>
  <si>
    <t>ЕН.00</t>
  </si>
  <si>
    <t>Консультации на учебную группу по 100 часов в год (всего 400 час.)</t>
  </si>
  <si>
    <t>Факультативные дисциплины</t>
  </si>
  <si>
    <t>ОДБ.10</t>
  </si>
  <si>
    <t>ОДБ.11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</si>
  <si>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</si>
  <si>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</si>
  <si>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</si>
  <si>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</si>
  <si>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</si>
  <si>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</si>
  <si>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</si>
  <si>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</si>
  <si>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</si>
  <si>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</si>
  <si>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</si>
  <si>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</si>
  <si>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</si>
  <si>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</si>
  <si>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ОДП.05</t>
  </si>
  <si>
    <t>ОДП.06</t>
  </si>
  <si>
    <t>ОДП.07</t>
  </si>
  <si>
    <t>ОДП.08</t>
  </si>
  <si>
    <t>ОДП.09</t>
  </si>
  <si>
    <t>ОДП.10</t>
  </si>
  <si>
    <t>ОДП.11</t>
  </si>
  <si>
    <t>ОДП.12</t>
  </si>
  <si>
    <t>ОДП.13</t>
  </si>
  <si>
    <t>ОДП.14</t>
  </si>
  <si>
    <t>ОДП.15</t>
  </si>
  <si>
    <t>ОДП.16</t>
  </si>
  <si>
    <t>ОДП.17</t>
  </si>
  <si>
    <t>ОДП.18</t>
  </si>
  <si>
    <t>ОДП.19</t>
  </si>
  <si>
    <t>ОДП.20</t>
  </si>
  <si>
    <t>ОДП.21</t>
  </si>
  <si>
    <t>ОДП.22</t>
  </si>
  <si>
    <t>ОДП.23</t>
  </si>
  <si>
    <t>ОДП.24</t>
  </si>
  <si>
    <t>ОДП.25</t>
  </si>
  <si>
    <t>1 сем.</t>
  </si>
  <si>
    <t>ОГСЭ.01</t>
  </si>
  <si>
    <t>ОГСЭ.02</t>
  </si>
  <si>
    <t>ОГСЭ.03</t>
  </si>
  <si>
    <t>ОГСЭ.04</t>
  </si>
  <si>
    <t>ОГСЭ.05</t>
  </si>
  <si>
    <t>ОГСЭ.06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</si>
  <si>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</si>
  <si>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</si>
  <si>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</si>
  <si>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</si>
  <si>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</si>
  <si>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</si>
  <si>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</si>
  <si>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</si>
  <si>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</si>
  <si>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</si>
  <si>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</si>
  <si>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</si>
  <si>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</si>
  <si>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</si>
  <si>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ОГСЭ.21</t>
  </si>
  <si>
    <t>ОГСЭ.22</t>
  </si>
  <si>
    <t>ОГСЭ.23</t>
  </si>
  <si>
    <t>ОГСЭ.24</t>
  </si>
  <si>
    <t>ОГСЭ.25</t>
  </si>
  <si>
    <t>ЕН.01</t>
  </si>
  <si>
    <t>ЕН.02</t>
  </si>
  <si>
    <t>ЕН.03</t>
  </si>
  <si>
    <t>ЕН.04</t>
  </si>
  <si>
    <t>ЕН.05</t>
  </si>
  <si>
    <t>ЕН.06</t>
  </si>
  <si>
    <t>ЕН.07</t>
  </si>
  <si>
    <t>ЕН.08</t>
  </si>
  <si>
    <t>ЕН.09</t>
  </si>
  <si>
    <t>ЕН.10</t>
  </si>
  <si>
    <t>ЕН.11</t>
  </si>
  <si>
    <t>ЕН.12</t>
  </si>
  <si>
    <t>ЕН.13</t>
  </si>
  <si>
    <t>ЕН.14</t>
  </si>
  <si>
    <t>ЕН.15</t>
  </si>
  <si>
    <t>ЕН.16</t>
  </si>
  <si>
    <t>ЕН.17</t>
  </si>
  <si>
    <t>ЕН.18</t>
  </si>
  <si>
    <t>ЕН.19</t>
  </si>
  <si>
    <t>ЕН.20</t>
  </si>
  <si>
    <t>ЕН.21</t>
  </si>
  <si>
    <t>ЕН.22</t>
  </si>
  <si>
    <t>ЕН.23</t>
  </si>
  <si>
    <t>ЕН.24</t>
  </si>
  <si>
    <t>ЕН.25</t>
  </si>
  <si>
    <t>ОП.05</t>
  </si>
  <si>
    <t>ОП.06</t>
  </si>
  <si>
    <t>ОП.07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</si>
  <si>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</si>
  <si>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</si>
  <si>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</si>
  <si>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</si>
  <si>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</si>
  <si>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</si>
  <si>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</si>
  <si>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</si>
  <si>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</si>
  <si>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</si>
  <si>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</si>
  <si>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</si>
  <si>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</si>
  <si>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ОП.22</t>
  </si>
  <si>
    <t>ОП.23</t>
  </si>
  <si>
    <t>ОП.24</t>
  </si>
  <si>
    <t>ОП.25</t>
  </si>
  <si>
    <t>МДК.01.09</t>
  </si>
  <si>
    <t>МДК.01.10</t>
  </si>
  <si>
    <t>МДК.01.11</t>
  </si>
  <si>
    <t>МДК.01.12</t>
  </si>
  <si>
    <t>МДК.01.13</t>
  </si>
  <si>
    <t>МДК.01.14</t>
  </si>
  <si>
    <t>МДК.01.15</t>
  </si>
  <si>
    <t>МДК.01.16</t>
  </si>
  <si>
    <t>МДК.01.17</t>
  </si>
  <si>
    <t>МДК.01.18</t>
  </si>
  <si>
    <t>МДК.01.19</t>
  </si>
  <si>
    <t>МДК.01.20</t>
  </si>
  <si>
    <t>МДК.01.21</t>
  </si>
  <si>
    <t>МДК.01.22</t>
  </si>
  <si>
    <t>МДК.01.23</t>
  </si>
  <si>
    <t>МДК.01.24</t>
  </si>
  <si>
    <t>МДК.01.25</t>
  </si>
  <si>
    <t>МДК.02.02</t>
  </si>
  <si>
    <t>МДК.02.03</t>
  </si>
  <si>
    <t>МДК.02.04</t>
  </si>
  <si>
    <t>МДК.02.05</t>
  </si>
  <si>
    <t>МДК.02.06</t>
  </si>
  <si>
    <t>МДК.02.07</t>
  </si>
  <si>
    <t>МДК.02.08</t>
  </si>
  <si>
    <t>МДК.02.09</t>
  </si>
  <si>
    <t>МДК.02.10</t>
  </si>
  <si>
    <t>МДК.02.11</t>
  </si>
  <si>
    <t>МДК.02.12</t>
  </si>
  <si>
    <t>МДК.02.13</t>
  </si>
  <si>
    <t>МДК.02.14</t>
  </si>
  <si>
    <t>МДК.02.15</t>
  </si>
  <si>
    <t>МДК.02.16</t>
  </si>
  <si>
    <t>МДК.02.17</t>
  </si>
  <si>
    <t>МДК.02.18</t>
  </si>
  <si>
    <t>МДК.02.19</t>
  </si>
  <si>
    <t>МДК.02.20</t>
  </si>
  <si>
    <t>МДК.02.21</t>
  </si>
  <si>
    <t>МДК.02.22</t>
  </si>
  <si>
    <t>МДК.02.23</t>
  </si>
  <si>
    <t>МДК.02.24</t>
  </si>
  <si>
    <t>МДК.02.25</t>
  </si>
  <si>
    <t>МДК.03.02</t>
  </si>
  <si>
    <t>МДК.03.03</t>
  </si>
  <si>
    <t>МДК.03.04</t>
  </si>
  <si>
    <t>МДК.03.05</t>
  </si>
  <si>
    <t>МДК.03.06</t>
  </si>
  <si>
    <t>МДК.03.07</t>
  </si>
  <si>
    <t>МДК.03.08</t>
  </si>
  <si>
    <t>МДК.03.09</t>
  </si>
  <si>
    <t>МДК.03.10</t>
  </si>
  <si>
    <t>МДК.03.11</t>
  </si>
  <si>
    <t>МДК.03.12</t>
  </si>
  <si>
    <t>МДК.03.13</t>
  </si>
  <si>
    <t>МДК.03.14</t>
  </si>
  <si>
    <t>МДК.03.15</t>
  </si>
  <si>
    <t>МДК.03.16</t>
  </si>
  <si>
    <t>МДК.03.17</t>
  </si>
  <si>
    <t>МДК.03.18</t>
  </si>
  <si>
    <t>МДК.03.19</t>
  </si>
  <si>
    <t>МДК.03.20</t>
  </si>
  <si>
    <t>МДК.03.21</t>
  </si>
  <si>
    <t>МДК.03.22</t>
  </si>
  <si>
    <t>МДК.03.23</t>
  </si>
  <si>
    <t>МДК.03.24</t>
  </si>
  <si>
    <t>МДК.03.25</t>
  </si>
  <si>
    <t>ПП.03</t>
  </si>
  <si>
    <t>МДК.04.02</t>
  </si>
  <si>
    <t>МДК.04.03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</si>
  <si>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</si>
  <si>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</si>
  <si>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</si>
  <si>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</si>
  <si>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</si>
  <si>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</si>
  <si>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</si>
  <si>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</si>
  <si>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</si>
  <si>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</si>
  <si>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</si>
  <si>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</si>
  <si>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</si>
  <si>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</si>
  <si>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</si>
  <si>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</si>
  <si>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</si>
  <si>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</si>
  <si>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</si>
  <si>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</si>
  <si>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</si>
  <si>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</si>
  <si>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УП.04</t>
  </si>
  <si>
    <t>ПП.04</t>
  </si>
  <si>
    <t>ПМ.05</t>
  </si>
  <si>
    <t>МДК.05.01</t>
  </si>
  <si>
    <t>МДК.05.02</t>
  </si>
  <si>
    <t>МДК.05.03</t>
  </si>
  <si>
    <t>МДК.05.04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</si>
  <si>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</si>
  <si>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</si>
  <si>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</si>
  <si>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</si>
  <si>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</si>
  <si>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</si>
  <si>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</si>
  <si>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</si>
  <si>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</si>
  <si>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</si>
  <si>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</si>
  <si>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</si>
  <si>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</si>
  <si>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</si>
  <si>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</si>
  <si>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</si>
  <si>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</si>
  <si>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</si>
  <si>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</si>
  <si>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</si>
  <si>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</si>
  <si>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</si>
  <si>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</si>
  <si>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</si>
  <si>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</si>
  <si>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</si>
  <si>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</si>
  <si>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</si>
  <si>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</si>
  <si>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</si>
  <si>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</si>
  <si>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</si>
  <si>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</si>
  <si>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</si>
  <si>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</si>
  <si>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</si>
  <si>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</si>
  <si>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</si>
  <si>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</si>
  <si>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</si>
  <si>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</si>
  <si>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</si>
  <si>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</si>
  <si>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</si>
  <si>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</si>
  <si>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</si>
  <si>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</si>
  <si>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</si>
  <si>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</si>
  <si>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</si>
  <si>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</si>
  <si>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</si>
  <si>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</si>
  <si>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</si>
  <si>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</si>
  <si>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</si>
  <si>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</si>
  <si>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</si>
  <si>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</si>
  <si>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</si>
  <si>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</si>
  <si>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</si>
  <si>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</si>
  <si>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</si>
  <si>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</si>
  <si>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</si>
  <si>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</si>
  <si>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</si>
  <si>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</si>
  <si>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</si>
  <si>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</si>
  <si>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</si>
  <si>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</si>
  <si>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</si>
  <si>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</si>
  <si>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УП.07</t>
  </si>
  <si>
    <t>ПП.07</t>
  </si>
  <si>
    <t>Производст-венной практики</t>
  </si>
  <si>
    <t>Консультации на учебную группу на весь период обучения</t>
  </si>
  <si>
    <t>Иностранный язык</t>
  </si>
  <si>
    <t>Физическая культура</t>
  </si>
  <si>
    <t>Основы философии</t>
  </si>
  <si>
    <t>История</t>
  </si>
  <si>
    <t xml:space="preserve"> </t>
  </si>
  <si>
    <t>Безопасность жизнедеятельности</t>
  </si>
  <si>
    <t>РЕЗЕРВ ВРЕМЕНИ</t>
  </si>
  <si>
    <t>СУММА:</t>
  </si>
  <si>
    <t>Документационное обеспечение управления</t>
  </si>
  <si>
    <t xml:space="preserve">1. График учебного процесса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</si>
  <si>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</si>
  <si>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</si>
  <si>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</si>
  <si>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</si>
  <si>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</si>
  <si>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</si>
  <si>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</si>
  <si>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</si>
  <si>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</si>
  <si>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</si>
  <si>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</si>
  <si>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</si>
  <si>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</si>
  <si>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</si>
  <si>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</si>
  <si>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</si>
  <si>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</si>
  <si>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</si>
  <si>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</si>
  <si>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</si>
  <si>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</si>
  <si>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</si>
  <si>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</si>
  <si>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</si>
  <si>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</si>
  <si>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</si>
  <si>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</si>
  <si>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</si>
  <si>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</si>
  <si>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</si>
  <si>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</si>
  <si>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</si>
  <si>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</si>
  <si>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</si>
  <si>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</si>
  <si>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</si>
  <si>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</si>
  <si>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</si>
  <si>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</si>
  <si>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</si>
  <si>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</si>
  <si>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</si>
  <si>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</si>
  <si>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</si>
  <si>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</si>
  <si>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</si>
  <si>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</si>
  <si>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</si>
  <si>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</si>
  <si>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</si>
  <si>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</si>
  <si>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</si>
  <si>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</si>
  <si>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</si>
  <si>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</si>
  <si>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теоретическое обучение</t>
  </si>
  <si>
    <t>учебная практика (концентрированная)</t>
  </si>
  <si>
    <t>государственная (итоговая) аттестация (защита выпускной квалификационной работы)</t>
  </si>
  <si>
    <t>каникулы</t>
  </si>
  <si>
    <t>практика по профилю (концентрированная)</t>
  </si>
  <si>
    <t>Преддипломная практика</t>
  </si>
  <si>
    <t>промежуточная аттестация</t>
  </si>
  <si>
    <t>подготовка выпускной квалификационной работы</t>
  </si>
  <si>
    <t>Неделя отсутствует</t>
  </si>
  <si>
    <t xml:space="preserve">Информатика   </t>
  </si>
  <si>
    <t>Естествознание</t>
  </si>
  <si>
    <t>География</t>
  </si>
  <si>
    <t>Психология общения</t>
  </si>
  <si>
    <t>Статистика</t>
  </si>
  <si>
    <t>Информационные технологии в профессиональной деятельности</t>
  </si>
  <si>
    <t>Теория и методика социальной работы</t>
  </si>
  <si>
    <t>Деловая культура</t>
  </si>
  <si>
    <t>Основы учебно-исследовательской деятельности</t>
  </si>
  <si>
    <t>Основы педагогики и психологии</t>
  </si>
  <si>
    <t>Основы социальной медицины</t>
  </si>
  <si>
    <t>Социальная работа с лицами пожилого возраста и инвалидами</t>
  </si>
  <si>
    <t>Психология и андрогогика лиц пожилого возраста и инвалидов</t>
  </si>
  <si>
    <t>Социальный патронат лиц пожилого возраста и инвалидов</t>
  </si>
  <si>
    <t>Социальная работа с семьёй и детьми</t>
  </si>
  <si>
    <t>Социальный патронат различных типов семей и детей</t>
  </si>
  <si>
    <t>Технология социальной работы в учреждениях здравоохранения</t>
  </si>
  <si>
    <t>Технология социальной работы в учреждениях социальной защиты</t>
  </si>
  <si>
    <t>Социальная работа с лицами из групп риска, оказавшимися в ТЖС</t>
  </si>
  <si>
    <t>Проектная деятельность специалиста по социальной работе</t>
  </si>
  <si>
    <t>Инновационная деятельность в социальной работе</t>
  </si>
  <si>
    <t>Менеджмент в социальной работе</t>
  </si>
  <si>
    <t>*8</t>
  </si>
  <si>
    <t>*6</t>
  </si>
  <si>
    <t>Основы безопасности жизнедеятельности</t>
  </si>
  <si>
    <t xml:space="preserve">Учебная практика </t>
  </si>
  <si>
    <t>Производственная практика</t>
  </si>
  <si>
    <t>Зачёт</t>
  </si>
  <si>
    <t>Экзамены</t>
  </si>
  <si>
    <t>*4</t>
  </si>
  <si>
    <t>*5</t>
  </si>
  <si>
    <t>*7</t>
  </si>
  <si>
    <t>Технология социальной работы с семьёй и детьми</t>
  </si>
  <si>
    <t>Дифференцированный зачёт</t>
  </si>
  <si>
    <t>ФГОС</t>
  </si>
  <si>
    <t>Зачёты без ФК</t>
  </si>
  <si>
    <t>Эффективное поведение на рынке труда</t>
  </si>
  <si>
    <t>Диф.  зачеты без ФК</t>
  </si>
  <si>
    <t>Технологии социальной работы с лицами пожилого возраста и инвалидами</t>
  </si>
  <si>
    <t>Нормативно-правовая основа социальной работы с лицами из групп риска</t>
  </si>
  <si>
    <t>Технологии социальной работы с лицами из групп риска</t>
  </si>
  <si>
    <t>Социальный патронат лиц их групп риска</t>
  </si>
  <si>
    <t>*2</t>
  </si>
  <si>
    <t>Превентивная психология в подготовке специалистов по социальной работе</t>
  </si>
  <si>
    <t>Организация и содержание деятельности социального работника</t>
  </si>
  <si>
    <t>Этика и профессиональные риски в деятельности социального работника</t>
  </si>
  <si>
    <t>ОУД</t>
  </si>
  <si>
    <t>ОУД. 02</t>
  </si>
  <si>
    <t>ОУД. 03</t>
  </si>
  <si>
    <t>ОУД. 04</t>
  </si>
  <si>
    <t>ОУД. 05</t>
  </si>
  <si>
    <t>ОУД. 06</t>
  </si>
  <si>
    <t>ОУД. 07</t>
  </si>
  <si>
    <t>ОУД. 11</t>
  </si>
  <si>
    <t>Обществознание</t>
  </si>
  <si>
    <t>ОУД. 12</t>
  </si>
  <si>
    <t>Экономика</t>
  </si>
  <si>
    <t>ОУД. 13</t>
  </si>
  <si>
    <t>Право</t>
  </si>
  <si>
    <t>ОУД. 14</t>
  </si>
  <si>
    <t>ОУД. 17</t>
  </si>
  <si>
    <t>ОУД. 16</t>
  </si>
  <si>
    <t>Экология</t>
  </si>
  <si>
    <t>ОУД. 01.01</t>
  </si>
  <si>
    <t>Русский язык и литература. Русский язык</t>
  </si>
  <si>
    <t>ОУД. 01.02</t>
  </si>
  <si>
    <t>Русский язык и литература. Литература</t>
  </si>
  <si>
    <t>Социально-правовые и законодательные основы социальной работы с лицами пожилого возраста и инвалидами</t>
  </si>
  <si>
    <t>Возрастная психология и педагогика, семьеведение</t>
  </si>
  <si>
    <t>Технология социальной работы в организациях образования</t>
  </si>
  <si>
    <t>Проектирование социальной работы с различными категориями граждан, оказавшихся в ТЖС</t>
  </si>
  <si>
    <t>Выполнение работ по одной или нескольким профессиям рабочих, должностям служащих</t>
  </si>
  <si>
    <t>Экзамен (квалификационный)</t>
  </si>
  <si>
    <t xml:space="preserve">Социально-правовая и законодательная основы социальной работы с семьёй и детьми </t>
  </si>
  <si>
    <t>Резерв</t>
  </si>
  <si>
    <t>Социальная работа (приём 2015 - выпуск 2019) ФГОС 3+</t>
  </si>
  <si>
    <t>Социальная работа           (приём 2015-выпуск 2019)  ФГОС 3+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</si>
  <si>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</si>
  <si>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</si>
  <si>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</si>
  <si>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Общепрофессиональные дисциплины</t>
  </si>
  <si>
    <t>Организация социальной работы в различных сферах (социальная защита, здравоохранение, образование, культура)</t>
  </si>
  <si>
    <t>Организация социальной работы в Российской Федерации</t>
  </si>
  <si>
    <t>Математика</t>
  </si>
  <si>
    <t>*3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</si>
</sst>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color indexed="8"/>
      <name val="Calibri"/>
      <family val="2"/>
      <charset val="204"/>
    </font>
    <font>
      <sz val="8"/>
      <color indexed="8"/>
      <name val="Cambria"/>
      <family val="1"/>
      <charset val="204"/>
    </font>
    <font>
      <b/>
      <sz val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Symbol"/>
      <family val="1"/>
      <charset val="2"/>
    </font>
    <font>
      <b/>
      <sz val="10"/>
      <name val="Symbol"/>
      <family val="1"/>
      <charset val="2"/>
    </font>
    <font>
      <sz val="10"/>
      <color indexed="8"/>
      <name val="Calibri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Symbol"/>
      <family val="1"/>
      <charset val="2"/>
    </font>
    <font>
      <sz val="7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1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8" borderId="0" xfId="0" applyFont="1" applyFill="1" applyBorder="1"/>
    <xf numFmtId="0" fontId="1" fillId="8" borderId="0" xfId="0" applyFont="1" applyFill="1"/>
    <xf numFmtId="0" fontId="1" fillId="8" borderId="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3" fillId="7" borderId="0" xfId="0" applyFont="1" applyFill="1"/>
    <xf numFmtId="0" fontId="3" fillId="6" borderId="0" xfId="0" applyFont="1" applyFill="1"/>
    <xf numFmtId="0" fontId="3" fillId="8" borderId="0" xfId="0" applyFont="1" applyFill="1"/>
    <xf numFmtId="0" fontId="3" fillId="0" borderId="0" xfId="0" applyFont="1"/>
    <xf numFmtId="0" fontId="3" fillId="3" borderId="0" xfId="0" applyFont="1" applyFill="1"/>
    <xf numFmtId="0" fontId="3" fillId="2" borderId="0" xfId="0" applyFont="1" applyFill="1"/>
    <xf numFmtId="0" fontId="3" fillId="4" borderId="0" xfId="0" applyFont="1" applyFill="1"/>
    <xf numFmtId="0" fontId="2" fillId="8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8" borderId="0" xfId="0" applyFont="1" applyFill="1" applyBorder="1" applyAlignment="1">
      <alignment vertical="center"/>
    </xf>
    <xf numFmtId="0" fontId="3" fillId="8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6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10" borderId="0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0" fillId="0" borderId="8" xfId="0" applyNumberFormat="1" applyBorder="1" applyAlignment="1">
      <alignment textRotation="90"/>
    </xf>
    <xf numFmtId="0" fontId="0" fillId="0" borderId="9" xfId="0" applyBorder="1" applyAlignment="1">
      <alignment horizontal="center"/>
    </xf>
    <xf numFmtId="1" fontId="11" fillId="0" borderId="8" xfId="0" applyNumberFormat="1" applyFont="1" applyBorder="1" applyAlignment="1"/>
    <xf numFmtId="0" fontId="0" fillId="4" borderId="8" xfId="0" applyFill="1" applyBorder="1" applyAlignment="1">
      <alignment horizontal="center" vertical="center"/>
    </xf>
    <xf numFmtId="0" fontId="11" fillId="4" borderId="8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2" fillId="4" borderId="8" xfId="0" applyFont="1" applyFill="1" applyBorder="1" applyAlignment="1"/>
    <xf numFmtId="0" fontId="13" fillId="4" borderId="8" xfId="0" applyFont="1" applyFill="1" applyBorder="1" applyAlignment="1"/>
    <xf numFmtId="0" fontId="0" fillId="0" borderId="8" xfId="0" applyBorder="1"/>
    <xf numFmtId="0" fontId="12" fillId="4" borderId="8" xfId="0" applyNumberFormat="1" applyFont="1" applyFill="1" applyBorder="1" applyAlignment="1"/>
    <xf numFmtId="0" fontId="14" fillId="4" borderId="8" xfId="0" applyNumberFormat="1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6" fillId="4" borderId="8" xfId="0" applyNumberFormat="1" applyFont="1" applyFill="1" applyBorder="1" applyAlignment="1">
      <alignment horizontal="center"/>
    </xf>
    <xf numFmtId="0" fontId="17" fillId="4" borderId="8" xfId="0" applyNumberFormat="1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0" fillId="4" borderId="8" xfId="0" applyFill="1" applyBorder="1" applyAlignment="1"/>
    <xf numFmtId="0" fontId="19" fillId="4" borderId="8" xfId="0" applyFont="1" applyFill="1" applyBorder="1" applyAlignment="1"/>
    <xf numFmtId="0" fontId="20" fillId="0" borderId="8" xfId="0" applyFont="1" applyBorder="1" applyAlignment="1">
      <alignment horizontal="center" vertical="center"/>
    </xf>
    <xf numFmtId="0" fontId="0" fillId="0" borderId="0" xfId="0" applyBorder="1" applyAlignment="1">
      <alignment textRotation="90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1" fontId="3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left" vertical="top" wrapText="1"/>
      <protection hidden="1"/>
    </xf>
    <xf numFmtId="1" fontId="2" fillId="0" borderId="29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9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 wrapText="1"/>
      <protection hidden="1"/>
    </xf>
    <xf numFmtId="0" fontId="3" fillId="0" borderId="8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vertical="top" wrapText="1"/>
      <protection hidden="1"/>
    </xf>
    <xf numFmtId="0" fontId="3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vertical="top" wrapText="1" shrinkToFit="1"/>
      <protection hidden="1"/>
    </xf>
    <xf numFmtId="1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vertical="top" wrapText="1" shrinkToFit="1"/>
      <protection hidden="1"/>
    </xf>
    <xf numFmtId="0" fontId="5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 shrinkToFit="1"/>
    </xf>
    <xf numFmtId="0" fontId="3" fillId="0" borderId="15" xfId="0" applyFont="1" applyFill="1" applyBorder="1" applyAlignment="1" applyProtection="1">
      <alignment vertical="top" wrapText="1" shrinkToFit="1"/>
      <protection hidden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wrapText="1"/>
    </xf>
    <xf numFmtId="0" fontId="3" fillId="0" borderId="25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center" textRotation="90" wrapText="1"/>
    </xf>
    <xf numFmtId="0" fontId="3" fillId="0" borderId="15" xfId="0" applyFont="1" applyFill="1" applyBorder="1" applyAlignment="1">
      <alignment vertical="top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0" fillId="0" borderId="8" xfId="0" applyNumberFormat="1" applyFill="1" applyBorder="1" applyAlignment="1">
      <alignment textRotation="90"/>
    </xf>
    <xf numFmtId="0" fontId="0" fillId="0" borderId="8" xfId="0" applyNumberFormat="1" applyBorder="1"/>
    <xf numFmtId="0" fontId="0" fillId="0" borderId="8" xfId="0" applyNumberFormat="1" applyFill="1" applyBorder="1"/>
    <xf numFmtId="0" fontId="3" fillId="0" borderId="8" xfId="0" applyFont="1" applyFill="1" applyBorder="1" applyAlignment="1">
      <alignment vertical="center" wrapText="1"/>
    </xf>
    <xf numFmtId="0" fontId="1" fillId="7" borderId="0" xfId="0" applyFont="1" applyFill="1" applyBorder="1"/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11" borderId="25" xfId="0" applyFont="1" applyFill="1" applyBorder="1" applyAlignment="1">
      <alignment vertical="center" wrapText="1"/>
    </xf>
    <xf numFmtId="0" fontId="4" fillId="11" borderId="8" xfId="0" applyFont="1" applyFill="1" applyBorder="1" applyAlignment="1">
      <alignment vertical="center" wrapText="1"/>
    </xf>
    <xf numFmtId="0" fontId="2" fillId="11" borderId="8" xfId="0" applyFont="1" applyFill="1" applyBorder="1" applyAlignment="1">
      <alignment horizontal="center" vertical="center" wrapText="1"/>
    </xf>
    <xf numFmtId="1" fontId="4" fillId="11" borderId="8" xfId="0" applyNumberFormat="1" applyFont="1" applyFill="1" applyBorder="1" applyAlignment="1">
      <alignment horizontal="center" vertical="center"/>
    </xf>
    <xf numFmtId="0" fontId="7" fillId="11" borderId="0" xfId="0" applyFont="1" applyFill="1" applyAlignment="1">
      <alignment vertical="center"/>
    </xf>
    <xf numFmtId="1" fontId="2" fillId="11" borderId="8" xfId="0" applyNumberFormat="1" applyFont="1" applyFill="1" applyBorder="1" applyAlignment="1">
      <alignment horizontal="center" vertical="center" wrapText="1"/>
    </xf>
    <xf numFmtId="1" fontId="2" fillId="11" borderId="8" xfId="0" applyNumberFormat="1" applyFont="1" applyFill="1" applyBorder="1" applyAlignment="1">
      <alignment horizontal="center" vertical="center"/>
    </xf>
    <xf numFmtId="0" fontId="3" fillId="11" borderId="0" xfId="0" applyFont="1" applyFill="1"/>
    <xf numFmtId="0" fontId="2" fillId="11" borderId="25" xfId="0" applyFont="1" applyFill="1" applyBorder="1" applyAlignment="1">
      <alignment vertical="center" wrapText="1"/>
    </xf>
    <xf numFmtId="0" fontId="2" fillId="11" borderId="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vertical="center" wrapText="1"/>
    </xf>
    <xf numFmtId="0" fontId="2" fillId="11" borderId="8" xfId="0" applyFont="1" applyFill="1" applyBorder="1" applyAlignment="1">
      <alignment horizontal="center" vertical="center"/>
    </xf>
    <xf numFmtId="0" fontId="3" fillId="11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wrapText="1"/>
    </xf>
    <xf numFmtId="0" fontId="3" fillId="12" borderId="0" xfId="0" applyFont="1" applyFill="1"/>
    <xf numFmtId="0" fontId="2" fillId="11" borderId="10" xfId="0" applyFont="1" applyFill="1" applyBorder="1" applyAlignment="1">
      <alignment horizontal="center" vertical="top" wrapText="1"/>
    </xf>
    <xf numFmtId="0" fontId="2" fillId="11" borderId="8" xfId="0" applyFont="1" applyFill="1" applyBorder="1" applyAlignment="1">
      <alignment horizontal="left" vertical="top" wrapText="1" shrinkToFit="1"/>
    </xf>
    <xf numFmtId="1" fontId="2" fillId="11" borderId="9" xfId="0" applyNumberFormat="1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1" fontId="3" fillId="11" borderId="9" xfId="0" applyNumberFormat="1" applyFont="1" applyFill="1" applyBorder="1" applyAlignment="1">
      <alignment horizontal="center" vertical="center"/>
    </xf>
    <xf numFmtId="0" fontId="1" fillId="11" borderId="0" xfId="0" applyFont="1" applyFill="1"/>
    <xf numFmtId="0" fontId="2" fillId="0" borderId="2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9" xfId="0" applyNumberFormat="1" applyFill="1" applyBorder="1"/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15" borderId="9" xfId="0" applyFont="1" applyFill="1" applyBorder="1" applyAlignment="1">
      <alignment horizontal="center" vertical="center"/>
    </xf>
    <xf numFmtId="1" fontId="3" fillId="15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vertical="top" wrapText="1"/>
    </xf>
    <xf numFmtId="164" fontId="2" fillId="13" borderId="9" xfId="0" applyNumberFormat="1" applyFont="1" applyFill="1" applyBorder="1" applyAlignment="1">
      <alignment horizontal="center" vertical="center"/>
    </xf>
    <xf numFmtId="0" fontId="3" fillId="11" borderId="26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16" borderId="25" xfId="0" applyFont="1" applyFill="1" applyBorder="1" applyAlignment="1">
      <alignment vertical="top" wrapText="1"/>
    </xf>
    <xf numFmtId="0" fontId="5" fillId="16" borderId="8" xfId="0" applyFont="1" applyFill="1" applyBorder="1" applyAlignment="1">
      <alignment vertical="top" wrapText="1"/>
    </xf>
    <xf numFmtId="0" fontId="3" fillId="16" borderId="16" xfId="0" applyFont="1" applyFill="1" applyBorder="1" applyAlignment="1">
      <alignment horizontal="center" vertical="center"/>
    </xf>
    <xf numFmtId="0" fontId="3" fillId="16" borderId="16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/>
    </xf>
    <xf numFmtId="0" fontId="3" fillId="16" borderId="8" xfId="0" applyFont="1" applyFill="1" applyBorder="1" applyAlignment="1">
      <alignment horizontal="center" vertical="center" wrapText="1"/>
    </xf>
    <xf numFmtId="1" fontId="3" fillId="16" borderId="8" xfId="0" applyNumberFormat="1" applyFont="1" applyFill="1" applyBorder="1" applyAlignment="1">
      <alignment horizontal="center" vertical="center" wrapText="1"/>
    </xf>
    <xf numFmtId="1" fontId="5" fillId="16" borderId="8" xfId="0" applyNumberFormat="1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1" fontId="3" fillId="16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left" vertical="top" wrapText="1"/>
    </xf>
    <xf numFmtId="0" fontId="3" fillId="16" borderId="0" xfId="0" applyFont="1" applyFill="1" applyBorder="1" applyAlignment="1">
      <alignment horizontal="center" vertical="center"/>
    </xf>
    <xf numFmtId="0" fontId="3" fillId="16" borderId="0" xfId="0" applyFont="1" applyFill="1" applyBorder="1" applyAlignment="1">
      <alignment horizontal="center" vertical="center" wrapText="1"/>
    </xf>
    <xf numFmtId="0" fontId="3" fillId="16" borderId="29" xfId="0" applyFont="1" applyFill="1" applyBorder="1" applyAlignment="1">
      <alignment horizontal="center" vertical="center" wrapText="1"/>
    </xf>
    <xf numFmtId="0" fontId="3" fillId="16" borderId="30" xfId="0" applyFont="1" applyFill="1" applyBorder="1" applyAlignment="1">
      <alignment horizontal="center" vertical="center" wrapText="1"/>
    </xf>
    <xf numFmtId="0" fontId="3" fillId="16" borderId="3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vertical="center" wrapText="1"/>
    </xf>
    <xf numFmtId="0" fontId="3" fillId="16" borderId="8" xfId="0" applyFont="1" applyFill="1" applyBorder="1" applyAlignment="1">
      <alignment vertical="center" wrapText="1"/>
    </xf>
    <xf numFmtId="49" fontId="3" fillId="16" borderId="25" xfId="0" applyNumberFormat="1" applyFont="1" applyFill="1" applyBorder="1" applyAlignment="1">
      <alignment horizontal="center" vertical="center" wrapText="1"/>
    </xf>
    <xf numFmtId="0" fontId="3" fillId="16" borderId="26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/>
    </xf>
    <xf numFmtId="1" fontId="3" fillId="16" borderId="9" xfId="0" applyNumberFormat="1" applyFon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left" textRotation="90"/>
    </xf>
    <xf numFmtId="0" fontId="10" fillId="0" borderId="16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0" fillId="0" borderId="14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25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/>
    </xf>
    <xf numFmtId="0" fontId="21" fillId="0" borderId="25" xfId="0" applyFont="1" applyBorder="1" applyAlignment="1">
      <alignment horizontal="left" vertical="top"/>
    </xf>
    <xf numFmtId="0" fontId="21" fillId="0" borderId="26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10" fillId="4" borderId="8" xfId="0" applyFont="1" applyFill="1" applyBorder="1" applyAlignment="1">
      <alignment horizontal="left" vertical="top"/>
    </xf>
    <xf numFmtId="0" fontId="21" fillId="0" borderId="8" xfId="0" applyFont="1" applyBorder="1" applyAlignment="1">
      <alignment horizontal="left" vertical="top"/>
    </xf>
    <xf numFmtId="0" fontId="22" fillId="0" borderId="25" xfId="0" applyFont="1" applyBorder="1" applyAlignment="1">
      <alignment horizontal="left" vertical="top" textRotation="3"/>
    </xf>
    <xf numFmtId="0" fontId="22" fillId="0" borderId="13" xfId="0" applyFont="1" applyBorder="1" applyAlignment="1">
      <alignment horizontal="left" vertical="top" textRotation="3"/>
    </xf>
    <xf numFmtId="0" fontId="27" fillId="0" borderId="0" xfId="0" applyFont="1" applyAlignment="1"/>
    <xf numFmtId="0" fontId="18" fillId="0" borderId="25" xfId="0" applyFont="1" applyBorder="1" applyAlignment="1">
      <alignment horizontal="left" vertical="top" textRotation="1"/>
    </xf>
    <xf numFmtId="0" fontId="18" fillId="0" borderId="13" xfId="0" applyFont="1" applyBorder="1" applyAlignment="1">
      <alignment horizontal="left" vertical="top" textRotation="1"/>
    </xf>
    <xf numFmtId="0" fontId="23" fillId="0" borderId="25" xfId="0" applyFont="1" applyBorder="1" applyAlignment="1">
      <alignment horizontal="left" vertical="top"/>
    </xf>
    <xf numFmtId="0" fontId="23" fillId="0" borderId="13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24" fillId="0" borderId="25" xfId="0" applyFont="1" applyBorder="1" applyAlignment="1">
      <alignment horizontal="left" vertical="top" textRotation="2"/>
    </xf>
    <xf numFmtId="0" fontId="23" fillId="0" borderId="13" xfId="0" applyFont="1" applyBorder="1" applyAlignment="1">
      <alignment horizontal="left" vertical="top" textRotation="2"/>
    </xf>
    <xf numFmtId="0" fontId="9" fillId="0" borderId="25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2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11" borderId="25" xfId="0" applyNumberFormat="1" applyFont="1" applyFill="1" applyBorder="1" applyAlignment="1">
      <alignment horizontal="center" vertical="center"/>
    </xf>
    <xf numFmtId="0" fontId="2" fillId="11" borderId="13" xfId="0" applyNumberFormat="1" applyFont="1" applyFill="1" applyBorder="1" applyAlignment="1">
      <alignment horizontal="center" vertical="center" wrapText="1"/>
    </xf>
    <xf numFmtId="0" fontId="2" fillId="11" borderId="8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"/>
  <sheetViews>
    <sheetView workbookViewId="0">
      <selection activeCell="Y32" sqref="Y32"/>
    </sheetView>
  </sheetViews>
  <sheetFormatPr defaultRowHeight="15" x14ac:dyDescent="0.25"/>
  <cols>
    <col min="1" max="53" width="2.42578125" customWidth="1"/>
    <col min="54" max="54" width="3.140625" customWidth="1"/>
    <col min="55" max="57" width="2.42578125" customWidth="1"/>
    <col min="58" max="58" width="3.5703125" customWidth="1"/>
  </cols>
  <sheetData>
    <row r="1" spans="1:58" x14ac:dyDescent="0.25">
      <c r="A1" s="265" t="s">
        <v>375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30"/>
      <c r="N1" s="30"/>
    </row>
    <row r="2" spans="1:58" x14ac:dyDescent="0.25">
      <c r="A2" s="266" t="s">
        <v>376</v>
      </c>
      <c r="B2" s="268" t="s">
        <v>377</v>
      </c>
      <c r="C2" s="269"/>
      <c r="D2" s="269"/>
      <c r="E2" s="269"/>
      <c r="F2" s="270"/>
      <c r="G2" s="268" t="s">
        <v>378</v>
      </c>
      <c r="H2" s="269"/>
      <c r="I2" s="269"/>
      <c r="J2" s="270"/>
      <c r="K2" s="268" t="s">
        <v>379</v>
      </c>
      <c r="L2" s="269"/>
      <c r="M2" s="269"/>
      <c r="N2" s="270"/>
      <c r="O2" s="268" t="s">
        <v>380</v>
      </c>
      <c r="P2" s="269"/>
      <c r="Q2" s="269"/>
      <c r="R2" s="269"/>
      <c r="S2" s="270"/>
      <c r="T2" s="268" t="s">
        <v>381</v>
      </c>
      <c r="U2" s="269"/>
      <c r="V2" s="269"/>
      <c r="W2" s="270"/>
      <c r="X2" s="268" t="s">
        <v>382</v>
      </c>
      <c r="Y2" s="269"/>
      <c r="Z2" s="269"/>
      <c r="AA2" s="270"/>
      <c r="AB2" s="268" t="s">
        <v>383</v>
      </c>
      <c r="AC2" s="269"/>
      <c r="AD2" s="269"/>
      <c r="AE2" s="269"/>
      <c r="AF2" s="270"/>
      <c r="AG2" s="268" t="s">
        <v>384</v>
      </c>
      <c r="AH2" s="269"/>
      <c r="AI2" s="269"/>
      <c r="AJ2" s="270"/>
      <c r="AK2" s="268" t="s">
        <v>385</v>
      </c>
      <c r="AL2" s="269"/>
      <c r="AM2" s="269"/>
      <c r="AN2" s="270"/>
      <c r="AO2" s="268" t="s">
        <v>386</v>
      </c>
      <c r="AP2" s="269"/>
      <c r="AQ2" s="269"/>
      <c r="AR2" s="269"/>
      <c r="AS2" s="270"/>
      <c r="AT2" s="268" t="s">
        <v>387</v>
      </c>
      <c r="AU2" s="269"/>
      <c r="AV2" s="269"/>
      <c r="AW2" s="270"/>
      <c r="AX2" s="268" t="s">
        <v>388</v>
      </c>
      <c r="AY2" s="269"/>
      <c r="AZ2" s="269"/>
      <c r="BA2" s="270"/>
    </row>
    <row r="3" spans="1:58" ht="30" x14ac:dyDescent="0.25">
      <c r="A3" s="267"/>
      <c r="B3" s="31" t="s">
        <v>389</v>
      </c>
      <c r="C3" s="31" t="s">
        <v>390</v>
      </c>
      <c r="D3" s="31" t="s">
        <v>391</v>
      </c>
      <c r="E3" s="31" t="s">
        <v>392</v>
      </c>
      <c r="F3" s="31" t="s">
        <v>393</v>
      </c>
      <c r="G3" s="31" t="s">
        <v>394</v>
      </c>
      <c r="H3" s="31" t="s">
        <v>395</v>
      </c>
      <c r="I3" s="31" t="s">
        <v>396</v>
      </c>
      <c r="J3" s="31" t="s">
        <v>397</v>
      </c>
      <c r="K3" s="31" t="s">
        <v>398</v>
      </c>
      <c r="L3" s="31" t="s">
        <v>399</v>
      </c>
      <c r="M3" s="31" t="s">
        <v>400</v>
      </c>
      <c r="N3" s="31" t="s">
        <v>401</v>
      </c>
      <c r="O3" s="31" t="s">
        <v>389</v>
      </c>
      <c r="P3" s="31" t="s">
        <v>390</v>
      </c>
      <c r="Q3" s="31" t="s">
        <v>391</v>
      </c>
      <c r="R3" s="31" t="s">
        <v>392</v>
      </c>
      <c r="S3" s="31" t="s">
        <v>402</v>
      </c>
      <c r="T3" s="31" t="s">
        <v>403</v>
      </c>
      <c r="U3" s="31" t="s">
        <v>404</v>
      </c>
      <c r="V3" s="31" t="s">
        <v>405</v>
      </c>
      <c r="W3" s="31" t="s">
        <v>406</v>
      </c>
      <c r="X3" s="31" t="s">
        <v>407</v>
      </c>
      <c r="Y3" s="31" t="s">
        <v>408</v>
      </c>
      <c r="Z3" s="31" t="s">
        <v>409</v>
      </c>
      <c r="AA3" s="31" t="s">
        <v>410</v>
      </c>
      <c r="AB3" s="31" t="s">
        <v>407</v>
      </c>
      <c r="AC3" s="31" t="s">
        <v>408</v>
      </c>
      <c r="AD3" s="31" t="s">
        <v>409</v>
      </c>
      <c r="AE3" s="31" t="s">
        <v>411</v>
      </c>
      <c r="AF3" s="31" t="s">
        <v>412</v>
      </c>
      <c r="AG3" s="31" t="s">
        <v>394</v>
      </c>
      <c r="AH3" s="31" t="s">
        <v>395</v>
      </c>
      <c r="AI3" s="31" t="s">
        <v>396</v>
      </c>
      <c r="AJ3" s="31" t="s">
        <v>413</v>
      </c>
      <c r="AK3" s="31" t="s">
        <v>414</v>
      </c>
      <c r="AL3" s="31" t="s">
        <v>415</v>
      </c>
      <c r="AM3" s="31" t="s">
        <v>416</v>
      </c>
      <c r="AN3" s="31" t="s">
        <v>417</v>
      </c>
      <c r="AO3" s="31" t="s">
        <v>389</v>
      </c>
      <c r="AP3" s="31" t="s">
        <v>390</v>
      </c>
      <c r="AQ3" s="31" t="s">
        <v>391</v>
      </c>
      <c r="AR3" s="31" t="s">
        <v>392</v>
      </c>
      <c r="AS3" s="31" t="s">
        <v>393</v>
      </c>
      <c r="AT3" s="31" t="s">
        <v>394</v>
      </c>
      <c r="AU3" s="31" t="s">
        <v>395</v>
      </c>
      <c r="AV3" s="31" t="s">
        <v>396</v>
      </c>
      <c r="AW3" s="31" t="s">
        <v>397</v>
      </c>
      <c r="AX3" s="31" t="s">
        <v>398</v>
      </c>
      <c r="AY3" s="31" t="s">
        <v>399</v>
      </c>
      <c r="AZ3" s="31" t="s">
        <v>400</v>
      </c>
      <c r="BA3" s="31" t="s">
        <v>418</v>
      </c>
      <c r="BB3" s="146" t="s">
        <v>419</v>
      </c>
      <c r="BC3" s="146" t="s">
        <v>420</v>
      </c>
      <c r="BD3" s="146" t="s">
        <v>421</v>
      </c>
      <c r="BE3" s="263" t="s">
        <v>422</v>
      </c>
      <c r="BF3" s="263"/>
    </row>
    <row r="4" spans="1:58" x14ac:dyDescent="0.25">
      <c r="A4" s="32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4"/>
      <c r="T4" s="34"/>
      <c r="U4" s="35"/>
      <c r="V4" s="34" t="s">
        <v>423</v>
      </c>
      <c r="W4" s="34" t="s">
        <v>423</v>
      </c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6"/>
      <c r="AQ4" s="36" t="s">
        <v>424</v>
      </c>
      <c r="AR4" s="36" t="s">
        <v>424</v>
      </c>
      <c r="AS4" s="37" t="s">
        <v>423</v>
      </c>
      <c r="AT4" s="37" t="s">
        <v>423</v>
      </c>
      <c r="AU4" s="37" t="s">
        <v>423</v>
      </c>
      <c r="AV4" s="37" t="s">
        <v>423</v>
      </c>
      <c r="AW4" s="37" t="s">
        <v>423</v>
      </c>
      <c r="AX4" s="37" t="s">
        <v>423</v>
      </c>
      <c r="AY4" s="37" t="s">
        <v>423</v>
      </c>
      <c r="AZ4" s="37" t="s">
        <v>423</v>
      </c>
      <c r="BA4" s="37" t="s">
        <v>423</v>
      </c>
      <c r="BB4" s="147">
        <v>39</v>
      </c>
      <c r="BC4" s="147">
        <v>2</v>
      </c>
      <c r="BD4" s="147">
        <v>2</v>
      </c>
      <c r="BE4" s="216">
        <v>9</v>
      </c>
      <c r="BF4" s="41">
        <f t="shared" ref="BF4:BF6" si="0">SUM(BB4:BE4)</f>
        <v>52</v>
      </c>
    </row>
    <row r="5" spans="1:58" x14ac:dyDescent="0.25">
      <c r="A5" s="38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4" t="s">
        <v>423</v>
      </c>
      <c r="W5" s="34" t="s">
        <v>423</v>
      </c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6" t="s">
        <v>424</v>
      </c>
      <c r="AS5" s="34" t="s">
        <v>423</v>
      </c>
      <c r="AT5" s="34" t="s">
        <v>423</v>
      </c>
      <c r="AU5" s="34" t="s">
        <v>423</v>
      </c>
      <c r="AV5" s="34" t="s">
        <v>423</v>
      </c>
      <c r="AW5" s="34" t="s">
        <v>423</v>
      </c>
      <c r="AX5" s="34" t="s">
        <v>423</v>
      </c>
      <c r="AY5" s="34" t="s">
        <v>423</v>
      </c>
      <c r="AZ5" s="34" t="s">
        <v>423</v>
      </c>
      <c r="BA5" s="34" t="s">
        <v>423</v>
      </c>
      <c r="BB5" s="41">
        <v>40</v>
      </c>
      <c r="BC5" s="147">
        <v>2</v>
      </c>
      <c r="BD5" s="147">
        <v>1</v>
      </c>
      <c r="BE5" s="41">
        <v>9</v>
      </c>
      <c r="BF5" s="41">
        <f t="shared" si="0"/>
        <v>52</v>
      </c>
    </row>
    <row r="6" spans="1:58" x14ac:dyDescent="0.25">
      <c r="A6" s="38">
        <v>3</v>
      </c>
      <c r="B6" s="39"/>
      <c r="C6" s="40"/>
      <c r="D6" s="39"/>
      <c r="E6" s="39"/>
      <c r="F6" s="39"/>
      <c r="G6" s="39"/>
      <c r="H6" s="39"/>
      <c r="I6" s="39"/>
      <c r="J6" s="41"/>
      <c r="K6" s="39"/>
      <c r="L6" s="39"/>
      <c r="M6" s="39"/>
      <c r="N6" s="39"/>
      <c r="O6" s="39"/>
      <c r="P6" s="42"/>
      <c r="Q6" s="39"/>
      <c r="S6" s="34"/>
      <c r="T6" s="41"/>
      <c r="U6" s="36" t="s">
        <v>424</v>
      </c>
      <c r="V6" s="34" t="s">
        <v>423</v>
      </c>
      <c r="W6" s="34" t="s">
        <v>423</v>
      </c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1"/>
      <c r="AP6" s="44" t="s">
        <v>425</v>
      </c>
      <c r="AQ6" s="44" t="s">
        <v>425</v>
      </c>
      <c r="AR6" s="44" t="s">
        <v>425</v>
      </c>
      <c r="AS6" s="36" t="s">
        <v>424</v>
      </c>
      <c r="AT6" s="34" t="s">
        <v>423</v>
      </c>
      <c r="AU6" s="34" t="s">
        <v>423</v>
      </c>
      <c r="AV6" s="34" t="s">
        <v>423</v>
      </c>
      <c r="AW6" s="34" t="s">
        <v>423</v>
      </c>
      <c r="AX6" s="34" t="s">
        <v>423</v>
      </c>
      <c r="AY6" s="34" t="s">
        <v>423</v>
      </c>
      <c r="AZ6" s="34" t="s">
        <v>423</v>
      </c>
      <c r="BA6" s="34" t="s">
        <v>423</v>
      </c>
      <c r="BB6" s="41">
        <v>40</v>
      </c>
      <c r="BC6" s="147">
        <v>2</v>
      </c>
      <c r="BD6" s="147">
        <v>2</v>
      </c>
      <c r="BE6" s="41">
        <v>8</v>
      </c>
      <c r="BF6" s="41">
        <f t="shared" si="0"/>
        <v>52</v>
      </c>
    </row>
    <row r="7" spans="1:58" x14ac:dyDescent="0.25">
      <c r="A7" s="38">
        <v>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39"/>
      <c r="O7" s="45"/>
      <c r="P7" s="45"/>
      <c r="Q7" s="45"/>
      <c r="R7" s="36"/>
      <c r="S7" s="34"/>
      <c r="T7" s="34"/>
      <c r="U7" s="36" t="s">
        <v>424</v>
      </c>
      <c r="V7" s="34" t="s">
        <v>423</v>
      </c>
      <c r="W7" s="34" t="s">
        <v>423</v>
      </c>
      <c r="X7" s="46"/>
      <c r="Y7" s="36"/>
      <c r="Z7" s="36"/>
      <c r="AA7" s="36"/>
      <c r="AB7" s="34"/>
      <c r="AC7" s="34"/>
      <c r="AD7" s="34"/>
      <c r="AE7" s="34"/>
      <c r="AF7" s="34"/>
      <c r="AG7" s="34"/>
      <c r="AH7" s="47" t="s">
        <v>424</v>
      </c>
      <c r="AI7" s="34" t="s">
        <v>426</v>
      </c>
      <c r="AJ7" s="34" t="s">
        <v>426</v>
      </c>
      <c r="AK7" s="34" t="s">
        <v>426</v>
      </c>
      <c r="AL7" s="48" t="s">
        <v>426</v>
      </c>
      <c r="AM7" s="49" t="s">
        <v>427</v>
      </c>
      <c r="AN7" s="49" t="s">
        <v>427</v>
      </c>
      <c r="AO7" s="49" t="s">
        <v>427</v>
      </c>
      <c r="AP7" s="49" t="s">
        <v>427</v>
      </c>
      <c r="AQ7" s="36" t="s">
        <v>428</v>
      </c>
      <c r="AR7" s="36" t="s">
        <v>428</v>
      </c>
      <c r="AS7" s="50" t="s">
        <v>429</v>
      </c>
      <c r="AT7" s="50" t="s">
        <v>429</v>
      </c>
      <c r="AU7" s="50" t="s">
        <v>429</v>
      </c>
      <c r="AV7" s="50" t="s">
        <v>429</v>
      </c>
      <c r="AW7" s="50" t="s">
        <v>429</v>
      </c>
      <c r="AX7" s="50" t="s">
        <v>429</v>
      </c>
      <c r="AY7" s="50" t="s">
        <v>429</v>
      </c>
      <c r="AZ7" s="50" t="s">
        <v>429</v>
      </c>
      <c r="BA7" s="50" t="s">
        <v>429</v>
      </c>
      <c r="BB7" s="41">
        <v>29</v>
      </c>
      <c r="BC7" s="147">
        <v>2</v>
      </c>
      <c r="BD7" s="148">
        <v>2</v>
      </c>
      <c r="BE7" s="41"/>
      <c r="BF7" s="41">
        <v>33</v>
      </c>
    </row>
    <row r="8" spans="1:58" x14ac:dyDescent="0.25">
      <c r="A8" s="264" t="s">
        <v>430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2"/>
      <c r="BC8" s="52"/>
      <c r="BD8" s="52"/>
      <c r="BE8" s="52"/>
    </row>
    <row r="9" spans="1:58" x14ac:dyDescent="0.25">
      <c r="A9" s="274"/>
      <c r="B9" s="274"/>
      <c r="C9" s="275" t="s">
        <v>431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7"/>
      <c r="S9" s="278" t="s">
        <v>419</v>
      </c>
      <c r="T9" s="278"/>
      <c r="U9" s="279" t="s">
        <v>432</v>
      </c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80" t="s">
        <v>428</v>
      </c>
      <c r="AL9" s="281"/>
      <c r="AM9" s="271" t="s">
        <v>433</v>
      </c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3"/>
      <c r="BB9" s="53"/>
      <c r="BC9" s="53"/>
      <c r="BD9" s="53"/>
      <c r="BE9" s="53"/>
    </row>
    <row r="10" spans="1:58" x14ac:dyDescent="0.25">
      <c r="A10" s="283" t="s">
        <v>423</v>
      </c>
      <c r="B10" s="284"/>
      <c r="C10" s="279" t="s">
        <v>434</v>
      </c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85" t="s">
        <v>425</v>
      </c>
      <c r="T10" s="286"/>
      <c r="U10" s="279" t="s">
        <v>435</v>
      </c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4" t="s">
        <v>426</v>
      </c>
      <c r="AL10" s="274"/>
      <c r="AM10" s="271" t="s">
        <v>436</v>
      </c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3"/>
      <c r="BB10" s="53"/>
      <c r="BC10" s="53"/>
      <c r="BD10" s="53"/>
      <c r="BE10" s="53"/>
    </row>
    <row r="11" spans="1:58" ht="27" customHeight="1" x14ac:dyDescent="0.25">
      <c r="A11" s="287" t="s">
        <v>424</v>
      </c>
      <c r="B11" s="288"/>
      <c r="C11" s="275" t="s">
        <v>437</v>
      </c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7"/>
      <c r="S11" s="289" t="s">
        <v>427</v>
      </c>
      <c r="T11" s="290"/>
      <c r="U11" s="271" t="s">
        <v>438</v>
      </c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3"/>
      <c r="AK11" s="291" t="s">
        <v>429</v>
      </c>
      <c r="AL11" s="292"/>
      <c r="AM11" s="271" t="s">
        <v>439</v>
      </c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3"/>
      <c r="BB11" s="54"/>
      <c r="BC11" s="54"/>
      <c r="BD11" s="54"/>
      <c r="BE11" s="54"/>
    </row>
    <row r="14" spans="1:58" ht="18.75" x14ac:dyDescent="0.3">
      <c r="A14" s="282" t="s">
        <v>515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</row>
  </sheetData>
  <mergeCells count="35">
    <mergeCell ref="A14:AN14"/>
    <mergeCell ref="AM11:BA11"/>
    <mergeCell ref="A10:B10"/>
    <mergeCell ref="C10:R10"/>
    <mergeCell ref="S10:T10"/>
    <mergeCell ref="U10:AJ10"/>
    <mergeCell ref="AK10:AL10"/>
    <mergeCell ref="AM10:BA10"/>
    <mergeCell ref="A11:B11"/>
    <mergeCell ref="C11:R11"/>
    <mergeCell ref="S11:T11"/>
    <mergeCell ref="U11:AJ11"/>
    <mergeCell ref="AK11:AL11"/>
    <mergeCell ref="A9:B9"/>
    <mergeCell ref="C9:R9"/>
    <mergeCell ref="S9:T9"/>
    <mergeCell ref="U9:AJ9"/>
    <mergeCell ref="AK9:AL9"/>
    <mergeCell ref="AM9:BA9"/>
    <mergeCell ref="AG2:AJ2"/>
    <mergeCell ref="AK2:AN2"/>
    <mergeCell ref="AO2:AS2"/>
    <mergeCell ref="AT2:AW2"/>
    <mergeCell ref="AX2:BA2"/>
    <mergeCell ref="BE3:BF3"/>
    <mergeCell ref="A8:K8"/>
    <mergeCell ref="A1:L1"/>
    <mergeCell ref="A2:A3"/>
    <mergeCell ref="B2:F2"/>
    <mergeCell ref="G2:J2"/>
    <mergeCell ref="K2:N2"/>
    <mergeCell ref="O2:S2"/>
    <mergeCell ref="T2:W2"/>
    <mergeCell ref="X2:AA2"/>
    <mergeCell ref="AB2:AF2"/>
  </mergeCells>
  <printOptions horizontalCentered="1" verticalCentered="1"/>
  <pageMargins left="0.19685039370078741" right="0.19685039370078741" top="0.39370078740157483" bottom="0.39370078740157483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16"/>
  <sheetViews>
    <sheetView tabSelected="1" view="pageBreakPreview" topLeftCell="A2" zoomScaleSheetLayoutView="100" workbookViewId="0">
      <pane xSplit="2" ySplit="6" topLeftCell="C301" activePane="bottomRight" state="frozen"/>
      <selection activeCell="A2" sqref="A2"/>
      <selection pane="topRight" activeCell="C2" sqref="C2"/>
      <selection pane="bottomLeft" activeCell="A8" sqref="A8"/>
      <selection pane="bottomRight" activeCell="G331" sqref="G331"/>
    </sheetView>
  </sheetViews>
  <sheetFormatPr defaultRowHeight="12.75" x14ac:dyDescent="0.2"/>
  <cols>
    <col min="1" max="1" width="8.7109375" style="2" customWidth="1"/>
    <col min="2" max="2" width="22.85546875" style="2" customWidth="1"/>
    <col min="3" max="11" width="2.7109375" style="3" customWidth="1"/>
    <col min="12" max="16" width="4.7109375" style="2" customWidth="1"/>
    <col min="17" max="20" width="3.7109375" style="2" customWidth="1"/>
    <col min="21" max="21" width="3.7109375" style="2" hidden="1" customWidth="1"/>
    <col min="22" max="25" width="3.7109375" style="2" customWidth="1"/>
    <col min="26" max="26" width="3.7109375" style="2" hidden="1" customWidth="1"/>
    <col min="27" max="27" width="3.7109375" style="2" customWidth="1"/>
    <col min="28" max="28" width="6.5703125" style="176" customWidth="1"/>
    <col min="29" max="29" width="10.5703125" style="25" bestFit="1" customWidth="1"/>
    <col min="30" max="45" width="9.140625" style="5"/>
    <col min="46" max="16384" width="9.140625" style="2"/>
  </cols>
  <sheetData>
    <row r="1" spans="1:29" ht="45" hidden="1" customHeight="1" x14ac:dyDescent="0.2">
      <c r="A1" s="339" t="s">
        <v>0</v>
      </c>
      <c r="B1" s="342" t="s">
        <v>1</v>
      </c>
      <c r="C1" s="302" t="s">
        <v>516</v>
      </c>
      <c r="D1" s="315"/>
      <c r="E1" s="315"/>
      <c r="F1" s="315"/>
      <c r="G1" s="315"/>
      <c r="H1" s="315"/>
      <c r="I1" s="315"/>
      <c r="J1" s="315"/>
      <c r="K1" s="303"/>
      <c r="L1" s="302" t="s">
        <v>49</v>
      </c>
      <c r="M1" s="315"/>
      <c r="N1" s="315"/>
      <c r="O1" s="315"/>
      <c r="P1" s="303"/>
      <c r="Q1" s="55"/>
      <c r="R1" s="56"/>
      <c r="S1" s="56"/>
      <c r="T1" s="56"/>
      <c r="U1" s="56"/>
      <c r="V1" s="56"/>
      <c r="W1" s="56"/>
      <c r="X1" s="56"/>
      <c r="Y1" s="56"/>
      <c r="Z1" s="56"/>
      <c r="AA1" s="57"/>
      <c r="AB1" s="171"/>
      <c r="AC1" s="58"/>
    </row>
    <row r="2" spans="1:29" ht="39.75" customHeight="1" thickBot="1" x14ac:dyDescent="0.25">
      <c r="A2" s="340"/>
      <c r="B2" s="343"/>
      <c r="C2" s="304"/>
      <c r="D2" s="316"/>
      <c r="E2" s="316"/>
      <c r="F2" s="316"/>
      <c r="G2" s="316"/>
      <c r="H2" s="316"/>
      <c r="I2" s="316"/>
      <c r="J2" s="316"/>
      <c r="K2" s="305"/>
      <c r="L2" s="304"/>
      <c r="M2" s="316"/>
      <c r="N2" s="316"/>
      <c r="O2" s="316"/>
      <c r="P2" s="305"/>
      <c r="Q2" s="302" t="s">
        <v>3</v>
      </c>
      <c r="R2" s="303"/>
      <c r="S2" s="302" t="s">
        <v>4</v>
      </c>
      <c r="T2" s="315"/>
      <c r="U2" s="303"/>
      <c r="V2" s="302" t="s">
        <v>5</v>
      </c>
      <c r="W2" s="315"/>
      <c r="X2" s="303"/>
      <c r="Y2" s="317" t="s">
        <v>68</v>
      </c>
      <c r="Z2" s="318"/>
      <c r="AA2" s="319"/>
      <c r="AB2" s="296" t="s">
        <v>474</v>
      </c>
      <c r="AC2" s="296" t="s">
        <v>514</v>
      </c>
    </row>
    <row r="3" spans="1:29" ht="13.5" customHeight="1" thickBot="1" x14ac:dyDescent="0.25">
      <c r="A3" s="340"/>
      <c r="B3" s="343"/>
      <c r="C3" s="347" t="s">
        <v>467</v>
      </c>
      <c r="D3" s="348"/>
      <c r="E3" s="349"/>
      <c r="F3" s="347" t="s">
        <v>473</v>
      </c>
      <c r="G3" s="348"/>
      <c r="H3" s="349"/>
      <c r="I3" s="347" t="s">
        <v>468</v>
      </c>
      <c r="J3" s="348"/>
      <c r="K3" s="349"/>
      <c r="L3" s="306" t="s">
        <v>50</v>
      </c>
      <c r="M3" s="306" t="s">
        <v>48</v>
      </c>
      <c r="N3" s="313" t="s">
        <v>2</v>
      </c>
      <c r="O3" s="314"/>
      <c r="P3" s="314"/>
      <c r="Q3" s="304"/>
      <c r="R3" s="305"/>
      <c r="S3" s="304"/>
      <c r="T3" s="316"/>
      <c r="U3" s="305"/>
      <c r="V3" s="304"/>
      <c r="W3" s="316"/>
      <c r="X3" s="305"/>
      <c r="Y3" s="320"/>
      <c r="Z3" s="321"/>
      <c r="AA3" s="322"/>
      <c r="AB3" s="297"/>
      <c r="AC3" s="297"/>
    </row>
    <row r="4" spans="1:29" ht="23.25" customHeight="1" thickBot="1" x14ac:dyDescent="0.25">
      <c r="A4" s="340"/>
      <c r="B4" s="343"/>
      <c r="C4" s="350"/>
      <c r="D4" s="351"/>
      <c r="E4" s="352"/>
      <c r="F4" s="350"/>
      <c r="G4" s="351"/>
      <c r="H4" s="352"/>
      <c r="I4" s="350"/>
      <c r="J4" s="351"/>
      <c r="K4" s="352"/>
      <c r="L4" s="307"/>
      <c r="M4" s="307"/>
      <c r="N4" s="306" t="s">
        <v>6</v>
      </c>
      <c r="O4" s="309" t="s">
        <v>7</v>
      </c>
      <c r="P4" s="310"/>
      <c r="Q4" s="59" t="s">
        <v>119</v>
      </c>
      <c r="R4" s="60" t="s">
        <v>8</v>
      </c>
      <c r="S4" s="59" t="s">
        <v>9</v>
      </c>
      <c r="T4" s="60" t="s">
        <v>10</v>
      </c>
      <c r="U4" s="60"/>
      <c r="V4" s="60" t="s">
        <v>69</v>
      </c>
      <c r="W4" s="60" t="s">
        <v>70</v>
      </c>
      <c r="X4" s="60"/>
      <c r="Y4" s="60" t="s">
        <v>71</v>
      </c>
      <c r="Z4" s="60"/>
      <c r="AA4" s="59" t="s">
        <v>72</v>
      </c>
      <c r="AB4" s="297"/>
      <c r="AC4" s="297"/>
    </row>
    <row r="5" spans="1:29" ht="11.25" customHeight="1" thickBot="1" x14ac:dyDescent="0.25">
      <c r="A5" s="340"/>
      <c r="B5" s="343"/>
      <c r="C5" s="350"/>
      <c r="D5" s="351"/>
      <c r="E5" s="352"/>
      <c r="F5" s="350"/>
      <c r="G5" s="351"/>
      <c r="H5" s="352"/>
      <c r="I5" s="350"/>
      <c r="J5" s="351"/>
      <c r="K5" s="352"/>
      <c r="L5" s="307"/>
      <c r="M5" s="307"/>
      <c r="N5" s="307"/>
      <c r="O5" s="311"/>
      <c r="P5" s="312"/>
      <c r="Q5" s="61">
        <v>20</v>
      </c>
      <c r="R5" s="62">
        <v>19</v>
      </c>
      <c r="S5" s="62">
        <v>20</v>
      </c>
      <c r="T5" s="62">
        <v>20</v>
      </c>
      <c r="U5" s="62"/>
      <c r="V5" s="62">
        <v>19</v>
      </c>
      <c r="W5" s="62">
        <v>18</v>
      </c>
      <c r="X5" s="62">
        <v>3</v>
      </c>
      <c r="Y5" s="62">
        <v>19</v>
      </c>
      <c r="Z5" s="62"/>
      <c r="AA5" s="62">
        <v>10</v>
      </c>
      <c r="AB5" s="297"/>
      <c r="AC5" s="297"/>
    </row>
    <row r="6" spans="1:29" ht="66" customHeight="1" thickBot="1" x14ac:dyDescent="0.25">
      <c r="A6" s="341"/>
      <c r="B6" s="344"/>
      <c r="C6" s="353"/>
      <c r="D6" s="354"/>
      <c r="E6" s="355"/>
      <c r="F6" s="353"/>
      <c r="G6" s="354"/>
      <c r="H6" s="355"/>
      <c r="I6" s="350"/>
      <c r="J6" s="351"/>
      <c r="K6" s="352"/>
      <c r="L6" s="308"/>
      <c r="M6" s="308"/>
      <c r="N6" s="308"/>
      <c r="O6" s="63" t="s">
        <v>11</v>
      </c>
      <c r="P6" s="187" t="s">
        <v>12</v>
      </c>
      <c r="Q6" s="64" t="s">
        <v>42</v>
      </c>
      <c r="R6" s="64" t="s">
        <v>42</v>
      </c>
      <c r="S6" s="64" t="s">
        <v>42</v>
      </c>
      <c r="T6" s="64" t="s">
        <v>42</v>
      </c>
      <c r="U6" s="64"/>
      <c r="V6" s="64" t="s">
        <v>42</v>
      </c>
      <c r="W6" s="64" t="s">
        <v>42</v>
      </c>
      <c r="X6" s="64"/>
      <c r="Y6" s="64" t="s">
        <v>42</v>
      </c>
      <c r="Z6" s="64"/>
      <c r="AA6" s="64" t="s">
        <v>42</v>
      </c>
      <c r="AB6" s="297"/>
      <c r="AC6" s="297"/>
    </row>
    <row r="7" spans="1:29" ht="15.75" customHeight="1" thickBot="1" x14ac:dyDescent="0.25">
      <c r="A7" s="65">
        <v>1</v>
      </c>
      <c r="B7" s="66">
        <v>2</v>
      </c>
      <c r="C7" s="361">
        <v>3</v>
      </c>
      <c r="D7" s="362"/>
      <c r="E7" s="363"/>
      <c r="F7" s="361">
        <v>4</v>
      </c>
      <c r="G7" s="362"/>
      <c r="H7" s="363"/>
      <c r="I7" s="361">
        <v>5</v>
      </c>
      <c r="J7" s="362"/>
      <c r="K7" s="363"/>
      <c r="L7" s="65">
        <v>6</v>
      </c>
      <c r="M7" s="67">
        <v>7</v>
      </c>
      <c r="N7" s="67">
        <v>8</v>
      </c>
      <c r="O7" s="67">
        <v>9</v>
      </c>
      <c r="P7" s="67">
        <v>10</v>
      </c>
      <c r="Q7" s="67">
        <v>11</v>
      </c>
      <c r="R7" s="67">
        <v>12</v>
      </c>
      <c r="S7" s="67">
        <v>14</v>
      </c>
      <c r="T7" s="67">
        <v>15</v>
      </c>
      <c r="U7" s="67"/>
      <c r="V7" s="67">
        <v>16</v>
      </c>
      <c r="W7" s="67">
        <v>18</v>
      </c>
      <c r="X7" s="67">
        <v>19</v>
      </c>
      <c r="Y7" s="67">
        <v>20</v>
      </c>
      <c r="Z7" s="67"/>
      <c r="AA7" s="67">
        <v>21</v>
      </c>
      <c r="AB7" s="298"/>
      <c r="AC7" s="298"/>
    </row>
    <row r="8" spans="1:29" s="195" customFormat="1" ht="22.5" customHeight="1" x14ac:dyDescent="0.2">
      <c r="A8" s="190"/>
      <c r="B8" s="191" t="s">
        <v>51</v>
      </c>
      <c r="C8" s="364">
        <f>C9+C36</f>
        <v>0</v>
      </c>
      <c r="D8" s="365"/>
      <c r="E8" s="365"/>
      <c r="F8" s="365">
        <f>F9+F36</f>
        <v>10</v>
      </c>
      <c r="G8" s="365"/>
      <c r="H8" s="365"/>
      <c r="I8" s="365">
        <f>I9+I36</f>
        <v>3</v>
      </c>
      <c r="J8" s="365"/>
      <c r="K8" s="365"/>
      <c r="L8" s="192">
        <f>L9+L36</f>
        <v>2106</v>
      </c>
      <c r="M8" s="193">
        <f>M9+M36</f>
        <v>702</v>
      </c>
      <c r="N8" s="192">
        <f t="shared" ref="N8:Z8" si="0">N9+N36</f>
        <v>1404</v>
      </c>
      <c r="O8" s="192">
        <f>O9+O36</f>
        <v>547</v>
      </c>
      <c r="P8" s="193">
        <f t="shared" si="0"/>
        <v>857</v>
      </c>
      <c r="Q8" s="193">
        <f t="shared" si="0"/>
        <v>720</v>
      </c>
      <c r="R8" s="193">
        <f t="shared" si="0"/>
        <v>684</v>
      </c>
      <c r="S8" s="193">
        <f t="shared" si="0"/>
        <v>0</v>
      </c>
      <c r="T8" s="193">
        <f t="shared" si="0"/>
        <v>0</v>
      </c>
      <c r="U8" s="193">
        <f t="shared" si="0"/>
        <v>0</v>
      </c>
      <c r="V8" s="193">
        <f>V9+V36</f>
        <v>0</v>
      </c>
      <c r="W8" s="193">
        <f>W9+W36</f>
        <v>0</v>
      </c>
      <c r="X8" s="193">
        <f t="shared" si="0"/>
        <v>0</v>
      </c>
      <c r="Y8" s="193">
        <f>Y9+Y36</f>
        <v>0</v>
      </c>
      <c r="Z8" s="193">
        <f t="shared" si="0"/>
        <v>0</v>
      </c>
      <c r="AA8" s="193">
        <f>AA9+AA36</f>
        <v>0</v>
      </c>
      <c r="AB8" s="192">
        <f>AB9+AB36</f>
        <v>1365</v>
      </c>
      <c r="AC8" s="194"/>
    </row>
    <row r="9" spans="1:29" ht="36.75" customHeight="1" x14ac:dyDescent="0.2">
      <c r="A9" s="69" t="s">
        <v>486</v>
      </c>
      <c r="B9" s="70" t="s">
        <v>52</v>
      </c>
      <c r="C9" s="323">
        <f>COUNTIF(C10:E35,1)+COUNTIF(C10:E35,2)+COUNTIF(C10:E35,3)+COUNTIF(C10:E35,4)+COUNTIF(C10:E35,5)+COUNTIF(C10:E35,6)+COUNTIF(C10:E35,7)+COUNTIF(C10:E35,8)</f>
        <v>0</v>
      </c>
      <c r="D9" s="323"/>
      <c r="E9" s="324"/>
      <c r="F9" s="325">
        <f>COUNTIF(F10:H35,1)+COUNTIF(F10:H35,2)+COUNTIF(F10:H35,3)+COUNTIF(F10:H35,4)+COUNTIF(F10:H35,5)+COUNTIF(F10:H35,6)+COUNTIF(F10:H35,7)+COUNTIF(F10:H35,8)</f>
        <v>7</v>
      </c>
      <c r="G9" s="323"/>
      <c r="H9" s="324"/>
      <c r="I9" s="325">
        <f>COUNTIF(I10:K35,1)+COUNTIF(I10:K35,2)+COUNTIF(I10:K35,3)+COUNTIF(I10:K35,4)+COUNTIF(I10:K35,5)+COUNTIF(I10:K35,6)+COUNTIF(I10:K35,7)+COUNTIF(I10:K35,8)</f>
        <v>2</v>
      </c>
      <c r="J9" s="323"/>
      <c r="K9" s="324"/>
      <c r="L9" s="71">
        <f t="shared" ref="L9:AA9" si="1">SUM(L10:L35)</f>
        <v>1374</v>
      </c>
      <c r="M9" s="72">
        <f t="shared" si="1"/>
        <v>458</v>
      </c>
      <c r="N9" s="72">
        <f t="shared" si="1"/>
        <v>916</v>
      </c>
      <c r="O9" s="72">
        <f t="shared" si="1"/>
        <v>314</v>
      </c>
      <c r="P9" s="72">
        <f t="shared" si="1"/>
        <v>602</v>
      </c>
      <c r="Q9" s="72">
        <f t="shared" si="1"/>
        <v>460</v>
      </c>
      <c r="R9" s="72">
        <f t="shared" si="1"/>
        <v>456</v>
      </c>
      <c r="S9" s="72">
        <f t="shared" si="1"/>
        <v>0</v>
      </c>
      <c r="T9" s="72">
        <f t="shared" si="1"/>
        <v>0</v>
      </c>
      <c r="U9" s="72">
        <f t="shared" si="1"/>
        <v>0</v>
      </c>
      <c r="V9" s="72">
        <f t="shared" si="1"/>
        <v>0</v>
      </c>
      <c r="W9" s="72">
        <f t="shared" si="1"/>
        <v>0</v>
      </c>
      <c r="X9" s="72">
        <f t="shared" si="1"/>
        <v>0</v>
      </c>
      <c r="Y9" s="72">
        <f t="shared" si="1"/>
        <v>0</v>
      </c>
      <c r="Z9" s="72">
        <f t="shared" si="1"/>
        <v>0</v>
      </c>
      <c r="AA9" s="72">
        <f t="shared" si="1"/>
        <v>0</v>
      </c>
      <c r="AB9" s="73">
        <f>SUM(AB10:AB35)</f>
        <v>874</v>
      </c>
      <c r="AC9" s="74"/>
    </row>
    <row r="10" spans="1:29" ht="25.5" customHeight="1" x14ac:dyDescent="0.2">
      <c r="A10" s="75" t="s">
        <v>503</v>
      </c>
      <c r="B10" s="246" t="s">
        <v>504</v>
      </c>
      <c r="C10" s="77"/>
      <c r="D10" s="78"/>
      <c r="E10" s="79"/>
      <c r="F10" s="80"/>
      <c r="G10" s="78"/>
      <c r="H10" s="79"/>
      <c r="I10" s="81"/>
      <c r="J10" s="78">
        <v>2</v>
      </c>
      <c r="K10" s="77"/>
      <c r="L10" s="82">
        <f>M10+N10</f>
        <v>117</v>
      </c>
      <c r="M10" s="82">
        <f t="shared" ref="M10:M34" si="2">N10/2</f>
        <v>39</v>
      </c>
      <c r="N10" s="82">
        <f>SUM(Q10:AA10)</f>
        <v>78</v>
      </c>
      <c r="O10" s="82">
        <f>N10-P10</f>
        <v>18</v>
      </c>
      <c r="P10" s="29">
        <v>60</v>
      </c>
      <c r="Q10" s="26">
        <v>40</v>
      </c>
      <c r="R10" s="26">
        <v>38</v>
      </c>
      <c r="S10" s="26"/>
      <c r="T10" s="26"/>
      <c r="U10" s="26"/>
      <c r="V10" s="26"/>
      <c r="W10" s="26"/>
      <c r="X10" s="26"/>
      <c r="Y10" s="26"/>
      <c r="Z10" s="26"/>
      <c r="AA10" s="26"/>
      <c r="AB10" s="366">
        <v>195</v>
      </c>
      <c r="AC10" s="368"/>
    </row>
    <row r="11" spans="1:29" ht="27" customHeight="1" x14ac:dyDescent="0.2">
      <c r="A11" s="75" t="s">
        <v>505</v>
      </c>
      <c r="B11" s="246" t="s">
        <v>506</v>
      </c>
      <c r="C11" s="77"/>
      <c r="D11" s="78"/>
      <c r="E11" s="79"/>
      <c r="F11" s="80"/>
      <c r="G11" s="78">
        <v>2</v>
      </c>
      <c r="H11" s="79"/>
      <c r="I11" s="81"/>
      <c r="J11" s="78"/>
      <c r="K11" s="77"/>
      <c r="L11" s="82">
        <f>M11+N11</f>
        <v>176</v>
      </c>
      <c r="M11" s="82">
        <v>59</v>
      </c>
      <c r="N11" s="82">
        <v>117</v>
      </c>
      <c r="O11" s="82">
        <f>N11-P11</f>
        <v>54</v>
      </c>
      <c r="P11" s="245">
        <v>63</v>
      </c>
      <c r="Q11" s="26">
        <v>60</v>
      </c>
      <c r="R11" s="26">
        <v>57</v>
      </c>
      <c r="S11" s="26"/>
      <c r="T11" s="26"/>
      <c r="U11" s="26"/>
      <c r="V11" s="26"/>
      <c r="W11" s="26"/>
      <c r="X11" s="26"/>
      <c r="Y11" s="26"/>
      <c r="Z11" s="26"/>
      <c r="AA11" s="26"/>
      <c r="AB11" s="367"/>
      <c r="AC11" s="369"/>
    </row>
    <row r="12" spans="1:29" ht="14.25" customHeight="1" x14ac:dyDescent="0.2">
      <c r="A12" s="75" t="s">
        <v>487</v>
      </c>
      <c r="B12" s="244" t="s">
        <v>366</v>
      </c>
      <c r="C12" s="84"/>
      <c r="D12" s="151"/>
      <c r="E12" s="152"/>
      <c r="F12" s="153"/>
      <c r="G12" s="151">
        <v>2</v>
      </c>
      <c r="H12" s="152"/>
      <c r="I12" s="85"/>
      <c r="J12" s="151"/>
      <c r="K12" s="84"/>
      <c r="L12" s="82">
        <f t="shared" ref="L12:L35" si="3">M12+N12</f>
        <v>175</v>
      </c>
      <c r="M12" s="82">
        <v>58</v>
      </c>
      <c r="N12" s="82">
        <f t="shared" ref="N12:N35" si="4">SUM(Q12:AA12)</f>
        <v>117</v>
      </c>
      <c r="O12" s="82">
        <f t="shared" ref="O12:O35" si="5">N12-P12</f>
        <v>0</v>
      </c>
      <c r="P12" s="29">
        <v>117</v>
      </c>
      <c r="Q12" s="26">
        <v>60</v>
      </c>
      <c r="R12" s="26">
        <v>57</v>
      </c>
      <c r="S12" s="26"/>
      <c r="T12" s="26"/>
      <c r="U12" s="26"/>
      <c r="V12" s="26"/>
      <c r="W12" s="26"/>
      <c r="X12" s="26"/>
      <c r="Y12" s="26"/>
      <c r="Z12" s="26"/>
      <c r="AA12" s="26"/>
      <c r="AB12" s="26">
        <v>117</v>
      </c>
      <c r="AC12" s="83"/>
    </row>
    <row r="13" spans="1:29" ht="12.75" customHeight="1" x14ac:dyDescent="0.2">
      <c r="A13" s="75" t="s">
        <v>489</v>
      </c>
      <c r="B13" s="244" t="s">
        <v>369</v>
      </c>
      <c r="C13" s="84"/>
      <c r="D13" s="151"/>
      <c r="E13" s="152"/>
      <c r="F13" s="153"/>
      <c r="G13" s="151"/>
      <c r="H13" s="152"/>
      <c r="I13" s="85"/>
      <c r="J13" s="151">
        <v>2</v>
      </c>
      <c r="K13" s="84"/>
      <c r="L13" s="82">
        <f t="shared" si="3"/>
        <v>175.5</v>
      </c>
      <c r="M13" s="82">
        <f t="shared" si="2"/>
        <v>58.5</v>
      </c>
      <c r="N13" s="82">
        <f t="shared" si="4"/>
        <v>117</v>
      </c>
      <c r="O13" s="82">
        <f t="shared" si="5"/>
        <v>57</v>
      </c>
      <c r="P13" s="29">
        <v>60</v>
      </c>
      <c r="Q13" s="26">
        <v>60</v>
      </c>
      <c r="R13" s="26">
        <v>57</v>
      </c>
      <c r="S13" s="26"/>
      <c r="T13" s="26"/>
      <c r="U13" s="26"/>
      <c r="V13" s="26"/>
      <c r="W13" s="26"/>
      <c r="X13" s="26"/>
      <c r="Y13" s="26"/>
      <c r="Z13" s="26"/>
      <c r="AA13" s="26"/>
      <c r="AB13" s="26">
        <v>117</v>
      </c>
      <c r="AC13" s="83"/>
    </row>
    <row r="14" spans="1:29" ht="13.5" customHeight="1" x14ac:dyDescent="0.2">
      <c r="A14" s="75" t="s">
        <v>490</v>
      </c>
      <c r="B14" s="244" t="s">
        <v>367</v>
      </c>
      <c r="C14" s="84"/>
      <c r="D14" s="243"/>
      <c r="E14" s="152"/>
      <c r="F14" s="153"/>
      <c r="G14" s="243" t="s">
        <v>482</v>
      </c>
      <c r="H14" s="152"/>
      <c r="I14" s="85"/>
      <c r="J14" s="151"/>
      <c r="K14" s="84"/>
      <c r="L14" s="82">
        <f t="shared" si="3"/>
        <v>175.5</v>
      </c>
      <c r="M14" s="82">
        <f t="shared" si="2"/>
        <v>58.5</v>
      </c>
      <c r="N14" s="82">
        <f t="shared" si="4"/>
        <v>117</v>
      </c>
      <c r="O14" s="82">
        <f t="shared" si="5"/>
        <v>0</v>
      </c>
      <c r="P14" s="29">
        <v>117</v>
      </c>
      <c r="Q14" s="26">
        <v>60</v>
      </c>
      <c r="R14" s="26">
        <v>57</v>
      </c>
      <c r="S14" s="26"/>
      <c r="T14" s="26"/>
      <c r="U14" s="26"/>
      <c r="V14" s="26"/>
      <c r="W14" s="26"/>
      <c r="X14" s="26"/>
      <c r="Y14" s="26"/>
      <c r="Z14" s="26"/>
      <c r="AA14" s="26"/>
      <c r="AB14" s="26">
        <v>117</v>
      </c>
      <c r="AC14" s="83"/>
    </row>
    <row r="15" spans="1:29" ht="24" customHeight="1" x14ac:dyDescent="0.2">
      <c r="A15" s="75" t="s">
        <v>491</v>
      </c>
      <c r="B15" s="86" t="s">
        <v>464</v>
      </c>
      <c r="C15" s="84"/>
      <c r="D15" s="151"/>
      <c r="E15" s="152"/>
      <c r="F15" s="153"/>
      <c r="G15" s="151">
        <v>2</v>
      </c>
      <c r="H15" s="152"/>
      <c r="I15" s="85"/>
      <c r="J15" s="151"/>
      <c r="K15" s="84"/>
      <c r="L15" s="82">
        <f t="shared" si="3"/>
        <v>117</v>
      </c>
      <c r="M15" s="82">
        <f t="shared" si="2"/>
        <v>39</v>
      </c>
      <c r="N15" s="82">
        <f t="shared" si="4"/>
        <v>78</v>
      </c>
      <c r="O15" s="82">
        <f t="shared" si="5"/>
        <v>38</v>
      </c>
      <c r="P15" s="29">
        <v>40</v>
      </c>
      <c r="Q15" s="26">
        <v>40</v>
      </c>
      <c r="R15" s="26">
        <v>38</v>
      </c>
      <c r="S15" s="26"/>
      <c r="T15" s="26"/>
      <c r="U15" s="26"/>
      <c r="V15" s="26"/>
      <c r="W15" s="26"/>
      <c r="X15" s="26"/>
      <c r="Y15" s="26"/>
      <c r="Z15" s="26"/>
      <c r="AA15" s="26"/>
      <c r="AB15" s="26">
        <v>70</v>
      </c>
      <c r="AC15" s="83"/>
    </row>
    <row r="16" spans="1:29" ht="14.25" customHeight="1" x14ac:dyDescent="0.2">
      <c r="A16" s="75" t="s">
        <v>493</v>
      </c>
      <c r="B16" s="244" t="s">
        <v>494</v>
      </c>
      <c r="C16" s="84"/>
      <c r="D16" s="151"/>
      <c r="E16" s="152"/>
      <c r="F16" s="153"/>
      <c r="G16" s="151">
        <v>2</v>
      </c>
      <c r="H16" s="152"/>
      <c r="I16" s="85"/>
      <c r="J16" s="151"/>
      <c r="K16" s="84"/>
      <c r="L16" s="82">
        <f t="shared" si="3"/>
        <v>117</v>
      </c>
      <c r="M16" s="82">
        <f t="shared" si="2"/>
        <v>39</v>
      </c>
      <c r="N16" s="82">
        <f t="shared" si="4"/>
        <v>78</v>
      </c>
      <c r="O16" s="82">
        <f t="shared" si="5"/>
        <v>38</v>
      </c>
      <c r="P16" s="29">
        <v>40</v>
      </c>
      <c r="Q16" s="26">
        <v>40</v>
      </c>
      <c r="R16" s="26">
        <v>38</v>
      </c>
      <c r="S16" s="26"/>
      <c r="T16" s="26"/>
      <c r="U16" s="26"/>
      <c r="V16" s="26"/>
      <c r="W16" s="26"/>
      <c r="X16" s="26"/>
      <c r="Y16" s="26"/>
      <c r="Z16" s="26"/>
      <c r="AA16" s="26"/>
      <c r="AB16" s="26">
        <v>78</v>
      </c>
      <c r="AC16" s="83"/>
    </row>
    <row r="17" spans="1:29" x14ac:dyDescent="0.2">
      <c r="A17" s="75" t="s">
        <v>499</v>
      </c>
      <c r="B17" s="244" t="s">
        <v>441</v>
      </c>
      <c r="C17" s="84"/>
      <c r="D17" s="151"/>
      <c r="E17" s="152"/>
      <c r="F17" s="153"/>
      <c r="G17" s="151">
        <v>2</v>
      </c>
      <c r="H17" s="152"/>
      <c r="I17" s="85"/>
      <c r="J17" s="151"/>
      <c r="K17" s="84"/>
      <c r="L17" s="82">
        <f t="shared" si="3"/>
        <v>175.5</v>
      </c>
      <c r="M17" s="82">
        <f t="shared" si="2"/>
        <v>58.5</v>
      </c>
      <c r="N17" s="82">
        <f t="shared" si="4"/>
        <v>117</v>
      </c>
      <c r="O17" s="82">
        <f t="shared" si="5"/>
        <v>60</v>
      </c>
      <c r="P17" s="29">
        <v>57</v>
      </c>
      <c r="Q17" s="26">
        <v>60</v>
      </c>
      <c r="R17" s="26">
        <v>57</v>
      </c>
      <c r="S17" s="26"/>
      <c r="T17" s="26"/>
      <c r="U17" s="26"/>
      <c r="V17" s="26"/>
      <c r="W17" s="26"/>
      <c r="X17" s="26"/>
      <c r="Y17" s="26"/>
      <c r="Z17" s="26"/>
      <c r="AA17" s="26"/>
      <c r="AB17" s="26">
        <v>108</v>
      </c>
      <c r="AC17" s="83"/>
    </row>
    <row r="18" spans="1:29" ht="12" customHeight="1" x14ac:dyDescent="0.2">
      <c r="A18" s="75" t="s">
        <v>501</v>
      </c>
      <c r="B18" s="244" t="s">
        <v>442</v>
      </c>
      <c r="C18" s="84"/>
      <c r="D18" s="217"/>
      <c r="E18" s="152"/>
      <c r="F18" s="153"/>
      <c r="G18" s="217">
        <v>2</v>
      </c>
      <c r="H18" s="152"/>
      <c r="I18" s="85"/>
      <c r="J18" s="151"/>
      <c r="K18" s="84"/>
      <c r="L18" s="82">
        <f t="shared" si="3"/>
        <v>58.5</v>
      </c>
      <c r="M18" s="82">
        <f t="shared" si="2"/>
        <v>19.5</v>
      </c>
      <c r="N18" s="82">
        <f t="shared" si="4"/>
        <v>39</v>
      </c>
      <c r="O18" s="82">
        <f t="shared" si="5"/>
        <v>20</v>
      </c>
      <c r="P18" s="29">
        <v>19</v>
      </c>
      <c r="Q18" s="26">
        <v>20</v>
      </c>
      <c r="R18" s="26">
        <v>19</v>
      </c>
      <c r="S18" s="26"/>
      <c r="T18" s="26"/>
      <c r="U18" s="26"/>
      <c r="V18" s="26"/>
      <c r="W18" s="26"/>
      <c r="X18" s="26"/>
      <c r="Y18" s="26"/>
      <c r="Z18" s="26"/>
      <c r="AA18" s="26"/>
      <c r="AB18" s="26">
        <v>36</v>
      </c>
      <c r="AC18" s="83"/>
    </row>
    <row r="19" spans="1:29" x14ac:dyDescent="0.2">
      <c r="A19" s="75" t="s">
        <v>500</v>
      </c>
      <c r="B19" s="86" t="s">
        <v>502</v>
      </c>
      <c r="C19" s="84"/>
      <c r="D19" s="151"/>
      <c r="E19" s="152"/>
      <c r="F19" s="153"/>
      <c r="G19" s="151">
        <v>2</v>
      </c>
      <c r="H19" s="152"/>
      <c r="I19" s="85"/>
      <c r="J19" s="151"/>
      <c r="K19" s="84"/>
      <c r="L19" s="82">
        <f t="shared" si="3"/>
        <v>87</v>
      </c>
      <c r="M19" s="82">
        <f t="shared" si="2"/>
        <v>29</v>
      </c>
      <c r="N19" s="82">
        <f t="shared" si="4"/>
        <v>58</v>
      </c>
      <c r="O19" s="82">
        <f t="shared" si="5"/>
        <v>29</v>
      </c>
      <c r="P19" s="248">
        <v>29</v>
      </c>
      <c r="Q19" s="26">
        <v>20</v>
      </c>
      <c r="R19" s="26">
        <v>38</v>
      </c>
      <c r="S19" s="26"/>
      <c r="T19" s="26"/>
      <c r="U19" s="26"/>
      <c r="V19" s="26"/>
      <c r="W19" s="26"/>
      <c r="X19" s="26"/>
      <c r="Y19" s="26"/>
      <c r="Z19" s="26"/>
      <c r="AA19" s="26"/>
      <c r="AB19" s="26">
        <v>36</v>
      </c>
      <c r="AC19" s="83"/>
    </row>
    <row r="20" spans="1:29" hidden="1" x14ac:dyDescent="0.2">
      <c r="A20" s="75" t="s">
        <v>82</v>
      </c>
      <c r="B20" s="76"/>
      <c r="C20" s="84"/>
      <c r="D20" s="151"/>
      <c r="E20" s="152"/>
      <c r="F20" s="153"/>
      <c r="G20" s="151"/>
      <c r="H20" s="152"/>
      <c r="I20" s="85"/>
      <c r="J20" s="151"/>
      <c r="K20" s="84"/>
      <c r="L20" s="82">
        <f t="shared" si="3"/>
        <v>0</v>
      </c>
      <c r="M20" s="29">
        <f t="shared" si="2"/>
        <v>0</v>
      </c>
      <c r="N20" s="82">
        <f t="shared" si="4"/>
        <v>0</v>
      </c>
      <c r="O20" s="82">
        <f t="shared" si="5"/>
        <v>0</v>
      </c>
      <c r="P20" s="29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83"/>
    </row>
    <row r="21" spans="1:29" hidden="1" x14ac:dyDescent="0.2">
      <c r="A21" s="75" t="s">
        <v>83</v>
      </c>
      <c r="B21" s="76"/>
      <c r="C21" s="84"/>
      <c r="D21" s="151"/>
      <c r="E21" s="152"/>
      <c r="F21" s="153"/>
      <c r="G21" s="151"/>
      <c r="H21" s="152"/>
      <c r="I21" s="85"/>
      <c r="J21" s="151"/>
      <c r="K21" s="84"/>
      <c r="L21" s="82">
        <f t="shared" si="3"/>
        <v>0</v>
      </c>
      <c r="M21" s="29">
        <f t="shared" si="2"/>
        <v>0</v>
      </c>
      <c r="N21" s="82">
        <f t="shared" si="4"/>
        <v>0</v>
      </c>
      <c r="O21" s="82">
        <f t="shared" si="5"/>
        <v>0</v>
      </c>
      <c r="P21" s="29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83"/>
    </row>
    <row r="22" spans="1:29" hidden="1" x14ac:dyDescent="0.2">
      <c r="A22" s="75" t="s">
        <v>84</v>
      </c>
      <c r="B22" s="86"/>
      <c r="C22" s="84"/>
      <c r="D22" s="151"/>
      <c r="E22" s="152"/>
      <c r="F22" s="153"/>
      <c r="G22" s="151"/>
      <c r="H22" s="152"/>
      <c r="I22" s="85"/>
      <c r="J22" s="151"/>
      <c r="K22" s="84"/>
      <c r="L22" s="82">
        <f t="shared" si="3"/>
        <v>0</v>
      </c>
      <c r="M22" s="29">
        <f t="shared" si="2"/>
        <v>0</v>
      </c>
      <c r="N22" s="82">
        <f t="shared" si="4"/>
        <v>0</v>
      </c>
      <c r="O22" s="82">
        <f t="shared" si="5"/>
        <v>0</v>
      </c>
      <c r="P22" s="29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83"/>
    </row>
    <row r="23" spans="1:29" hidden="1" x14ac:dyDescent="0.2">
      <c r="A23" s="75" t="s">
        <v>85</v>
      </c>
      <c r="B23" s="86"/>
      <c r="C23" s="84"/>
      <c r="D23" s="151"/>
      <c r="E23" s="152"/>
      <c r="F23" s="153"/>
      <c r="G23" s="151"/>
      <c r="H23" s="152"/>
      <c r="I23" s="85"/>
      <c r="J23" s="151"/>
      <c r="K23" s="84"/>
      <c r="L23" s="82">
        <f t="shared" si="3"/>
        <v>0</v>
      </c>
      <c r="M23" s="29">
        <f t="shared" si="2"/>
        <v>0</v>
      </c>
      <c r="N23" s="82">
        <f t="shared" si="4"/>
        <v>0</v>
      </c>
      <c r="O23" s="82">
        <f t="shared" si="5"/>
        <v>0</v>
      </c>
      <c r="P23" s="29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83"/>
    </row>
    <row r="24" spans="1:29" hidden="1" x14ac:dyDescent="0.2">
      <c r="A24" s="75" t="s">
        <v>86</v>
      </c>
      <c r="B24" s="86"/>
      <c r="C24" s="84"/>
      <c r="D24" s="151"/>
      <c r="E24" s="152"/>
      <c r="F24" s="153"/>
      <c r="G24" s="151"/>
      <c r="H24" s="152"/>
      <c r="I24" s="85"/>
      <c r="J24" s="151"/>
      <c r="K24" s="84"/>
      <c r="L24" s="82">
        <f t="shared" si="3"/>
        <v>0</v>
      </c>
      <c r="M24" s="29">
        <f t="shared" si="2"/>
        <v>0</v>
      </c>
      <c r="N24" s="82">
        <f t="shared" si="4"/>
        <v>0</v>
      </c>
      <c r="O24" s="82">
        <f t="shared" si="5"/>
        <v>0</v>
      </c>
      <c r="P24" s="29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83"/>
    </row>
    <row r="25" spans="1:29" hidden="1" x14ac:dyDescent="0.2">
      <c r="A25" s="75" t="s">
        <v>87</v>
      </c>
      <c r="B25" s="86"/>
      <c r="C25" s="84"/>
      <c r="D25" s="151"/>
      <c r="E25" s="152"/>
      <c r="F25" s="153"/>
      <c r="G25" s="151"/>
      <c r="H25" s="152"/>
      <c r="I25" s="85"/>
      <c r="J25" s="151"/>
      <c r="K25" s="84"/>
      <c r="L25" s="82">
        <f t="shared" si="3"/>
        <v>0</v>
      </c>
      <c r="M25" s="29">
        <f t="shared" si="2"/>
        <v>0</v>
      </c>
      <c r="N25" s="82">
        <f t="shared" si="4"/>
        <v>0</v>
      </c>
      <c r="O25" s="82">
        <f t="shared" si="5"/>
        <v>0</v>
      </c>
      <c r="P25" s="29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83"/>
    </row>
    <row r="26" spans="1:29" hidden="1" x14ac:dyDescent="0.2">
      <c r="A26" s="75" t="s">
        <v>88</v>
      </c>
      <c r="B26" s="86"/>
      <c r="C26" s="84"/>
      <c r="D26" s="151"/>
      <c r="E26" s="152"/>
      <c r="F26" s="153"/>
      <c r="G26" s="151"/>
      <c r="H26" s="152"/>
      <c r="I26" s="85"/>
      <c r="J26" s="151"/>
      <c r="K26" s="84"/>
      <c r="L26" s="82">
        <f t="shared" si="3"/>
        <v>0</v>
      </c>
      <c r="M26" s="29">
        <f t="shared" si="2"/>
        <v>0</v>
      </c>
      <c r="N26" s="82">
        <f t="shared" si="4"/>
        <v>0</v>
      </c>
      <c r="O26" s="82">
        <f t="shared" si="5"/>
        <v>0</v>
      </c>
      <c r="P26" s="29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83"/>
    </row>
    <row r="27" spans="1:29" hidden="1" x14ac:dyDescent="0.2">
      <c r="A27" s="75" t="s">
        <v>89</v>
      </c>
      <c r="B27" s="86"/>
      <c r="C27" s="84"/>
      <c r="D27" s="151"/>
      <c r="E27" s="152"/>
      <c r="F27" s="153"/>
      <c r="G27" s="151"/>
      <c r="H27" s="152"/>
      <c r="I27" s="85"/>
      <c r="J27" s="151"/>
      <c r="K27" s="84"/>
      <c r="L27" s="82">
        <f t="shared" si="3"/>
        <v>0</v>
      </c>
      <c r="M27" s="29">
        <f t="shared" si="2"/>
        <v>0</v>
      </c>
      <c r="N27" s="82">
        <f t="shared" si="4"/>
        <v>0</v>
      </c>
      <c r="O27" s="82">
        <f t="shared" si="5"/>
        <v>0</v>
      </c>
      <c r="P27" s="29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83"/>
    </row>
    <row r="28" spans="1:29" hidden="1" x14ac:dyDescent="0.2">
      <c r="A28" s="75" t="s">
        <v>90</v>
      </c>
      <c r="B28" s="86"/>
      <c r="C28" s="84"/>
      <c r="D28" s="151"/>
      <c r="E28" s="152"/>
      <c r="F28" s="153"/>
      <c r="G28" s="151"/>
      <c r="H28" s="152"/>
      <c r="I28" s="85"/>
      <c r="J28" s="151"/>
      <c r="K28" s="84"/>
      <c r="L28" s="82">
        <f t="shared" si="3"/>
        <v>0</v>
      </c>
      <c r="M28" s="29">
        <f t="shared" si="2"/>
        <v>0</v>
      </c>
      <c r="N28" s="82">
        <f t="shared" si="4"/>
        <v>0</v>
      </c>
      <c r="O28" s="82">
        <f t="shared" si="5"/>
        <v>0</v>
      </c>
      <c r="P28" s="29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83"/>
    </row>
    <row r="29" spans="1:29" hidden="1" x14ac:dyDescent="0.2">
      <c r="A29" s="75" t="s">
        <v>91</v>
      </c>
      <c r="B29" s="86"/>
      <c r="C29" s="84"/>
      <c r="D29" s="151"/>
      <c r="E29" s="152"/>
      <c r="F29" s="153"/>
      <c r="G29" s="151"/>
      <c r="H29" s="152"/>
      <c r="I29" s="85"/>
      <c r="J29" s="151"/>
      <c r="K29" s="84"/>
      <c r="L29" s="82">
        <f t="shared" si="3"/>
        <v>0</v>
      </c>
      <c r="M29" s="29">
        <f t="shared" si="2"/>
        <v>0</v>
      </c>
      <c r="N29" s="82">
        <f t="shared" si="4"/>
        <v>0</v>
      </c>
      <c r="O29" s="82">
        <f t="shared" si="5"/>
        <v>0</v>
      </c>
      <c r="P29" s="29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83"/>
    </row>
    <row r="30" spans="1:29" hidden="1" x14ac:dyDescent="0.2">
      <c r="A30" s="75" t="s">
        <v>92</v>
      </c>
      <c r="B30" s="86"/>
      <c r="C30" s="84"/>
      <c r="D30" s="151"/>
      <c r="E30" s="152"/>
      <c r="F30" s="153"/>
      <c r="G30" s="151"/>
      <c r="H30" s="152"/>
      <c r="I30" s="85"/>
      <c r="J30" s="151"/>
      <c r="K30" s="84"/>
      <c r="L30" s="82">
        <f t="shared" si="3"/>
        <v>0</v>
      </c>
      <c r="M30" s="29">
        <f t="shared" si="2"/>
        <v>0</v>
      </c>
      <c r="N30" s="82">
        <f t="shared" si="4"/>
        <v>0</v>
      </c>
      <c r="O30" s="82">
        <f t="shared" si="5"/>
        <v>0</v>
      </c>
      <c r="P30" s="29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83"/>
    </row>
    <row r="31" spans="1:29" ht="12.75" hidden="1" customHeight="1" x14ac:dyDescent="0.2">
      <c r="A31" s="75" t="s">
        <v>93</v>
      </c>
      <c r="B31" s="86"/>
      <c r="C31" s="84"/>
      <c r="D31" s="151"/>
      <c r="E31" s="152"/>
      <c r="F31" s="153"/>
      <c r="G31" s="151"/>
      <c r="H31" s="152"/>
      <c r="I31" s="85"/>
      <c r="J31" s="151"/>
      <c r="K31" s="84"/>
      <c r="L31" s="82">
        <f t="shared" si="3"/>
        <v>0</v>
      </c>
      <c r="M31" s="29">
        <f t="shared" si="2"/>
        <v>0</v>
      </c>
      <c r="N31" s="82">
        <f t="shared" si="4"/>
        <v>0</v>
      </c>
      <c r="O31" s="82">
        <f t="shared" si="5"/>
        <v>0</v>
      </c>
      <c r="P31" s="29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83"/>
    </row>
    <row r="32" spans="1:29" hidden="1" x14ac:dyDescent="0.2">
      <c r="A32" s="75" t="s">
        <v>94</v>
      </c>
      <c r="B32" s="86"/>
      <c r="C32" s="84"/>
      <c r="D32" s="151"/>
      <c r="E32" s="152"/>
      <c r="F32" s="153"/>
      <c r="G32" s="151"/>
      <c r="H32" s="152"/>
      <c r="I32" s="85"/>
      <c r="J32" s="151"/>
      <c r="K32" s="84"/>
      <c r="L32" s="82">
        <f t="shared" si="3"/>
        <v>0</v>
      </c>
      <c r="M32" s="29">
        <f t="shared" si="2"/>
        <v>0</v>
      </c>
      <c r="N32" s="82">
        <f t="shared" si="4"/>
        <v>0</v>
      </c>
      <c r="O32" s="82">
        <f t="shared" si="5"/>
        <v>0</v>
      </c>
      <c r="P32" s="29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83"/>
    </row>
    <row r="33" spans="1:45" s="3" customFormat="1" hidden="1" x14ac:dyDescent="0.25">
      <c r="A33" s="75" t="s">
        <v>95</v>
      </c>
      <c r="B33" s="86"/>
      <c r="C33" s="84"/>
      <c r="D33" s="151"/>
      <c r="E33" s="152"/>
      <c r="F33" s="153"/>
      <c r="G33" s="151"/>
      <c r="H33" s="152"/>
      <c r="I33" s="85"/>
      <c r="J33" s="151"/>
      <c r="K33" s="84"/>
      <c r="L33" s="82">
        <f t="shared" si="3"/>
        <v>0</v>
      </c>
      <c r="M33" s="29">
        <f t="shared" si="2"/>
        <v>0</v>
      </c>
      <c r="N33" s="82">
        <f t="shared" si="4"/>
        <v>0</v>
      </c>
      <c r="O33" s="82">
        <f t="shared" si="5"/>
        <v>0</v>
      </c>
      <c r="P33" s="29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83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1:45" hidden="1" x14ac:dyDescent="0.2">
      <c r="A34" s="75" t="s">
        <v>96</v>
      </c>
      <c r="B34" s="86"/>
      <c r="C34" s="84"/>
      <c r="D34" s="151"/>
      <c r="E34" s="152"/>
      <c r="F34" s="87"/>
      <c r="G34" s="88"/>
      <c r="H34" s="89"/>
      <c r="I34" s="85"/>
      <c r="J34" s="151"/>
      <c r="K34" s="84"/>
      <c r="L34" s="82">
        <f t="shared" si="3"/>
        <v>0</v>
      </c>
      <c r="M34" s="29">
        <f t="shared" si="2"/>
        <v>0</v>
      </c>
      <c r="N34" s="82">
        <f t="shared" si="4"/>
        <v>0</v>
      </c>
      <c r="O34" s="82">
        <f t="shared" si="5"/>
        <v>0</v>
      </c>
      <c r="P34" s="29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83"/>
    </row>
    <row r="35" spans="1:45" hidden="1" x14ac:dyDescent="0.2">
      <c r="A35" s="75" t="s">
        <v>97</v>
      </c>
      <c r="B35" s="86"/>
      <c r="C35" s="77"/>
      <c r="D35" s="78"/>
      <c r="E35" s="79"/>
      <c r="F35" s="80"/>
      <c r="G35" s="78"/>
      <c r="H35" s="79"/>
      <c r="I35" s="81"/>
      <c r="J35" s="78"/>
      <c r="K35" s="77"/>
      <c r="L35" s="82">
        <f t="shared" si="3"/>
        <v>0</v>
      </c>
      <c r="M35" s="29">
        <f t="shared" ref="M35:M60" si="6">N35/2</f>
        <v>0</v>
      </c>
      <c r="N35" s="82">
        <f t="shared" si="4"/>
        <v>0</v>
      </c>
      <c r="O35" s="82">
        <f t="shared" si="5"/>
        <v>0</v>
      </c>
      <c r="P35" s="29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83"/>
    </row>
    <row r="36" spans="1:45" ht="36" customHeight="1" x14ac:dyDescent="0.2">
      <c r="A36" s="90" t="s">
        <v>486</v>
      </c>
      <c r="B36" s="70" t="s">
        <v>53</v>
      </c>
      <c r="C36" s="323">
        <f>COUNTIF(C37:E61,1)+COUNTIF(C37:E61,2)+COUNTIF(C37:E61,3)+COUNTIF(C37:E61,4)+COUNTIF(C37:E61,5)+COUNTIF(C37:E61,6)+COUNTIF(C37:E61,7)+COUNTIF(C37:E61,8)</f>
        <v>0</v>
      </c>
      <c r="D36" s="323"/>
      <c r="E36" s="324"/>
      <c r="F36" s="325">
        <f>COUNTIF(F37:H61,1)+COUNTIF(F37:H61,2)+COUNTIF(F37:H61,3)+COUNTIF(F37:H61,4)+COUNTIF(F37:H61,5)+COUNTIF(F37:H61,6)+COUNTIF(F37:H61,7)+COUNTIF(F37:H61,8)</f>
        <v>3</v>
      </c>
      <c r="G36" s="323"/>
      <c r="H36" s="324"/>
      <c r="I36" s="333">
        <f>COUNTIF(I37:K61,1)+COUNTIF(I37:K61,2)+COUNTIF(I37:K61,3)+COUNTIF(I37:K61,4)+COUNTIF(I37:K61,5)+COUNTIF(I37:K61,6)+COUNTIF(I37:K61,7)+COUNTIF(I37:K61,8)</f>
        <v>1</v>
      </c>
      <c r="J36" s="334"/>
      <c r="K36" s="334"/>
      <c r="L36" s="91">
        <f t="shared" ref="L36:AB36" si="7">SUM(L37:L61)</f>
        <v>732</v>
      </c>
      <c r="M36" s="91">
        <f t="shared" si="7"/>
        <v>244</v>
      </c>
      <c r="N36" s="91">
        <f t="shared" si="7"/>
        <v>488</v>
      </c>
      <c r="O36" s="91">
        <f t="shared" si="7"/>
        <v>233</v>
      </c>
      <c r="P36" s="91">
        <f t="shared" si="7"/>
        <v>255</v>
      </c>
      <c r="Q36" s="91">
        <f t="shared" si="7"/>
        <v>260</v>
      </c>
      <c r="R36" s="91">
        <f t="shared" si="7"/>
        <v>228</v>
      </c>
      <c r="S36" s="91">
        <f t="shared" si="7"/>
        <v>0</v>
      </c>
      <c r="T36" s="91">
        <f t="shared" si="7"/>
        <v>0</v>
      </c>
      <c r="U36" s="91">
        <f t="shared" si="7"/>
        <v>0</v>
      </c>
      <c r="V36" s="92">
        <f t="shared" si="7"/>
        <v>0</v>
      </c>
      <c r="W36" s="92">
        <f t="shared" si="7"/>
        <v>0</v>
      </c>
      <c r="X36" s="91">
        <f t="shared" si="7"/>
        <v>0</v>
      </c>
      <c r="Y36" s="92">
        <f t="shared" si="7"/>
        <v>0</v>
      </c>
      <c r="Z36" s="91">
        <f t="shared" si="7"/>
        <v>0</v>
      </c>
      <c r="AA36" s="92">
        <f t="shared" si="7"/>
        <v>0</v>
      </c>
      <c r="AB36" s="93">
        <f t="shared" si="7"/>
        <v>491</v>
      </c>
      <c r="AC36" s="91"/>
    </row>
    <row r="37" spans="1:45" ht="13.5" customHeight="1" x14ac:dyDescent="0.2">
      <c r="A37" s="94" t="s">
        <v>488</v>
      </c>
      <c r="B37" s="95" t="s">
        <v>523</v>
      </c>
      <c r="C37" s="84"/>
      <c r="D37" s="151"/>
      <c r="E37" s="152"/>
      <c r="F37" s="153"/>
      <c r="G37" s="151"/>
      <c r="H37" s="151"/>
      <c r="I37" s="85"/>
      <c r="J37" s="151">
        <v>2</v>
      </c>
      <c r="K37" s="143"/>
      <c r="L37" s="82">
        <f t="shared" ref="L37:L61" si="8">M37+N37</f>
        <v>351</v>
      </c>
      <c r="M37" s="82">
        <f t="shared" si="6"/>
        <v>117</v>
      </c>
      <c r="N37" s="82">
        <f>SUM(Q37:AA37)</f>
        <v>234</v>
      </c>
      <c r="O37" s="82">
        <f t="shared" ref="O37:O87" si="9">N37-P37</f>
        <v>117</v>
      </c>
      <c r="P37" s="29">
        <v>117</v>
      </c>
      <c r="Q37" s="26">
        <v>120</v>
      </c>
      <c r="R37" s="26">
        <v>114</v>
      </c>
      <c r="S37" s="26"/>
      <c r="T37" s="26"/>
      <c r="U37" s="26"/>
      <c r="V37" s="26"/>
      <c r="W37" s="26"/>
      <c r="X37" s="26"/>
      <c r="Y37" s="26"/>
      <c r="Z37" s="26"/>
      <c r="AA37" s="26"/>
      <c r="AB37" s="26">
        <v>234</v>
      </c>
      <c r="AC37" s="83"/>
    </row>
    <row r="38" spans="1:45" ht="14.25" customHeight="1" x14ac:dyDescent="0.2">
      <c r="A38" s="94" t="s">
        <v>492</v>
      </c>
      <c r="B38" s="244" t="s">
        <v>440</v>
      </c>
      <c r="C38" s="84"/>
      <c r="D38" s="151"/>
      <c r="E38" s="152"/>
      <c r="F38" s="153"/>
      <c r="G38" s="151">
        <v>2</v>
      </c>
      <c r="H38" s="151"/>
      <c r="I38" s="85"/>
      <c r="J38" s="151"/>
      <c r="K38" s="143"/>
      <c r="L38" s="82">
        <f t="shared" si="8"/>
        <v>147</v>
      </c>
      <c r="M38" s="82">
        <f t="shared" si="6"/>
        <v>49</v>
      </c>
      <c r="N38" s="82">
        <f t="shared" ref="N38:N61" si="10">SUM(Q38:AA38)</f>
        <v>98</v>
      </c>
      <c r="O38" s="82">
        <f t="shared" si="9"/>
        <v>38</v>
      </c>
      <c r="P38" s="29">
        <v>60</v>
      </c>
      <c r="Q38" s="26">
        <v>60</v>
      </c>
      <c r="R38" s="26">
        <v>38</v>
      </c>
      <c r="S38" s="26"/>
      <c r="T38" s="26"/>
      <c r="U38" s="26"/>
      <c r="V38" s="26"/>
      <c r="W38" s="26"/>
      <c r="X38" s="26"/>
      <c r="Y38" s="26"/>
      <c r="Z38" s="26"/>
      <c r="AA38" s="26"/>
      <c r="AB38" s="26">
        <v>100</v>
      </c>
      <c r="AC38" s="83"/>
    </row>
    <row r="39" spans="1:45" x14ac:dyDescent="0.2">
      <c r="A39" s="94" t="s">
        <v>495</v>
      </c>
      <c r="B39" s="244" t="s">
        <v>496</v>
      </c>
      <c r="C39" s="84"/>
      <c r="D39" s="151"/>
      <c r="E39" s="152"/>
      <c r="F39" s="153"/>
      <c r="G39" s="151">
        <v>2</v>
      </c>
      <c r="H39" s="151"/>
      <c r="I39" s="85"/>
      <c r="J39" s="151"/>
      <c r="K39" s="143"/>
      <c r="L39" s="82">
        <f t="shared" si="8"/>
        <v>117</v>
      </c>
      <c r="M39" s="82">
        <f t="shared" si="6"/>
        <v>39</v>
      </c>
      <c r="N39" s="82">
        <f t="shared" si="10"/>
        <v>78</v>
      </c>
      <c r="O39" s="82">
        <f t="shared" si="9"/>
        <v>38</v>
      </c>
      <c r="P39" s="29">
        <v>40</v>
      </c>
      <c r="Q39" s="26">
        <v>40</v>
      </c>
      <c r="R39" s="26">
        <v>38</v>
      </c>
      <c r="S39" s="26"/>
      <c r="T39" s="26"/>
      <c r="U39" s="26"/>
      <c r="V39" s="26"/>
      <c r="W39" s="26"/>
      <c r="X39" s="26"/>
      <c r="Y39" s="26"/>
      <c r="Z39" s="26"/>
      <c r="AA39" s="26"/>
      <c r="AB39" s="26">
        <v>72</v>
      </c>
      <c r="AC39" s="83"/>
    </row>
    <row r="40" spans="1:45" ht="15" customHeight="1" x14ac:dyDescent="0.2">
      <c r="A40" s="94" t="s">
        <v>497</v>
      </c>
      <c r="B40" s="244" t="s">
        <v>498</v>
      </c>
      <c r="C40" s="84"/>
      <c r="D40" s="151"/>
      <c r="E40" s="152"/>
      <c r="F40" s="153"/>
      <c r="G40" s="151">
        <v>2</v>
      </c>
      <c r="H40" s="151"/>
      <c r="I40" s="85"/>
      <c r="J40" s="151"/>
      <c r="K40" s="143"/>
      <c r="L40" s="82">
        <f t="shared" si="8"/>
        <v>117</v>
      </c>
      <c r="M40" s="29">
        <f t="shared" si="6"/>
        <v>39</v>
      </c>
      <c r="N40" s="82">
        <f t="shared" si="10"/>
        <v>78</v>
      </c>
      <c r="O40" s="82">
        <f t="shared" si="9"/>
        <v>40</v>
      </c>
      <c r="P40" s="29">
        <v>38</v>
      </c>
      <c r="Q40" s="26">
        <v>40</v>
      </c>
      <c r="R40" s="26">
        <v>38</v>
      </c>
      <c r="S40" s="26"/>
      <c r="T40" s="26"/>
      <c r="U40" s="26"/>
      <c r="V40" s="26"/>
      <c r="W40" s="26"/>
      <c r="X40" s="26"/>
      <c r="Y40" s="26"/>
      <c r="Z40" s="26"/>
      <c r="AA40" s="26"/>
      <c r="AB40" s="26">
        <v>85</v>
      </c>
      <c r="AC40" s="83"/>
    </row>
    <row r="41" spans="1:45" hidden="1" x14ac:dyDescent="0.2">
      <c r="A41" s="94" t="s">
        <v>98</v>
      </c>
      <c r="B41" s="76"/>
      <c r="C41" s="84"/>
      <c r="D41" s="151"/>
      <c r="E41" s="152"/>
      <c r="F41" s="153"/>
      <c r="G41" s="151"/>
      <c r="H41" s="151"/>
      <c r="I41" s="81"/>
      <c r="J41" s="78"/>
      <c r="K41" s="77"/>
      <c r="L41" s="82">
        <f t="shared" si="8"/>
        <v>0</v>
      </c>
      <c r="M41" s="29">
        <f t="shared" si="6"/>
        <v>0</v>
      </c>
      <c r="N41" s="82">
        <f t="shared" si="10"/>
        <v>0</v>
      </c>
      <c r="O41" s="82">
        <f t="shared" si="9"/>
        <v>0</v>
      </c>
      <c r="P41" s="29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83">
        <f t="shared" ref="AC41:AC72" si="11">N41-AB41</f>
        <v>0</v>
      </c>
    </row>
    <row r="42" spans="1:45" hidden="1" x14ac:dyDescent="0.2">
      <c r="A42" s="94" t="s">
        <v>99</v>
      </c>
      <c r="B42" s="95"/>
      <c r="C42" s="84"/>
      <c r="D42" s="151"/>
      <c r="E42" s="152"/>
      <c r="F42" s="153"/>
      <c r="G42" s="151"/>
      <c r="H42" s="151"/>
      <c r="I42" s="85"/>
      <c r="J42" s="151"/>
      <c r="K42" s="84"/>
      <c r="L42" s="82">
        <f t="shared" si="8"/>
        <v>0</v>
      </c>
      <c r="M42" s="29">
        <f t="shared" si="6"/>
        <v>0</v>
      </c>
      <c r="N42" s="82">
        <f t="shared" si="10"/>
        <v>0</v>
      </c>
      <c r="O42" s="82">
        <f t="shared" si="9"/>
        <v>0</v>
      </c>
      <c r="P42" s="29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83">
        <f t="shared" si="11"/>
        <v>0</v>
      </c>
    </row>
    <row r="43" spans="1:45" hidden="1" x14ac:dyDescent="0.2">
      <c r="A43" s="94" t="s">
        <v>100</v>
      </c>
      <c r="B43" s="95"/>
      <c r="C43" s="84"/>
      <c r="D43" s="151"/>
      <c r="E43" s="152"/>
      <c r="F43" s="153"/>
      <c r="G43" s="151"/>
      <c r="H43" s="151"/>
      <c r="I43" s="85"/>
      <c r="J43" s="151"/>
      <c r="K43" s="84"/>
      <c r="L43" s="82">
        <f t="shared" si="8"/>
        <v>0</v>
      </c>
      <c r="M43" s="29">
        <f t="shared" si="6"/>
        <v>0</v>
      </c>
      <c r="N43" s="82">
        <f t="shared" si="10"/>
        <v>0</v>
      </c>
      <c r="O43" s="82">
        <f t="shared" si="9"/>
        <v>0</v>
      </c>
      <c r="P43" s="29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83">
        <f t="shared" si="11"/>
        <v>0</v>
      </c>
    </row>
    <row r="44" spans="1:45" hidden="1" x14ac:dyDescent="0.2">
      <c r="A44" s="94" t="s">
        <v>101</v>
      </c>
      <c r="B44" s="95"/>
      <c r="C44" s="84"/>
      <c r="D44" s="151"/>
      <c r="E44" s="152"/>
      <c r="F44" s="153"/>
      <c r="G44" s="151"/>
      <c r="H44" s="151"/>
      <c r="I44" s="85"/>
      <c r="J44" s="151"/>
      <c r="K44" s="84"/>
      <c r="L44" s="82">
        <f t="shared" si="8"/>
        <v>0</v>
      </c>
      <c r="M44" s="29">
        <f t="shared" si="6"/>
        <v>0</v>
      </c>
      <c r="N44" s="82">
        <f t="shared" si="10"/>
        <v>0</v>
      </c>
      <c r="O44" s="82">
        <f t="shared" si="9"/>
        <v>0</v>
      </c>
      <c r="P44" s="29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83">
        <f t="shared" si="11"/>
        <v>0</v>
      </c>
    </row>
    <row r="45" spans="1:45" hidden="1" x14ac:dyDescent="0.2">
      <c r="A45" s="94" t="s">
        <v>102</v>
      </c>
      <c r="B45" s="95"/>
      <c r="C45" s="84"/>
      <c r="D45" s="151"/>
      <c r="E45" s="152"/>
      <c r="F45" s="153"/>
      <c r="G45" s="151"/>
      <c r="H45" s="151"/>
      <c r="I45" s="85"/>
      <c r="J45" s="151"/>
      <c r="K45" s="84"/>
      <c r="L45" s="82">
        <f t="shared" si="8"/>
        <v>0</v>
      </c>
      <c r="M45" s="29">
        <f t="shared" si="6"/>
        <v>0</v>
      </c>
      <c r="N45" s="82">
        <f t="shared" si="10"/>
        <v>0</v>
      </c>
      <c r="O45" s="82">
        <f t="shared" si="9"/>
        <v>0</v>
      </c>
      <c r="P45" s="29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83">
        <f t="shared" si="11"/>
        <v>0</v>
      </c>
    </row>
    <row r="46" spans="1:45" hidden="1" x14ac:dyDescent="0.2">
      <c r="A46" s="94" t="s">
        <v>103</v>
      </c>
      <c r="B46" s="95"/>
      <c r="C46" s="84"/>
      <c r="D46" s="151"/>
      <c r="E46" s="152"/>
      <c r="F46" s="153"/>
      <c r="G46" s="151"/>
      <c r="H46" s="151"/>
      <c r="I46" s="85"/>
      <c r="J46" s="151"/>
      <c r="K46" s="84"/>
      <c r="L46" s="82">
        <f t="shared" si="8"/>
        <v>0</v>
      </c>
      <c r="M46" s="29">
        <f t="shared" si="6"/>
        <v>0</v>
      </c>
      <c r="N46" s="82">
        <f t="shared" si="10"/>
        <v>0</v>
      </c>
      <c r="O46" s="82">
        <f t="shared" si="9"/>
        <v>0</v>
      </c>
      <c r="P46" s="29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83">
        <f t="shared" si="11"/>
        <v>0</v>
      </c>
    </row>
    <row r="47" spans="1:45" hidden="1" x14ac:dyDescent="0.2">
      <c r="A47" s="94" t="s">
        <v>104</v>
      </c>
      <c r="B47" s="95"/>
      <c r="C47" s="84"/>
      <c r="D47" s="151"/>
      <c r="E47" s="152"/>
      <c r="F47" s="153"/>
      <c r="G47" s="151"/>
      <c r="H47" s="151"/>
      <c r="I47" s="85"/>
      <c r="J47" s="151"/>
      <c r="K47" s="84"/>
      <c r="L47" s="82">
        <f t="shared" si="8"/>
        <v>0</v>
      </c>
      <c r="M47" s="29">
        <f t="shared" si="6"/>
        <v>0</v>
      </c>
      <c r="N47" s="82">
        <f t="shared" si="10"/>
        <v>0</v>
      </c>
      <c r="O47" s="82">
        <f t="shared" si="9"/>
        <v>0</v>
      </c>
      <c r="P47" s="29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83">
        <f t="shared" si="11"/>
        <v>0</v>
      </c>
    </row>
    <row r="48" spans="1:45" hidden="1" x14ac:dyDescent="0.2">
      <c r="A48" s="94" t="s">
        <v>105</v>
      </c>
      <c r="B48" s="95"/>
      <c r="C48" s="84"/>
      <c r="D48" s="151"/>
      <c r="E48" s="152"/>
      <c r="F48" s="153"/>
      <c r="G48" s="151"/>
      <c r="H48" s="151"/>
      <c r="I48" s="85"/>
      <c r="J48" s="151"/>
      <c r="K48" s="84"/>
      <c r="L48" s="82">
        <f t="shared" si="8"/>
        <v>0</v>
      </c>
      <c r="M48" s="29">
        <f t="shared" si="6"/>
        <v>0</v>
      </c>
      <c r="N48" s="82">
        <f t="shared" si="10"/>
        <v>0</v>
      </c>
      <c r="O48" s="82">
        <f t="shared" si="9"/>
        <v>0</v>
      </c>
      <c r="P48" s="29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83">
        <f t="shared" si="11"/>
        <v>0</v>
      </c>
    </row>
    <row r="49" spans="1:45" hidden="1" x14ac:dyDescent="0.2">
      <c r="A49" s="94" t="s">
        <v>106</v>
      </c>
      <c r="B49" s="95"/>
      <c r="C49" s="84"/>
      <c r="D49" s="151"/>
      <c r="E49" s="152"/>
      <c r="F49" s="153"/>
      <c r="G49" s="151"/>
      <c r="H49" s="151"/>
      <c r="I49" s="85"/>
      <c r="J49" s="151"/>
      <c r="K49" s="84"/>
      <c r="L49" s="82">
        <f t="shared" si="8"/>
        <v>0</v>
      </c>
      <c r="M49" s="29">
        <f t="shared" si="6"/>
        <v>0</v>
      </c>
      <c r="N49" s="82">
        <f t="shared" si="10"/>
        <v>0</v>
      </c>
      <c r="O49" s="82">
        <f t="shared" si="9"/>
        <v>0</v>
      </c>
      <c r="P49" s="29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83">
        <f t="shared" si="11"/>
        <v>0</v>
      </c>
    </row>
    <row r="50" spans="1:45" hidden="1" x14ac:dyDescent="0.2">
      <c r="A50" s="94" t="s">
        <v>107</v>
      </c>
      <c r="B50" s="95"/>
      <c r="C50" s="84"/>
      <c r="D50" s="151"/>
      <c r="E50" s="152"/>
      <c r="F50" s="153"/>
      <c r="G50" s="151"/>
      <c r="H50" s="151"/>
      <c r="I50" s="85"/>
      <c r="J50" s="151"/>
      <c r="K50" s="84"/>
      <c r="L50" s="82">
        <f t="shared" si="8"/>
        <v>0</v>
      </c>
      <c r="M50" s="29">
        <f t="shared" si="6"/>
        <v>0</v>
      </c>
      <c r="N50" s="82">
        <f t="shared" si="10"/>
        <v>0</v>
      </c>
      <c r="O50" s="82">
        <f t="shared" si="9"/>
        <v>0</v>
      </c>
      <c r="P50" s="29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83">
        <f t="shared" si="11"/>
        <v>0</v>
      </c>
    </row>
    <row r="51" spans="1:45" hidden="1" x14ac:dyDescent="0.2">
      <c r="A51" s="94" t="s">
        <v>108</v>
      </c>
      <c r="B51" s="95"/>
      <c r="C51" s="84"/>
      <c r="D51" s="151"/>
      <c r="E51" s="152"/>
      <c r="F51" s="153"/>
      <c r="G51" s="151"/>
      <c r="H51" s="151"/>
      <c r="I51" s="85"/>
      <c r="J51" s="151"/>
      <c r="K51" s="84"/>
      <c r="L51" s="82">
        <f t="shared" si="8"/>
        <v>0</v>
      </c>
      <c r="M51" s="29">
        <f t="shared" si="6"/>
        <v>0</v>
      </c>
      <c r="N51" s="82">
        <f t="shared" si="10"/>
        <v>0</v>
      </c>
      <c r="O51" s="82">
        <f t="shared" si="9"/>
        <v>0</v>
      </c>
      <c r="P51" s="29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83">
        <f t="shared" si="11"/>
        <v>0</v>
      </c>
    </row>
    <row r="52" spans="1:45" hidden="1" x14ac:dyDescent="0.2">
      <c r="A52" s="94" t="s">
        <v>109</v>
      </c>
      <c r="B52" s="95"/>
      <c r="C52" s="84"/>
      <c r="D52" s="151"/>
      <c r="E52" s="152"/>
      <c r="F52" s="153"/>
      <c r="G52" s="151"/>
      <c r="H52" s="151"/>
      <c r="I52" s="85"/>
      <c r="J52" s="151"/>
      <c r="K52" s="84"/>
      <c r="L52" s="82">
        <f t="shared" si="8"/>
        <v>0</v>
      </c>
      <c r="M52" s="29">
        <f t="shared" si="6"/>
        <v>0</v>
      </c>
      <c r="N52" s="82">
        <f t="shared" si="10"/>
        <v>0</v>
      </c>
      <c r="O52" s="82">
        <f t="shared" si="9"/>
        <v>0</v>
      </c>
      <c r="P52" s="29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83">
        <f t="shared" si="11"/>
        <v>0</v>
      </c>
    </row>
    <row r="53" spans="1:45" hidden="1" x14ac:dyDescent="0.2">
      <c r="A53" s="94" t="s">
        <v>110</v>
      </c>
      <c r="B53" s="95"/>
      <c r="C53" s="84"/>
      <c r="D53" s="151"/>
      <c r="E53" s="152"/>
      <c r="F53" s="153"/>
      <c r="G53" s="151"/>
      <c r="H53" s="151"/>
      <c r="I53" s="85"/>
      <c r="J53" s="151"/>
      <c r="K53" s="84"/>
      <c r="L53" s="82">
        <f t="shared" si="8"/>
        <v>0</v>
      </c>
      <c r="M53" s="29">
        <f t="shared" si="6"/>
        <v>0</v>
      </c>
      <c r="N53" s="82">
        <f t="shared" si="10"/>
        <v>0</v>
      </c>
      <c r="O53" s="82">
        <f t="shared" si="9"/>
        <v>0</v>
      </c>
      <c r="P53" s="29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83">
        <f t="shared" si="11"/>
        <v>0</v>
      </c>
    </row>
    <row r="54" spans="1:45" hidden="1" x14ac:dyDescent="0.2">
      <c r="A54" s="94" t="s">
        <v>111</v>
      </c>
      <c r="B54" s="95"/>
      <c r="C54" s="84"/>
      <c r="D54" s="151"/>
      <c r="E54" s="152"/>
      <c r="F54" s="153"/>
      <c r="G54" s="151"/>
      <c r="H54" s="151"/>
      <c r="I54" s="85"/>
      <c r="J54" s="151"/>
      <c r="K54" s="84"/>
      <c r="L54" s="82">
        <f t="shared" si="8"/>
        <v>0</v>
      </c>
      <c r="M54" s="29">
        <f t="shared" si="6"/>
        <v>0</v>
      </c>
      <c r="N54" s="82">
        <f t="shared" si="10"/>
        <v>0</v>
      </c>
      <c r="O54" s="82">
        <f t="shared" si="9"/>
        <v>0</v>
      </c>
      <c r="P54" s="29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83">
        <f t="shared" si="11"/>
        <v>0</v>
      </c>
    </row>
    <row r="55" spans="1:45" hidden="1" x14ac:dyDescent="0.2">
      <c r="A55" s="94" t="s">
        <v>112</v>
      </c>
      <c r="B55" s="95"/>
      <c r="C55" s="84"/>
      <c r="D55" s="151"/>
      <c r="E55" s="152"/>
      <c r="F55" s="153"/>
      <c r="G55" s="151"/>
      <c r="H55" s="151"/>
      <c r="I55" s="85"/>
      <c r="J55" s="151"/>
      <c r="K55" s="84"/>
      <c r="L55" s="82">
        <f t="shared" si="8"/>
        <v>0</v>
      </c>
      <c r="M55" s="29">
        <f t="shared" si="6"/>
        <v>0</v>
      </c>
      <c r="N55" s="82">
        <f t="shared" si="10"/>
        <v>0</v>
      </c>
      <c r="O55" s="82">
        <f t="shared" si="9"/>
        <v>0</v>
      </c>
      <c r="P55" s="29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83">
        <f t="shared" si="11"/>
        <v>0</v>
      </c>
    </row>
    <row r="56" spans="1:45" hidden="1" x14ac:dyDescent="0.2">
      <c r="A56" s="94" t="s">
        <v>113</v>
      </c>
      <c r="B56" s="95"/>
      <c r="C56" s="84"/>
      <c r="D56" s="151"/>
      <c r="E56" s="152"/>
      <c r="F56" s="153"/>
      <c r="G56" s="151"/>
      <c r="H56" s="151"/>
      <c r="I56" s="85"/>
      <c r="J56" s="151"/>
      <c r="K56" s="84"/>
      <c r="L56" s="82">
        <f t="shared" si="8"/>
        <v>0</v>
      </c>
      <c r="M56" s="29">
        <f t="shared" si="6"/>
        <v>0</v>
      </c>
      <c r="N56" s="82">
        <f t="shared" si="10"/>
        <v>0</v>
      </c>
      <c r="O56" s="82">
        <f t="shared" si="9"/>
        <v>0</v>
      </c>
      <c r="P56" s="29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83">
        <f t="shared" si="11"/>
        <v>0</v>
      </c>
    </row>
    <row r="57" spans="1:45" hidden="1" x14ac:dyDescent="0.2">
      <c r="A57" s="94" t="s">
        <v>114</v>
      </c>
      <c r="B57" s="95"/>
      <c r="C57" s="84"/>
      <c r="D57" s="151"/>
      <c r="E57" s="152"/>
      <c r="F57" s="153"/>
      <c r="G57" s="151"/>
      <c r="H57" s="151"/>
      <c r="I57" s="85"/>
      <c r="J57" s="151"/>
      <c r="K57" s="84"/>
      <c r="L57" s="82">
        <f t="shared" si="8"/>
        <v>0</v>
      </c>
      <c r="M57" s="29">
        <f t="shared" si="6"/>
        <v>0</v>
      </c>
      <c r="N57" s="82">
        <f t="shared" si="10"/>
        <v>0</v>
      </c>
      <c r="O57" s="82">
        <f t="shared" si="9"/>
        <v>0</v>
      </c>
      <c r="P57" s="29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83">
        <f t="shared" si="11"/>
        <v>0</v>
      </c>
    </row>
    <row r="58" spans="1:45" hidden="1" x14ac:dyDescent="0.2">
      <c r="A58" s="94" t="s">
        <v>115</v>
      </c>
      <c r="B58" s="95"/>
      <c r="C58" s="84"/>
      <c r="D58" s="151"/>
      <c r="E58" s="152"/>
      <c r="F58" s="153"/>
      <c r="G58" s="151"/>
      <c r="H58" s="151"/>
      <c r="I58" s="85"/>
      <c r="J58" s="151"/>
      <c r="K58" s="84"/>
      <c r="L58" s="82">
        <f t="shared" si="8"/>
        <v>0</v>
      </c>
      <c r="M58" s="29">
        <f t="shared" si="6"/>
        <v>0</v>
      </c>
      <c r="N58" s="82">
        <f t="shared" si="10"/>
        <v>0</v>
      </c>
      <c r="O58" s="82">
        <f t="shared" si="9"/>
        <v>0</v>
      </c>
      <c r="P58" s="29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83">
        <f t="shared" si="11"/>
        <v>0</v>
      </c>
    </row>
    <row r="59" spans="1:45" hidden="1" x14ac:dyDescent="0.2">
      <c r="A59" s="94" t="s">
        <v>116</v>
      </c>
      <c r="B59" s="95"/>
      <c r="C59" s="84"/>
      <c r="D59" s="151"/>
      <c r="E59" s="152"/>
      <c r="F59" s="153"/>
      <c r="G59" s="151"/>
      <c r="H59" s="151"/>
      <c r="I59" s="85"/>
      <c r="J59" s="151"/>
      <c r="K59" s="84"/>
      <c r="L59" s="82">
        <f t="shared" si="8"/>
        <v>0</v>
      </c>
      <c r="M59" s="29">
        <f t="shared" si="6"/>
        <v>0</v>
      </c>
      <c r="N59" s="82">
        <f t="shared" si="10"/>
        <v>0</v>
      </c>
      <c r="O59" s="82">
        <f t="shared" si="9"/>
        <v>0</v>
      </c>
      <c r="P59" s="29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83">
        <f t="shared" si="11"/>
        <v>0</v>
      </c>
    </row>
    <row r="60" spans="1:45" hidden="1" x14ac:dyDescent="0.2">
      <c r="A60" s="94" t="s">
        <v>117</v>
      </c>
      <c r="B60" s="95"/>
      <c r="C60" s="84"/>
      <c r="D60" s="151"/>
      <c r="E60" s="152"/>
      <c r="F60" s="153"/>
      <c r="G60" s="151"/>
      <c r="H60" s="151"/>
      <c r="I60" s="85"/>
      <c r="J60" s="151"/>
      <c r="K60" s="84"/>
      <c r="L60" s="82">
        <f t="shared" si="8"/>
        <v>0</v>
      </c>
      <c r="M60" s="29">
        <f t="shared" si="6"/>
        <v>0</v>
      </c>
      <c r="N60" s="82">
        <f t="shared" si="10"/>
        <v>0</v>
      </c>
      <c r="O60" s="82">
        <f t="shared" si="9"/>
        <v>0</v>
      </c>
      <c r="P60" s="29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83">
        <f t="shared" si="11"/>
        <v>0</v>
      </c>
    </row>
    <row r="61" spans="1:45" hidden="1" x14ac:dyDescent="0.2">
      <c r="A61" s="94" t="s">
        <v>118</v>
      </c>
      <c r="B61" s="95"/>
      <c r="C61" s="84"/>
      <c r="D61" s="151"/>
      <c r="E61" s="152"/>
      <c r="F61" s="153"/>
      <c r="G61" s="151"/>
      <c r="H61" s="151"/>
      <c r="I61" s="85"/>
      <c r="J61" s="151"/>
      <c r="K61" s="84"/>
      <c r="L61" s="82">
        <f t="shared" si="8"/>
        <v>0</v>
      </c>
      <c r="M61" s="29">
        <f t="shared" ref="M61:M86" si="12">N61/2</f>
        <v>0</v>
      </c>
      <c r="N61" s="82">
        <f t="shared" si="10"/>
        <v>0</v>
      </c>
      <c r="O61" s="82">
        <f t="shared" si="9"/>
        <v>0</v>
      </c>
      <c r="P61" s="29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83">
        <f t="shared" si="11"/>
        <v>0</v>
      </c>
    </row>
    <row r="62" spans="1:45" s="165" customFormat="1" ht="45" x14ac:dyDescent="0.25">
      <c r="A62" s="161" t="s">
        <v>78</v>
      </c>
      <c r="B62" s="162" t="s">
        <v>517</v>
      </c>
      <c r="C62" s="330">
        <f>COUNTIF(C63:E87,1)+COUNTIF(C63:E87,2)+COUNTIF(C63:E87,3)+COUNTIF(C63:E87,4)+COUNTIF(C63:E87,5)+COUNTIF(C63:E87,6)+COUNTIF(C63:E87,7)+COUNTIF(C63:E87,8)</f>
        <v>0</v>
      </c>
      <c r="D62" s="330"/>
      <c r="E62" s="331"/>
      <c r="F62" s="332">
        <f>COUNTIF(F63:H87,1)+COUNTIF(F63:H87,2)+COUNTIF(F63:H87,3)+COUNTIF(F63:H87,4)+COUNTIF(F63:H87,5)+COUNTIF(F63:H87,6)+COUNTIF(F63:H87,7)+COUNTIF(F63:H87,8)</f>
        <v>5</v>
      </c>
      <c r="G62" s="330"/>
      <c r="H62" s="331"/>
      <c r="I62" s="332">
        <f>COUNTIF(I63:K87,1)+COUNTIF(I63:K87,2)+COUNTIF(I63:K87,3)+COUNTIF(I63:K87,4)+COUNTIF(I63:K87,5)+COUNTIF(I63:K87,6)+COUNTIF(I63:K87,7)+COUNTIF(I63:K87,8)</f>
        <v>0</v>
      </c>
      <c r="J62" s="330"/>
      <c r="K62" s="330"/>
      <c r="L62" s="163">
        <f t="shared" ref="L62:AB62" si="13">SUM(L63:L87)</f>
        <v>883</v>
      </c>
      <c r="M62" s="163">
        <f t="shared" si="13"/>
        <v>283</v>
      </c>
      <c r="N62" s="163">
        <f t="shared" si="13"/>
        <v>600</v>
      </c>
      <c r="O62" s="163">
        <f t="shared" si="13"/>
        <v>136</v>
      </c>
      <c r="P62" s="163">
        <f t="shared" si="13"/>
        <v>464</v>
      </c>
      <c r="Q62" s="163">
        <f t="shared" si="13"/>
        <v>0</v>
      </c>
      <c r="R62" s="163">
        <f t="shared" si="13"/>
        <v>0</v>
      </c>
      <c r="S62" s="163">
        <f t="shared" si="13"/>
        <v>140</v>
      </c>
      <c r="T62" s="163">
        <f t="shared" si="13"/>
        <v>80</v>
      </c>
      <c r="U62" s="163">
        <f t="shared" si="13"/>
        <v>0</v>
      </c>
      <c r="V62" s="163">
        <f t="shared" si="13"/>
        <v>76</v>
      </c>
      <c r="W62" s="163">
        <f t="shared" si="13"/>
        <v>72</v>
      </c>
      <c r="X62" s="163">
        <f t="shared" si="13"/>
        <v>0</v>
      </c>
      <c r="Y62" s="163">
        <f t="shared" si="13"/>
        <v>152</v>
      </c>
      <c r="Z62" s="163">
        <f t="shared" si="13"/>
        <v>0</v>
      </c>
      <c r="AA62" s="163">
        <f t="shared" si="13"/>
        <v>80</v>
      </c>
      <c r="AB62" s="163">
        <f t="shared" si="13"/>
        <v>488</v>
      </c>
      <c r="AC62" s="164">
        <f t="shared" si="11"/>
        <v>112</v>
      </c>
    </row>
    <row r="63" spans="1:45" s="11" customFormat="1" ht="14.25" customHeight="1" x14ac:dyDescent="0.2">
      <c r="A63" s="94" t="s">
        <v>120</v>
      </c>
      <c r="B63" s="97" t="s">
        <v>368</v>
      </c>
      <c r="C63" s="85"/>
      <c r="D63" s="151"/>
      <c r="E63" s="152"/>
      <c r="F63" s="153"/>
      <c r="G63" s="151">
        <v>8</v>
      </c>
      <c r="H63" s="152"/>
      <c r="I63" s="85"/>
      <c r="J63" s="151"/>
      <c r="K63" s="143"/>
      <c r="L63" s="98">
        <f>M63+N63</f>
        <v>66</v>
      </c>
      <c r="M63" s="29">
        <v>8</v>
      </c>
      <c r="N63" s="82">
        <f t="shared" ref="N63:N87" si="14">SUM(Q63:AA63)</f>
        <v>58</v>
      </c>
      <c r="O63" s="82">
        <f t="shared" si="9"/>
        <v>50</v>
      </c>
      <c r="P63" s="29">
        <v>8</v>
      </c>
      <c r="Q63" s="26"/>
      <c r="R63" s="26"/>
      <c r="S63" s="26"/>
      <c r="T63" s="26"/>
      <c r="U63" s="26"/>
      <c r="V63" s="26"/>
      <c r="W63" s="26"/>
      <c r="X63" s="26"/>
      <c r="Y63" s="26">
        <v>38</v>
      </c>
      <c r="Z63" s="26"/>
      <c r="AA63" s="26">
        <v>20</v>
      </c>
      <c r="AB63" s="26">
        <v>48</v>
      </c>
      <c r="AC63" s="83">
        <f t="shared" si="11"/>
        <v>10</v>
      </c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</row>
    <row r="64" spans="1:45" s="11" customFormat="1" ht="12.75" customHeight="1" x14ac:dyDescent="0.2">
      <c r="A64" s="94" t="s">
        <v>121</v>
      </c>
      <c r="B64" s="97" t="s">
        <v>369</v>
      </c>
      <c r="C64" s="85"/>
      <c r="D64" s="151"/>
      <c r="E64" s="152"/>
      <c r="F64" s="153"/>
      <c r="G64" s="151">
        <v>3</v>
      </c>
      <c r="H64" s="152"/>
      <c r="I64" s="85"/>
      <c r="J64" s="151"/>
      <c r="K64" s="143"/>
      <c r="L64" s="98">
        <f t="shared" ref="L64:L87" si="15">M64+N64</f>
        <v>68</v>
      </c>
      <c r="M64" s="188">
        <v>8</v>
      </c>
      <c r="N64" s="82">
        <f t="shared" si="14"/>
        <v>60</v>
      </c>
      <c r="O64" s="82">
        <f t="shared" si="9"/>
        <v>52</v>
      </c>
      <c r="P64" s="29">
        <v>8</v>
      </c>
      <c r="Q64" s="26"/>
      <c r="R64" s="26"/>
      <c r="S64" s="26">
        <v>60</v>
      </c>
      <c r="T64" s="26"/>
      <c r="U64" s="26"/>
      <c r="V64" s="26"/>
      <c r="W64" s="26"/>
      <c r="X64" s="26"/>
      <c r="Y64" s="26"/>
      <c r="Z64" s="26"/>
      <c r="AA64" s="26"/>
      <c r="AB64" s="26">
        <v>48</v>
      </c>
      <c r="AC64" s="83">
        <f t="shared" si="11"/>
        <v>12</v>
      </c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</row>
    <row r="65" spans="1:45" s="11" customFormat="1" ht="13.5" customHeight="1" x14ac:dyDescent="0.2">
      <c r="A65" s="94" t="s">
        <v>122</v>
      </c>
      <c r="B65" s="97" t="s">
        <v>443</v>
      </c>
      <c r="C65" s="85"/>
      <c r="D65" s="151"/>
      <c r="E65" s="152"/>
      <c r="F65" s="153"/>
      <c r="G65" s="151">
        <v>8</v>
      </c>
      <c r="H65" s="152"/>
      <c r="I65" s="85"/>
      <c r="J65" s="151"/>
      <c r="K65" s="143"/>
      <c r="L65" s="98">
        <f t="shared" si="15"/>
        <v>72</v>
      </c>
      <c r="M65" s="82">
        <v>14</v>
      </c>
      <c r="N65" s="82">
        <f t="shared" si="14"/>
        <v>58</v>
      </c>
      <c r="O65" s="82">
        <f t="shared" si="9"/>
        <v>34</v>
      </c>
      <c r="P65" s="29">
        <v>24</v>
      </c>
      <c r="Q65" s="26"/>
      <c r="R65" s="26"/>
      <c r="S65" s="26"/>
      <c r="T65" s="26"/>
      <c r="U65" s="26"/>
      <c r="V65" s="26"/>
      <c r="W65" s="26"/>
      <c r="X65" s="26"/>
      <c r="Y65" s="26">
        <v>38</v>
      </c>
      <c r="Z65" s="26"/>
      <c r="AA65" s="26">
        <v>20</v>
      </c>
      <c r="AB65" s="26">
        <v>48</v>
      </c>
      <c r="AC65" s="83">
        <f t="shared" si="11"/>
        <v>10</v>
      </c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</row>
    <row r="66" spans="1:45" s="11" customFormat="1" ht="14.25" customHeight="1" x14ac:dyDescent="0.2">
      <c r="A66" s="94" t="s">
        <v>123</v>
      </c>
      <c r="B66" s="97" t="s">
        <v>366</v>
      </c>
      <c r="C66" s="85"/>
      <c r="D66" s="151"/>
      <c r="E66" s="152"/>
      <c r="F66" s="153"/>
      <c r="G66" s="151">
        <v>4</v>
      </c>
      <c r="H66" s="152">
        <v>8</v>
      </c>
      <c r="I66" s="85"/>
      <c r="J66" s="151"/>
      <c r="K66" s="99"/>
      <c r="L66" s="98">
        <f t="shared" si="15"/>
        <v>253</v>
      </c>
      <c r="M66" s="29">
        <v>41</v>
      </c>
      <c r="N66" s="82">
        <f t="shared" si="14"/>
        <v>212</v>
      </c>
      <c r="O66" s="82">
        <f t="shared" si="9"/>
        <v>0</v>
      </c>
      <c r="P66" s="29">
        <v>212</v>
      </c>
      <c r="Q66" s="26"/>
      <c r="R66" s="26"/>
      <c r="S66" s="26">
        <v>40</v>
      </c>
      <c r="T66" s="26">
        <v>40</v>
      </c>
      <c r="U66" s="26"/>
      <c r="V66" s="26">
        <v>38</v>
      </c>
      <c r="W66" s="26">
        <v>36</v>
      </c>
      <c r="X66" s="26"/>
      <c r="Y66" s="26">
        <v>38</v>
      </c>
      <c r="Z66" s="26"/>
      <c r="AA66" s="26">
        <v>20</v>
      </c>
      <c r="AB66" s="26">
        <v>172</v>
      </c>
      <c r="AC66" s="83">
        <f t="shared" si="11"/>
        <v>40</v>
      </c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</row>
    <row r="67" spans="1:45" s="11" customFormat="1" ht="13.5" customHeight="1" x14ac:dyDescent="0.2">
      <c r="A67" s="94" t="s">
        <v>124</v>
      </c>
      <c r="B67" s="97" t="s">
        <v>367</v>
      </c>
      <c r="C67" s="85"/>
      <c r="D67" s="210" t="s">
        <v>470</v>
      </c>
      <c r="E67" s="211" t="s">
        <v>471</v>
      </c>
      <c r="F67" s="209" t="s">
        <v>469</v>
      </c>
      <c r="G67" s="210" t="s">
        <v>463</v>
      </c>
      <c r="H67" s="211" t="s">
        <v>462</v>
      </c>
      <c r="I67" s="85"/>
      <c r="J67" s="151"/>
      <c r="K67" s="143"/>
      <c r="L67" s="98">
        <f t="shared" si="15"/>
        <v>424</v>
      </c>
      <c r="M67" s="29">
        <v>212</v>
      </c>
      <c r="N67" s="82">
        <f t="shared" si="14"/>
        <v>212</v>
      </c>
      <c r="O67" s="82">
        <f t="shared" si="9"/>
        <v>0</v>
      </c>
      <c r="P67" s="29">
        <v>212</v>
      </c>
      <c r="Q67" s="26"/>
      <c r="R67" s="26"/>
      <c r="S67" s="26">
        <v>40</v>
      </c>
      <c r="T67" s="26">
        <v>40</v>
      </c>
      <c r="U67" s="26"/>
      <c r="V67" s="26">
        <v>38</v>
      </c>
      <c r="W67" s="26">
        <v>36</v>
      </c>
      <c r="X67" s="26"/>
      <c r="Y67" s="26">
        <v>38</v>
      </c>
      <c r="Z67" s="26"/>
      <c r="AA67" s="26">
        <v>20</v>
      </c>
      <c r="AB67" s="26">
        <v>172</v>
      </c>
      <c r="AC67" s="83">
        <f t="shared" si="11"/>
        <v>40</v>
      </c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</row>
    <row r="68" spans="1:45" s="11" customFormat="1" ht="11.25" hidden="1" x14ac:dyDescent="0.2">
      <c r="A68" s="94" t="s">
        <v>125</v>
      </c>
      <c r="B68" s="95"/>
      <c r="C68" s="77"/>
      <c r="D68" s="78"/>
      <c r="E68" s="79"/>
      <c r="F68" s="80"/>
      <c r="G68" s="78"/>
      <c r="H68" s="79"/>
      <c r="I68" s="81"/>
      <c r="J68" s="78"/>
      <c r="K68" s="77"/>
      <c r="L68" s="82">
        <f t="shared" si="15"/>
        <v>0</v>
      </c>
      <c r="M68" s="29">
        <f t="shared" si="12"/>
        <v>0</v>
      </c>
      <c r="N68" s="82">
        <f t="shared" si="14"/>
        <v>0</v>
      </c>
      <c r="O68" s="82">
        <f t="shared" si="9"/>
        <v>0</v>
      </c>
      <c r="P68" s="29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83">
        <f t="shared" si="11"/>
        <v>0</v>
      </c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</row>
    <row r="69" spans="1:45" s="11" customFormat="1" ht="11.25" hidden="1" x14ac:dyDescent="0.2">
      <c r="A69" s="94" t="s">
        <v>126</v>
      </c>
      <c r="B69" s="95"/>
      <c r="C69" s="84"/>
      <c r="D69" s="151"/>
      <c r="E69" s="152"/>
      <c r="F69" s="153"/>
      <c r="G69" s="151"/>
      <c r="H69" s="152"/>
      <c r="I69" s="85"/>
      <c r="J69" s="151"/>
      <c r="K69" s="84"/>
      <c r="L69" s="82">
        <f t="shared" si="15"/>
        <v>0</v>
      </c>
      <c r="M69" s="29">
        <f t="shared" si="12"/>
        <v>0</v>
      </c>
      <c r="N69" s="82">
        <f t="shared" si="14"/>
        <v>0</v>
      </c>
      <c r="O69" s="82">
        <f t="shared" si="9"/>
        <v>0</v>
      </c>
      <c r="P69" s="29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83">
        <f t="shared" si="11"/>
        <v>0</v>
      </c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</row>
    <row r="70" spans="1:45" s="11" customFormat="1" ht="11.25" hidden="1" x14ac:dyDescent="0.2">
      <c r="A70" s="94" t="s">
        <v>127</v>
      </c>
      <c r="B70" s="95"/>
      <c r="C70" s="84"/>
      <c r="D70" s="151"/>
      <c r="E70" s="152"/>
      <c r="F70" s="153"/>
      <c r="G70" s="151"/>
      <c r="H70" s="152"/>
      <c r="I70" s="85"/>
      <c r="J70" s="151"/>
      <c r="K70" s="84"/>
      <c r="L70" s="82">
        <f t="shared" si="15"/>
        <v>0</v>
      </c>
      <c r="M70" s="29">
        <f t="shared" si="12"/>
        <v>0</v>
      </c>
      <c r="N70" s="82">
        <f t="shared" si="14"/>
        <v>0</v>
      </c>
      <c r="O70" s="82">
        <f t="shared" si="9"/>
        <v>0</v>
      </c>
      <c r="P70" s="29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83">
        <f t="shared" si="11"/>
        <v>0</v>
      </c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</row>
    <row r="71" spans="1:45" s="11" customFormat="1" ht="11.25" hidden="1" x14ac:dyDescent="0.2">
      <c r="A71" s="94" t="s">
        <v>128</v>
      </c>
      <c r="B71" s="95"/>
      <c r="C71" s="84"/>
      <c r="D71" s="151"/>
      <c r="E71" s="152"/>
      <c r="F71" s="153"/>
      <c r="G71" s="151"/>
      <c r="H71" s="152"/>
      <c r="I71" s="85"/>
      <c r="J71" s="151"/>
      <c r="K71" s="84"/>
      <c r="L71" s="82">
        <f t="shared" si="15"/>
        <v>0</v>
      </c>
      <c r="M71" s="29">
        <f t="shared" si="12"/>
        <v>0</v>
      </c>
      <c r="N71" s="82">
        <f t="shared" si="14"/>
        <v>0</v>
      </c>
      <c r="O71" s="82">
        <f t="shared" si="9"/>
        <v>0</v>
      </c>
      <c r="P71" s="29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83">
        <f t="shared" si="11"/>
        <v>0</v>
      </c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</row>
    <row r="72" spans="1:45" s="11" customFormat="1" ht="11.25" hidden="1" x14ac:dyDescent="0.2">
      <c r="A72" s="94" t="s">
        <v>129</v>
      </c>
      <c r="B72" s="95"/>
      <c r="C72" s="84"/>
      <c r="D72" s="151"/>
      <c r="E72" s="152"/>
      <c r="F72" s="153"/>
      <c r="G72" s="151"/>
      <c r="H72" s="152"/>
      <c r="I72" s="85"/>
      <c r="J72" s="151"/>
      <c r="K72" s="84"/>
      <c r="L72" s="82">
        <f t="shared" si="15"/>
        <v>0</v>
      </c>
      <c r="M72" s="29">
        <f t="shared" si="12"/>
        <v>0</v>
      </c>
      <c r="N72" s="82">
        <f t="shared" si="14"/>
        <v>0</v>
      </c>
      <c r="O72" s="82">
        <f t="shared" si="9"/>
        <v>0</v>
      </c>
      <c r="P72" s="29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83">
        <f t="shared" si="11"/>
        <v>0</v>
      </c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</row>
    <row r="73" spans="1:45" s="11" customFormat="1" ht="11.25" hidden="1" x14ac:dyDescent="0.2">
      <c r="A73" s="94" t="s">
        <v>130</v>
      </c>
      <c r="B73" s="95"/>
      <c r="C73" s="84"/>
      <c r="D73" s="151"/>
      <c r="E73" s="152"/>
      <c r="F73" s="153"/>
      <c r="G73" s="151"/>
      <c r="H73" s="152"/>
      <c r="I73" s="85"/>
      <c r="J73" s="151"/>
      <c r="K73" s="84"/>
      <c r="L73" s="82">
        <f t="shared" si="15"/>
        <v>0</v>
      </c>
      <c r="M73" s="29">
        <f t="shared" si="12"/>
        <v>0</v>
      </c>
      <c r="N73" s="82">
        <f t="shared" si="14"/>
        <v>0</v>
      </c>
      <c r="O73" s="82">
        <f t="shared" si="9"/>
        <v>0</v>
      </c>
      <c r="P73" s="29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83">
        <f t="shared" ref="AC73:AC88" si="16">N73-AB73</f>
        <v>0</v>
      </c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</row>
    <row r="74" spans="1:45" s="11" customFormat="1" ht="11.25" hidden="1" x14ac:dyDescent="0.2">
      <c r="A74" s="94" t="s">
        <v>131</v>
      </c>
      <c r="B74" s="95"/>
      <c r="C74" s="84"/>
      <c r="D74" s="151"/>
      <c r="E74" s="152"/>
      <c r="F74" s="153"/>
      <c r="G74" s="151"/>
      <c r="H74" s="152"/>
      <c r="I74" s="85"/>
      <c r="J74" s="151"/>
      <c r="K74" s="84"/>
      <c r="L74" s="82">
        <f t="shared" si="15"/>
        <v>0</v>
      </c>
      <c r="M74" s="29">
        <f t="shared" si="12"/>
        <v>0</v>
      </c>
      <c r="N74" s="82">
        <f t="shared" si="14"/>
        <v>0</v>
      </c>
      <c r="O74" s="82">
        <f t="shared" si="9"/>
        <v>0</v>
      </c>
      <c r="P74" s="29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83">
        <f t="shared" si="16"/>
        <v>0</v>
      </c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</row>
    <row r="75" spans="1:45" s="11" customFormat="1" ht="11.25" hidden="1" x14ac:dyDescent="0.2">
      <c r="A75" s="94" t="s">
        <v>132</v>
      </c>
      <c r="B75" s="95"/>
      <c r="C75" s="84"/>
      <c r="D75" s="151"/>
      <c r="E75" s="152"/>
      <c r="F75" s="153"/>
      <c r="G75" s="151"/>
      <c r="H75" s="152"/>
      <c r="I75" s="85"/>
      <c r="J75" s="151"/>
      <c r="K75" s="84"/>
      <c r="L75" s="82">
        <f t="shared" si="15"/>
        <v>0</v>
      </c>
      <c r="M75" s="29">
        <f t="shared" si="12"/>
        <v>0</v>
      </c>
      <c r="N75" s="82">
        <f t="shared" si="14"/>
        <v>0</v>
      </c>
      <c r="O75" s="82">
        <f t="shared" si="9"/>
        <v>0</v>
      </c>
      <c r="P75" s="29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83">
        <f t="shared" si="16"/>
        <v>0</v>
      </c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</row>
    <row r="76" spans="1:45" s="11" customFormat="1" ht="11.25" hidden="1" x14ac:dyDescent="0.2">
      <c r="A76" s="94" t="s">
        <v>133</v>
      </c>
      <c r="B76" s="95"/>
      <c r="C76" s="84"/>
      <c r="D76" s="151"/>
      <c r="E76" s="152"/>
      <c r="F76" s="153"/>
      <c r="G76" s="151"/>
      <c r="H76" s="152"/>
      <c r="I76" s="85"/>
      <c r="J76" s="151"/>
      <c r="K76" s="84"/>
      <c r="L76" s="82">
        <f t="shared" si="15"/>
        <v>0</v>
      </c>
      <c r="M76" s="29">
        <f t="shared" si="12"/>
        <v>0</v>
      </c>
      <c r="N76" s="82">
        <f t="shared" si="14"/>
        <v>0</v>
      </c>
      <c r="O76" s="82">
        <f t="shared" si="9"/>
        <v>0</v>
      </c>
      <c r="P76" s="29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83">
        <f t="shared" si="16"/>
        <v>0</v>
      </c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</row>
    <row r="77" spans="1:45" s="11" customFormat="1" ht="11.25" hidden="1" x14ac:dyDescent="0.2">
      <c r="A77" s="94" t="s">
        <v>134</v>
      </c>
      <c r="B77" s="95"/>
      <c r="C77" s="84"/>
      <c r="D77" s="151"/>
      <c r="E77" s="152"/>
      <c r="F77" s="153"/>
      <c r="G77" s="151"/>
      <c r="H77" s="152"/>
      <c r="I77" s="85"/>
      <c r="J77" s="151"/>
      <c r="K77" s="84"/>
      <c r="L77" s="82">
        <f t="shared" si="15"/>
        <v>0</v>
      </c>
      <c r="M77" s="29">
        <f t="shared" si="12"/>
        <v>0</v>
      </c>
      <c r="N77" s="82">
        <f t="shared" si="14"/>
        <v>0</v>
      </c>
      <c r="O77" s="82">
        <f t="shared" si="9"/>
        <v>0</v>
      </c>
      <c r="P77" s="29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83">
        <f t="shared" si="16"/>
        <v>0</v>
      </c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</row>
    <row r="78" spans="1:45" s="11" customFormat="1" ht="11.25" hidden="1" x14ac:dyDescent="0.2">
      <c r="A78" s="94" t="s">
        <v>135</v>
      </c>
      <c r="B78" s="95"/>
      <c r="C78" s="84"/>
      <c r="D78" s="151"/>
      <c r="E78" s="152"/>
      <c r="F78" s="153"/>
      <c r="G78" s="151"/>
      <c r="H78" s="152"/>
      <c r="I78" s="85"/>
      <c r="J78" s="151"/>
      <c r="K78" s="84"/>
      <c r="L78" s="82">
        <f t="shared" si="15"/>
        <v>0</v>
      </c>
      <c r="M78" s="29">
        <f t="shared" si="12"/>
        <v>0</v>
      </c>
      <c r="N78" s="82">
        <f t="shared" si="14"/>
        <v>0</v>
      </c>
      <c r="O78" s="82">
        <f t="shared" si="9"/>
        <v>0</v>
      </c>
      <c r="P78" s="29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83">
        <f t="shared" si="16"/>
        <v>0</v>
      </c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</row>
    <row r="79" spans="1:45" s="11" customFormat="1" ht="11.25" hidden="1" x14ac:dyDescent="0.2">
      <c r="A79" s="94" t="s">
        <v>136</v>
      </c>
      <c r="B79" s="95"/>
      <c r="C79" s="84"/>
      <c r="D79" s="151"/>
      <c r="E79" s="152"/>
      <c r="F79" s="153"/>
      <c r="G79" s="151"/>
      <c r="H79" s="152"/>
      <c r="I79" s="85"/>
      <c r="J79" s="151"/>
      <c r="K79" s="84"/>
      <c r="L79" s="82">
        <f t="shared" si="15"/>
        <v>0</v>
      </c>
      <c r="M79" s="29">
        <f t="shared" si="12"/>
        <v>0</v>
      </c>
      <c r="N79" s="82">
        <f t="shared" si="14"/>
        <v>0</v>
      </c>
      <c r="O79" s="82">
        <f t="shared" si="9"/>
        <v>0</v>
      </c>
      <c r="P79" s="29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83">
        <f t="shared" si="16"/>
        <v>0</v>
      </c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</row>
    <row r="80" spans="1:45" s="11" customFormat="1" ht="11.25" hidden="1" x14ac:dyDescent="0.2">
      <c r="A80" s="94" t="s">
        <v>137</v>
      </c>
      <c r="B80" s="95"/>
      <c r="C80" s="84"/>
      <c r="D80" s="151"/>
      <c r="E80" s="152"/>
      <c r="F80" s="153"/>
      <c r="G80" s="151"/>
      <c r="H80" s="152"/>
      <c r="I80" s="85"/>
      <c r="J80" s="151"/>
      <c r="K80" s="84"/>
      <c r="L80" s="82">
        <f t="shared" si="15"/>
        <v>0</v>
      </c>
      <c r="M80" s="29">
        <f t="shared" si="12"/>
        <v>0</v>
      </c>
      <c r="N80" s="82">
        <f t="shared" si="14"/>
        <v>0</v>
      </c>
      <c r="O80" s="82">
        <f t="shared" si="9"/>
        <v>0</v>
      </c>
      <c r="P80" s="29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83">
        <f t="shared" si="16"/>
        <v>0</v>
      </c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</row>
    <row r="81" spans="1:45" s="11" customFormat="1" ht="11.25" hidden="1" x14ac:dyDescent="0.2">
      <c r="A81" s="94" t="s">
        <v>138</v>
      </c>
      <c r="B81" s="95"/>
      <c r="C81" s="84"/>
      <c r="D81" s="151"/>
      <c r="E81" s="152"/>
      <c r="F81" s="153"/>
      <c r="G81" s="151"/>
      <c r="H81" s="152"/>
      <c r="I81" s="85"/>
      <c r="J81" s="151"/>
      <c r="K81" s="84"/>
      <c r="L81" s="82">
        <f t="shared" si="15"/>
        <v>0</v>
      </c>
      <c r="M81" s="29">
        <f t="shared" si="12"/>
        <v>0</v>
      </c>
      <c r="N81" s="82">
        <f t="shared" si="14"/>
        <v>0</v>
      </c>
      <c r="O81" s="82">
        <f t="shared" si="9"/>
        <v>0</v>
      </c>
      <c r="P81" s="29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83">
        <f t="shared" si="16"/>
        <v>0</v>
      </c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</row>
    <row r="82" spans="1:45" s="11" customFormat="1" ht="11.25" hidden="1" x14ac:dyDescent="0.2">
      <c r="A82" s="94" t="s">
        <v>139</v>
      </c>
      <c r="B82" s="95"/>
      <c r="C82" s="84"/>
      <c r="D82" s="151"/>
      <c r="E82" s="152"/>
      <c r="F82" s="153"/>
      <c r="G82" s="151"/>
      <c r="H82" s="152"/>
      <c r="I82" s="85"/>
      <c r="J82" s="151"/>
      <c r="K82" s="84"/>
      <c r="L82" s="82">
        <f t="shared" si="15"/>
        <v>0</v>
      </c>
      <c r="M82" s="29">
        <f t="shared" si="12"/>
        <v>0</v>
      </c>
      <c r="N82" s="82">
        <f t="shared" si="14"/>
        <v>0</v>
      </c>
      <c r="O82" s="82">
        <f t="shared" si="9"/>
        <v>0</v>
      </c>
      <c r="P82" s="29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83">
        <f t="shared" si="16"/>
        <v>0</v>
      </c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</row>
    <row r="83" spans="1:45" s="11" customFormat="1" ht="11.25" hidden="1" x14ac:dyDescent="0.2">
      <c r="A83" s="94" t="s">
        <v>140</v>
      </c>
      <c r="B83" s="95"/>
      <c r="C83" s="84"/>
      <c r="D83" s="151"/>
      <c r="E83" s="152"/>
      <c r="F83" s="153"/>
      <c r="G83" s="151"/>
      <c r="H83" s="152"/>
      <c r="I83" s="85"/>
      <c r="J83" s="151"/>
      <c r="K83" s="84"/>
      <c r="L83" s="82">
        <f t="shared" si="15"/>
        <v>0</v>
      </c>
      <c r="M83" s="29">
        <f t="shared" si="12"/>
        <v>0</v>
      </c>
      <c r="N83" s="82">
        <f t="shared" si="14"/>
        <v>0</v>
      </c>
      <c r="O83" s="82">
        <f t="shared" si="9"/>
        <v>0</v>
      </c>
      <c r="P83" s="29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83">
        <f t="shared" si="16"/>
        <v>0</v>
      </c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</row>
    <row r="84" spans="1:45" s="11" customFormat="1" ht="11.25" hidden="1" x14ac:dyDescent="0.2">
      <c r="A84" s="94" t="s">
        <v>141</v>
      </c>
      <c r="B84" s="95"/>
      <c r="C84" s="84"/>
      <c r="D84" s="151"/>
      <c r="E84" s="152"/>
      <c r="F84" s="153"/>
      <c r="G84" s="151"/>
      <c r="H84" s="152"/>
      <c r="I84" s="85"/>
      <c r="J84" s="151"/>
      <c r="K84" s="84"/>
      <c r="L84" s="82">
        <f t="shared" si="15"/>
        <v>0</v>
      </c>
      <c r="M84" s="29">
        <f t="shared" si="12"/>
        <v>0</v>
      </c>
      <c r="N84" s="82">
        <f t="shared" si="14"/>
        <v>0</v>
      </c>
      <c r="O84" s="82">
        <f t="shared" si="9"/>
        <v>0</v>
      </c>
      <c r="P84" s="29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83">
        <f t="shared" si="16"/>
        <v>0</v>
      </c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</row>
    <row r="85" spans="1:45" s="11" customFormat="1" ht="11.25" hidden="1" x14ac:dyDescent="0.2">
      <c r="A85" s="94" t="s">
        <v>142</v>
      </c>
      <c r="B85" s="95"/>
      <c r="C85" s="84"/>
      <c r="D85" s="151"/>
      <c r="E85" s="152"/>
      <c r="F85" s="153"/>
      <c r="G85" s="151"/>
      <c r="H85" s="152"/>
      <c r="I85" s="85"/>
      <c r="J85" s="151"/>
      <c r="K85" s="84"/>
      <c r="L85" s="82">
        <f t="shared" si="15"/>
        <v>0</v>
      </c>
      <c r="M85" s="29">
        <f t="shared" si="12"/>
        <v>0</v>
      </c>
      <c r="N85" s="82">
        <f t="shared" si="14"/>
        <v>0</v>
      </c>
      <c r="O85" s="82">
        <f t="shared" si="9"/>
        <v>0</v>
      </c>
      <c r="P85" s="29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83">
        <f t="shared" si="16"/>
        <v>0</v>
      </c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</row>
    <row r="86" spans="1:45" s="11" customFormat="1" ht="11.25" hidden="1" x14ac:dyDescent="0.2">
      <c r="A86" s="94" t="s">
        <v>143</v>
      </c>
      <c r="B86" s="95"/>
      <c r="C86" s="84"/>
      <c r="D86" s="151"/>
      <c r="E86" s="152"/>
      <c r="F86" s="153"/>
      <c r="G86" s="151"/>
      <c r="H86" s="152"/>
      <c r="I86" s="85"/>
      <c r="J86" s="151"/>
      <c r="K86" s="84"/>
      <c r="L86" s="82">
        <f t="shared" si="15"/>
        <v>0</v>
      </c>
      <c r="M86" s="29">
        <f t="shared" si="12"/>
        <v>0</v>
      </c>
      <c r="N86" s="82">
        <f t="shared" si="14"/>
        <v>0</v>
      </c>
      <c r="O86" s="82">
        <f t="shared" si="9"/>
        <v>0</v>
      </c>
      <c r="P86" s="29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83">
        <f t="shared" si="16"/>
        <v>0</v>
      </c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</row>
    <row r="87" spans="1:45" s="11" customFormat="1" ht="11.25" hidden="1" x14ac:dyDescent="0.2">
      <c r="A87" s="94" t="s">
        <v>144</v>
      </c>
      <c r="B87" s="95"/>
      <c r="C87" s="84"/>
      <c r="D87" s="151"/>
      <c r="E87" s="152"/>
      <c r="F87" s="153"/>
      <c r="G87" s="151"/>
      <c r="H87" s="152"/>
      <c r="I87" s="85"/>
      <c r="J87" s="151"/>
      <c r="K87" s="84"/>
      <c r="L87" s="82">
        <f t="shared" si="15"/>
        <v>0</v>
      </c>
      <c r="M87" s="29">
        <f t="shared" ref="M87:M112" si="17">N87/2</f>
        <v>0</v>
      </c>
      <c r="N87" s="82">
        <f t="shared" si="14"/>
        <v>0</v>
      </c>
      <c r="O87" s="82">
        <f t="shared" si="9"/>
        <v>0</v>
      </c>
      <c r="P87" s="29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83">
        <f t="shared" si="16"/>
        <v>0</v>
      </c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</row>
    <row r="88" spans="1:45" s="168" customFormat="1" ht="42" customHeight="1" x14ac:dyDescent="0.2">
      <c r="A88" s="161" t="s">
        <v>79</v>
      </c>
      <c r="B88" s="162" t="s">
        <v>518</v>
      </c>
      <c r="C88" s="299">
        <f>COUNTIF(C89:E113,1)+COUNTIF(C89:E113,2)+COUNTIF(C89:E113,3)+COUNTIF(C89:E113,4)+COUNTIF(C89:E113,5)+COUNTIF(C89:E113,6)+COUNTIF(C89:E113,7)+COUNTIF(C89:E113,8)</f>
        <v>0</v>
      </c>
      <c r="D88" s="299"/>
      <c r="E88" s="300"/>
      <c r="F88" s="301">
        <f>COUNTIF(F89:H113,1)+COUNTIF(F89:H113,2)+COUNTIF(F89:H113,3)+COUNTIF(F89:H113,4)+COUNTIF(F89:H113,5)+COUNTIF(F89:H113,6)+COUNTIF(F89:H113,7)+COUNTIF(F89:H113,8)</f>
        <v>3</v>
      </c>
      <c r="G88" s="299"/>
      <c r="H88" s="300"/>
      <c r="I88" s="301">
        <f>COUNTIF(I89:K113,1)+COUNTIF(I89:K113,2)+COUNTIF(I89:K113,3)+COUNTIF(I89:K113,4)+COUNTIF(I89:K113,5)+COUNTIF(I89:K113,6)+COUNTIF(I89:K113,7)+COUNTIF(I89:K113,8)</f>
        <v>0</v>
      </c>
      <c r="J88" s="299"/>
      <c r="K88" s="299"/>
      <c r="L88" s="163">
        <f>SUM(L89:L113)</f>
        <v>306</v>
      </c>
      <c r="M88" s="166">
        <f t="shared" ref="M88:AA88" si="18">SUM(M89:M113)</f>
        <v>102</v>
      </c>
      <c r="N88" s="166">
        <f t="shared" si="18"/>
        <v>204</v>
      </c>
      <c r="O88" s="166">
        <f t="shared" si="18"/>
        <v>77</v>
      </c>
      <c r="P88" s="166">
        <f t="shared" si="18"/>
        <v>127</v>
      </c>
      <c r="Q88" s="163">
        <f t="shared" si="18"/>
        <v>0</v>
      </c>
      <c r="R88" s="163">
        <f t="shared" si="18"/>
        <v>0</v>
      </c>
      <c r="S88" s="166">
        <f t="shared" si="18"/>
        <v>80</v>
      </c>
      <c r="T88" s="166">
        <f t="shared" si="18"/>
        <v>0</v>
      </c>
      <c r="U88" s="163">
        <f t="shared" si="18"/>
        <v>0</v>
      </c>
      <c r="V88" s="166">
        <f t="shared" si="18"/>
        <v>38</v>
      </c>
      <c r="W88" s="166">
        <f t="shared" si="18"/>
        <v>36</v>
      </c>
      <c r="X88" s="163">
        <f t="shared" si="18"/>
        <v>0</v>
      </c>
      <c r="Y88" s="166">
        <f t="shared" si="18"/>
        <v>0</v>
      </c>
      <c r="Z88" s="163">
        <f t="shared" si="18"/>
        <v>0</v>
      </c>
      <c r="AA88" s="166">
        <f t="shared" si="18"/>
        <v>50</v>
      </c>
      <c r="AB88" s="163">
        <v>96</v>
      </c>
      <c r="AC88" s="164">
        <f t="shared" si="16"/>
        <v>108</v>
      </c>
    </row>
    <row r="89" spans="1:45" s="11" customFormat="1" ht="13.5" customHeight="1" x14ac:dyDescent="0.2">
      <c r="A89" s="101" t="s">
        <v>145</v>
      </c>
      <c r="B89" s="76" t="s">
        <v>440</v>
      </c>
      <c r="C89" s="84"/>
      <c r="D89" s="151"/>
      <c r="E89" s="152"/>
      <c r="F89" s="153"/>
      <c r="G89" s="214">
        <v>3</v>
      </c>
      <c r="H89" s="215"/>
      <c r="I89" s="85"/>
      <c r="J89" s="214"/>
      <c r="K89" s="84"/>
      <c r="L89" s="82">
        <f>M89+N89</f>
        <v>120</v>
      </c>
      <c r="M89" s="82">
        <f t="shared" si="17"/>
        <v>40</v>
      </c>
      <c r="N89" s="82">
        <f t="shared" ref="N89:N113" si="19">SUM(Q89:AA89)</f>
        <v>80</v>
      </c>
      <c r="O89" s="82">
        <f t="shared" ref="O89:O113" si="20">N89-P89</f>
        <v>8</v>
      </c>
      <c r="P89" s="102">
        <v>72</v>
      </c>
      <c r="Q89" s="26"/>
      <c r="R89" s="26"/>
      <c r="S89" s="26">
        <v>80</v>
      </c>
      <c r="T89" s="26"/>
      <c r="U89" s="26"/>
      <c r="V89" s="26"/>
      <c r="W89" s="26"/>
      <c r="X89" s="26"/>
      <c r="Y89" s="26"/>
      <c r="Z89" s="26"/>
      <c r="AA89" s="26"/>
      <c r="AB89" s="103"/>
      <c r="AC89" s="68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</row>
    <row r="90" spans="1:45" s="11" customFormat="1" ht="12.75" customHeight="1" x14ac:dyDescent="0.2">
      <c r="A90" s="104" t="s">
        <v>146</v>
      </c>
      <c r="B90" s="105" t="s">
        <v>444</v>
      </c>
      <c r="C90" s="84"/>
      <c r="D90" s="151"/>
      <c r="E90" s="152"/>
      <c r="F90" s="153"/>
      <c r="G90" s="151">
        <v>8</v>
      </c>
      <c r="H90" s="152"/>
      <c r="I90" s="85"/>
      <c r="J90" s="151"/>
      <c r="K90" s="84"/>
      <c r="L90" s="82">
        <f t="shared" ref="L90:L113" si="21">M90+N90</f>
        <v>75</v>
      </c>
      <c r="M90" s="82">
        <f t="shared" si="17"/>
        <v>25</v>
      </c>
      <c r="N90" s="82">
        <f t="shared" si="19"/>
        <v>50</v>
      </c>
      <c r="O90" s="82">
        <f t="shared" si="20"/>
        <v>32</v>
      </c>
      <c r="P90" s="102">
        <v>18</v>
      </c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>
        <v>50</v>
      </c>
      <c r="AB90" s="103"/>
      <c r="AC90" s="68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</row>
    <row r="91" spans="1:45" s="11" customFormat="1" ht="35.25" customHeight="1" x14ac:dyDescent="0.2">
      <c r="A91" s="104" t="s">
        <v>147</v>
      </c>
      <c r="B91" s="106" t="s">
        <v>445</v>
      </c>
      <c r="C91" s="84"/>
      <c r="D91" s="151"/>
      <c r="E91" s="152"/>
      <c r="F91" s="153"/>
      <c r="G91" s="151">
        <v>6</v>
      </c>
      <c r="H91" s="152"/>
      <c r="I91" s="85"/>
      <c r="J91" s="151"/>
      <c r="K91" s="84"/>
      <c r="L91" s="82">
        <f t="shared" si="21"/>
        <v>111</v>
      </c>
      <c r="M91" s="82">
        <f t="shared" si="17"/>
        <v>37</v>
      </c>
      <c r="N91" s="82">
        <f t="shared" si="19"/>
        <v>74</v>
      </c>
      <c r="O91" s="82">
        <f t="shared" si="20"/>
        <v>37</v>
      </c>
      <c r="P91" s="102">
        <f>N91/2</f>
        <v>37</v>
      </c>
      <c r="Q91" s="26"/>
      <c r="R91" s="26"/>
      <c r="S91" s="26"/>
      <c r="T91" s="26"/>
      <c r="U91" s="26"/>
      <c r="V91" s="26">
        <v>38</v>
      </c>
      <c r="W91" s="26">
        <v>36</v>
      </c>
      <c r="X91" s="26"/>
      <c r="Y91" s="26"/>
      <c r="Z91" s="26"/>
      <c r="AA91" s="26"/>
      <c r="AB91" s="103"/>
      <c r="AC91" s="68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</row>
    <row r="92" spans="1:45" s="11" customFormat="1" ht="11.25" hidden="1" x14ac:dyDescent="0.2">
      <c r="A92" s="104" t="s">
        <v>148</v>
      </c>
      <c r="B92" s="106"/>
      <c r="C92" s="84"/>
      <c r="D92" s="151"/>
      <c r="E92" s="152"/>
      <c r="F92" s="153"/>
      <c r="G92" s="151"/>
      <c r="H92" s="152"/>
      <c r="I92" s="85"/>
      <c r="J92" s="151"/>
      <c r="K92" s="84"/>
      <c r="L92" s="82">
        <f t="shared" si="21"/>
        <v>0</v>
      </c>
      <c r="M92" s="82">
        <f t="shared" si="17"/>
        <v>0</v>
      </c>
      <c r="N92" s="82">
        <f t="shared" si="19"/>
        <v>0</v>
      </c>
      <c r="O92" s="82">
        <f t="shared" si="20"/>
        <v>0</v>
      </c>
      <c r="P92" s="102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103"/>
      <c r="AC92" s="68">
        <f t="shared" ref="AC92:AC130" si="22">N92-AB92</f>
        <v>0</v>
      </c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</row>
    <row r="93" spans="1:45" s="11" customFormat="1" ht="11.25" hidden="1" x14ac:dyDescent="0.2">
      <c r="A93" s="104" t="s">
        <v>149</v>
      </c>
      <c r="B93" s="106"/>
      <c r="C93" s="84"/>
      <c r="D93" s="151"/>
      <c r="E93" s="152"/>
      <c r="F93" s="153"/>
      <c r="G93" s="151"/>
      <c r="H93" s="152"/>
      <c r="I93" s="85"/>
      <c r="J93" s="151"/>
      <c r="K93" s="84"/>
      <c r="L93" s="82">
        <f t="shared" si="21"/>
        <v>0</v>
      </c>
      <c r="M93" s="82">
        <f t="shared" si="17"/>
        <v>0</v>
      </c>
      <c r="N93" s="82">
        <f t="shared" si="19"/>
        <v>0</v>
      </c>
      <c r="O93" s="82">
        <f t="shared" si="20"/>
        <v>0</v>
      </c>
      <c r="P93" s="102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103"/>
      <c r="AC93" s="68">
        <f t="shared" si="22"/>
        <v>0</v>
      </c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</row>
    <row r="94" spans="1:45" s="11" customFormat="1" ht="11.25" hidden="1" x14ac:dyDescent="0.2">
      <c r="A94" s="104" t="s">
        <v>150</v>
      </c>
      <c r="B94" s="106"/>
      <c r="C94" s="84"/>
      <c r="D94" s="151"/>
      <c r="E94" s="152"/>
      <c r="F94" s="153"/>
      <c r="G94" s="151"/>
      <c r="H94" s="152"/>
      <c r="I94" s="85"/>
      <c r="J94" s="151"/>
      <c r="K94" s="84"/>
      <c r="L94" s="82">
        <f t="shared" si="21"/>
        <v>0</v>
      </c>
      <c r="M94" s="82">
        <f t="shared" si="17"/>
        <v>0</v>
      </c>
      <c r="N94" s="82">
        <f t="shared" si="19"/>
        <v>0</v>
      </c>
      <c r="O94" s="82">
        <f t="shared" si="20"/>
        <v>0</v>
      </c>
      <c r="P94" s="102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103"/>
      <c r="AC94" s="68">
        <f t="shared" si="22"/>
        <v>0</v>
      </c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</row>
    <row r="95" spans="1:45" s="11" customFormat="1" ht="11.25" hidden="1" x14ac:dyDescent="0.2">
      <c r="A95" s="104" t="s">
        <v>151</v>
      </c>
      <c r="B95" s="106"/>
      <c r="C95" s="84"/>
      <c r="D95" s="151"/>
      <c r="E95" s="152"/>
      <c r="F95" s="153"/>
      <c r="G95" s="151"/>
      <c r="H95" s="152"/>
      <c r="I95" s="85"/>
      <c r="J95" s="151"/>
      <c r="K95" s="84"/>
      <c r="L95" s="82">
        <f t="shared" si="21"/>
        <v>0</v>
      </c>
      <c r="M95" s="82">
        <f t="shared" si="17"/>
        <v>0</v>
      </c>
      <c r="N95" s="82">
        <f t="shared" si="19"/>
        <v>0</v>
      </c>
      <c r="O95" s="82">
        <f t="shared" si="20"/>
        <v>0</v>
      </c>
      <c r="P95" s="102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103"/>
      <c r="AC95" s="68">
        <f t="shared" si="22"/>
        <v>0</v>
      </c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</row>
    <row r="96" spans="1:45" s="11" customFormat="1" ht="11.25" hidden="1" x14ac:dyDescent="0.2">
      <c r="A96" s="104" t="s">
        <v>152</v>
      </c>
      <c r="B96" s="106"/>
      <c r="C96" s="84"/>
      <c r="D96" s="151"/>
      <c r="E96" s="152"/>
      <c r="F96" s="153"/>
      <c r="G96" s="151"/>
      <c r="H96" s="152"/>
      <c r="I96" s="85"/>
      <c r="J96" s="151"/>
      <c r="K96" s="84"/>
      <c r="L96" s="82">
        <f t="shared" si="21"/>
        <v>0</v>
      </c>
      <c r="M96" s="82">
        <f t="shared" si="17"/>
        <v>0</v>
      </c>
      <c r="N96" s="82">
        <f t="shared" si="19"/>
        <v>0</v>
      </c>
      <c r="O96" s="82">
        <f t="shared" si="20"/>
        <v>0</v>
      </c>
      <c r="P96" s="102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103"/>
      <c r="AC96" s="68">
        <f t="shared" si="22"/>
        <v>0</v>
      </c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</row>
    <row r="97" spans="1:45" s="11" customFormat="1" ht="11.25" hidden="1" x14ac:dyDescent="0.2">
      <c r="A97" s="104" t="s">
        <v>153</v>
      </c>
      <c r="B97" s="106"/>
      <c r="C97" s="84"/>
      <c r="D97" s="151"/>
      <c r="E97" s="152"/>
      <c r="F97" s="153"/>
      <c r="G97" s="151"/>
      <c r="H97" s="152"/>
      <c r="I97" s="85"/>
      <c r="J97" s="151"/>
      <c r="K97" s="84"/>
      <c r="L97" s="82">
        <f t="shared" si="21"/>
        <v>0</v>
      </c>
      <c r="M97" s="82">
        <f t="shared" si="17"/>
        <v>0</v>
      </c>
      <c r="N97" s="82">
        <f t="shared" si="19"/>
        <v>0</v>
      </c>
      <c r="O97" s="82">
        <f t="shared" si="20"/>
        <v>0</v>
      </c>
      <c r="P97" s="102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103"/>
      <c r="AC97" s="68">
        <f t="shared" si="22"/>
        <v>0</v>
      </c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</row>
    <row r="98" spans="1:45" s="11" customFormat="1" ht="11.25" hidden="1" x14ac:dyDescent="0.2">
      <c r="A98" s="104" t="s">
        <v>154</v>
      </c>
      <c r="B98" s="106"/>
      <c r="C98" s="84"/>
      <c r="D98" s="151"/>
      <c r="E98" s="152"/>
      <c r="F98" s="153"/>
      <c r="G98" s="151"/>
      <c r="H98" s="152"/>
      <c r="I98" s="85"/>
      <c r="J98" s="151"/>
      <c r="K98" s="84"/>
      <c r="L98" s="82">
        <f t="shared" si="21"/>
        <v>0</v>
      </c>
      <c r="M98" s="82">
        <f t="shared" si="17"/>
        <v>0</v>
      </c>
      <c r="N98" s="82">
        <f t="shared" si="19"/>
        <v>0</v>
      </c>
      <c r="O98" s="82">
        <f t="shared" si="20"/>
        <v>0</v>
      </c>
      <c r="P98" s="102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103"/>
      <c r="AC98" s="68">
        <f t="shared" si="22"/>
        <v>0</v>
      </c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</row>
    <row r="99" spans="1:45" s="11" customFormat="1" ht="11.25" hidden="1" x14ac:dyDescent="0.2">
      <c r="A99" s="104" t="s">
        <v>155</v>
      </c>
      <c r="B99" s="106"/>
      <c r="C99" s="84"/>
      <c r="D99" s="151"/>
      <c r="E99" s="152"/>
      <c r="F99" s="153"/>
      <c r="G99" s="151"/>
      <c r="H99" s="152"/>
      <c r="I99" s="85"/>
      <c r="J99" s="151"/>
      <c r="K99" s="84"/>
      <c r="L99" s="82">
        <f t="shared" si="21"/>
        <v>0</v>
      </c>
      <c r="M99" s="82">
        <f t="shared" si="17"/>
        <v>0</v>
      </c>
      <c r="N99" s="82">
        <f t="shared" si="19"/>
        <v>0</v>
      </c>
      <c r="O99" s="82">
        <f t="shared" si="20"/>
        <v>0</v>
      </c>
      <c r="P99" s="102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103"/>
      <c r="AC99" s="68">
        <f t="shared" si="22"/>
        <v>0</v>
      </c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</row>
    <row r="100" spans="1:45" s="11" customFormat="1" ht="11.25" hidden="1" x14ac:dyDescent="0.2">
      <c r="A100" s="104" t="s">
        <v>156</v>
      </c>
      <c r="B100" s="106"/>
      <c r="C100" s="84"/>
      <c r="D100" s="151"/>
      <c r="E100" s="152"/>
      <c r="F100" s="153"/>
      <c r="G100" s="151"/>
      <c r="H100" s="152"/>
      <c r="I100" s="85"/>
      <c r="J100" s="151"/>
      <c r="K100" s="84"/>
      <c r="L100" s="82">
        <f t="shared" si="21"/>
        <v>0</v>
      </c>
      <c r="M100" s="82">
        <f t="shared" si="17"/>
        <v>0</v>
      </c>
      <c r="N100" s="82">
        <f t="shared" si="19"/>
        <v>0</v>
      </c>
      <c r="O100" s="82">
        <f t="shared" si="20"/>
        <v>0</v>
      </c>
      <c r="P100" s="102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103"/>
      <c r="AC100" s="68">
        <f t="shared" si="22"/>
        <v>0</v>
      </c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</row>
    <row r="101" spans="1:45" s="11" customFormat="1" ht="11.25" hidden="1" x14ac:dyDescent="0.2">
      <c r="A101" s="104" t="s">
        <v>157</v>
      </c>
      <c r="B101" s="106"/>
      <c r="C101" s="84"/>
      <c r="D101" s="151"/>
      <c r="E101" s="152"/>
      <c r="F101" s="153"/>
      <c r="G101" s="151"/>
      <c r="H101" s="152"/>
      <c r="I101" s="85"/>
      <c r="J101" s="151"/>
      <c r="K101" s="84"/>
      <c r="L101" s="82">
        <f t="shared" si="21"/>
        <v>0</v>
      </c>
      <c r="M101" s="82">
        <f t="shared" si="17"/>
        <v>0</v>
      </c>
      <c r="N101" s="82">
        <f t="shared" si="19"/>
        <v>0</v>
      </c>
      <c r="O101" s="82">
        <f t="shared" si="20"/>
        <v>0</v>
      </c>
      <c r="P101" s="102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103"/>
      <c r="AC101" s="68">
        <f t="shared" si="22"/>
        <v>0</v>
      </c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</row>
    <row r="102" spans="1:45" s="11" customFormat="1" ht="11.25" hidden="1" x14ac:dyDescent="0.2">
      <c r="A102" s="104" t="s">
        <v>158</v>
      </c>
      <c r="B102" s="106"/>
      <c r="C102" s="84"/>
      <c r="D102" s="151"/>
      <c r="E102" s="152"/>
      <c r="F102" s="153"/>
      <c r="G102" s="151"/>
      <c r="H102" s="152"/>
      <c r="I102" s="85"/>
      <c r="J102" s="151"/>
      <c r="K102" s="84"/>
      <c r="L102" s="82">
        <f t="shared" si="21"/>
        <v>0</v>
      </c>
      <c r="M102" s="82">
        <f t="shared" si="17"/>
        <v>0</v>
      </c>
      <c r="N102" s="82">
        <f t="shared" si="19"/>
        <v>0</v>
      </c>
      <c r="O102" s="82">
        <f t="shared" si="20"/>
        <v>0</v>
      </c>
      <c r="P102" s="102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103"/>
      <c r="AC102" s="68">
        <f t="shared" si="22"/>
        <v>0</v>
      </c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</row>
    <row r="103" spans="1:45" s="11" customFormat="1" ht="11.25" hidden="1" x14ac:dyDescent="0.2">
      <c r="A103" s="104" t="s">
        <v>159</v>
      </c>
      <c r="B103" s="106"/>
      <c r="C103" s="84"/>
      <c r="D103" s="151"/>
      <c r="E103" s="152"/>
      <c r="F103" s="153"/>
      <c r="G103" s="151"/>
      <c r="H103" s="152"/>
      <c r="I103" s="85"/>
      <c r="J103" s="151"/>
      <c r="K103" s="84"/>
      <c r="L103" s="82">
        <f t="shared" si="21"/>
        <v>0</v>
      </c>
      <c r="M103" s="82">
        <f t="shared" si="17"/>
        <v>0</v>
      </c>
      <c r="N103" s="82">
        <f t="shared" si="19"/>
        <v>0</v>
      </c>
      <c r="O103" s="82">
        <f t="shared" si="20"/>
        <v>0</v>
      </c>
      <c r="P103" s="102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103"/>
      <c r="AC103" s="68">
        <f t="shared" si="22"/>
        <v>0</v>
      </c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</row>
    <row r="104" spans="1:45" s="11" customFormat="1" ht="11.25" hidden="1" x14ac:dyDescent="0.2">
      <c r="A104" s="104" t="s">
        <v>160</v>
      </c>
      <c r="B104" s="106"/>
      <c r="C104" s="84"/>
      <c r="D104" s="151"/>
      <c r="E104" s="152"/>
      <c r="F104" s="153"/>
      <c r="G104" s="151"/>
      <c r="H104" s="152"/>
      <c r="I104" s="85"/>
      <c r="J104" s="151"/>
      <c r="K104" s="84"/>
      <c r="L104" s="82">
        <f t="shared" si="21"/>
        <v>0</v>
      </c>
      <c r="M104" s="82">
        <f t="shared" si="17"/>
        <v>0</v>
      </c>
      <c r="N104" s="82">
        <f t="shared" si="19"/>
        <v>0</v>
      </c>
      <c r="O104" s="82">
        <f t="shared" si="20"/>
        <v>0</v>
      </c>
      <c r="P104" s="102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103"/>
      <c r="AC104" s="68">
        <f t="shared" si="22"/>
        <v>0</v>
      </c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</row>
    <row r="105" spans="1:45" s="11" customFormat="1" ht="11.25" hidden="1" x14ac:dyDescent="0.2">
      <c r="A105" s="104" t="s">
        <v>161</v>
      </c>
      <c r="B105" s="106"/>
      <c r="C105" s="84"/>
      <c r="D105" s="151"/>
      <c r="E105" s="152"/>
      <c r="F105" s="153"/>
      <c r="G105" s="151"/>
      <c r="H105" s="152"/>
      <c r="I105" s="85"/>
      <c r="J105" s="151"/>
      <c r="K105" s="84"/>
      <c r="L105" s="82">
        <f t="shared" si="21"/>
        <v>0</v>
      </c>
      <c r="M105" s="82">
        <f t="shared" si="17"/>
        <v>0</v>
      </c>
      <c r="N105" s="82">
        <f t="shared" si="19"/>
        <v>0</v>
      </c>
      <c r="O105" s="82">
        <f t="shared" si="20"/>
        <v>0</v>
      </c>
      <c r="P105" s="102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103"/>
      <c r="AC105" s="68">
        <f t="shared" si="22"/>
        <v>0</v>
      </c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</row>
    <row r="106" spans="1:45" s="11" customFormat="1" ht="11.25" hidden="1" x14ac:dyDescent="0.2">
      <c r="A106" s="104" t="s">
        <v>162</v>
      </c>
      <c r="B106" s="106"/>
      <c r="C106" s="84"/>
      <c r="D106" s="151"/>
      <c r="E106" s="152"/>
      <c r="F106" s="153"/>
      <c r="G106" s="151"/>
      <c r="H106" s="152"/>
      <c r="I106" s="85"/>
      <c r="J106" s="151"/>
      <c r="K106" s="84"/>
      <c r="L106" s="82">
        <f t="shared" si="21"/>
        <v>0</v>
      </c>
      <c r="M106" s="82">
        <f t="shared" si="17"/>
        <v>0</v>
      </c>
      <c r="N106" s="82">
        <f t="shared" si="19"/>
        <v>0</v>
      </c>
      <c r="O106" s="82">
        <f t="shared" si="20"/>
        <v>0</v>
      </c>
      <c r="P106" s="102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103"/>
      <c r="AC106" s="68">
        <f t="shared" si="22"/>
        <v>0</v>
      </c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</row>
    <row r="107" spans="1:45" s="11" customFormat="1" ht="11.25" hidden="1" x14ac:dyDescent="0.2">
      <c r="A107" s="104" t="s">
        <v>163</v>
      </c>
      <c r="B107" s="106"/>
      <c r="C107" s="84"/>
      <c r="D107" s="151"/>
      <c r="E107" s="152"/>
      <c r="F107" s="153"/>
      <c r="G107" s="151"/>
      <c r="H107" s="152"/>
      <c r="I107" s="85"/>
      <c r="J107" s="151"/>
      <c r="K107" s="84"/>
      <c r="L107" s="82">
        <f t="shared" si="21"/>
        <v>0</v>
      </c>
      <c r="M107" s="82">
        <f t="shared" si="17"/>
        <v>0</v>
      </c>
      <c r="N107" s="82">
        <f t="shared" si="19"/>
        <v>0</v>
      </c>
      <c r="O107" s="82">
        <f t="shared" si="20"/>
        <v>0</v>
      </c>
      <c r="P107" s="102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103"/>
      <c r="AC107" s="68">
        <f t="shared" si="22"/>
        <v>0</v>
      </c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</row>
    <row r="108" spans="1:45" s="11" customFormat="1" ht="11.25" hidden="1" x14ac:dyDescent="0.2">
      <c r="A108" s="104" t="s">
        <v>164</v>
      </c>
      <c r="B108" s="106"/>
      <c r="C108" s="84"/>
      <c r="D108" s="151"/>
      <c r="E108" s="152"/>
      <c r="F108" s="153"/>
      <c r="G108" s="151"/>
      <c r="H108" s="152"/>
      <c r="I108" s="85"/>
      <c r="J108" s="151"/>
      <c r="K108" s="84"/>
      <c r="L108" s="82">
        <f t="shared" si="21"/>
        <v>0</v>
      </c>
      <c r="M108" s="82">
        <f t="shared" si="17"/>
        <v>0</v>
      </c>
      <c r="N108" s="82">
        <f t="shared" si="19"/>
        <v>0</v>
      </c>
      <c r="O108" s="82">
        <f t="shared" si="20"/>
        <v>0</v>
      </c>
      <c r="P108" s="102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103"/>
      <c r="AC108" s="68">
        <f t="shared" si="22"/>
        <v>0</v>
      </c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</row>
    <row r="109" spans="1:45" s="11" customFormat="1" ht="11.25" hidden="1" x14ac:dyDescent="0.2">
      <c r="A109" s="104" t="s">
        <v>165</v>
      </c>
      <c r="B109" s="106"/>
      <c r="C109" s="84"/>
      <c r="D109" s="151"/>
      <c r="E109" s="152"/>
      <c r="F109" s="153"/>
      <c r="G109" s="151"/>
      <c r="H109" s="152"/>
      <c r="I109" s="85"/>
      <c r="J109" s="151"/>
      <c r="K109" s="84"/>
      <c r="L109" s="82">
        <f t="shared" si="21"/>
        <v>0</v>
      </c>
      <c r="M109" s="82">
        <f t="shared" si="17"/>
        <v>0</v>
      </c>
      <c r="N109" s="82">
        <f t="shared" si="19"/>
        <v>0</v>
      </c>
      <c r="O109" s="82">
        <f t="shared" si="20"/>
        <v>0</v>
      </c>
      <c r="P109" s="102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103"/>
      <c r="AC109" s="68">
        <f t="shared" si="22"/>
        <v>0</v>
      </c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</row>
    <row r="110" spans="1:45" s="11" customFormat="1" ht="11.25" hidden="1" x14ac:dyDescent="0.2">
      <c r="A110" s="104" t="s">
        <v>166</v>
      </c>
      <c r="B110" s="106"/>
      <c r="C110" s="84"/>
      <c r="D110" s="151"/>
      <c r="E110" s="152"/>
      <c r="F110" s="153"/>
      <c r="G110" s="151"/>
      <c r="H110" s="152"/>
      <c r="I110" s="85"/>
      <c r="J110" s="151"/>
      <c r="K110" s="84"/>
      <c r="L110" s="82">
        <f t="shared" si="21"/>
        <v>0</v>
      </c>
      <c r="M110" s="82">
        <f t="shared" si="17"/>
        <v>0</v>
      </c>
      <c r="N110" s="82">
        <f t="shared" si="19"/>
        <v>0</v>
      </c>
      <c r="O110" s="82">
        <f t="shared" si="20"/>
        <v>0</v>
      </c>
      <c r="P110" s="102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103"/>
      <c r="AC110" s="68">
        <f t="shared" si="22"/>
        <v>0</v>
      </c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</row>
    <row r="111" spans="1:45" s="11" customFormat="1" ht="11.25" hidden="1" x14ac:dyDescent="0.2">
      <c r="A111" s="104" t="s">
        <v>167</v>
      </c>
      <c r="B111" s="106"/>
      <c r="C111" s="84"/>
      <c r="D111" s="151"/>
      <c r="E111" s="152"/>
      <c r="F111" s="153"/>
      <c r="G111" s="151"/>
      <c r="H111" s="152"/>
      <c r="I111" s="85"/>
      <c r="J111" s="151"/>
      <c r="K111" s="84"/>
      <c r="L111" s="82">
        <f t="shared" si="21"/>
        <v>0</v>
      </c>
      <c r="M111" s="82">
        <f t="shared" si="17"/>
        <v>0</v>
      </c>
      <c r="N111" s="82">
        <f t="shared" si="19"/>
        <v>0</v>
      </c>
      <c r="O111" s="82">
        <f t="shared" si="20"/>
        <v>0</v>
      </c>
      <c r="P111" s="102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103"/>
      <c r="AC111" s="68">
        <f t="shared" si="22"/>
        <v>0</v>
      </c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</row>
    <row r="112" spans="1:45" s="11" customFormat="1" ht="11.25" hidden="1" x14ac:dyDescent="0.2">
      <c r="A112" s="104" t="s">
        <v>168</v>
      </c>
      <c r="B112" s="106"/>
      <c r="C112" s="84"/>
      <c r="D112" s="151"/>
      <c r="E112" s="152"/>
      <c r="F112" s="153"/>
      <c r="G112" s="151"/>
      <c r="H112" s="152"/>
      <c r="I112" s="85"/>
      <c r="J112" s="151"/>
      <c r="K112" s="84"/>
      <c r="L112" s="82">
        <f t="shared" si="21"/>
        <v>0</v>
      </c>
      <c r="M112" s="82">
        <f t="shared" si="17"/>
        <v>0</v>
      </c>
      <c r="N112" s="82">
        <f t="shared" si="19"/>
        <v>0</v>
      </c>
      <c r="O112" s="82">
        <f t="shared" si="20"/>
        <v>0</v>
      </c>
      <c r="P112" s="102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103"/>
      <c r="AC112" s="68">
        <f t="shared" si="22"/>
        <v>0</v>
      </c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</row>
    <row r="113" spans="1:45" s="11" customFormat="1" ht="11.25" hidden="1" x14ac:dyDescent="0.2">
      <c r="A113" s="107" t="s">
        <v>169</v>
      </c>
      <c r="B113" s="106"/>
      <c r="C113" s="180"/>
      <c r="D113" s="108"/>
      <c r="E113" s="109"/>
      <c r="F113" s="110"/>
      <c r="G113" s="108"/>
      <c r="H113" s="109"/>
      <c r="I113" s="181"/>
      <c r="J113" s="108"/>
      <c r="K113" s="180"/>
      <c r="L113" s="82">
        <f t="shared" si="21"/>
        <v>0</v>
      </c>
      <c r="M113" s="82">
        <f>N113/2</f>
        <v>0</v>
      </c>
      <c r="N113" s="82">
        <f t="shared" si="19"/>
        <v>0</v>
      </c>
      <c r="O113" s="82">
        <f t="shared" si="20"/>
        <v>0</v>
      </c>
      <c r="P113" s="102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103"/>
      <c r="AC113" s="111">
        <f t="shared" si="22"/>
        <v>0</v>
      </c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</row>
    <row r="114" spans="1:45" s="168" customFormat="1" ht="27.75" customHeight="1" x14ac:dyDescent="0.2">
      <c r="A114" s="169" t="s">
        <v>29</v>
      </c>
      <c r="B114" s="170" t="s">
        <v>519</v>
      </c>
      <c r="C114" s="335">
        <f>C115+C158</f>
        <v>0</v>
      </c>
      <c r="D114" s="299"/>
      <c r="E114" s="300"/>
      <c r="F114" s="335">
        <f>F115+F158</f>
        <v>21</v>
      </c>
      <c r="G114" s="299"/>
      <c r="H114" s="300"/>
      <c r="I114" s="335">
        <f>I115+I158</f>
        <v>4</v>
      </c>
      <c r="J114" s="299"/>
      <c r="K114" s="300"/>
      <c r="L114" s="166">
        <f>SUM(L158,L115)</f>
        <v>3455</v>
      </c>
      <c r="M114" s="166">
        <f t="shared" ref="M114:AA114" si="23">M115+M158</f>
        <v>1163</v>
      </c>
      <c r="N114" s="166">
        <f t="shared" si="23"/>
        <v>2292</v>
      </c>
      <c r="O114" s="166">
        <f t="shared" si="23"/>
        <v>1158</v>
      </c>
      <c r="P114" s="166">
        <f t="shared" si="23"/>
        <v>1134</v>
      </c>
      <c r="Q114" s="166">
        <f t="shared" si="23"/>
        <v>0</v>
      </c>
      <c r="R114" s="166">
        <f t="shared" si="23"/>
        <v>0</v>
      </c>
      <c r="S114" s="166">
        <f t="shared" si="23"/>
        <v>420</v>
      </c>
      <c r="T114" s="166">
        <f t="shared" si="23"/>
        <v>520</v>
      </c>
      <c r="U114" s="166"/>
      <c r="V114" s="166">
        <f t="shared" si="23"/>
        <v>437</v>
      </c>
      <c r="W114" s="166">
        <f t="shared" si="23"/>
        <v>360</v>
      </c>
      <c r="X114" s="166">
        <f t="shared" si="23"/>
        <v>0</v>
      </c>
      <c r="Y114" s="166">
        <f t="shared" si="23"/>
        <v>380</v>
      </c>
      <c r="Z114" s="166"/>
      <c r="AA114" s="166">
        <f t="shared" si="23"/>
        <v>175</v>
      </c>
      <c r="AB114" s="166">
        <v>1576</v>
      </c>
      <c r="AC114" s="164">
        <f t="shared" si="22"/>
        <v>716</v>
      </c>
    </row>
    <row r="115" spans="1:45" s="12" customFormat="1" ht="22.5" customHeight="1" x14ac:dyDescent="0.2">
      <c r="A115" s="196" t="s">
        <v>30</v>
      </c>
      <c r="B115" s="200" t="s">
        <v>520</v>
      </c>
      <c r="C115" s="323">
        <f>COUNTIF(C116:E140,1)+COUNTIF(C116:E140,2)+COUNTIF(C116:E140,3)+COUNTIF(C116:E140,4)+COUNTIF(C116:E140,5)+COUNTIF(C116:E140,6)+COUNTIF(C116:E140,7)+COUNTIF(C116:E140,8)</f>
        <v>0</v>
      </c>
      <c r="D115" s="323"/>
      <c r="E115" s="324"/>
      <c r="F115" s="325">
        <f>COUNTIF(F116:H140,1)+COUNTIF(F116:H140,2)+COUNTIF(F116:H140,3)+COUNTIF(F116:H140,4)+COUNTIF(F116:H140,5)+COUNTIF(F116:H140,6)+COUNTIF(F116:H140,7)+COUNTIF(F116:H140,8)</f>
        <v>8</v>
      </c>
      <c r="G115" s="323"/>
      <c r="H115" s="324"/>
      <c r="I115" s="325">
        <f>COUNTIF(I116:K140,1)+COUNTIF(I116:K140,2)+COUNTIF(I116:K140,3)+COUNTIF(I116:K140,4)+COUNTIF(I116:K140,5)+COUNTIF(I116:K140,6)+COUNTIF(I116:K140,7)+COUNTIF(I116:K140,8)</f>
        <v>1</v>
      </c>
      <c r="J115" s="323"/>
      <c r="K115" s="323"/>
      <c r="L115" s="91">
        <f>SUM(L131:L155)</f>
        <v>1011</v>
      </c>
      <c r="M115" s="91">
        <f>SUM(M131:M155)</f>
        <v>337</v>
      </c>
      <c r="N115" s="91">
        <f>SUM(N131:N155)</f>
        <v>674</v>
      </c>
      <c r="O115" s="91">
        <f>SUM(O131:O155)</f>
        <v>356</v>
      </c>
      <c r="P115" s="91">
        <f>SUM(P131:P157)</f>
        <v>318</v>
      </c>
      <c r="Q115" s="91">
        <f>SUM(Q131:Q155)</f>
        <v>0</v>
      </c>
      <c r="R115" s="91">
        <f>SUM(R131:R155)</f>
        <v>0</v>
      </c>
      <c r="S115" s="91">
        <f>SUM(S131:S155)</f>
        <v>240</v>
      </c>
      <c r="T115" s="91">
        <f>SUM(T131:T155)</f>
        <v>160</v>
      </c>
      <c r="U115" s="91">
        <f t="shared" ref="U115:Z115" si="24">SUM(U131:U155)</f>
        <v>0</v>
      </c>
      <c r="V115" s="91">
        <f>SUM(V131:V155)</f>
        <v>114</v>
      </c>
      <c r="W115" s="91">
        <f>SUM(W131:W155)</f>
        <v>72</v>
      </c>
      <c r="X115" s="91">
        <f t="shared" si="24"/>
        <v>0</v>
      </c>
      <c r="Y115" s="91">
        <f>SUM(Y131:Y155)</f>
        <v>38</v>
      </c>
      <c r="Z115" s="91">
        <f t="shared" si="24"/>
        <v>0</v>
      </c>
      <c r="AA115" s="91">
        <f>SUM(AA131:AA155)</f>
        <v>50</v>
      </c>
      <c r="AB115" s="159">
        <v>316</v>
      </c>
      <c r="AC115" s="100">
        <f t="shared" si="22"/>
        <v>358</v>
      </c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</row>
    <row r="116" spans="1:45" s="13" customFormat="1" ht="28.5" hidden="1" customHeight="1" thickBot="1" x14ac:dyDescent="0.25">
      <c r="A116" s="197" t="s">
        <v>13</v>
      </c>
      <c r="B116" s="200" t="s">
        <v>14</v>
      </c>
      <c r="C116" s="158"/>
      <c r="D116" s="158"/>
      <c r="E116" s="155"/>
      <c r="F116" s="154"/>
      <c r="G116" s="158"/>
      <c r="H116" s="155"/>
      <c r="I116" s="158"/>
      <c r="J116" s="158"/>
      <c r="K116" s="158"/>
      <c r="L116" s="92" t="e">
        <f t="shared" ref="L116:L130" si="25">M116+N116</f>
        <v>#REF!</v>
      </c>
      <c r="M116" s="91" t="e">
        <f t="shared" ref="M116:M130" si="26">N116*0.5</f>
        <v>#REF!</v>
      </c>
      <c r="N116" s="91" t="e">
        <f>Q116*$Q$5+R116*$R$5+#REF!*#REF!+S116*$S$5+T116*$T$5+#REF!*#REF!+#REF!*#REF!+AA116*$AA$5+#REF!*#REF!+#REF!*#REF!</f>
        <v>#REF!</v>
      </c>
      <c r="O116" s="91"/>
      <c r="P116" s="91"/>
      <c r="Q116" s="92">
        <f>SUM(Q117:Q130)</f>
        <v>0</v>
      </c>
      <c r="R116" s="92">
        <f>SUM(R117:R130)</f>
        <v>0</v>
      </c>
      <c r="S116" s="92">
        <f>SUM(S117:S130)</f>
        <v>0</v>
      </c>
      <c r="T116" s="92"/>
      <c r="U116" s="92"/>
      <c r="V116" s="92"/>
      <c r="W116" s="92"/>
      <c r="X116" s="92"/>
      <c r="Y116" s="92"/>
      <c r="Z116" s="92"/>
      <c r="AA116" s="92"/>
      <c r="AB116" s="120"/>
      <c r="AC116" s="68" t="e">
        <f t="shared" si="22"/>
        <v>#REF!</v>
      </c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</row>
    <row r="117" spans="1:45" s="11" customFormat="1" ht="12" hidden="1" thickBot="1" x14ac:dyDescent="0.25">
      <c r="A117" s="198" t="s">
        <v>15</v>
      </c>
      <c r="B117" s="95"/>
      <c r="C117" s="115"/>
      <c r="D117" s="115"/>
      <c r="E117" s="116"/>
      <c r="F117" s="117"/>
      <c r="G117" s="115"/>
      <c r="H117" s="116"/>
      <c r="I117" s="115"/>
      <c r="J117" s="115"/>
      <c r="K117" s="115"/>
      <c r="L117" s="92" t="e">
        <f t="shared" si="25"/>
        <v>#REF!</v>
      </c>
      <c r="M117" s="91" t="e">
        <f t="shared" si="26"/>
        <v>#REF!</v>
      </c>
      <c r="N117" s="91" t="e">
        <f>Q117*$Q$5+R117*$R$5+#REF!*#REF!+S117*$S$5+T117*$T$5+#REF!*#REF!+#REF!*#REF!+AA117*$AA$5+#REF!*#REF!+#REF!*#REF!</f>
        <v>#REF!</v>
      </c>
      <c r="O117" s="82"/>
      <c r="P117" s="82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120"/>
      <c r="AC117" s="68" t="e">
        <f t="shared" si="22"/>
        <v>#REF!</v>
      </c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</row>
    <row r="118" spans="1:45" s="11" customFormat="1" ht="12" hidden="1" thickBot="1" x14ac:dyDescent="0.25">
      <c r="A118" s="198" t="s">
        <v>16</v>
      </c>
      <c r="B118" s="95"/>
      <c r="C118" s="115"/>
      <c r="D118" s="115"/>
      <c r="E118" s="116"/>
      <c r="F118" s="117"/>
      <c r="G118" s="115"/>
      <c r="H118" s="116"/>
      <c r="I118" s="115"/>
      <c r="J118" s="115"/>
      <c r="K118" s="115"/>
      <c r="L118" s="92" t="e">
        <f t="shared" si="25"/>
        <v>#REF!</v>
      </c>
      <c r="M118" s="91" t="e">
        <f t="shared" si="26"/>
        <v>#REF!</v>
      </c>
      <c r="N118" s="91" t="e">
        <f>Q118*$Q$5+R118*$R$5+#REF!*#REF!+S118*$S$5+T118*$T$5+#REF!*#REF!+#REF!*#REF!+AA118*$AA$5+#REF!*#REF!+#REF!*#REF!</f>
        <v>#REF!</v>
      </c>
      <c r="O118" s="82"/>
      <c r="P118" s="82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120"/>
      <c r="AC118" s="68" t="e">
        <f t="shared" si="22"/>
        <v>#REF!</v>
      </c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</row>
    <row r="119" spans="1:45" s="11" customFormat="1" ht="12" hidden="1" thickBot="1" x14ac:dyDescent="0.25">
      <c r="A119" s="198" t="s">
        <v>17</v>
      </c>
      <c r="B119" s="95"/>
      <c r="C119" s="115"/>
      <c r="D119" s="115"/>
      <c r="E119" s="116"/>
      <c r="F119" s="117"/>
      <c r="G119" s="115"/>
      <c r="H119" s="116"/>
      <c r="I119" s="115"/>
      <c r="J119" s="115"/>
      <c r="K119" s="115"/>
      <c r="L119" s="92" t="e">
        <f t="shared" si="25"/>
        <v>#REF!</v>
      </c>
      <c r="M119" s="91" t="e">
        <f t="shared" si="26"/>
        <v>#REF!</v>
      </c>
      <c r="N119" s="91" t="e">
        <f>Q119*$Q$5+R119*$R$5+#REF!*#REF!+S119*$S$5+T119*$T$5+#REF!*#REF!+#REF!*#REF!+AA119*$AA$5+#REF!*#REF!+#REF!*#REF!</f>
        <v>#REF!</v>
      </c>
      <c r="O119" s="82"/>
      <c r="P119" s="82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120"/>
      <c r="AC119" s="68" t="e">
        <f t="shared" si="22"/>
        <v>#REF!</v>
      </c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</row>
    <row r="120" spans="1:45" s="11" customFormat="1" ht="12" hidden="1" thickBot="1" x14ac:dyDescent="0.25">
      <c r="A120" s="198" t="s">
        <v>18</v>
      </c>
      <c r="B120" s="95"/>
      <c r="C120" s="115"/>
      <c r="D120" s="115"/>
      <c r="E120" s="116"/>
      <c r="F120" s="117"/>
      <c r="G120" s="115"/>
      <c r="H120" s="116"/>
      <c r="I120" s="115"/>
      <c r="J120" s="115"/>
      <c r="K120" s="115"/>
      <c r="L120" s="92" t="e">
        <f t="shared" si="25"/>
        <v>#REF!</v>
      </c>
      <c r="M120" s="91" t="e">
        <f t="shared" si="26"/>
        <v>#REF!</v>
      </c>
      <c r="N120" s="91" t="e">
        <f>Q120*$Q$5+R120*$R$5+#REF!*#REF!+S120*$S$5+T120*$T$5+#REF!*#REF!+#REF!*#REF!+AA120*$AA$5+#REF!*#REF!+#REF!*#REF!</f>
        <v>#REF!</v>
      </c>
      <c r="O120" s="82"/>
      <c r="P120" s="82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120"/>
      <c r="AC120" s="68" t="e">
        <f t="shared" si="22"/>
        <v>#REF!</v>
      </c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</row>
    <row r="121" spans="1:45" s="11" customFormat="1" ht="12" hidden="1" thickBot="1" x14ac:dyDescent="0.25">
      <c r="A121" s="198" t="s">
        <v>19</v>
      </c>
      <c r="B121" s="95"/>
      <c r="C121" s="115"/>
      <c r="D121" s="115"/>
      <c r="E121" s="116"/>
      <c r="F121" s="117"/>
      <c r="G121" s="115"/>
      <c r="H121" s="116"/>
      <c r="I121" s="115"/>
      <c r="J121" s="115"/>
      <c r="K121" s="115"/>
      <c r="L121" s="92" t="e">
        <f t="shared" si="25"/>
        <v>#REF!</v>
      </c>
      <c r="M121" s="91" t="e">
        <f t="shared" si="26"/>
        <v>#REF!</v>
      </c>
      <c r="N121" s="91" t="e">
        <f>Q121*$Q$5+R121*$R$5+#REF!*#REF!+S121*$S$5+T121*$T$5+#REF!*#REF!+#REF!*#REF!+AA121*$AA$5+#REF!*#REF!+#REF!*#REF!</f>
        <v>#REF!</v>
      </c>
      <c r="O121" s="82"/>
      <c r="P121" s="82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120"/>
      <c r="AC121" s="68" t="e">
        <f t="shared" si="22"/>
        <v>#REF!</v>
      </c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</row>
    <row r="122" spans="1:45" s="11" customFormat="1" ht="12" hidden="1" thickBot="1" x14ac:dyDescent="0.25">
      <c r="A122" s="198" t="s">
        <v>20</v>
      </c>
      <c r="B122" s="95"/>
      <c r="C122" s="115"/>
      <c r="D122" s="115"/>
      <c r="E122" s="116"/>
      <c r="F122" s="117"/>
      <c r="G122" s="115"/>
      <c r="H122" s="116"/>
      <c r="I122" s="115"/>
      <c r="J122" s="115"/>
      <c r="K122" s="115"/>
      <c r="L122" s="92" t="e">
        <f t="shared" si="25"/>
        <v>#REF!</v>
      </c>
      <c r="M122" s="91" t="e">
        <f t="shared" si="26"/>
        <v>#REF!</v>
      </c>
      <c r="N122" s="91" t="e">
        <f>Q122*$Q$5+R122*$R$5+#REF!*#REF!+S122*$S$5+T122*$T$5+#REF!*#REF!+#REF!*#REF!+AA122*$AA$5+#REF!*#REF!+#REF!*#REF!</f>
        <v>#REF!</v>
      </c>
      <c r="O122" s="82"/>
      <c r="P122" s="82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120"/>
      <c r="AC122" s="68" t="e">
        <f t="shared" si="22"/>
        <v>#REF!</v>
      </c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</row>
    <row r="123" spans="1:45" s="11" customFormat="1" ht="12" hidden="1" thickBot="1" x14ac:dyDescent="0.25">
      <c r="A123" s="198" t="s">
        <v>21</v>
      </c>
      <c r="B123" s="95"/>
      <c r="C123" s="115"/>
      <c r="D123" s="115"/>
      <c r="E123" s="116"/>
      <c r="F123" s="117"/>
      <c r="G123" s="115"/>
      <c r="H123" s="116"/>
      <c r="I123" s="115"/>
      <c r="J123" s="115"/>
      <c r="K123" s="115"/>
      <c r="L123" s="92" t="e">
        <f t="shared" si="25"/>
        <v>#REF!</v>
      </c>
      <c r="M123" s="91" t="e">
        <f t="shared" si="26"/>
        <v>#REF!</v>
      </c>
      <c r="N123" s="91" t="e">
        <f>Q123*$Q$5+R123*$R$5+#REF!*#REF!+S123*$S$5+T123*$T$5+#REF!*#REF!+#REF!*#REF!+AA123*$AA$5+#REF!*#REF!+#REF!*#REF!</f>
        <v>#REF!</v>
      </c>
      <c r="O123" s="82"/>
      <c r="P123" s="82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120"/>
      <c r="AC123" s="68" t="e">
        <f t="shared" si="22"/>
        <v>#REF!</v>
      </c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</row>
    <row r="124" spans="1:45" s="11" customFormat="1" ht="12" hidden="1" thickBot="1" x14ac:dyDescent="0.25">
      <c r="A124" s="198" t="s">
        <v>22</v>
      </c>
      <c r="B124" s="95"/>
      <c r="C124" s="115"/>
      <c r="D124" s="115"/>
      <c r="E124" s="116"/>
      <c r="F124" s="117"/>
      <c r="G124" s="115"/>
      <c r="H124" s="116"/>
      <c r="I124" s="115"/>
      <c r="J124" s="115"/>
      <c r="K124" s="115"/>
      <c r="L124" s="92" t="e">
        <f t="shared" si="25"/>
        <v>#REF!</v>
      </c>
      <c r="M124" s="91" t="e">
        <f t="shared" si="26"/>
        <v>#REF!</v>
      </c>
      <c r="N124" s="91" t="e">
        <f>Q124*$Q$5+R124*$R$5+#REF!*#REF!+S124*$S$5+T124*$T$5+#REF!*#REF!+#REF!*#REF!+AA124*$AA$5+#REF!*#REF!+#REF!*#REF!</f>
        <v>#REF!</v>
      </c>
      <c r="O124" s="82"/>
      <c r="P124" s="82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120"/>
      <c r="AC124" s="68" t="e">
        <f t="shared" si="22"/>
        <v>#REF!</v>
      </c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</row>
    <row r="125" spans="1:45" s="11" customFormat="1" ht="12" hidden="1" thickBot="1" x14ac:dyDescent="0.25">
      <c r="A125" s="198" t="s">
        <v>23</v>
      </c>
      <c r="B125" s="95"/>
      <c r="C125" s="115"/>
      <c r="D125" s="115"/>
      <c r="E125" s="116"/>
      <c r="F125" s="117"/>
      <c r="G125" s="115"/>
      <c r="H125" s="116"/>
      <c r="I125" s="115"/>
      <c r="J125" s="115"/>
      <c r="K125" s="115"/>
      <c r="L125" s="92" t="e">
        <f t="shared" si="25"/>
        <v>#REF!</v>
      </c>
      <c r="M125" s="91" t="e">
        <f t="shared" si="26"/>
        <v>#REF!</v>
      </c>
      <c r="N125" s="91" t="e">
        <f>Q125*$Q$5+R125*$R$5+#REF!*#REF!+S125*$S$5+T125*$T$5+#REF!*#REF!+#REF!*#REF!+AA125*$AA$5+#REF!*#REF!+#REF!*#REF!</f>
        <v>#REF!</v>
      </c>
      <c r="O125" s="82"/>
      <c r="P125" s="82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120"/>
      <c r="AC125" s="68" t="e">
        <f t="shared" si="22"/>
        <v>#REF!</v>
      </c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</row>
    <row r="126" spans="1:45" s="11" customFormat="1" ht="12" hidden="1" thickBot="1" x14ac:dyDescent="0.25">
      <c r="A126" s="198" t="s">
        <v>24</v>
      </c>
      <c r="B126" s="95"/>
      <c r="C126" s="115"/>
      <c r="D126" s="115"/>
      <c r="E126" s="116"/>
      <c r="F126" s="117"/>
      <c r="G126" s="115"/>
      <c r="H126" s="116"/>
      <c r="I126" s="115"/>
      <c r="J126" s="115"/>
      <c r="K126" s="115"/>
      <c r="L126" s="92" t="e">
        <f t="shared" si="25"/>
        <v>#REF!</v>
      </c>
      <c r="M126" s="91" t="e">
        <f t="shared" si="26"/>
        <v>#REF!</v>
      </c>
      <c r="N126" s="91" t="e">
        <f>Q126*$Q$5+R126*$R$5+#REF!*#REF!+S126*$S$5+T126*$T$5+#REF!*#REF!+#REF!*#REF!+AA126*$AA$5+#REF!*#REF!+#REF!*#REF!</f>
        <v>#REF!</v>
      </c>
      <c r="O126" s="82"/>
      <c r="P126" s="82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120"/>
      <c r="AC126" s="68" t="e">
        <f t="shared" si="22"/>
        <v>#REF!</v>
      </c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</row>
    <row r="127" spans="1:45" s="11" customFormat="1" ht="12" hidden="1" thickBot="1" x14ac:dyDescent="0.25">
      <c r="A127" s="198" t="s">
        <v>25</v>
      </c>
      <c r="B127" s="95"/>
      <c r="C127" s="115"/>
      <c r="D127" s="115"/>
      <c r="E127" s="116"/>
      <c r="F127" s="117"/>
      <c r="G127" s="115"/>
      <c r="H127" s="116"/>
      <c r="I127" s="115"/>
      <c r="J127" s="115"/>
      <c r="K127" s="115"/>
      <c r="L127" s="92" t="e">
        <f t="shared" si="25"/>
        <v>#REF!</v>
      </c>
      <c r="M127" s="91" t="e">
        <f t="shared" si="26"/>
        <v>#REF!</v>
      </c>
      <c r="N127" s="91" t="e">
        <f>Q127*$Q$5+R127*$R$5+#REF!*#REF!+S127*$S$5+T127*$T$5+#REF!*#REF!+#REF!*#REF!+AA127*$AA$5+#REF!*#REF!+#REF!*#REF!</f>
        <v>#REF!</v>
      </c>
      <c r="O127" s="82"/>
      <c r="P127" s="82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120"/>
      <c r="AC127" s="68" t="e">
        <f t="shared" si="22"/>
        <v>#REF!</v>
      </c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</row>
    <row r="128" spans="1:45" s="11" customFormat="1" ht="12" hidden="1" thickBot="1" x14ac:dyDescent="0.25">
      <c r="A128" s="198" t="s">
        <v>26</v>
      </c>
      <c r="B128" s="95"/>
      <c r="C128" s="115"/>
      <c r="D128" s="115"/>
      <c r="E128" s="116"/>
      <c r="F128" s="117"/>
      <c r="G128" s="115"/>
      <c r="H128" s="116"/>
      <c r="I128" s="115"/>
      <c r="J128" s="115"/>
      <c r="K128" s="115"/>
      <c r="L128" s="92" t="e">
        <f t="shared" si="25"/>
        <v>#REF!</v>
      </c>
      <c r="M128" s="91" t="e">
        <f t="shared" si="26"/>
        <v>#REF!</v>
      </c>
      <c r="N128" s="91" t="e">
        <f>Q128*$Q$5+R128*$R$5+#REF!*#REF!+S128*$S$5+T128*$T$5+#REF!*#REF!+#REF!*#REF!+AA128*$AA$5+#REF!*#REF!+#REF!*#REF!</f>
        <v>#REF!</v>
      </c>
      <c r="O128" s="82"/>
      <c r="P128" s="82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120"/>
      <c r="AC128" s="68" t="e">
        <f t="shared" si="22"/>
        <v>#REF!</v>
      </c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</row>
    <row r="129" spans="1:45" s="11" customFormat="1" ht="12" hidden="1" thickBot="1" x14ac:dyDescent="0.25">
      <c r="A129" s="198" t="s">
        <v>27</v>
      </c>
      <c r="B129" s="95"/>
      <c r="C129" s="115"/>
      <c r="D129" s="115"/>
      <c r="E129" s="116"/>
      <c r="F129" s="117"/>
      <c r="G129" s="115"/>
      <c r="H129" s="116"/>
      <c r="I129" s="115"/>
      <c r="J129" s="115"/>
      <c r="K129" s="115"/>
      <c r="L129" s="92" t="e">
        <f t="shared" si="25"/>
        <v>#REF!</v>
      </c>
      <c r="M129" s="91" t="e">
        <f t="shared" si="26"/>
        <v>#REF!</v>
      </c>
      <c r="N129" s="91" t="e">
        <f>Q129*$Q$5+R129*$R$5+#REF!*#REF!+S129*$S$5+T129*$T$5+#REF!*#REF!+#REF!*#REF!+AA129*$AA$5+#REF!*#REF!+#REF!*#REF!</f>
        <v>#REF!</v>
      </c>
      <c r="O129" s="82"/>
      <c r="P129" s="82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120"/>
      <c r="AC129" s="68" t="e">
        <f t="shared" si="22"/>
        <v>#REF!</v>
      </c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</row>
    <row r="130" spans="1:45" s="11" customFormat="1" ht="11.25" hidden="1" x14ac:dyDescent="0.2">
      <c r="A130" s="199" t="s">
        <v>28</v>
      </c>
      <c r="B130" s="95"/>
      <c r="C130" s="157"/>
      <c r="D130" s="157"/>
      <c r="E130" s="118"/>
      <c r="F130" s="156"/>
      <c r="G130" s="157"/>
      <c r="H130" s="118"/>
      <c r="I130" s="157"/>
      <c r="J130" s="157"/>
      <c r="K130" s="157"/>
      <c r="L130" s="92" t="e">
        <f t="shared" si="25"/>
        <v>#REF!</v>
      </c>
      <c r="M130" s="91" t="e">
        <f t="shared" si="26"/>
        <v>#REF!</v>
      </c>
      <c r="N130" s="91" t="e">
        <f>Q130*$Q$5+R130*$R$5+#REF!*#REF!+S130*$S$5+T130*$T$5+#REF!*#REF!+#REF!*#REF!+AA130*$AA$5+#REF!*#REF!+#REF!*#REF!</f>
        <v>#REF!</v>
      </c>
      <c r="O130" s="82"/>
      <c r="P130" s="82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120"/>
      <c r="AC130" s="111" t="e">
        <f t="shared" si="22"/>
        <v>#REF!</v>
      </c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</row>
    <row r="131" spans="1:45" s="14" customFormat="1" ht="24" customHeight="1" x14ac:dyDescent="0.2">
      <c r="A131" s="130" t="s">
        <v>54</v>
      </c>
      <c r="B131" s="130" t="s">
        <v>446</v>
      </c>
      <c r="C131" s="85"/>
      <c r="D131" s="151"/>
      <c r="E131" s="152"/>
      <c r="F131" s="153"/>
      <c r="G131" s="218">
        <v>3</v>
      </c>
      <c r="H131" s="152"/>
      <c r="I131" s="153"/>
      <c r="J131" s="151"/>
      <c r="K131" s="152"/>
      <c r="L131" s="98">
        <f>M131+N131</f>
        <v>120</v>
      </c>
      <c r="M131" s="82">
        <f>N131/2</f>
        <v>40</v>
      </c>
      <c r="N131" s="82">
        <f t="shared" ref="N131:N156" si="27">SUM(Q131:AA131)</f>
        <v>80</v>
      </c>
      <c r="O131" s="82">
        <f t="shared" ref="O131:O138" si="28">N131-P131</f>
        <v>40</v>
      </c>
      <c r="P131" s="102">
        <f t="shared" ref="P131:P137" si="29">N131/2</f>
        <v>40</v>
      </c>
      <c r="Q131" s="29"/>
      <c r="R131" s="29"/>
      <c r="S131" s="29">
        <v>80</v>
      </c>
      <c r="T131" s="29"/>
      <c r="U131" s="29"/>
      <c r="V131" s="29"/>
      <c r="W131" s="29"/>
      <c r="X131" s="29"/>
      <c r="Y131" s="29"/>
      <c r="Z131" s="29"/>
      <c r="AA131" s="29"/>
      <c r="AB131" s="103"/>
      <c r="AC131" s="6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</row>
    <row r="132" spans="1:45" s="14" customFormat="1" ht="36.75" customHeight="1" x14ac:dyDescent="0.2">
      <c r="A132" s="130" t="s">
        <v>55</v>
      </c>
      <c r="B132" s="130" t="s">
        <v>522</v>
      </c>
      <c r="C132" s="85"/>
      <c r="D132" s="151"/>
      <c r="E132" s="152"/>
      <c r="F132" s="153"/>
      <c r="G132" s="218">
        <v>4</v>
      </c>
      <c r="H132" s="152"/>
      <c r="I132" s="153"/>
      <c r="J132" s="151"/>
      <c r="K132" s="152"/>
      <c r="L132" s="98">
        <f t="shared" ref="L132:L156" si="30">M132+N132</f>
        <v>60</v>
      </c>
      <c r="M132" s="82">
        <f t="shared" ref="M132:M156" si="31">N132/2</f>
        <v>20</v>
      </c>
      <c r="N132" s="82">
        <f t="shared" si="27"/>
        <v>40</v>
      </c>
      <c r="O132" s="82">
        <f t="shared" si="28"/>
        <v>20</v>
      </c>
      <c r="P132" s="102">
        <f t="shared" si="29"/>
        <v>20</v>
      </c>
      <c r="Q132" s="29"/>
      <c r="R132" s="29"/>
      <c r="S132" s="29"/>
      <c r="T132" s="29">
        <v>40</v>
      </c>
      <c r="U132" s="29"/>
      <c r="V132" s="29"/>
      <c r="W132" s="29"/>
      <c r="X132" s="29"/>
      <c r="Y132" s="29"/>
      <c r="Z132" s="29"/>
      <c r="AA132" s="29"/>
      <c r="AB132" s="103"/>
      <c r="AC132" s="68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</row>
    <row r="133" spans="1:45" s="14" customFormat="1" ht="26.25" customHeight="1" x14ac:dyDescent="0.2">
      <c r="A133" s="130" t="s">
        <v>56</v>
      </c>
      <c r="B133" s="130" t="s">
        <v>374</v>
      </c>
      <c r="C133" s="85"/>
      <c r="D133" s="151"/>
      <c r="E133" s="152"/>
      <c r="F133" s="153"/>
      <c r="G133" s="151">
        <v>8</v>
      </c>
      <c r="H133" s="152"/>
      <c r="I133" s="153"/>
      <c r="J133" s="151"/>
      <c r="K133" s="152"/>
      <c r="L133" s="98">
        <f t="shared" si="30"/>
        <v>75</v>
      </c>
      <c r="M133" s="82">
        <f t="shared" si="31"/>
        <v>25</v>
      </c>
      <c r="N133" s="82">
        <f t="shared" si="27"/>
        <v>50</v>
      </c>
      <c r="O133" s="82">
        <f t="shared" si="28"/>
        <v>25</v>
      </c>
      <c r="P133" s="102">
        <f t="shared" si="29"/>
        <v>25</v>
      </c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>
        <v>50</v>
      </c>
      <c r="AB133" s="103"/>
      <c r="AC133" s="68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</row>
    <row r="134" spans="1:45" s="14" customFormat="1" ht="15" customHeight="1" x14ac:dyDescent="0.2">
      <c r="A134" s="130" t="s">
        <v>57</v>
      </c>
      <c r="B134" s="130" t="s">
        <v>447</v>
      </c>
      <c r="C134" s="85"/>
      <c r="D134" s="151"/>
      <c r="E134" s="152"/>
      <c r="F134" s="153"/>
      <c r="G134" s="151">
        <v>3</v>
      </c>
      <c r="H134" s="152"/>
      <c r="I134" s="153"/>
      <c r="J134" s="151"/>
      <c r="K134" s="152"/>
      <c r="L134" s="98">
        <f t="shared" si="30"/>
        <v>62</v>
      </c>
      <c r="M134" s="82">
        <v>22</v>
      </c>
      <c r="N134" s="82">
        <f t="shared" si="27"/>
        <v>40</v>
      </c>
      <c r="O134" s="82">
        <f t="shared" si="28"/>
        <v>20</v>
      </c>
      <c r="P134" s="102">
        <f t="shared" si="29"/>
        <v>20</v>
      </c>
      <c r="Q134" s="29"/>
      <c r="R134" s="29"/>
      <c r="S134" s="29">
        <v>40</v>
      </c>
      <c r="T134" s="29"/>
      <c r="U134" s="29"/>
      <c r="V134" s="29"/>
      <c r="W134" s="29"/>
      <c r="X134" s="29"/>
      <c r="Y134" s="29"/>
      <c r="Z134" s="29"/>
      <c r="AA134" s="29"/>
      <c r="AB134" s="103"/>
      <c r="AC134" s="68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</row>
    <row r="135" spans="1:45" s="14" customFormat="1" ht="33.75" customHeight="1" x14ac:dyDescent="0.2">
      <c r="A135" s="130" t="s">
        <v>170</v>
      </c>
      <c r="B135" s="127" t="s">
        <v>448</v>
      </c>
      <c r="C135" s="85"/>
      <c r="D135" s="151"/>
      <c r="E135" s="152"/>
      <c r="F135" s="295">
        <v>5</v>
      </c>
      <c r="G135" s="293"/>
      <c r="H135" s="293"/>
      <c r="I135" s="153"/>
      <c r="J135" s="151"/>
      <c r="K135" s="152"/>
      <c r="L135" s="82">
        <f t="shared" si="30"/>
        <v>58</v>
      </c>
      <c r="M135" s="82">
        <v>20</v>
      </c>
      <c r="N135" s="82">
        <f t="shared" si="27"/>
        <v>38</v>
      </c>
      <c r="O135" s="82">
        <f t="shared" si="28"/>
        <v>19</v>
      </c>
      <c r="P135" s="102">
        <f t="shared" si="29"/>
        <v>19</v>
      </c>
      <c r="Q135" s="29"/>
      <c r="R135" s="29"/>
      <c r="S135" s="29"/>
      <c r="T135" s="29"/>
      <c r="U135" s="29"/>
      <c r="V135" s="29">
        <v>38</v>
      </c>
      <c r="W135" s="29"/>
      <c r="X135" s="29"/>
      <c r="Y135" s="29"/>
      <c r="Z135" s="29"/>
      <c r="AA135" s="29"/>
      <c r="AB135" s="120"/>
      <c r="AC135" s="68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</row>
    <row r="136" spans="1:45" s="14" customFormat="1" ht="23.25" customHeight="1" x14ac:dyDescent="0.2">
      <c r="A136" s="130" t="s">
        <v>171</v>
      </c>
      <c r="B136" s="105" t="s">
        <v>449</v>
      </c>
      <c r="C136" s="182"/>
      <c r="D136" s="27"/>
      <c r="E136" s="122"/>
      <c r="F136" s="123"/>
      <c r="G136" s="27"/>
      <c r="H136" s="122"/>
      <c r="I136" s="183"/>
      <c r="J136" s="27">
        <v>5</v>
      </c>
      <c r="K136" s="182"/>
      <c r="L136" s="82">
        <f t="shared" si="30"/>
        <v>414</v>
      </c>
      <c r="M136" s="82">
        <f t="shared" si="31"/>
        <v>138</v>
      </c>
      <c r="N136" s="82">
        <f t="shared" si="27"/>
        <v>276</v>
      </c>
      <c r="O136" s="82">
        <f t="shared" si="28"/>
        <v>150</v>
      </c>
      <c r="P136" s="102">
        <v>126</v>
      </c>
      <c r="Q136" s="29"/>
      <c r="R136" s="29"/>
      <c r="S136" s="184">
        <v>80</v>
      </c>
      <c r="T136" s="184">
        <v>120</v>
      </c>
      <c r="U136" s="160"/>
      <c r="V136" s="160">
        <v>76</v>
      </c>
      <c r="W136" s="160"/>
      <c r="X136" s="29"/>
      <c r="Y136" s="29"/>
      <c r="Z136" s="29"/>
      <c r="AA136" s="29"/>
      <c r="AB136" s="103"/>
      <c r="AC136" s="68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</row>
    <row r="137" spans="1:45" s="14" customFormat="1" ht="23.25" customHeight="1" x14ac:dyDescent="0.2">
      <c r="A137" s="130" t="s">
        <v>172</v>
      </c>
      <c r="B137" s="106" t="s">
        <v>450</v>
      </c>
      <c r="C137" s="180"/>
      <c r="D137" s="108"/>
      <c r="E137" s="109"/>
      <c r="F137" s="110"/>
      <c r="G137" s="108">
        <v>3</v>
      </c>
      <c r="H137" s="109"/>
      <c r="I137" s="181"/>
      <c r="J137" s="108"/>
      <c r="K137" s="180"/>
      <c r="L137" s="82">
        <f t="shared" si="30"/>
        <v>60</v>
      </c>
      <c r="M137" s="82">
        <f t="shared" si="31"/>
        <v>20</v>
      </c>
      <c r="N137" s="82">
        <f t="shared" si="27"/>
        <v>40</v>
      </c>
      <c r="O137" s="82">
        <f t="shared" si="28"/>
        <v>20</v>
      </c>
      <c r="P137" s="102">
        <f t="shared" si="29"/>
        <v>20</v>
      </c>
      <c r="Q137" s="29"/>
      <c r="R137" s="29"/>
      <c r="S137" s="184">
        <v>40</v>
      </c>
      <c r="T137" s="184"/>
      <c r="U137" s="29"/>
      <c r="V137" s="160"/>
      <c r="W137" s="29"/>
      <c r="X137" s="29"/>
      <c r="Y137" s="29"/>
      <c r="Z137" s="29"/>
      <c r="AA137" s="29"/>
      <c r="AB137" s="103"/>
      <c r="AC137" s="68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</row>
    <row r="138" spans="1:45" s="14" customFormat="1" ht="24" customHeight="1" x14ac:dyDescent="0.2">
      <c r="A138" s="130" t="s">
        <v>58</v>
      </c>
      <c r="B138" s="106" t="s">
        <v>371</v>
      </c>
      <c r="C138" s="180"/>
      <c r="D138" s="108"/>
      <c r="E138" s="109"/>
      <c r="F138" s="110"/>
      <c r="G138" s="108">
        <v>6</v>
      </c>
      <c r="H138" s="109"/>
      <c r="I138" s="181"/>
      <c r="J138" s="108"/>
      <c r="K138" s="180"/>
      <c r="L138" s="82">
        <f t="shared" si="30"/>
        <v>108</v>
      </c>
      <c r="M138" s="82">
        <f t="shared" si="31"/>
        <v>36</v>
      </c>
      <c r="N138" s="82">
        <f t="shared" si="27"/>
        <v>72</v>
      </c>
      <c r="O138" s="82">
        <f t="shared" si="28"/>
        <v>43</v>
      </c>
      <c r="P138" s="102">
        <v>29</v>
      </c>
      <c r="Q138" s="29"/>
      <c r="R138" s="29"/>
      <c r="S138" s="29"/>
      <c r="T138" s="29"/>
      <c r="U138" s="29"/>
      <c r="V138" s="29"/>
      <c r="W138" s="29">
        <v>72</v>
      </c>
      <c r="X138" s="29"/>
      <c r="Y138" s="29"/>
      <c r="Z138" s="29"/>
      <c r="AA138" s="29"/>
      <c r="AB138" s="103">
        <v>68</v>
      </c>
      <c r="AC138" s="68">
        <f t="shared" ref="AC138:AC156" si="32">N138-AB138</f>
        <v>4</v>
      </c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</row>
    <row r="139" spans="1:45" s="12" customFormat="1" ht="24.75" customHeight="1" x14ac:dyDescent="0.2">
      <c r="A139" s="256" t="s">
        <v>173</v>
      </c>
      <c r="B139" s="257" t="s">
        <v>476</v>
      </c>
      <c r="C139" s="258"/>
      <c r="D139" s="259"/>
      <c r="E139" s="260"/>
      <c r="F139" s="258"/>
      <c r="G139" s="259">
        <v>7</v>
      </c>
      <c r="H139" s="260"/>
      <c r="I139" s="258"/>
      <c r="J139" s="259"/>
      <c r="K139" s="260"/>
      <c r="L139" s="237">
        <f>M139+N139</f>
        <v>54</v>
      </c>
      <c r="M139" s="237">
        <v>16</v>
      </c>
      <c r="N139" s="237">
        <f>SUM(Q139:AA139)</f>
        <v>38</v>
      </c>
      <c r="O139" s="237">
        <f>N139-P139</f>
        <v>19</v>
      </c>
      <c r="P139" s="238">
        <v>19</v>
      </c>
      <c r="Q139" s="236"/>
      <c r="R139" s="236"/>
      <c r="S139" s="236"/>
      <c r="T139" s="236"/>
      <c r="U139" s="236"/>
      <c r="V139" s="236"/>
      <c r="W139" s="236"/>
      <c r="X139" s="236"/>
      <c r="Y139" s="236">
        <v>38</v>
      </c>
      <c r="Z139" s="236"/>
      <c r="AA139" s="236"/>
      <c r="AB139" s="261">
        <v>32</v>
      </c>
      <c r="AC139" s="262">
        <f t="shared" si="32"/>
        <v>6</v>
      </c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</row>
    <row r="140" spans="1:45" s="14" customFormat="1" ht="11.25" hidden="1" customHeight="1" x14ac:dyDescent="0.2">
      <c r="A140" s="119" t="s">
        <v>174</v>
      </c>
      <c r="B140" s="106"/>
      <c r="C140" s="180"/>
      <c r="D140" s="108"/>
      <c r="E140" s="109"/>
      <c r="F140" s="110"/>
      <c r="G140" s="108"/>
      <c r="H140" s="109"/>
      <c r="I140" s="181"/>
      <c r="J140" s="108"/>
      <c r="K140" s="180"/>
      <c r="L140" s="82">
        <f t="shared" si="30"/>
        <v>0</v>
      </c>
      <c r="M140" s="82">
        <f t="shared" si="31"/>
        <v>0</v>
      </c>
      <c r="N140" s="82">
        <f t="shared" si="27"/>
        <v>0</v>
      </c>
      <c r="O140" s="82"/>
      <c r="P140" s="102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103"/>
      <c r="AC140" s="68">
        <f t="shared" si="32"/>
        <v>0</v>
      </c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</row>
    <row r="141" spans="1:45" s="14" customFormat="1" ht="11.25" hidden="1" customHeight="1" x14ac:dyDescent="0.2">
      <c r="A141" s="119" t="s">
        <v>175</v>
      </c>
      <c r="B141" s="106"/>
      <c r="C141" s="180"/>
      <c r="D141" s="108"/>
      <c r="E141" s="109"/>
      <c r="F141" s="110"/>
      <c r="G141" s="108"/>
      <c r="H141" s="109"/>
      <c r="I141" s="181"/>
      <c r="J141" s="108"/>
      <c r="K141" s="180"/>
      <c r="L141" s="82">
        <f t="shared" si="30"/>
        <v>0</v>
      </c>
      <c r="M141" s="82">
        <f t="shared" si="31"/>
        <v>0</v>
      </c>
      <c r="N141" s="82">
        <f t="shared" si="27"/>
        <v>0</v>
      </c>
      <c r="O141" s="82"/>
      <c r="P141" s="102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103"/>
      <c r="AC141" s="68">
        <f t="shared" si="32"/>
        <v>0</v>
      </c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</row>
    <row r="142" spans="1:45" s="14" customFormat="1" ht="11.25" hidden="1" customHeight="1" x14ac:dyDescent="0.2">
      <c r="A142" s="119" t="s">
        <v>176</v>
      </c>
      <c r="B142" s="106"/>
      <c r="C142" s="180"/>
      <c r="D142" s="108"/>
      <c r="E142" s="109"/>
      <c r="F142" s="110"/>
      <c r="G142" s="108"/>
      <c r="H142" s="109"/>
      <c r="I142" s="181"/>
      <c r="J142" s="108"/>
      <c r="K142" s="180"/>
      <c r="L142" s="82">
        <f t="shared" si="30"/>
        <v>0</v>
      </c>
      <c r="M142" s="82">
        <f t="shared" si="31"/>
        <v>0</v>
      </c>
      <c r="N142" s="82">
        <f t="shared" si="27"/>
        <v>0</v>
      </c>
      <c r="O142" s="82"/>
      <c r="P142" s="102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103"/>
      <c r="AC142" s="68">
        <f t="shared" si="32"/>
        <v>0</v>
      </c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</row>
    <row r="143" spans="1:45" s="14" customFormat="1" ht="11.25" hidden="1" customHeight="1" x14ac:dyDescent="0.2">
      <c r="A143" s="119" t="s">
        <v>177</v>
      </c>
      <c r="B143" s="106"/>
      <c r="C143" s="180"/>
      <c r="D143" s="108"/>
      <c r="E143" s="109"/>
      <c r="F143" s="110"/>
      <c r="G143" s="108"/>
      <c r="H143" s="109"/>
      <c r="I143" s="181"/>
      <c r="J143" s="108"/>
      <c r="K143" s="180"/>
      <c r="L143" s="82">
        <f t="shared" si="30"/>
        <v>0</v>
      </c>
      <c r="M143" s="82">
        <f t="shared" si="31"/>
        <v>0</v>
      </c>
      <c r="N143" s="82">
        <f t="shared" si="27"/>
        <v>0</v>
      </c>
      <c r="O143" s="82"/>
      <c r="P143" s="102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103"/>
      <c r="AC143" s="68">
        <f t="shared" si="32"/>
        <v>0</v>
      </c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</row>
    <row r="144" spans="1:45" s="14" customFormat="1" ht="11.25" hidden="1" customHeight="1" x14ac:dyDescent="0.2">
      <c r="A144" s="119" t="s">
        <v>178</v>
      </c>
      <c r="B144" s="106"/>
      <c r="C144" s="180"/>
      <c r="D144" s="108"/>
      <c r="E144" s="109"/>
      <c r="F144" s="110"/>
      <c r="G144" s="108"/>
      <c r="H144" s="109"/>
      <c r="I144" s="181"/>
      <c r="J144" s="108"/>
      <c r="K144" s="180"/>
      <c r="L144" s="82">
        <f t="shared" si="30"/>
        <v>0</v>
      </c>
      <c r="M144" s="82">
        <f t="shared" si="31"/>
        <v>0</v>
      </c>
      <c r="N144" s="82">
        <f t="shared" si="27"/>
        <v>0</v>
      </c>
      <c r="O144" s="82"/>
      <c r="P144" s="102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103"/>
      <c r="AC144" s="68">
        <f t="shared" si="32"/>
        <v>0</v>
      </c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</row>
    <row r="145" spans="1:45" s="14" customFormat="1" ht="11.25" hidden="1" customHeight="1" x14ac:dyDescent="0.2">
      <c r="A145" s="119" t="s">
        <v>179</v>
      </c>
      <c r="B145" s="106"/>
      <c r="C145" s="180"/>
      <c r="D145" s="108"/>
      <c r="E145" s="109"/>
      <c r="F145" s="110"/>
      <c r="G145" s="108"/>
      <c r="H145" s="109"/>
      <c r="I145" s="181"/>
      <c r="J145" s="108"/>
      <c r="K145" s="180"/>
      <c r="L145" s="82">
        <f t="shared" si="30"/>
        <v>0</v>
      </c>
      <c r="M145" s="82">
        <f t="shared" si="31"/>
        <v>0</v>
      </c>
      <c r="N145" s="82">
        <f t="shared" si="27"/>
        <v>0</v>
      </c>
      <c r="O145" s="82"/>
      <c r="P145" s="102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103"/>
      <c r="AC145" s="68">
        <f t="shared" si="32"/>
        <v>0</v>
      </c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</row>
    <row r="146" spans="1:45" s="14" customFormat="1" ht="11.25" hidden="1" customHeight="1" x14ac:dyDescent="0.2">
      <c r="A146" s="119" t="s">
        <v>180</v>
      </c>
      <c r="B146" s="106"/>
      <c r="C146" s="180"/>
      <c r="D146" s="108"/>
      <c r="E146" s="109"/>
      <c r="F146" s="110"/>
      <c r="G146" s="108"/>
      <c r="H146" s="109"/>
      <c r="I146" s="181"/>
      <c r="J146" s="108"/>
      <c r="K146" s="180"/>
      <c r="L146" s="82">
        <f t="shared" si="30"/>
        <v>0</v>
      </c>
      <c r="M146" s="82">
        <f t="shared" si="31"/>
        <v>0</v>
      </c>
      <c r="N146" s="82">
        <f t="shared" si="27"/>
        <v>0</v>
      </c>
      <c r="O146" s="82"/>
      <c r="P146" s="102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103"/>
      <c r="AC146" s="68">
        <f t="shared" si="32"/>
        <v>0</v>
      </c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</row>
    <row r="147" spans="1:45" s="14" customFormat="1" ht="11.25" hidden="1" customHeight="1" x14ac:dyDescent="0.2">
      <c r="A147" s="119" t="s">
        <v>181</v>
      </c>
      <c r="B147" s="106"/>
      <c r="C147" s="180"/>
      <c r="D147" s="108"/>
      <c r="E147" s="109"/>
      <c r="F147" s="110"/>
      <c r="G147" s="108"/>
      <c r="H147" s="109"/>
      <c r="I147" s="181"/>
      <c r="J147" s="108"/>
      <c r="K147" s="180"/>
      <c r="L147" s="82">
        <f t="shared" si="30"/>
        <v>0</v>
      </c>
      <c r="M147" s="82">
        <f t="shared" si="31"/>
        <v>0</v>
      </c>
      <c r="N147" s="82">
        <f t="shared" si="27"/>
        <v>0</v>
      </c>
      <c r="O147" s="82"/>
      <c r="P147" s="102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103"/>
      <c r="AC147" s="68">
        <f t="shared" si="32"/>
        <v>0</v>
      </c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</row>
    <row r="148" spans="1:45" s="14" customFormat="1" ht="11.25" hidden="1" customHeight="1" x14ac:dyDescent="0.2">
      <c r="A148" s="119" t="s">
        <v>182</v>
      </c>
      <c r="B148" s="106"/>
      <c r="C148" s="180"/>
      <c r="D148" s="108"/>
      <c r="E148" s="109"/>
      <c r="F148" s="110"/>
      <c r="G148" s="108"/>
      <c r="H148" s="109"/>
      <c r="I148" s="181"/>
      <c r="J148" s="108"/>
      <c r="K148" s="180"/>
      <c r="L148" s="82">
        <f t="shared" si="30"/>
        <v>0</v>
      </c>
      <c r="M148" s="82">
        <f t="shared" si="31"/>
        <v>0</v>
      </c>
      <c r="N148" s="82">
        <f t="shared" si="27"/>
        <v>0</v>
      </c>
      <c r="O148" s="82"/>
      <c r="P148" s="102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103"/>
      <c r="AC148" s="68">
        <f t="shared" si="32"/>
        <v>0</v>
      </c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</row>
    <row r="149" spans="1:45" s="14" customFormat="1" ht="11.25" hidden="1" customHeight="1" x14ac:dyDescent="0.2">
      <c r="A149" s="119" t="s">
        <v>183</v>
      </c>
      <c r="B149" s="106"/>
      <c r="C149" s="180"/>
      <c r="D149" s="108"/>
      <c r="E149" s="109"/>
      <c r="F149" s="110"/>
      <c r="G149" s="108"/>
      <c r="H149" s="109"/>
      <c r="I149" s="181"/>
      <c r="J149" s="108"/>
      <c r="K149" s="180"/>
      <c r="L149" s="82">
        <f t="shared" si="30"/>
        <v>0</v>
      </c>
      <c r="M149" s="82">
        <f t="shared" si="31"/>
        <v>0</v>
      </c>
      <c r="N149" s="82">
        <f t="shared" si="27"/>
        <v>0</v>
      </c>
      <c r="O149" s="82"/>
      <c r="P149" s="102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103"/>
      <c r="AC149" s="68">
        <f t="shared" si="32"/>
        <v>0</v>
      </c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</row>
    <row r="150" spans="1:45" s="14" customFormat="1" ht="11.25" hidden="1" customHeight="1" x14ac:dyDescent="0.2">
      <c r="A150" s="119" t="s">
        <v>184</v>
      </c>
      <c r="B150" s="106"/>
      <c r="C150" s="180"/>
      <c r="D150" s="108"/>
      <c r="E150" s="109"/>
      <c r="F150" s="110"/>
      <c r="G150" s="108"/>
      <c r="H150" s="109"/>
      <c r="I150" s="181"/>
      <c r="J150" s="108"/>
      <c r="K150" s="180"/>
      <c r="L150" s="82">
        <f t="shared" si="30"/>
        <v>0</v>
      </c>
      <c r="M150" s="82">
        <f t="shared" si="31"/>
        <v>0</v>
      </c>
      <c r="N150" s="82">
        <f t="shared" si="27"/>
        <v>0</v>
      </c>
      <c r="O150" s="82"/>
      <c r="P150" s="102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103"/>
      <c r="AC150" s="68">
        <f t="shared" si="32"/>
        <v>0</v>
      </c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</row>
    <row r="151" spans="1:45" s="14" customFormat="1" ht="11.25" hidden="1" customHeight="1" x14ac:dyDescent="0.2">
      <c r="A151" s="119" t="s">
        <v>185</v>
      </c>
      <c r="B151" s="106"/>
      <c r="C151" s="180"/>
      <c r="D151" s="108"/>
      <c r="E151" s="109"/>
      <c r="F151" s="110"/>
      <c r="G151" s="108"/>
      <c r="H151" s="109"/>
      <c r="I151" s="181"/>
      <c r="J151" s="108"/>
      <c r="K151" s="180"/>
      <c r="L151" s="82">
        <f t="shared" si="30"/>
        <v>0</v>
      </c>
      <c r="M151" s="82">
        <f t="shared" si="31"/>
        <v>0</v>
      </c>
      <c r="N151" s="82">
        <f t="shared" si="27"/>
        <v>0</v>
      </c>
      <c r="O151" s="82"/>
      <c r="P151" s="102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103"/>
      <c r="AC151" s="68">
        <f t="shared" si="32"/>
        <v>0</v>
      </c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</row>
    <row r="152" spans="1:45" s="14" customFormat="1" ht="11.25" hidden="1" customHeight="1" x14ac:dyDescent="0.2">
      <c r="A152" s="119" t="s">
        <v>186</v>
      </c>
      <c r="B152" s="106"/>
      <c r="C152" s="180"/>
      <c r="D152" s="108"/>
      <c r="E152" s="109"/>
      <c r="F152" s="110"/>
      <c r="G152" s="108"/>
      <c r="H152" s="109"/>
      <c r="I152" s="181"/>
      <c r="J152" s="108"/>
      <c r="K152" s="180"/>
      <c r="L152" s="82">
        <f t="shared" si="30"/>
        <v>0</v>
      </c>
      <c r="M152" s="82">
        <f t="shared" si="31"/>
        <v>0</v>
      </c>
      <c r="N152" s="82">
        <f t="shared" si="27"/>
        <v>0</v>
      </c>
      <c r="O152" s="82"/>
      <c r="P152" s="102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103"/>
      <c r="AC152" s="68">
        <f t="shared" si="32"/>
        <v>0</v>
      </c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</row>
    <row r="153" spans="1:45" s="14" customFormat="1" ht="11.25" hidden="1" customHeight="1" x14ac:dyDescent="0.2">
      <c r="A153" s="119" t="s">
        <v>187</v>
      </c>
      <c r="B153" s="106"/>
      <c r="C153" s="180"/>
      <c r="D153" s="108"/>
      <c r="E153" s="109"/>
      <c r="F153" s="110"/>
      <c r="G153" s="108"/>
      <c r="H153" s="109"/>
      <c r="I153" s="181"/>
      <c r="J153" s="108"/>
      <c r="K153" s="180"/>
      <c r="L153" s="82">
        <f t="shared" si="30"/>
        <v>0</v>
      </c>
      <c r="M153" s="82">
        <f t="shared" si="31"/>
        <v>0</v>
      </c>
      <c r="N153" s="82">
        <f t="shared" si="27"/>
        <v>0</v>
      </c>
      <c r="O153" s="82"/>
      <c r="P153" s="102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103"/>
      <c r="AC153" s="68">
        <f t="shared" si="32"/>
        <v>0</v>
      </c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</row>
    <row r="154" spans="1:45" s="14" customFormat="1" ht="11.25" hidden="1" customHeight="1" x14ac:dyDescent="0.2">
      <c r="A154" s="119" t="s">
        <v>188</v>
      </c>
      <c r="B154" s="106"/>
      <c r="C154" s="180"/>
      <c r="D154" s="108"/>
      <c r="E154" s="109"/>
      <c r="F154" s="110"/>
      <c r="G154" s="108"/>
      <c r="H154" s="109"/>
      <c r="I154" s="181"/>
      <c r="J154" s="108"/>
      <c r="K154" s="180"/>
      <c r="L154" s="82">
        <f t="shared" si="30"/>
        <v>0</v>
      </c>
      <c r="M154" s="82">
        <f t="shared" si="31"/>
        <v>0</v>
      </c>
      <c r="N154" s="82">
        <f t="shared" si="27"/>
        <v>0</v>
      </c>
      <c r="O154" s="82"/>
      <c r="P154" s="102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103"/>
      <c r="AC154" s="68">
        <f t="shared" si="32"/>
        <v>0</v>
      </c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</row>
    <row r="155" spans="1:45" s="14" customFormat="1" ht="11.25" hidden="1" customHeight="1" x14ac:dyDescent="0.2">
      <c r="A155" s="124" t="s">
        <v>189</v>
      </c>
      <c r="B155" s="106"/>
      <c r="C155" s="180"/>
      <c r="D155" s="108"/>
      <c r="E155" s="109"/>
      <c r="F155" s="110"/>
      <c r="G155" s="108"/>
      <c r="H155" s="109"/>
      <c r="I155" s="181"/>
      <c r="J155" s="108"/>
      <c r="K155" s="180"/>
      <c r="L155" s="82">
        <f t="shared" si="30"/>
        <v>0</v>
      </c>
      <c r="M155" s="82">
        <f t="shared" si="31"/>
        <v>0</v>
      </c>
      <c r="N155" s="82">
        <f t="shared" si="27"/>
        <v>0</v>
      </c>
      <c r="O155" s="82"/>
      <c r="P155" s="102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103"/>
      <c r="AC155" s="68">
        <f t="shared" si="32"/>
        <v>0</v>
      </c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</row>
    <row r="156" spans="1:45" s="12" customFormat="1" ht="39" hidden="1" customHeight="1" x14ac:dyDescent="0.2">
      <c r="A156" s="112" t="s">
        <v>29</v>
      </c>
      <c r="B156" s="113"/>
      <c r="C156" s="326"/>
      <c r="D156" s="327"/>
      <c r="E156" s="327"/>
      <c r="F156" s="328"/>
      <c r="G156" s="327"/>
      <c r="H156" s="327"/>
      <c r="I156" s="328"/>
      <c r="J156" s="327"/>
      <c r="K156" s="329"/>
      <c r="L156" s="82">
        <f t="shared" si="30"/>
        <v>0</v>
      </c>
      <c r="M156" s="82">
        <f t="shared" si="31"/>
        <v>0</v>
      </c>
      <c r="N156" s="82">
        <f t="shared" si="27"/>
        <v>0</v>
      </c>
      <c r="O156" s="82"/>
      <c r="P156" s="10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125"/>
      <c r="AC156" s="68">
        <f t="shared" si="32"/>
        <v>0</v>
      </c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</row>
    <row r="157" spans="1:45" hidden="1" x14ac:dyDescent="0.2"/>
    <row r="158" spans="1:45" s="179" customFormat="1" ht="26.25" customHeight="1" x14ac:dyDescent="0.25">
      <c r="A158" s="177" t="s">
        <v>31</v>
      </c>
      <c r="B158" s="170" t="s">
        <v>32</v>
      </c>
      <c r="C158" s="336">
        <f>C159+C188+C217+C246+C275+C304</f>
        <v>0</v>
      </c>
      <c r="D158" s="337"/>
      <c r="E158" s="337"/>
      <c r="F158" s="336">
        <f>F159+F188+F217+F246+F275+F304</f>
        <v>13</v>
      </c>
      <c r="G158" s="337"/>
      <c r="H158" s="337"/>
      <c r="I158" s="336">
        <f>I159+I188+I217+I246+I275+I304</f>
        <v>3</v>
      </c>
      <c r="J158" s="337"/>
      <c r="K158" s="337"/>
      <c r="L158" s="166">
        <f>L159+L188+L217+L246+L275+L304</f>
        <v>2444</v>
      </c>
      <c r="M158" s="166">
        <f>M159+M188+M217+M246+M275+M304</f>
        <v>826</v>
      </c>
      <c r="N158" s="166">
        <f>N159+N188+N217+N246+N275+N304</f>
        <v>1618</v>
      </c>
      <c r="O158" s="166">
        <f>O159+O188+O217+O246+O275+O304</f>
        <v>802</v>
      </c>
      <c r="P158" s="166">
        <f>P159+P188+P217+P246+P275+P304</f>
        <v>816</v>
      </c>
      <c r="Q158" s="163">
        <f t="shared" ref="Q158:R158" si="33">Q159+Q188+Q217+Q246+Q275+Q304+Q332</f>
        <v>0</v>
      </c>
      <c r="R158" s="163">
        <f t="shared" si="33"/>
        <v>0</v>
      </c>
      <c r="S158" s="166">
        <f>S159+S188+S217+S246+S275+S304</f>
        <v>180</v>
      </c>
      <c r="T158" s="166">
        <f>T159+T188+T217+T246+T275+T304</f>
        <v>360</v>
      </c>
      <c r="U158" s="163"/>
      <c r="V158" s="166">
        <f>V159+V188+V217+V246+V275+V304</f>
        <v>323</v>
      </c>
      <c r="W158" s="166">
        <f>W159+W188+W217+W246+W275+W304</f>
        <v>288</v>
      </c>
      <c r="X158" s="163"/>
      <c r="Y158" s="166">
        <f>Y159+Y188+Y217+Y246+Y275+Y304</f>
        <v>342</v>
      </c>
      <c r="Z158" s="163"/>
      <c r="AA158" s="166">
        <f>AA159+AA188+AA217+AA246+AA275+AA304</f>
        <v>125</v>
      </c>
      <c r="AB158" s="178">
        <v>1260</v>
      </c>
      <c r="AC158" s="167">
        <f>N158-AB158</f>
        <v>358</v>
      </c>
    </row>
    <row r="159" spans="1:45" s="16" customFormat="1" ht="37.5" customHeight="1" x14ac:dyDescent="0.25">
      <c r="A159" s="112" t="s">
        <v>33</v>
      </c>
      <c r="B159" s="126" t="s">
        <v>451</v>
      </c>
      <c r="C159" s="334">
        <f>COUNTIF(C160:E186,1)+COUNTIF(C160:E186,2)+COUNTIF(C160:E186,3)+COUNTIF(C160:E186,4)+COUNTIF(C160:E186,5)+COUNTIF(C160:E186,6)+COUNTIF(C160:E186,7)+COUNTIF(C160:E186,8)</f>
        <v>0</v>
      </c>
      <c r="D159" s="334"/>
      <c r="E159" s="338"/>
      <c r="F159" s="333">
        <f>COUNTIF(F160:H186,1)+COUNTIF(F160:H186,2)+COUNTIF(F160:H186,3)+COUNTIF(F160:H186,4)+COUNTIF(F160:H186,5)+COUNTIF(F160:H186,6)+COUNTIF(F160:H186,7)+COUNTIF(F160:H186,8)</f>
        <v>2</v>
      </c>
      <c r="G159" s="334"/>
      <c r="H159" s="338"/>
      <c r="I159" s="333">
        <f>COUNTIF(I160:K186,1)+COUNTIF(I160:K186,2)+COUNTIF(I160:K186,3)+COUNTIF(I160:K186,4)+COUNTIF(I160:K186,5)+COUNTIF(I160:K186,6)+COUNTIF(I160:K186,7)+COUNTIF(I160:K186,8)</f>
        <v>1</v>
      </c>
      <c r="J159" s="334"/>
      <c r="K159" s="334"/>
      <c r="L159" s="91">
        <f>SUM(L160:L184)</f>
        <v>474</v>
      </c>
      <c r="M159" s="91">
        <f>SUM(M160:M184)</f>
        <v>158</v>
      </c>
      <c r="N159" s="91">
        <f>SUM(N160:N184)</f>
        <v>316</v>
      </c>
      <c r="O159" s="91">
        <f>SUM(O160:O184)</f>
        <v>158</v>
      </c>
      <c r="P159" s="91">
        <f>SUM(P160:P184)</f>
        <v>158</v>
      </c>
      <c r="Q159" s="91">
        <f t="shared" ref="Q159:T159" si="34">SUM(Q160:Q184)</f>
        <v>0</v>
      </c>
      <c r="R159" s="91">
        <f t="shared" si="34"/>
        <v>0</v>
      </c>
      <c r="S159" s="91">
        <f t="shared" si="34"/>
        <v>80</v>
      </c>
      <c r="T159" s="91">
        <f t="shared" si="34"/>
        <v>160</v>
      </c>
      <c r="U159" s="92"/>
      <c r="V159" s="91">
        <f>SUM(V160:V184)</f>
        <v>76</v>
      </c>
      <c r="W159" s="91">
        <f>SUM(W160:W184)</f>
        <v>0</v>
      </c>
      <c r="X159" s="91">
        <f>SUM(X160:X184)</f>
        <v>0</v>
      </c>
      <c r="Y159" s="91">
        <f>SUM(Y160:Y184)</f>
        <v>0</v>
      </c>
      <c r="Z159" s="92">
        <f>SUM(Z160:Z186)</f>
        <v>0</v>
      </c>
      <c r="AA159" s="91">
        <f>SUM(AA160:AA184)</f>
        <v>0</v>
      </c>
      <c r="AB159" s="159">
        <v>252</v>
      </c>
      <c r="AC159" s="100">
        <f>N159-AB159</f>
        <v>64</v>
      </c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</row>
    <row r="160" spans="1:45" s="8" customFormat="1" ht="57" customHeight="1" x14ac:dyDescent="0.2">
      <c r="A160" s="127" t="s">
        <v>34</v>
      </c>
      <c r="B160" s="105" t="s">
        <v>507</v>
      </c>
      <c r="C160" s="85"/>
      <c r="D160" s="151"/>
      <c r="E160" s="152"/>
      <c r="F160" s="153"/>
      <c r="G160" s="151"/>
      <c r="H160" s="152"/>
      <c r="I160" s="153"/>
      <c r="J160" s="151">
        <v>4</v>
      </c>
      <c r="K160" s="152"/>
      <c r="L160" s="29">
        <f t="shared" ref="L160:L186" si="35">M160+N160</f>
        <v>120</v>
      </c>
      <c r="M160" s="82">
        <f t="shared" ref="M160:M184" si="36">N160/2</f>
        <v>40</v>
      </c>
      <c r="N160" s="82">
        <f t="shared" ref="N160:N184" si="37">SUM(Q160:AA160)</f>
        <v>80</v>
      </c>
      <c r="O160" s="82">
        <f t="shared" ref="O160:O184" si="38">N160-P160</f>
        <v>40</v>
      </c>
      <c r="P160" s="102">
        <f>N160/2</f>
        <v>40</v>
      </c>
      <c r="Q160" s="29"/>
      <c r="R160" s="29"/>
      <c r="S160" s="29">
        <v>40</v>
      </c>
      <c r="T160" s="29">
        <v>40</v>
      </c>
      <c r="U160" s="29"/>
      <c r="V160" s="29"/>
      <c r="W160" s="29"/>
      <c r="X160" s="29"/>
      <c r="Y160" s="29"/>
      <c r="Z160" s="29"/>
      <c r="AA160" s="29"/>
      <c r="AB160" s="103"/>
      <c r="AC160" s="83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</row>
    <row r="161" spans="1:45" s="8" customFormat="1" ht="33.75" customHeight="1" x14ac:dyDescent="0.2">
      <c r="A161" s="127" t="s">
        <v>35</v>
      </c>
      <c r="B161" s="105" t="s">
        <v>452</v>
      </c>
      <c r="C161" s="85"/>
      <c r="D161" s="151"/>
      <c r="E161" s="152"/>
      <c r="F161" s="153"/>
      <c r="G161" s="151">
        <v>4</v>
      </c>
      <c r="H161" s="152"/>
      <c r="I161" s="153"/>
      <c r="J161" s="151"/>
      <c r="K161" s="152"/>
      <c r="L161" s="29">
        <f t="shared" si="35"/>
        <v>120</v>
      </c>
      <c r="M161" s="82">
        <f t="shared" si="36"/>
        <v>40</v>
      </c>
      <c r="N161" s="82">
        <f t="shared" si="37"/>
        <v>80</v>
      </c>
      <c r="O161" s="82">
        <f t="shared" si="38"/>
        <v>40</v>
      </c>
      <c r="P161" s="102">
        <f>N161/2</f>
        <v>40</v>
      </c>
      <c r="Q161" s="29"/>
      <c r="R161" s="29"/>
      <c r="S161" s="29">
        <v>40</v>
      </c>
      <c r="T161" s="29">
        <v>40</v>
      </c>
      <c r="U161" s="29"/>
      <c r="V161" s="29"/>
      <c r="W161" s="29"/>
      <c r="X161" s="29"/>
      <c r="Y161" s="29"/>
      <c r="Z161" s="29"/>
      <c r="AA161" s="29"/>
      <c r="AB161" s="103"/>
      <c r="AC161" s="83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</row>
    <row r="162" spans="1:45" s="8" customFormat="1" ht="33.75" customHeight="1" x14ac:dyDescent="0.2">
      <c r="A162" s="127" t="s">
        <v>43</v>
      </c>
      <c r="B162" s="105" t="s">
        <v>478</v>
      </c>
      <c r="C162" s="85"/>
      <c r="D162" s="151"/>
      <c r="E162" s="152"/>
      <c r="F162" s="153"/>
      <c r="G162" s="224">
        <v>5</v>
      </c>
      <c r="H162" s="152"/>
      <c r="I162" s="153"/>
      <c r="J162" s="218"/>
      <c r="K162" s="152"/>
      <c r="L162" s="82">
        <f t="shared" si="35"/>
        <v>117</v>
      </c>
      <c r="M162" s="82">
        <f t="shared" si="36"/>
        <v>39</v>
      </c>
      <c r="N162" s="82">
        <f t="shared" si="37"/>
        <v>78</v>
      </c>
      <c r="O162" s="82">
        <f t="shared" si="38"/>
        <v>39</v>
      </c>
      <c r="P162" s="102">
        <f>N162/2</f>
        <v>39</v>
      </c>
      <c r="Q162" s="29"/>
      <c r="R162" s="29"/>
      <c r="S162" s="29"/>
      <c r="T162" s="219">
        <v>40</v>
      </c>
      <c r="U162" s="219"/>
      <c r="V162" s="219">
        <v>38</v>
      </c>
      <c r="W162" s="29"/>
      <c r="X162" s="29"/>
      <c r="Y162" s="29"/>
      <c r="Z162" s="29"/>
      <c r="AA162" s="29"/>
      <c r="AB162" s="103"/>
      <c r="AC162" s="83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</row>
    <row r="163" spans="1:45" s="8" customFormat="1" ht="36" customHeight="1" x14ac:dyDescent="0.2">
      <c r="A163" s="127" t="s">
        <v>73</v>
      </c>
      <c r="B163" s="121" t="s">
        <v>453</v>
      </c>
      <c r="C163" s="182"/>
      <c r="D163" s="151"/>
      <c r="E163" s="152"/>
      <c r="F163" s="153"/>
      <c r="G163" s="224" t="s">
        <v>470</v>
      </c>
      <c r="H163" s="152"/>
      <c r="I163" s="151"/>
      <c r="J163" s="218"/>
      <c r="K163" s="152"/>
      <c r="L163" s="82">
        <f t="shared" si="35"/>
        <v>117</v>
      </c>
      <c r="M163" s="82">
        <f t="shared" si="36"/>
        <v>39</v>
      </c>
      <c r="N163" s="82">
        <f t="shared" si="37"/>
        <v>78</v>
      </c>
      <c r="O163" s="82">
        <f t="shared" si="38"/>
        <v>39</v>
      </c>
      <c r="P163" s="102">
        <f>N163/2</f>
        <v>39</v>
      </c>
      <c r="Q163" s="29"/>
      <c r="R163" s="29"/>
      <c r="S163" s="29"/>
      <c r="T163" s="219">
        <v>40</v>
      </c>
      <c r="U163" s="219"/>
      <c r="V163" s="219">
        <v>38</v>
      </c>
      <c r="W163" s="29"/>
      <c r="X163" s="29"/>
      <c r="Y163" s="29"/>
      <c r="Z163" s="29"/>
      <c r="AA163" s="29"/>
      <c r="AB163" s="103"/>
      <c r="AC163" s="83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</row>
    <row r="164" spans="1:45" s="8" customFormat="1" ht="31.5" hidden="1" customHeight="1" x14ac:dyDescent="0.2">
      <c r="A164" s="127" t="s">
        <v>74</v>
      </c>
      <c r="B164" s="76"/>
      <c r="C164" s="180"/>
      <c r="D164" s="27"/>
      <c r="E164" s="152"/>
      <c r="F164" s="151"/>
      <c r="G164" s="151"/>
      <c r="H164" s="152"/>
      <c r="I164" s="151"/>
      <c r="J164" s="218"/>
      <c r="K164" s="152"/>
      <c r="L164" s="82">
        <f t="shared" si="35"/>
        <v>0</v>
      </c>
      <c r="M164" s="82">
        <f t="shared" si="36"/>
        <v>0</v>
      </c>
      <c r="N164" s="82">
        <f t="shared" si="37"/>
        <v>0</v>
      </c>
      <c r="O164" s="82">
        <f t="shared" si="38"/>
        <v>0</v>
      </c>
      <c r="P164" s="102"/>
      <c r="Q164" s="29"/>
      <c r="R164" s="29"/>
      <c r="S164" s="29" t="s">
        <v>370</v>
      </c>
      <c r="T164" s="29" t="s">
        <v>370</v>
      </c>
      <c r="U164" s="29"/>
      <c r="V164" s="29"/>
      <c r="W164" s="29"/>
      <c r="X164" s="29"/>
      <c r="Y164" s="29"/>
      <c r="Z164" s="29"/>
      <c r="AA164" s="29"/>
      <c r="AB164" s="103"/>
      <c r="AC164" s="83">
        <f t="shared" ref="AC164:AC184" si="39">N164-AB164</f>
        <v>0</v>
      </c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</row>
    <row r="165" spans="1:45" s="8" customFormat="1" ht="39" hidden="1" customHeight="1" x14ac:dyDescent="0.2">
      <c r="A165" s="127" t="s">
        <v>75</v>
      </c>
      <c r="B165" s="76"/>
      <c r="C165" s="180"/>
      <c r="D165" s="151"/>
      <c r="E165" s="152"/>
      <c r="F165" s="151"/>
      <c r="G165" s="151"/>
      <c r="H165" s="152"/>
      <c r="I165" s="151"/>
      <c r="J165" s="218"/>
      <c r="K165" s="152"/>
      <c r="L165" s="82">
        <f t="shared" si="35"/>
        <v>0</v>
      </c>
      <c r="M165" s="82">
        <f t="shared" si="36"/>
        <v>0</v>
      </c>
      <c r="N165" s="82">
        <f t="shared" si="37"/>
        <v>0</v>
      </c>
      <c r="O165" s="82">
        <f t="shared" si="38"/>
        <v>0</v>
      </c>
      <c r="P165" s="102"/>
      <c r="Q165" s="29"/>
      <c r="R165" s="29"/>
      <c r="S165" s="29"/>
      <c r="T165" s="29" t="s">
        <v>370</v>
      </c>
      <c r="U165" s="29"/>
      <c r="V165" s="29"/>
      <c r="W165" s="29"/>
      <c r="X165" s="29"/>
      <c r="Y165" s="29"/>
      <c r="Z165" s="29"/>
      <c r="AA165" s="29"/>
      <c r="AB165" s="103"/>
      <c r="AC165" s="83">
        <f t="shared" si="39"/>
        <v>0</v>
      </c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</row>
    <row r="166" spans="1:45" s="8" customFormat="1" ht="66" hidden="1" customHeight="1" x14ac:dyDescent="0.2">
      <c r="A166" s="127" t="s">
        <v>76</v>
      </c>
      <c r="B166" s="76"/>
      <c r="C166" s="180"/>
      <c r="D166" s="151"/>
      <c r="E166" s="152"/>
      <c r="F166" s="151"/>
      <c r="G166" s="151"/>
      <c r="H166" s="152"/>
      <c r="I166" s="151"/>
      <c r="J166" s="218"/>
      <c r="K166" s="152"/>
      <c r="L166" s="82">
        <f t="shared" si="35"/>
        <v>0</v>
      </c>
      <c r="M166" s="82">
        <f t="shared" si="36"/>
        <v>0</v>
      </c>
      <c r="N166" s="82">
        <f t="shared" si="37"/>
        <v>0</v>
      </c>
      <c r="O166" s="82">
        <f t="shared" si="38"/>
        <v>0</v>
      </c>
      <c r="P166" s="102"/>
      <c r="Q166" s="29"/>
      <c r="R166" s="29"/>
      <c r="S166" s="29"/>
      <c r="T166" s="29"/>
      <c r="U166" s="29"/>
      <c r="V166" s="29" t="s">
        <v>370</v>
      </c>
      <c r="W166" s="29"/>
      <c r="X166" s="29"/>
      <c r="Y166" s="29"/>
      <c r="Z166" s="29"/>
      <c r="AA166" s="29"/>
      <c r="AB166" s="103"/>
      <c r="AC166" s="83">
        <f t="shared" si="39"/>
        <v>0</v>
      </c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</row>
    <row r="167" spans="1:45" s="8" customFormat="1" ht="51" hidden="1" customHeight="1" x14ac:dyDescent="0.2">
      <c r="A167" s="127" t="s">
        <v>77</v>
      </c>
      <c r="B167" s="121"/>
      <c r="C167" s="180"/>
      <c r="D167" s="151"/>
      <c r="E167" s="152"/>
      <c r="F167" s="151"/>
      <c r="G167" s="151"/>
      <c r="H167" s="152"/>
      <c r="I167" s="151"/>
      <c r="J167" s="218"/>
      <c r="K167" s="151"/>
      <c r="L167" s="82">
        <f t="shared" si="35"/>
        <v>0</v>
      </c>
      <c r="M167" s="82">
        <f t="shared" si="36"/>
        <v>0</v>
      </c>
      <c r="N167" s="82">
        <f t="shared" si="37"/>
        <v>0</v>
      </c>
      <c r="O167" s="82">
        <f t="shared" si="38"/>
        <v>0</v>
      </c>
      <c r="P167" s="102"/>
      <c r="Q167" s="29"/>
      <c r="R167" s="29"/>
      <c r="S167" s="29" t="s">
        <v>370</v>
      </c>
      <c r="T167" s="29"/>
      <c r="U167" s="29"/>
      <c r="V167" s="29" t="s">
        <v>370</v>
      </c>
      <c r="W167" s="29"/>
      <c r="X167" s="29"/>
      <c r="Y167" s="29"/>
      <c r="Z167" s="29"/>
      <c r="AA167" s="29"/>
      <c r="AB167" s="103"/>
      <c r="AC167" s="83">
        <f t="shared" si="39"/>
        <v>0</v>
      </c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</row>
    <row r="168" spans="1:45" s="8" customFormat="1" ht="18" hidden="1" customHeight="1" x14ac:dyDescent="0.2">
      <c r="A168" s="127" t="s">
        <v>190</v>
      </c>
      <c r="B168" s="121"/>
      <c r="C168" s="180"/>
      <c r="D168" s="151"/>
      <c r="E168" s="152"/>
      <c r="F168" s="151"/>
      <c r="G168" s="151"/>
      <c r="H168" s="152"/>
      <c r="I168" s="151"/>
      <c r="J168" s="218"/>
      <c r="K168" s="152"/>
      <c r="L168" s="128">
        <f t="shared" si="35"/>
        <v>0</v>
      </c>
      <c r="M168" s="82">
        <f t="shared" si="36"/>
        <v>0</v>
      </c>
      <c r="N168" s="82">
        <f t="shared" si="37"/>
        <v>0</v>
      </c>
      <c r="O168" s="82">
        <v>0</v>
      </c>
      <c r="P168" s="102">
        <v>0</v>
      </c>
      <c r="Q168" s="29"/>
      <c r="R168" s="29"/>
      <c r="S168" s="29"/>
      <c r="T168" s="29" t="s">
        <v>370</v>
      </c>
      <c r="U168" s="29"/>
      <c r="V168" s="29"/>
      <c r="W168" s="29">
        <v>0</v>
      </c>
      <c r="X168" s="29"/>
      <c r="Y168" s="29" t="s">
        <v>370</v>
      </c>
      <c r="Z168" s="29"/>
      <c r="AA168" s="29" t="s">
        <v>370</v>
      </c>
      <c r="AB168" s="103">
        <v>0</v>
      </c>
      <c r="AC168" s="83">
        <f t="shared" si="39"/>
        <v>0</v>
      </c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</row>
    <row r="169" spans="1:45" s="8" customFormat="1" ht="11.25" hidden="1" customHeight="1" x14ac:dyDescent="0.2">
      <c r="A169" s="127" t="s">
        <v>191</v>
      </c>
      <c r="B169" s="129"/>
      <c r="C169" s="180"/>
      <c r="D169" s="27"/>
      <c r="E169" s="122"/>
      <c r="F169" s="123"/>
      <c r="G169" s="27"/>
      <c r="H169" s="122"/>
      <c r="I169" s="183"/>
      <c r="J169" s="27"/>
      <c r="K169" s="182"/>
      <c r="L169" s="82">
        <f t="shared" si="35"/>
        <v>0</v>
      </c>
      <c r="M169" s="82">
        <f t="shared" si="36"/>
        <v>0</v>
      </c>
      <c r="N169" s="82">
        <f t="shared" si="37"/>
        <v>0</v>
      </c>
      <c r="O169" s="82">
        <f t="shared" si="38"/>
        <v>0</v>
      </c>
      <c r="P169" s="102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103"/>
      <c r="AC169" s="83">
        <f t="shared" si="39"/>
        <v>0</v>
      </c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</row>
    <row r="170" spans="1:45" s="8" customFormat="1" ht="11.25" hidden="1" customHeight="1" x14ac:dyDescent="0.2">
      <c r="A170" s="127" t="s">
        <v>192</v>
      </c>
      <c r="B170" s="129"/>
      <c r="C170" s="180"/>
      <c r="D170" s="108"/>
      <c r="E170" s="109"/>
      <c r="F170" s="110"/>
      <c r="G170" s="108"/>
      <c r="H170" s="109"/>
      <c r="I170" s="181"/>
      <c r="J170" s="108"/>
      <c r="K170" s="180"/>
      <c r="L170" s="82">
        <f t="shared" si="35"/>
        <v>0</v>
      </c>
      <c r="M170" s="82">
        <f t="shared" si="36"/>
        <v>0</v>
      </c>
      <c r="N170" s="82">
        <f t="shared" si="37"/>
        <v>0</v>
      </c>
      <c r="O170" s="82">
        <f t="shared" si="38"/>
        <v>0</v>
      </c>
      <c r="P170" s="102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103"/>
      <c r="AC170" s="83">
        <f t="shared" si="39"/>
        <v>0</v>
      </c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</row>
    <row r="171" spans="1:45" s="8" customFormat="1" ht="11.25" hidden="1" customHeight="1" x14ac:dyDescent="0.2">
      <c r="A171" s="127" t="s">
        <v>193</v>
      </c>
      <c r="B171" s="129"/>
      <c r="C171" s="180"/>
      <c r="D171" s="108"/>
      <c r="E171" s="109"/>
      <c r="F171" s="110"/>
      <c r="G171" s="108"/>
      <c r="H171" s="109"/>
      <c r="I171" s="181"/>
      <c r="J171" s="108"/>
      <c r="K171" s="180"/>
      <c r="L171" s="82">
        <f t="shared" si="35"/>
        <v>0</v>
      </c>
      <c r="M171" s="82">
        <f t="shared" si="36"/>
        <v>0</v>
      </c>
      <c r="N171" s="82">
        <f t="shared" si="37"/>
        <v>0</v>
      </c>
      <c r="O171" s="82">
        <f t="shared" si="38"/>
        <v>0</v>
      </c>
      <c r="P171" s="102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103"/>
      <c r="AC171" s="83">
        <f t="shared" si="39"/>
        <v>0</v>
      </c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</row>
    <row r="172" spans="1:45" s="8" customFormat="1" ht="11.25" hidden="1" customHeight="1" x14ac:dyDescent="0.2">
      <c r="A172" s="127" t="s">
        <v>194</v>
      </c>
      <c r="B172" s="129"/>
      <c r="C172" s="180"/>
      <c r="D172" s="108"/>
      <c r="E172" s="109"/>
      <c r="F172" s="110"/>
      <c r="G172" s="108"/>
      <c r="H172" s="109"/>
      <c r="I172" s="181"/>
      <c r="J172" s="108"/>
      <c r="K172" s="180"/>
      <c r="L172" s="82">
        <f t="shared" si="35"/>
        <v>0</v>
      </c>
      <c r="M172" s="82">
        <f t="shared" si="36"/>
        <v>0</v>
      </c>
      <c r="N172" s="82">
        <f t="shared" si="37"/>
        <v>0</v>
      </c>
      <c r="O172" s="82">
        <f t="shared" si="38"/>
        <v>0</v>
      </c>
      <c r="P172" s="102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103"/>
      <c r="AC172" s="83">
        <f t="shared" si="39"/>
        <v>0</v>
      </c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</row>
    <row r="173" spans="1:45" s="8" customFormat="1" ht="11.25" hidden="1" customHeight="1" x14ac:dyDescent="0.2">
      <c r="A173" s="127" t="s">
        <v>195</v>
      </c>
      <c r="B173" s="129"/>
      <c r="C173" s="180"/>
      <c r="D173" s="108"/>
      <c r="E173" s="109"/>
      <c r="F173" s="110"/>
      <c r="G173" s="108"/>
      <c r="H173" s="109"/>
      <c r="I173" s="181"/>
      <c r="J173" s="108"/>
      <c r="K173" s="180"/>
      <c r="L173" s="82">
        <f t="shared" si="35"/>
        <v>0</v>
      </c>
      <c r="M173" s="82">
        <f t="shared" si="36"/>
        <v>0</v>
      </c>
      <c r="N173" s="82">
        <f t="shared" si="37"/>
        <v>0</v>
      </c>
      <c r="O173" s="82">
        <f t="shared" si="38"/>
        <v>0</v>
      </c>
      <c r="P173" s="102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103"/>
      <c r="AC173" s="83">
        <f t="shared" si="39"/>
        <v>0</v>
      </c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</row>
    <row r="174" spans="1:45" s="8" customFormat="1" ht="11.25" hidden="1" customHeight="1" x14ac:dyDescent="0.2">
      <c r="A174" s="127" t="s">
        <v>196</v>
      </c>
      <c r="B174" s="129"/>
      <c r="C174" s="180"/>
      <c r="D174" s="108"/>
      <c r="E174" s="109"/>
      <c r="F174" s="110"/>
      <c r="G174" s="108"/>
      <c r="H174" s="109"/>
      <c r="I174" s="181"/>
      <c r="J174" s="108"/>
      <c r="K174" s="180"/>
      <c r="L174" s="82">
        <f t="shared" si="35"/>
        <v>0</v>
      </c>
      <c r="M174" s="82">
        <f t="shared" si="36"/>
        <v>0</v>
      </c>
      <c r="N174" s="82">
        <f t="shared" si="37"/>
        <v>0</v>
      </c>
      <c r="O174" s="82">
        <f t="shared" si="38"/>
        <v>0</v>
      </c>
      <c r="P174" s="102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103"/>
      <c r="AC174" s="83">
        <f t="shared" si="39"/>
        <v>0</v>
      </c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</row>
    <row r="175" spans="1:45" s="8" customFormat="1" ht="11.25" hidden="1" customHeight="1" x14ac:dyDescent="0.2">
      <c r="A175" s="127" t="s">
        <v>197</v>
      </c>
      <c r="B175" s="129"/>
      <c r="C175" s="180"/>
      <c r="D175" s="108"/>
      <c r="E175" s="109"/>
      <c r="F175" s="110"/>
      <c r="G175" s="108"/>
      <c r="H175" s="109"/>
      <c r="I175" s="181"/>
      <c r="J175" s="108"/>
      <c r="K175" s="180"/>
      <c r="L175" s="82">
        <f t="shared" si="35"/>
        <v>0</v>
      </c>
      <c r="M175" s="82">
        <f t="shared" si="36"/>
        <v>0</v>
      </c>
      <c r="N175" s="82">
        <f t="shared" si="37"/>
        <v>0</v>
      </c>
      <c r="O175" s="82">
        <f t="shared" si="38"/>
        <v>0</v>
      </c>
      <c r="P175" s="102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103"/>
      <c r="AC175" s="83">
        <f t="shared" si="39"/>
        <v>0</v>
      </c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</row>
    <row r="176" spans="1:45" s="8" customFormat="1" ht="11.25" hidden="1" customHeight="1" x14ac:dyDescent="0.2">
      <c r="A176" s="127" t="s">
        <v>198</v>
      </c>
      <c r="B176" s="129"/>
      <c r="C176" s="180"/>
      <c r="D176" s="108"/>
      <c r="E176" s="109"/>
      <c r="F176" s="110"/>
      <c r="G176" s="108"/>
      <c r="H176" s="109"/>
      <c r="I176" s="181"/>
      <c r="J176" s="108"/>
      <c r="K176" s="180"/>
      <c r="L176" s="82">
        <f t="shared" si="35"/>
        <v>0</v>
      </c>
      <c r="M176" s="82">
        <f t="shared" si="36"/>
        <v>0</v>
      </c>
      <c r="N176" s="82">
        <f t="shared" si="37"/>
        <v>0</v>
      </c>
      <c r="O176" s="82">
        <f t="shared" si="38"/>
        <v>0</v>
      </c>
      <c r="P176" s="102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103"/>
      <c r="AC176" s="83">
        <f t="shared" si="39"/>
        <v>0</v>
      </c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</row>
    <row r="177" spans="1:45" s="8" customFormat="1" ht="11.25" hidden="1" customHeight="1" x14ac:dyDescent="0.2">
      <c r="A177" s="127" t="s">
        <v>199</v>
      </c>
      <c r="B177" s="129"/>
      <c r="C177" s="180"/>
      <c r="D177" s="108"/>
      <c r="E177" s="109"/>
      <c r="F177" s="110"/>
      <c r="G177" s="108"/>
      <c r="H177" s="109"/>
      <c r="I177" s="181"/>
      <c r="J177" s="108"/>
      <c r="K177" s="180"/>
      <c r="L177" s="82">
        <f t="shared" si="35"/>
        <v>0</v>
      </c>
      <c r="M177" s="82">
        <f t="shared" si="36"/>
        <v>0</v>
      </c>
      <c r="N177" s="82">
        <f t="shared" si="37"/>
        <v>0</v>
      </c>
      <c r="O177" s="82">
        <f t="shared" si="38"/>
        <v>0</v>
      </c>
      <c r="P177" s="102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103"/>
      <c r="AC177" s="83">
        <f t="shared" si="39"/>
        <v>0</v>
      </c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</row>
    <row r="178" spans="1:45" s="8" customFormat="1" ht="11.25" hidden="1" customHeight="1" x14ac:dyDescent="0.2">
      <c r="A178" s="127" t="s">
        <v>200</v>
      </c>
      <c r="B178" s="129"/>
      <c r="C178" s="180"/>
      <c r="D178" s="108"/>
      <c r="E178" s="109"/>
      <c r="F178" s="110"/>
      <c r="G178" s="108"/>
      <c r="H178" s="109"/>
      <c r="I178" s="181"/>
      <c r="J178" s="108"/>
      <c r="K178" s="180"/>
      <c r="L178" s="82">
        <f t="shared" si="35"/>
        <v>0</v>
      </c>
      <c r="M178" s="82">
        <f t="shared" si="36"/>
        <v>0</v>
      </c>
      <c r="N178" s="82">
        <f t="shared" si="37"/>
        <v>0</v>
      </c>
      <c r="O178" s="82">
        <f t="shared" si="38"/>
        <v>0</v>
      </c>
      <c r="P178" s="102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103"/>
      <c r="AC178" s="83">
        <f t="shared" si="39"/>
        <v>0</v>
      </c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</row>
    <row r="179" spans="1:45" s="8" customFormat="1" ht="11.25" hidden="1" customHeight="1" x14ac:dyDescent="0.2">
      <c r="A179" s="127" t="s">
        <v>201</v>
      </c>
      <c r="B179" s="129"/>
      <c r="C179" s="180"/>
      <c r="D179" s="108"/>
      <c r="E179" s="109"/>
      <c r="F179" s="110"/>
      <c r="G179" s="108"/>
      <c r="H179" s="109"/>
      <c r="I179" s="181"/>
      <c r="J179" s="108"/>
      <c r="K179" s="180"/>
      <c r="L179" s="82">
        <f t="shared" si="35"/>
        <v>0</v>
      </c>
      <c r="M179" s="82">
        <f t="shared" si="36"/>
        <v>0</v>
      </c>
      <c r="N179" s="82">
        <f t="shared" si="37"/>
        <v>0</v>
      </c>
      <c r="O179" s="82">
        <f t="shared" si="38"/>
        <v>0</v>
      </c>
      <c r="P179" s="102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103"/>
      <c r="AC179" s="83">
        <f t="shared" si="39"/>
        <v>0</v>
      </c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</row>
    <row r="180" spans="1:45" s="8" customFormat="1" ht="11.25" hidden="1" customHeight="1" x14ac:dyDescent="0.2">
      <c r="A180" s="127" t="s">
        <v>202</v>
      </c>
      <c r="B180" s="129"/>
      <c r="C180" s="180"/>
      <c r="D180" s="108"/>
      <c r="E180" s="109"/>
      <c r="F180" s="110"/>
      <c r="G180" s="108"/>
      <c r="H180" s="109"/>
      <c r="I180" s="181"/>
      <c r="J180" s="108"/>
      <c r="K180" s="180"/>
      <c r="L180" s="82">
        <f t="shared" si="35"/>
        <v>0</v>
      </c>
      <c r="M180" s="82">
        <f t="shared" si="36"/>
        <v>0</v>
      </c>
      <c r="N180" s="82">
        <f t="shared" si="37"/>
        <v>0</v>
      </c>
      <c r="O180" s="82">
        <f t="shared" si="38"/>
        <v>0</v>
      </c>
      <c r="P180" s="102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103"/>
      <c r="AC180" s="83">
        <f t="shared" si="39"/>
        <v>0</v>
      </c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</row>
    <row r="181" spans="1:45" s="8" customFormat="1" ht="11.25" hidden="1" customHeight="1" x14ac:dyDescent="0.2">
      <c r="A181" s="127" t="s">
        <v>203</v>
      </c>
      <c r="B181" s="129"/>
      <c r="C181" s="180"/>
      <c r="D181" s="108"/>
      <c r="E181" s="109"/>
      <c r="F181" s="110"/>
      <c r="G181" s="108"/>
      <c r="H181" s="109"/>
      <c r="I181" s="181"/>
      <c r="J181" s="108"/>
      <c r="K181" s="180"/>
      <c r="L181" s="82">
        <f t="shared" si="35"/>
        <v>0</v>
      </c>
      <c r="M181" s="82">
        <f t="shared" si="36"/>
        <v>0</v>
      </c>
      <c r="N181" s="82">
        <f t="shared" si="37"/>
        <v>0</v>
      </c>
      <c r="O181" s="82">
        <f t="shared" si="38"/>
        <v>0</v>
      </c>
      <c r="P181" s="102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103"/>
      <c r="AC181" s="83">
        <f t="shared" si="39"/>
        <v>0</v>
      </c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</row>
    <row r="182" spans="1:45" s="8" customFormat="1" ht="11.25" hidden="1" customHeight="1" x14ac:dyDescent="0.2">
      <c r="A182" s="127" t="s">
        <v>204</v>
      </c>
      <c r="B182" s="129"/>
      <c r="C182" s="180"/>
      <c r="D182" s="108"/>
      <c r="E182" s="109"/>
      <c r="F182" s="110"/>
      <c r="G182" s="108"/>
      <c r="H182" s="109"/>
      <c r="I182" s="181"/>
      <c r="J182" s="108"/>
      <c r="K182" s="180"/>
      <c r="L182" s="82">
        <f t="shared" si="35"/>
        <v>0</v>
      </c>
      <c r="M182" s="82">
        <f t="shared" si="36"/>
        <v>0</v>
      </c>
      <c r="N182" s="82">
        <f t="shared" si="37"/>
        <v>0</v>
      </c>
      <c r="O182" s="82">
        <f t="shared" si="38"/>
        <v>0</v>
      </c>
      <c r="P182" s="102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103"/>
      <c r="AC182" s="83">
        <f t="shared" si="39"/>
        <v>0</v>
      </c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</row>
    <row r="183" spans="1:45" s="8" customFormat="1" ht="11.25" hidden="1" customHeight="1" x14ac:dyDescent="0.2">
      <c r="A183" s="127" t="s">
        <v>205</v>
      </c>
      <c r="B183" s="129"/>
      <c r="C183" s="180"/>
      <c r="D183" s="108"/>
      <c r="E183" s="109"/>
      <c r="F183" s="110"/>
      <c r="G183" s="108"/>
      <c r="H183" s="109"/>
      <c r="I183" s="181"/>
      <c r="J183" s="108"/>
      <c r="K183" s="180"/>
      <c r="L183" s="82">
        <f t="shared" si="35"/>
        <v>0</v>
      </c>
      <c r="M183" s="82">
        <f t="shared" si="36"/>
        <v>0</v>
      </c>
      <c r="N183" s="82">
        <f t="shared" si="37"/>
        <v>0</v>
      </c>
      <c r="O183" s="82">
        <f t="shared" si="38"/>
        <v>0</v>
      </c>
      <c r="P183" s="102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103"/>
      <c r="AC183" s="83">
        <f t="shared" si="39"/>
        <v>0</v>
      </c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</row>
    <row r="184" spans="1:45" s="8" customFormat="1" ht="11.25" hidden="1" customHeight="1" x14ac:dyDescent="0.2">
      <c r="A184" s="127" t="s">
        <v>206</v>
      </c>
      <c r="B184" s="129"/>
      <c r="C184" s="180"/>
      <c r="D184" s="108"/>
      <c r="E184" s="109"/>
      <c r="F184" s="110"/>
      <c r="G184" s="108"/>
      <c r="H184" s="109"/>
      <c r="I184" s="181"/>
      <c r="J184" s="108"/>
      <c r="K184" s="180"/>
      <c r="L184" s="82">
        <f t="shared" si="35"/>
        <v>0</v>
      </c>
      <c r="M184" s="82">
        <f t="shared" si="36"/>
        <v>0</v>
      </c>
      <c r="N184" s="82">
        <f t="shared" si="37"/>
        <v>0</v>
      </c>
      <c r="O184" s="82">
        <f t="shared" si="38"/>
        <v>0</v>
      </c>
      <c r="P184" s="102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103"/>
      <c r="AC184" s="83">
        <f t="shared" si="39"/>
        <v>0</v>
      </c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</row>
    <row r="185" spans="1:45" s="9" customFormat="1" ht="12.75" customHeight="1" x14ac:dyDescent="0.2">
      <c r="A185" s="130" t="s">
        <v>36</v>
      </c>
      <c r="B185" s="149" t="s">
        <v>465</v>
      </c>
      <c r="C185" s="206"/>
      <c r="D185" s="151" t="s">
        <v>524</v>
      </c>
      <c r="E185" s="152"/>
      <c r="F185" s="110"/>
      <c r="G185" s="108"/>
      <c r="H185" s="109"/>
      <c r="I185" s="110"/>
      <c r="J185" s="108"/>
      <c r="K185" s="108"/>
      <c r="L185" s="82">
        <f t="shared" si="35"/>
        <v>40</v>
      </c>
      <c r="M185" s="82"/>
      <c r="N185" s="82">
        <f t="shared" ref="N185:N186" si="40">SUM(Q185:AA185)</f>
        <v>40</v>
      </c>
      <c r="O185" s="82"/>
      <c r="P185" s="82">
        <f>N185</f>
        <v>40</v>
      </c>
      <c r="Q185" s="29"/>
      <c r="R185" s="29"/>
      <c r="S185" s="227">
        <v>40</v>
      </c>
      <c r="T185" s="227"/>
      <c r="U185" s="227"/>
      <c r="V185" s="227"/>
      <c r="W185" s="227"/>
      <c r="X185" s="29"/>
      <c r="Y185" s="29"/>
      <c r="Z185" s="29"/>
      <c r="AA185" s="29"/>
      <c r="AB185" s="120"/>
      <c r="AC185" s="83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</row>
    <row r="186" spans="1:45" s="11" customFormat="1" ht="12.75" customHeight="1" x14ac:dyDescent="0.2">
      <c r="A186" s="130" t="s">
        <v>37</v>
      </c>
      <c r="B186" s="149" t="s">
        <v>466</v>
      </c>
      <c r="C186" s="151"/>
      <c r="D186" s="151"/>
      <c r="E186" s="152"/>
      <c r="F186" s="153"/>
      <c r="G186" s="206" t="s">
        <v>470</v>
      </c>
      <c r="H186" s="242"/>
      <c r="I186" s="153"/>
      <c r="J186" s="218"/>
      <c r="K186" s="151"/>
      <c r="L186" s="82">
        <f t="shared" si="35"/>
        <v>78</v>
      </c>
      <c r="M186" s="82"/>
      <c r="N186" s="82">
        <f t="shared" si="40"/>
        <v>78</v>
      </c>
      <c r="O186" s="82"/>
      <c r="P186" s="82">
        <f>N186</f>
        <v>78</v>
      </c>
      <c r="Q186" s="29"/>
      <c r="R186" s="29"/>
      <c r="S186" s="227"/>
      <c r="T186" s="227">
        <v>40</v>
      </c>
      <c r="U186" s="227"/>
      <c r="V186" s="227">
        <v>38</v>
      </c>
      <c r="W186" s="227"/>
      <c r="X186" s="29"/>
      <c r="Y186" s="29"/>
      <c r="Z186" s="29"/>
      <c r="AA186" s="29"/>
      <c r="AB186" s="120"/>
      <c r="AC186" s="83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</row>
    <row r="187" spans="1:45" s="11" customFormat="1" ht="13.5" customHeight="1" x14ac:dyDescent="0.2">
      <c r="A187" s="130"/>
      <c r="B187" s="247" t="s">
        <v>512</v>
      </c>
      <c r="C187" s="108"/>
      <c r="D187" s="108"/>
      <c r="E187" s="109"/>
      <c r="F187" s="110"/>
      <c r="G187" s="108"/>
      <c r="H187" s="109"/>
      <c r="I187" s="110"/>
      <c r="J187" s="108">
        <v>5</v>
      </c>
      <c r="K187" s="108"/>
      <c r="L187" s="82"/>
      <c r="M187" s="82"/>
      <c r="N187" s="82"/>
      <c r="O187" s="82"/>
      <c r="P187" s="82"/>
      <c r="Q187" s="208"/>
      <c r="R187" s="208"/>
      <c r="S187" s="227"/>
      <c r="T187" s="227"/>
      <c r="U187" s="227"/>
      <c r="V187" s="227"/>
      <c r="W187" s="227"/>
      <c r="X187" s="208"/>
      <c r="Y187" s="208"/>
      <c r="Z187" s="208"/>
      <c r="AA187" s="208"/>
      <c r="AB187" s="120"/>
      <c r="AC187" s="83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</row>
    <row r="188" spans="1:45" s="11" customFormat="1" ht="24.75" customHeight="1" x14ac:dyDescent="0.2">
      <c r="A188" s="112" t="s">
        <v>38</v>
      </c>
      <c r="B188" s="126" t="s">
        <v>454</v>
      </c>
      <c r="C188" s="334">
        <f>COUNTIF(C189:E215,1)+COUNTIF(C189:E215,2)+COUNTIF(C189:E215,3)+COUNTIF(C189:E215,4)+COUNTIF(C189:E215,5)+COUNTIF(C189:E215,6)+COUNTIF(C189:E215,7)+COUNTIF(C189:E215,8)</f>
        <v>0</v>
      </c>
      <c r="D188" s="334"/>
      <c r="E188" s="338"/>
      <c r="F188" s="333">
        <f>COUNTIF(F189:H215,1)+COUNTIF(F189:H215,2)+COUNTIF(F189:H215,3)+COUNTIF(F189:H215,4)+COUNTIF(F189:H215,5)+COUNTIF(F189:H215,6)+COUNTIF(F189:H215,7)+COUNTIF(F189:H215,8)</f>
        <v>4</v>
      </c>
      <c r="G188" s="334"/>
      <c r="H188" s="338"/>
      <c r="I188" s="333">
        <f>COUNTIF(I189:K215,1)+COUNTIF(I189:K215,2)+COUNTIF(I189:K215,3)+COUNTIF(I189:K215,4)+COUNTIF(I189:K215,5)+COUNTIF(I189:K215,6)+COUNTIF(I189:K215,7)+COUNTIF(I189:K215,8)</f>
        <v>0</v>
      </c>
      <c r="J188" s="334"/>
      <c r="K188" s="334"/>
      <c r="L188" s="91">
        <f t="shared" ref="L188:T188" si="41">SUM(L189:L213)</f>
        <v>609</v>
      </c>
      <c r="M188" s="91">
        <f t="shared" si="41"/>
        <v>208</v>
      </c>
      <c r="N188" s="91">
        <f t="shared" si="41"/>
        <v>401</v>
      </c>
      <c r="O188" s="91">
        <f t="shared" si="41"/>
        <v>200</v>
      </c>
      <c r="P188" s="91">
        <f t="shared" si="41"/>
        <v>201</v>
      </c>
      <c r="Q188" s="91">
        <f t="shared" si="41"/>
        <v>0</v>
      </c>
      <c r="R188" s="91">
        <f t="shared" si="41"/>
        <v>0</v>
      </c>
      <c r="S188" s="91">
        <f t="shared" si="41"/>
        <v>40</v>
      </c>
      <c r="T188" s="91">
        <f t="shared" si="41"/>
        <v>120</v>
      </c>
      <c r="U188" s="226"/>
      <c r="V188" s="91">
        <f>SUM(V189:V213)</f>
        <v>133</v>
      </c>
      <c r="W188" s="91">
        <f>SUM(W189:W213)</f>
        <v>108</v>
      </c>
      <c r="X188" s="92">
        <f>SUM(X214:X215)</f>
        <v>108</v>
      </c>
      <c r="Y188" s="91">
        <f>SUM(Y189:Y213)</f>
        <v>0</v>
      </c>
      <c r="Z188" s="92"/>
      <c r="AA188" s="91">
        <f>SUM(AA189:AA213)</f>
        <v>0</v>
      </c>
      <c r="AB188" s="159">
        <v>252</v>
      </c>
      <c r="AC188" s="100">
        <f>N188-AB188</f>
        <v>149</v>
      </c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</row>
    <row r="189" spans="1:45" s="11" customFormat="1" ht="45.75" customHeight="1" x14ac:dyDescent="0.2">
      <c r="A189" s="127" t="s">
        <v>39</v>
      </c>
      <c r="B189" s="105" t="s">
        <v>513</v>
      </c>
      <c r="C189" s="85"/>
      <c r="D189" s="151"/>
      <c r="E189" s="152"/>
      <c r="F189" s="153"/>
      <c r="G189" s="151">
        <v>5</v>
      </c>
      <c r="H189" s="152"/>
      <c r="I189" s="153"/>
      <c r="J189" s="151"/>
      <c r="K189" s="143"/>
      <c r="L189" s="82">
        <f t="shared" ref="L189:L215" si="42">M189+N189</f>
        <v>237</v>
      </c>
      <c r="M189" s="82">
        <v>81</v>
      </c>
      <c r="N189" s="82">
        <f t="shared" ref="N189:N215" si="43">SUM(Q189:AA189)</f>
        <v>156</v>
      </c>
      <c r="O189" s="82">
        <f t="shared" ref="O189:O213" si="44">N189-P189</f>
        <v>78</v>
      </c>
      <c r="P189" s="102">
        <f>N189/2</f>
        <v>78</v>
      </c>
      <c r="Q189" s="29"/>
      <c r="R189" s="29"/>
      <c r="S189" s="227">
        <v>40</v>
      </c>
      <c r="T189" s="227">
        <v>40</v>
      </c>
      <c r="U189" s="227"/>
      <c r="V189" s="227">
        <v>76</v>
      </c>
      <c r="W189" s="227"/>
      <c r="X189" s="29"/>
      <c r="Y189" s="29"/>
      <c r="Z189" s="29"/>
      <c r="AA189" s="29"/>
      <c r="AB189" s="120"/>
      <c r="AC189" s="83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</row>
    <row r="190" spans="1:45" s="11" customFormat="1" ht="23.25" customHeight="1" x14ac:dyDescent="0.2">
      <c r="A190" s="127" t="s">
        <v>207</v>
      </c>
      <c r="B190" s="105" t="s">
        <v>508</v>
      </c>
      <c r="C190" s="182"/>
      <c r="D190" s="27"/>
      <c r="E190" s="122"/>
      <c r="F190" s="123"/>
      <c r="G190" s="27">
        <v>5</v>
      </c>
      <c r="H190" s="122"/>
      <c r="I190" s="183"/>
      <c r="J190" s="27"/>
      <c r="K190" s="182"/>
      <c r="L190" s="82">
        <f t="shared" si="42"/>
        <v>146</v>
      </c>
      <c r="M190" s="82">
        <v>49</v>
      </c>
      <c r="N190" s="82">
        <f t="shared" si="43"/>
        <v>97</v>
      </c>
      <c r="O190" s="82">
        <f t="shared" si="44"/>
        <v>48</v>
      </c>
      <c r="P190" s="102">
        <v>49</v>
      </c>
      <c r="Q190" s="29"/>
      <c r="R190" s="29"/>
      <c r="S190" s="227"/>
      <c r="T190" s="227">
        <v>40</v>
      </c>
      <c r="U190" s="227"/>
      <c r="V190" s="227">
        <v>57</v>
      </c>
      <c r="W190" s="227"/>
      <c r="X190" s="29"/>
      <c r="Y190" s="29"/>
      <c r="Z190" s="29"/>
      <c r="AA190" s="29"/>
      <c r="AB190" s="103"/>
      <c r="AC190" s="83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</row>
    <row r="191" spans="1:45" s="11" customFormat="1" ht="22.5" customHeight="1" x14ac:dyDescent="0.2">
      <c r="A191" s="127" t="s">
        <v>208</v>
      </c>
      <c r="B191" s="105" t="s">
        <v>472</v>
      </c>
      <c r="C191" s="180"/>
      <c r="D191" s="108"/>
      <c r="E191" s="109"/>
      <c r="F191" s="110"/>
      <c r="G191" s="225">
        <v>6</v>
      </c>
      <c r="H191" s="109"/>
      <c r="I191" s="181"/>
      <c r="J191" s="108"/>
      <c r="K191" s="180"/>
      <c r="L191" s="82">
        <f t="shared" si="42"/>
        <v>112</v>
      </c>
      <c r="M191" s="82">
        <v>40</v>
      </c>
      <c r="N191" s="82">
        <f t="shared" si="43"/>
        <v>72</v>
      </c>
      <c r="O191" s="82">
        <f t="shared" si="44"/>
        <v>36</v>
      </c>
      <c r="P191" s="102">
        <f>N191/2</f>
        <v>36</v>
      </c>
      <c r="Q191" s="29"/>
      <c r="R191" s="29"/>
      <c r="S191" s="227"/>
      <c r="T191" s="227"/>
      <c r="U191" s="227"/>
      <c r="V191" s="227"/>
      <c r="W191" s="227">
        <v>72</v>
      </c>
      <c r="X191" s="29"/>
      <c r="Y191" s="29"/>
      <c r="Z191" s="29"/>
      <c r="AA191" s="29"/>
      <c r="AB191" s="103"/>
      <c r="AC191" s="83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</row>
    <row r="192" spans="1:45" s="11" customFormat="1" ht="36" customHeight="1" x14ac:dyDescent="0.2">
      <c r="A192" s="127" t="s">
        <v>209</v>
      </c>
      <c r="B192" s="105" t="s">
        <v>455</v>
      </c>
      <c r="C192" s="180"/>
      <c r="D192" s="108"/>
      <c r="E192" s="109"/>
      <c r="F192" s="110"/>
      <c r="G192" s="225" t="s">
        <v>463</v>
      </c>
      <c r="H192" s="109"/>
      <c r="I192" s="181"/>
      <c r="J192" s="108"/>
      <c r="K192" s="180"/>
      <c r="L192" s="82">
        <f t="shared" si="42"/>
        <v>54</v>
      </c>
      <c r="M192" s="82">
        <f t="shared" ref="M192:M213" si="45">N192/2</f>
        <v>18</v>
      </c>
      <c r="N192" s="82">
        <f t="shared" si="43"/>
        <v>36</v>
      </c>
      <c r="O192" s="82">
        <f t="shared" si="44"/>
        <v>18</v>
      </c>
      <c r="P192" s="102">
        <f>N192/2</f>
        <v>18</v>
      </c>
      <c r="Q192" s="29"/>
      <c r="R192" s="29"/>
      <c r="S192" s="227"/>
      <c r="T192" s="227"/>
      <c r="U192" s="227"/>
      <c r="V192" s="227"/>
      <c r="W192" s="227">
        <v>36</v>
      </c>
      <c r="X192" s="29"/>
      <c r="Y192" s="29"/>
      <c r="Z192" s="29"/>
      <c r="AA192" s="29"/>
      <c r="AB192" s="103"/>
      <c r="AC192" s="83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</row>
    <row r="193" spans="1:45" s="11" customFormat="1" ht="36.75" customHeight="1" x14ac:dyDescent="0.2">
      <c r="A193" s="229" t="s">
        <v>210</v>
      </c>
      <c r="B193" s="230" t="s">
        <v>483</v>
      </c>
      <c r="C193" s="231"/>
      <c r="D193" s="232"/>
      <c r="E193" s="233"/>
      <c r="F193" s="234"/>
      <c r="G193" s="232">
        <v>4</v>
      </c>
      <c r="H193" s="233"/>
      <c r="I193" s="235"/>
      <c r="J193" s="232"/>
      <c r="K193" s="231"/>
      <c r="L193" s="236">
        <f t="shared" si="42"/>
        <v>60</v>
      </c>
      <c r="M193" s="237">
        <f t="shared" si="45"/>
        <v>20</v>
      </c>
      <c r="N193" s="237">
        <f t="shared" si="43"/>
        <v>40</v>
      </c>
      <c r="O193" s="237">
        <f t="shared" si="44"/>
        <v>20</v>
      </c>
      <c r="P193" s="238">
        <v>20</v>
      </c>
      <c r="Q193" s="236"/>
      <c r="R193" s="236"/>
      <c r="S193" s="236"/>
      <c r="T193" s="236">
        <v>40</v>
      </c>
      <c r="U193" s="236"/>
      <c r="V193" s="236"/>
      <c r="W193" s="236"/>
      <c r="X193" s="236"/>
      <c r="Y193" s="236"/>
      <c r="Z193" s="236"/>
      <c r="AA193" s="236"/>
      <c r="AB193" s="239"/>
      <c r="AC193" s="24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</row>
    <row r="194" spans="1:45" s="11" customFormat="1" ht="57.75" hidden="1" customHeight="1" x14ac:dyDescent="0.2">
      <c r="A194" s="127" t="s">
        <v>211</v>
      </c>
      <c r="B194" s="105"/>
      <c r="C194" s="180"/>
      <c r="D194" s="108"/>
      <c r="E194" s="109"/>
      <c r="F194" s="110"/>
      <c r="G194" s="108"/>
      <c r="H194" s="109"/>
      <c r="I194" s="181"/>
      <c r="J194" s="108"/>
      <c r="K194" s="180"/>
      <c r="L194" s="29">
        <f t="shared" si="42"/>
        <v>0</v>
      </c>
      <c r="M194" s="82">
        <f t="shared" si="45"/>
        <v>0</v>
      </c>
      <c r="N194" s="82">
        <f t="shared" si="43"/>
        <v>0</v>
      </c>
      <c r="O194" s="82">
        <f t="shared" si="44"/>
        <v>0</v>
      </c>
      <c r="P194" s="102"/>
      <c r="Q194" s="29"/>
      <c r="R194" s="29"/>
      <c r="S194" s="227"/>
      <c r="T194" s="227"/>
      <c r="U194" s="227"/>
      <c r="V194" s="227"/>
      <c r="W194" s="227"/>
      <c r="X194" s="29"/>
      <c r="Y194" s="29"/>
      <c r="Z194" s="29"/>
      <c r="AA194" s="29"/>
      <c r="AB194" s="103"/>
      <c r="AC194" s="83">
        <f t="shared" ref="AC194:AC213" si="46">N194-AB194</f>
        <v>0</v>
      </c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</row>
    <row r="195" spans="1:45" s="11" customFormat="1" ht="11.25" hidden="1" customHeight="1" x14ac:dyDescent="0.2">
      <c r="A195" s="127" t="s">
        <v>212</v>
      </c>
      <c r="B195" s="129"/>
      <c r="C195" s="180"/>
      <c r="D195" s="108"/>
      <c r="E195" s="109"/>
      <c r="F195" s="110"/>
      <c r="G195" s="108"/>
      <c r="H195" s="109"/>
      <c r="I195" s="181"/>
      <c r="J195" s="108"/>
      <c r="K195" s="180"/>
      <c r="L195" s="29">
        <f t="shared" si="42"/>
        <v>0</v>
      </c>
      <c r="M195" s="82">
        <f t="shared" si="45"/>
        <v>0</v>
      </c>
      <c r="N195" s="82">
        <f t="shared" si="43"/>
        <v>0</v>
      </c>
      <c r="O195" s="82">
        <f t="shared" si="44"/>
        <v>0</v>
      </c>
      <c r="P195" s="102"/>
      <c r="Q195" s="29"/>
      <c r="R195" s="29"/>
      <c r="S195" s="227"/>
      <c r="T195" s="227"/>
      <c r="U195" s="227"/>
      <c r="V195" s="227"/>
      <c r="W195" s="227"/>
      <c r="X195" s="29"/>
      <c r="Y195" s="29"/>
      <c r="Z195" s="29"/>
      <c r="AA195" s="29"/>
      <c r="AB195" s="103"/>
      <c r="AC195" s="83">
        <f t="shared" si="46"/>
        <v>0</v>
      </c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</row>
    <row r="196" spans="1:45" s="11" customFormat="1" ht="11.25" hidden="1" customHeight="1" x14ac:dyDescent="0.2">
      <c r="A196" s="127" t="s">
        <v>213</v>
      </c>
      <c r="B196" s="129"/>
      <c r="C196" s="180"/>
      <c r="D196" s="108"/>
      <c r="E196" s="109"/>
      <c r="F196" s="110"/>
      <c r="G196" s="108"/>
      <c r="H196" s="109"/>
      <c r="I196" s="181"/>
      <c r="J196" s="108"/>
      <c r="K196" s="180"/>
      <c r="L196" s="29">
        <f t="shared" si="42"/>
        <v>0</v>
      </c>
      <c r="M196" s="82">
        <f t="shared" si="45"/>
        <v>0</v>
      </c>
      <c r="N196" s="82">
        <f t="shared" si="43"/>
        <v>0</v>
      </c>
      <c r="O196" s="82">
        <f t="shared" si="44"/>
        <v>0</v>
      </c>
      <c r="P196" s="102"/>
      <c r="Q196" s="29"/>
      <c r="R196" s="29"/>
      <c r="S196" s="227"/>
      <c r="T196" s="227"/>
      <c r="U196" s="227"/>
      <c r="V196" s="227"/>
      <c r="W196" s="227"/>
      <c r="X196" s="29"/>
      <c r="Y196" s="29"/>
      <c r="Z196" s="29"/>
      <c r="AA196" s="29"/>
      <c r="AB196" s="103"/>
      <c r="AC196" s="83">
        <f t="shared" si="46"/>
        <v>0</v>
      </c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</row>
    <row r="197" spans="1:45" s="11" customFormat="1" ht="11.25" hidden="1" customHeight="1" x14ac:dyDescent="0.2">
      <c r="A197" s="127" t="s">
        <v>214</v>
      </c>
      <c r="B197" s="129"/>
      <c r="C197" s="180"/>
      <c r="D197" s="108"/>
      <c r="E197" s="109"/>
      <c r="F197" s="110"/>
      <c r="G197" s="108"/>
      <c r="H197" s="109"/>
      <c r="I197" s="181"/>
      <c r="J197" s="108"/>
      <c r="K197" s="180"/>
      <c r="L197" s="29">
        <f t="shared" si="42"/>
        <v>0</v>
      </c>
      <c r="M197" s="82">
        <f t="shared" si="45"/>
        <v>0</v>
      </c>
      <c r="N197" s="82">
        <f t="shared" si="43"/>
        <v>0</v>
      </c>
      <c r="O197" s="82">
        <f t="shared" si="44"/>
        <v>0</v>
      </c>
      <c r="P197" s="102"/>
      <c r="Q197" s="29"/>
      <c r="R197" s="29"/>
      <c r="S197" s="227"/>
      <c r="T197" s="227"/>
      <c r="U197" s="227"/>
      <c r="V197" s="227"/>
      <c r="W197" s="227"/>
      <c r="X197" s="29"/>
      <c r="Y197" s="29"/>
      <c r="Z197" s="29"/>
      <c r="AA197" s="29"/>
      <c r="AB197" s="103"/>
      <c r="AC197" s="83">
        <f t="shared" si="46"/>
        <v>0</v>
      </c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</row>
    <row r="198" spans="1:45" s="11" customFormat="1" ht="11.25" hidden="1" customHeight="1" x14ac:dyDescent="0.2">
      <c r="A198" s="127" t="s">
        <v>215</v>
      </c>
      <c r="B198" s="129"/>
      <c r="C198" s="180"/>
      <c r="D198" s="108"/>
      <c r="E198" s="109"/>
      <c r="F198" s="110"/>
      <c r="G198" s="108"/>
      <c r="H198" s="109"/>
      <c r="I198" s="181"/>
      <c r="J198" s="108"/>
      <c r="K198" s="180"/>
      <c r="L198" s="29">
        <f t="shared" si="42"/>
        <v>0</v>
      </c>
      <c r="M198" s="82">
        <f t="shared" si="45"/>
        <v>0</v>
      </c>
      <c r="N198" s="82">
        <f t="shared" si="43"/>
        <v>0</v>
      </c>
      <c r="O198" s="82">
        <f t="shared" si="44"/>
        <v>0</v>
      </c>
      <c r="P198" s="102"/>
      <c r="Q198" s="29"/>
      <c r="R198" s="29"/>
      <c r="S198" s="227"/>
      <c r="T198" s="227"/>
      <c r="U198" s="227"/>
      <c r="V198" s="227"/>
      <c r="W198" s="227"/>
      <c r="X198" s="29"/>
      <c r="Y198" s="29"/>
      <c r="Z198" s="29"/>
      <c r="AA198" s="29"/>
      <c r="AB198" s="103"/>
      <c r="AC198" s="83">
        <f t="shared" si="46"/>
        <v>0</v>
      </c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</row>
    <row r="199" spans="1:45" s="11" customFormat="1" ht="11.25" hidden="1" customHeight="1" x14ac:dyDescent="0.2">
      <c r="A199" s="127" t="s">
        <v>216</v>
      </c>
      <c r="B199" s="129"/>
      <c r="C199" s="180"/>
      <c r="D199" s="108"/>
      <c r="E199" s="109"/>
      <c r="F199" s="110"/>
      <c r="G199" s="108"/>
      <c r="H199" s="109"/>
      <c r="I199" s="181"/>
      <c r="J199" s="108"/>
      <c r="K199" s="180"/>
      <c r="L199" s="29">
        <f t="shared" si="42"/>
        <v>0</v>
      </c>
      <c r="M199" s="82">
        <f t="shared" si="45"/>
        <v>0</v>
      </c>
      <c r="N199" s="82">
        <f t="shared" si="43"/>
        <v>0</v>
      </c>
      <c r="O199" s="82">
        <f t="shared" si="44"/>
        <v>0</v>
      </c>
      <c r="P199" s="102"/>
      <c r="Q199" s="29"/>
      <c r="R199" s="29"/>
      <c r="S199" s="227"/>
      <c r="T199" s="227"/>
      <c r="U199" s="227"/>
      <c r="V199" s="227"/>
      <c r="W199" s="227"/>
      <c r="X199" s="29"/>
      <c r="Y199" s="29"/>
      <c r="Z199" s="29"/>
      <c r="AA199" s="29"/>
      <c r="AB199" s="103"/>
      <c r="AC199" s="83">
        <f t="shared" si="46"/>
        <v>0</v>
      </c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</row>
    <row r="200" spans="1:45" s="11" customFormat="1" ht="11.25" hidden="1" customHeight="1" x14ac:dyDescent="0.2">
      <c r="A200" s="127" t="s">
        <v>217</v>
      </c>
      <c r="B200" s="129"/>
      <c r="C200" s="180"/>
      <c r="D200" s="108"/>
      <c r="E200" s="109"/>
      <c r="F200" s="110"/>
      <c r="G200" s="108"/>
      <c r="H200" s="109"/>
      <c r="I200" s="181"/>
      <c r="J200" s="108"/>
      <c r="K200" s="180"/>
      <c r="L200" s="29">
        <f t="shared" si="42"/>
        <v>0</v>
      </c>
      <c r="M200" s="82">
        <f t="shared" si="45"/>
        <v>0</v>
      </c>
      <c r="N200" s="82">
        <f t="shared" si="43"/>
        <v>0</v>
      </c>
      <c r="O200" s="82">
        <f t="shared" si="44"/>
        <v>0</v>
      </c>
      <c r="P200" s="102"/>
      <c r="Q200" s="29"/>
      <c r="R200" s="29"/>
      <c r="S200" s="227"/>
      <c r="T200" s="227"/>
      <c r="U200" s="227"/>
      <c r="V200" s="227"/>
      <c r="W200" s="227"/>
      <c r="X200" s="29"/>
      <c r="Y200" s="29"/>
      <c r="Z200" s="29"/>
      <c r="AA200" s="29"/>
      <c r="AB200" s="103"/>
      <c r="AC200" s="83">
        <f t="shared" si="46"/>
        <v>0</v>
      </c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</row>
    <row r="201" spans="1:45" s="11" customFormat="1" ht="11.25" hidden="1" customHeight="1" x14ac:dyDescent="0.2">
      <c r="A201" s="127" t="s">
        <v>218</v>
      </c>
      <c r="B201" s="129"/>
      <c r="C201" s="180"/>
      <c r="D201" s="108"/>
      <c r="E201" s="109"/>
      <c r="F201" s="110"/>
      <c r="G201" s="108"/>
      <c r="H201" s="109"/>
      <c r="I201" s="181"/>
      <c r="J201" s="108"/>
      <c r="K201" s="180"/>
      <c r="L201" s="29">
        <f t="shared" si="42"/>
        <v>0</v>
      </c>
      <c r="M201" s="82">
        <f t="shared" si="45"/>
        <v>0</v>
      </c>
      <c r="N201" s="82">
        <f t="shared" si="43"/>
        <v>0</v>
      </c>
      <c r="O201" s="82">
        <f t="shared" si="44"/>
        <v>0</v>
      </c>
      <c r="P201" s="102"/>
      <c r="Q201" s="29"/>
      <c r="R201" s="29"/>
      <c r="S201" s="227"/>
      <c r="T201" s="227"/>
      <c r="U201" s="227"/>
      <c r="V201" s="227"/>
      <c r="W201" s="227"/>
      <c r="X201" s="29"/>
      <c r="Y201" s="29"/>
      <c r="Z201" s="29"/>
      <c r="AA201" s="29"/>
      <c r="AB201" s="103"/>
      <c r="AC201" s="83">
        <f t="shared" si="46"/>
        <v>0</v>
      </c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</row>
    <row r="202" spans="1:45" s="11" customFormat="1" ht="11.25" hidden="1" customHeight="1" x14ac:dyDescent="0.2">
      <c r="A202" s="127" t="s">
        <v>219</v>
      </c>
      <c r="B202" s="129"/>
      <c r="C202" s="180"/>
      <c r="D202" s="108"/>
      <c r="E202" s="109"/>
      <c r="F202" s="110"/>
      <c r="G202" s="108"/>
      <c r="H202" s="109"/>
      <c r="I202" s="181"/>
      <c r="J202" s="108"/>
      <c r="K202" s="180"/>
      <c r="L202" s="29">
        <f t="shared" si="42"/>
        <v>0</v>
      </c>
      <c r="M202" s="82">
        <f t="shared" si="45"/>
        <v>0</v>
      </c>
      <c r="N202" s="82">
        <f t="shared" si="43"/>
        <v>0</v>
      </c>
      <c r="O202" s="82">
        <f t="shared" si="44"/>
        <v>0</v>
      </c>
      <c r="P202" s="102"/>
      <c r="Q202" s="29"/>
      <c r="R202" s="29"/>
      <c r="S202" s="227"/>
      <c r="T202" s="227"/>
      <c r="U202" s="227"/>
      <c r="V202" s="227"/>
      <c r="W202" s="227"/>
      <c r="X202" s="29"/>
      <c r="Y202" s="29"/>
      <c r="Z202" s="29"/>
      <c r="AA202" s="29"/>
      <c r="AB202" s="103"/>
      <c r="AC202" s="83">
        <f t="shared" si="46"/>
        <v>0</v>
      </c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</row>
    <row r="203" spans="1:45" s="11" customFormat="1" ht="11.25" hidden="1" customHeight="1" x14ac:dyDescent="0.2">
      <c r="A203" s="127" t="s">
        <v>220</v>
      </c>
      <c r="B203" s="129"/>
      <c r="C203" s="180"/>
      <c r="D203" s="108"/>
      <c r="E203" s="109"/>
      <c r="F203" s="110"/>
      <c r="G203" s="108"/>
      <c r="H203" s="109"/>
      <c r="I203" s="181"/>
      <c r="J203" s="108"/>
      <c r="K203" s="180"/>
      <c r="L203" s="29">
        <f t="shared" si="42"/>
        <v>0</v>
      </c>
      <c r="M203" s="82">
        <f t="shared" si="45"/>
        <v>0</v>
      </c>
      <c r="N203" s="82">
        <f t="shared" si="43"/>
        <v>0</v>
      </c>
      <c r="O203" s="82">
        <f t="shared" si="44"/>
        <v>0</v>
      </c>
      <c r="P203" s="102"/>
      <c r="Q203" s="29"/>
      <c r="R203" s="29"/>
      <c r="S203" s="227"/>
      <c r="T203" s="227"/>
      <c r="U203" s="227"/>
      <c r="V203" s="227"/>
      <c r="W203" s="227"/>
      <c r="X203" s="29"/>
      <c r="Y203" s="29"/>
      <c r="Z203" s="29"/>
      <c r="AA203" s="29"/>
      <c r="AB203" s="103"/>
      <c r="AC203" s="83">
        <f t="shared" si="46"/>
        <v>0</v>
      </c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</row>
    <row r="204" spans="1:45" s="11" customFormat="1" ht="11.25" hidden="1" customHeight="1" x14ac:dyDescent="0.2">
      <c r="A204" s="127" t="s">
        <v>221</v>
      </c>
      <c r="B204" s="129"/>
      <c r="C204" s="180"/>
      <c r="D204" s="108"/>
      <c r="E204" s="109"/>
      <c r="F204" s="110"/>
      <c r="G204" s="108"/>
      <c r="H204" s="109"/>
      <c r="I204" s="181"/>
      <c r="J204" s="108"/>
      <c r="K204" s="180"/>
      <c r="L204" s="29">
        <f t="shared" si="42"/>
        <v>0</v>
      </c>
      <c r="M204" s="82">
        <f t="shared" si="45"/>
        <v>0</v>
      </c>
      <c r="N204" s="82">
        <f t="shared" si="43"/>
        <v>0</v>
      </c>
      <c r="O204" s="82">
        <f t="shared" si="44"/>
        <v>0</v>
      </c>
      <c r="P204" s="102"/>
      <c r="Q204" s="29"/>
      <c r="R204" s="29"/>
      <c r="S204" s="227"/>
      <c r="T204" s="227"/>
      <c r="U204" s="227"/>
      <c r="V204" s="227"/>
      <c r="W204" s="227"/>
      <c r="X204" s="29"/>
      <c r="Y204" s="29"/>
      <c r="Z204" s="29"/>
      <c r="AA204" s="29"/>
      <c r="AB204" s="103"/>
      <c r="AC204" s="83">
        <f t="shared" si="46"/>
        <v>0</v>
      </c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</row>
    <row r="205" spans="1:45" s="11" customFormat="1" ht="11.25" hidden="1" customHeight="1" x14ac:dyDescent="0.2">
      <c r="A205" s="127" t="s">
        <v>222</v>
      </c>
      <c r="B205" s="129"/>
      <c r="C205" s="180"/>
      <c r="D205" s="108"/>
      <c r="E205" s="109"/>
      <c r="F205" s="110"/>
      <c r="G205" s="108"/>
      <c r="H205" s="109"/>
      <c r="I205" s="181"/>
      <c r="J205" s="108"/>
      <c r="K205" s="180"/>
      <c r="L205" s="29">
        <f t="shared" si="42"/>
        <v>0</v>
      </c>
      <c r="M205" s="82">
        <f t="shared" si="45"/>
        <v>0</v>
      </c>
      <c r="N205" s="82">
        <f t="shared" si="43"/>
        <v>0</v>
      </c>
      <c r="O205" s="82">
        <f t="shared" si="44"/>
        <v>0</v>
      </c>
      <c r="P205" s="102"/>
      <c r="Q205" s="29"/>
      <c r="R205" s="29"/>
      <c r="S205" s="227"/>
      <c r="T205" s="227"/>
      <c r="U205" s="227"/>
      <c r="V205" s="227"/>
      <c r="W205" s="227"/>
      <c r="X205" s="29"/>
      <c r="Y205" s="29"/>
      <c r="Z205" s="29"/>
      <c r="AA205" s="29"/>
      <c r="AB205" s="103"/>
      <c r="AC205" s="83">
        <f t="shared" si="46"/>
        <v>0</v>
      </c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</row>
    <row r="206" spans="1:45" s="11" customFormat="1" ht="11.25" hidden="1" customHeight="1" x14ac:dyDescent="0.2">
      <c r="A206" s="127" t="s">
        <v>223</v>
      </c>
      <c r="B206" s="129"/>
      <c r="C206" s="180"/>
      <c r="D206" s="108"/>
      <c r="E206" s="109"/>
      <c r="F206" s="110"/>
      <c r="G206" s="108"/>
      <c r="H206" s="109"/>
      <c r="I206" s="181"/>
      <c r="J206" s="108"/>
      <c r="K206" s="180"/>
      <c r="L206" s="29">
        <f t="shared" si="42"/>
        <v>0</v>
      </c>
      <c r="M206" s="82">
        <f t="shared" si="45"/>
        <v>0</v>
      </c>
      <c r="N206" s="82">
        <f t="shared" si="43"/>
        <v>0</v>
      </c>
      <c r="O206" s="82">
        <f t="shared" si="44"/>
        <v>0</v>
      </c>
      <c r="P206" s="102"/>
      <c r="Q206" s="29"/>
      <c r="R206" s="29"/>
      <c r="S206" s="227"/>
      <c r="T206" s="227"/>
      <c r="U206" s="227"/>
      <c r="V206" s="227"/>
      <c r="W206" s="227"/>
      <c r="X206" s="29"/>
      <c r="Y206" s="29"/>
      <c r="Z206" s="29"/>
      <c r="AA206" s="29"/>
      <c r="AB206" s="103"/>
      <c r="AC206" s="83">
        <f t="shared" si="46"/>
        <v>0</v>
      </c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</row>
    <row r="207" spans="1:45" s="11" customFormat="1" ht="11.25" hidden="1" customHeight="1" x14ac:dyDescent="0.2">
      <c r="A207" s="127" t="s">
        <v>224</v>
      </c>
      <c r="B207" s="129"/>
      <c r="C207" s="180"/>
      <c r="D207" s="108"/>
      <c r="E207" s="109"/>
      <c r="F207" s="110"/>
      <c r="G207" s="108"/>
      <c r="H207" s="109"/>
      <c r="I207" s="181"/>
      <c r="J207" s="108"/>
      <c r="K207" s="180"/>
      <c r="L207" s="29">
        <f t="shared" si="42"/>
        <v>0</v>
      </c>
      <c r="M207" s="82">
        <f t="shared" si="45"/>
        <v>0</v>
      </c>
      <c r="N207" s="82">
        <f t="shared" si="43"/>
        <v>0</v>
      </c>
      <c r="O207" s="82">
        <f t="shared" si="44"/>
        <v>0</v>
      </c>
      <c r="P207" s="102"/>
      <c r="Q207" s="29"/>
      <c r="R207" s="29"/>
      <c r="S207" s="227"/>
      <c r="T207" s="227"/>
      <c r="U207" s="227"/>
      <c r="V207" s="227"/>
      <c r="W207" s="227"/>
      <c r="X207" s="29"/>
      <c r="Y207" s="29"/>
      <c r="Z207" s="29"/>
      <c r="AA207" s="29"/>
      <c r="AB207" s="103"/>
      <c r="AC207" s="83">
        <f t="shared" si="46"/>
        <v>0</v>
      </c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</row>
    <row r="208" spans="1:45" s="11" customFormat="1" ht="11.25" hidden="1" customHeight="1" x14ac:dyDescent="0.2">
      <c r="A208" s="127" t="s">
        <v>225</v>
      </c>
      <c r="B208" s="129"/>
      <c r="C208" s="180"/>
      <c r="D208" s="108"/>
      <c r="E208" s="109"/>
      <c r="F208" s="110"/>
      <c r="G208" s="108"/>
      <c r="H208" s="109"/>
      <c r="I208" s="181"/>
      <c r="J208" s="108"/>
      <c r="K208" s="180"/>
      <c r="L208" s="29">
        <f t="shared" si="42"/>
        <v>0</v>
      </c>
      <c r="M208" s="82">
        <f t="shared" si="45"/>
        <v>0</v>
      </c>
      <c r="N208" s="82">
        <f t="shared" si="43"/>
        <v>0</v>
      </c>
      <c r="O208" s="82">
        <f t="shared" si="44"/>
        <v>0</v>
      </c>
      <c r="P208" s="102"/>
      <c r="Q208" s="29"/>
      <c r="R208" s="29"/>
      <c r="S208" s="227"/>
      <c r="T208" s="227"/>
      <c r="U208" s="227"/>
      <c r="V208" s="227"/>
      <c r="W208" s="227"/>
      <c r="X208" s="29"/>
      <c r="Y208" s="29"/>
      <c r="Z208" s="29"/>
      <c r="AA208" s="29"/>
      <c r="AB208" s="103"/>
      <c r="AC208" s="83">
        <f t="shared" si="46"/>
        <v>0</v>
      </c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</row>
    <row r="209" spans="1:45" s="11" customFormat="1" ht="11.25" hidden="1" customHeight="1" x14ac:dyDescent="0.2">
      <c r="A209" s="127" t="s">
        <v>226</v>
      </c>
      <c r="B209" s="129"/>
      <c r="C209" s="180"/>
      <c r="D209" s="108"/>
      <c r="E209" s="109"/>
      <c r="F209" s="110"/>
      <c r="G209" s="108"/>
      <c r="H209" s="109"/>
      <c r="I209" s="181"/>
      <c r="J209" s="108"/>
      <c r="K209" s="180"/>
      <c r="L209" s="29">
        <f t="shared" si="42"/>
        <v>0</v>
      </c>
      <c r="M209" s="82">
        <f t="shared" si="45"/>
        <v>0</v>
      </c>
      <c r="N209" s="82">
        <f t="shared" si="43"/>
        <v>0</v>
      </c>
      <c r="O209" s="82">
        <f t="shared" si="44"/>
        <v>0</v>
      </c>
      <c r="P209" s="102"/>
      <c r="Q209" s="29"/>
      <c r="R209" s="29"/>
      <c r="S209" s="227"/>
      <c r="T209" s="227"/>
      <c r="U209" s="227"/>
      <c r="V209" s="227"/>
      <c r="W209" s="227"/>
      <c r="X209" s="29"/>
      <c r="Y209" s="29"/>
      <c r="Z209" s="29"/>
      <c r="AA209" s="29"/>
      <c r="AB209" s="103"/>
      <c r="AC209" s="83">
        <f t="shared" si="46"/>
        <v>0</v>
      </c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</row>
    <row r="210" spans="1:45" s="11" customFormat="1" ht="11.25" hidden="1" customHeight="1" x14ac:dyDescent="0.2">
      <c r="A210" s="127" t="s">
        <v>227</v>
      </c>
      <c r="B210" s="129"/>
      <c r="C210" s="180"/>
      <c r="D210" s="108"/>
      <c r="E210" s="109"/>
      <c r="F210" s="110"/>
      <c r="G210" s="108"/>
      <c r="H210" s="109"/>
      <c r="I210" s="181"/>
      <c r="J210" s="108"/>
      <c r="K210" s="180"/>
      <c r="L210" s="29">
        <f t="shared" si="42"/>
        <v>0</v>
      </c>
      <c r="M210" s="82">
        <f t="shared" si="45"/>
        <v>0</v>
      </c>
      <c r="N210" s="82">
        <f t="shared" si="43"/>
        <v>0</v>
      </c>
      <c r="O210" s="82">
        <f t="shared" si="44"/>
        <v>0</v>
      </c>
      <c r="P210" s="102"/>
      <c r="Q210" s="29"/>
      <c r="R210" s="29"/>
      <c r="S210" s="227"/>
      <c r="T210" s="227"/>
      <c r="U210" s="227"/>
      <c r="V210" s="227"/>
      <c r="W210" s="227"/>
      <c r="X210" s="29"/>
      <c r="Y210" s="29"/>
      <c r="Z210" s="29"/>
      <c r="AA210" s="29"/>
      <c r="AB210" s="103"/>
      <c r="AC210" s="83">
        <f t="shared" si="46"/>
        <v>0</v>
      </c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</row>
    <row r="211" spans="1:45" s="11" customFormat="1" ht="11.25" hidden="1" customHeight="1" x14ac:dyDescent="0.2">
      <c r="A211" s="127" t="s">
        <v>228</v>
      </c>
      <c r="B211" s="129"/>
      <c r="C211" s="180"/>
      <c r="D211" s="108"/>
      <c r="E211" s="109"/>
      <c r="F211" s="110"/>
      <c r="G211" s="108"/>
      <c r="H211" s="109"/>
      <c r="I211" s="181"/>
      <c r="J211" s="108"/>
      <c r="K211" s="180"/>
      <c r="L211" s="29">
        <f t="shared" si="42"/>
        <v>0</v>
      </c>
      <c r="M211" s="82">
        <f t="shared" si="45"/>
        <v>0</v>
      </c>
      <c r="N211" s="82">
        <f t="shared" si="43"/>
        <v>0</v>
      </c>
      <c r="O211" s="82">
        <f t="shared" si="44"/>
        <v>0</v>
      </c>
      <c r="P211" s="102"/>
      <c r="Q211" s="29"/>
      <c r="R211" s="29"/>
      <c r="S211" s="227"/>
      <c r="T211" s="227"/>
      <c r="U211" s="227"/>
      <c r="V211" s="227"/>
      <c r="W211" s="227"/>
      <c r="X211" s="29"/>
      <c r="Y211" s="29"/>
      <c r="Z211" s="29"/>
      <c r="AA211" s="29"/>
      <c r="AB211" s="103"/>
      <c r="AC211" s="83">
        <f t="shared" si="46"/>
        <v>0</v>
      </c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</row>
    <row r="212" spans="1:45" s="11" customFormat="1" ht="11.25" hidden="1" customHeight="1" x14ac:dyDescent="0.2">
      <c r="A212" s="127" t="s">
        <v>229</v>
      </c>
      <c r="B212" s="129"/>
      <c r="C212" s="180"/>
      <c r="D212" s="108"/>
      <c r="E212" s="109"/>
      <c r="F212" s="110"/>
      <c r="G212" s="108"/>
      <c r="H212" s="109"/>
      <c r="I212" s="181"/>
      <c r="J212" s="108"/>
      <c r="K212" s="180"/>
      <c r="L212" s="29">
        <f t="shared" si="42"/>
        <v>0</v>
      </c>
      <c r="M212" s="82">
        <f t="shared" si="45"/>
        <v>0</v>
      </c>
      <c r="N212" s="82">
        <f t="shared" si="43"/>
        <v>0</v>
      </c>
      <c r="O212" s="82">
        <f t="shared" si="44"/>
        <v>0</v>
      </c>
      <c r="P212" s="102"/>
      <c r="Q212" s="29"/>
      <c r="R212" s="29"/>
      <c r="S212" s="227"/>
      <c r="T212" s="227"/>
      <c r="U212" s="227"/>
      <c r="V212" s="227"/>
      <c r="W212" s="227"/>
      <c r="X212" s="29"/>
      <c r="Y212" s="29"/>
      <c r="Z212" s="29"/>
      <c r="AA212" s="29"/>
      <c r="AB212" s="103"/>
      <c r="AC212" s="83">
        <f t="shared" si="46"/>
        <v>0</v>
      </c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</row>
    <row r="213" spans="1:45" s="11" customFormat="1" ht="11.25" hidden="1" customHeight="1" x14ac:dyDescent="0.2">
      <c r="A213" s="127" t="s">
        <v>230</v>
      </c>
      <c r="B213" s="129"/>
      <c r="C213" s="180"/>
      <c r="D213" s="108"/>
      <c r="E213" s="109"/>
      <c r="F213" s="110"/>
      <c r="G213" s="108"/>
      <c r="H213" s="109"/>
      <c r="I213" s="181"/>
      <c r="J213" s="108"/>
      <c r="K213" s="180"/>
      <c r="L213" s="29">
        <f t="shared" si="42"/>
        <v>0</v>
      </c>
      <c r="M213" s="82">
        <f t="shared" si="45"/>
        <v>0</v>
      </c>
      <c r="N213" s="82">
        <f t="shared" si="43"/>
        <v>0</v>
      </c>
      <c r="O213" s="82">
        <f t="shared" si="44"/>
        <v>0</v>
      </c>
      <c r="P213" s="102"/>
      <c r="Q213" s="29"/>
      <c r="R213" s="29"/>
      <c r="S213" s="227"/>
      <c r="T213" s="227"/>
      <c r="U213" s="227"/>
      <c r="V213" s="227"/>
      <c r="W213" s="227"/>
      <c r="X213" s="29"/>
      <c r="Y213" s="29"/>
      <c r="Z213" s="29"/>
      <c r="AA213" s="29"/>
      <c r="AB213" s="103"/>
      <c r="AC213" s="83">
        <f t="shared" si="46"/>
        <v>0</v>
      </c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</row>
    <row r="214" spans="1:45" s="11" customFormat="1" ht="14.25" customHeight="1" x14ac:dyDescent="0.2">
      <c r="A214" s="130" t="s">
        <v>40</v>
      </c>
      <c r="B214" s="149" t="s">
        <v>465</v>
      </c>
      <c r="C214" s="151"/>
      <c r="D214" s="151" t="s">
        <v>470</v>
      </c>
      <c r="E214" s="152"/>
      <c r="F214" s="110"/>
      <c r="G214" s="108"/>
      <c r="H214" s="109"/>
      <c r="I214" s="110"/>
      <c r="J214" s="108"/>
      <c r="K214" s="108"/>
      <c r="L214" s="29">
        <f t="shared" si="42"/>
        <v>57</v>
      </c>
      <c r="M214" s="82"/>
      <c r="N214" s="82">
        <f t="shared" si="43"/>
        <v>57</v>
      </c>
      <c r="O214" s="82"/>
      <c r="P214" s="82">
        <f>N214</f>
        <v>57</v>
      </c>
      <c r="Q214" s="29"/>
      <c r="R214" s="29"/>
      <c r="S214" s="227"/>
      <c r="T214" s="227"/>
      <c r="U214" s="227"/>
      <c r="V214" s="227">
        <v>57</v>
      </c>
      <c r="W214" s="227"/>
      <c r="X214" s="29"/>
      <c r="Y214" s="29"/>
      <c r="Z214" s="29"/>
      <c r="AA214" s="29"/>
      <c r="AB214" s="120"/>
      <c r="AC214" s="83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</row>
    <row r="215" spans="1:45" s="11" customFormat="1" ht="14.25" customHeight="1" x14ac:dyDescent="0.2">
      <c r="A215" s="130" t="s">
        <v>41</v>
      </c>
      <c r="B215" s="149" t="s">
        <v>466</v>
      </c>
      <c r="C215" s="206"/>
      <c r="D215" s="151"/>
      <c r="E215" s="152"/>
      <c r="F215" s="205"/>
      <c r="G215" s="206" t="s">
        <v>463</v>
      </c>
      <c r="H215" s="207"/>
      <c r="I215" s="153"/>
      <c r="J215" s="151"/>
      <c r="K215" s="151"/>
      <c r="L215" s="29">
        <f t="shared" si="42"/>
        <v>180</v>
      </c>
      <c r="M215" s="82"/>
      <c r="N215" s="82">
        <f t="shared" si="43"/>
        <v>180</v>
      </c>
      <c r="O215" s="82"/>
      <c r="P215" s="82">
        <f>N215</f>
        <v>180</v>
      </c>
      <c r="Q215" s="29"/>
      <c r="R215" s="29"/>
      <c r="S215" s="227"/>
      <c r="T215" s="227" t="s">
        <v>370</v>
      </c>
      <c r="U215" s="227"/>
      <c r="V215" s="227"/>
      <c r="W215" s="227">
        <v>72</v>
      </c>
      <c r="X215" s="29">
        <v>108</v>
      </c>
      <c r="Y215" s="29"/>
      <c r="Z215" s="29"/>
      <c r="AA215" s="29"/>
      <c r="AB215" s="120"/>
      <c r="AC215" s="83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</row>
    <row r="216" spans="1:45" s="11" customFormat="1" ht="12.75" customHeight="1" x14ac:dyDescent="0.2">
      <c r="A216" s="130"/>
      <c r="B216" s="247" t="s">
        <v>512</v>
      </c>
      <c r="C216" s="210"/>
      <c r="D216" s="210"/>
      <c r="E216" s="211"/>
      <c r="F216" s="209"/>
      <c r="G216" s="210"/>
      <c r="H216" s="211"/>
      <c r="I216" s="209"/>
      <c r="J216" s="210">
        <v>6</v>
      </c>
      <c r="K216" s="210"/>
      <c r="L216" s="208"/>
      <c r="M216" s="82"/>
      <c r="N216" s="82"/>
      <c r="O216" s="82"/>
      <c r="P216" s="82"/>
      <c r="Q216" s="208"/>
      <c r="R216" s="208"/>
      <c r="S216" s="208"/>
      <c r="T216" s="208"/>
      <c r="U216" s="208"/>
      <c r="V216" s="208"/>
      <c r="W216" s="208"/>
      <c r="X216" s="208"/>
      <c r="Y216" s="208"/>
      <c r="Z216" s="208"/>
      <c r="AA216" s="208"/>
      <c r="AB216" s="120"/>
      <c r="AC216" s="83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</row>
    <row r="217" spans="1:45" s="11" customFormat="1" ht="36" customHeight="1" x14ac:dyDescent="0.2">
      <c r="A217" s="112" t="s">
        <v>44</v>
      </c>
      <c r="B217" s="126" t="s">
        <v>458</v>
      </c>
      <c r="C217" s="323">
        <f>COUNTIF(C218:E244,1)+COUNTIF(C218:E244,2)+COUNTIF(C218:E244,3)+COUNTIF(C218:E244,4)+COUNTIF(C218:E244,5)+COUNTIF(C218:E244,6)+COUNTIF(C218:E244,7)+COUNTIF(C218:E244,8)</f>
        <v>0</v>
      </c>
      <c r="D217" s="323"/>
      <c r="E217" s="324"/>
      <c r="F217" s="325">
        <f>COUNTIF(F218:H244,1)+COUNTIF(F218:H244,2)+COUNTIF(F218:H244,3)+COUNTIF(F218:H244,4)+COUNTIF(F218:H244,5)+COUNTIF(F218:H244,6)+COUNTIF(F218:H244,7)+COUNTIF(F218:H244,8)</f>
        <v>2</v>
      </c>
      <c r="G217" s="323"/>
      <c r="H217" s="324"/>
      <c r="I217" s="325">
        <f>COUNTIF(I218:K244,1)+COUNTIF(I218:K244,2)+COUNTIF(I218:K244,3)+COUNTIF(I218:K244,4)+COUNTIF(I218:K244,5)+COUNTIF(I218:K244,6)+COUNTIF(I218:K244,7)+COUNTIF(I218:K244,8)</f>
        <v>0</v>
      </c>
      <c r="J217" s="323"/>
      <c r="K217" s="323"/>
      <c r="L217" s="92">
        <f t="shared" ref="L217:T217" si="47">SUM(L218:L242)</f>
        <v>276</v>
      </c>
      <c r="M217" s="159">
        <f t="shared" si="47"/>
        <v>92</v>
      </c>
      <c r="N217" s="159">
        <f t="shared" si="47"/>
        <v>184</v>
      </c>
      <c r="O217" s="159">
        <f t="shared" si="47"/>
        <v>92</v>
      </c>
      <c r="P217" s="159">
        <f t="shared" si="47"/>
        <v>92</v>
      </c>
      <c r="Q217" s="159">
        <f t="shared" si="47"/>
        <v>0</v>
      </c>
      <c r="R217" s="159">
        <f t="shared" si="47"/>
        <v>0</v>
      </c>
      <c r="S217" s="159">
        <f t="shared" si="47"/>
        <v>0</v>
      </c>
      <c r="T217" s="159">
        <f t="shared" si="47"/>
        <v>0</v>
      </c>
      <c r="U217" s="92">
        <f t="shared" ref="U217" si="48">SUM(U218:U244)</f>
        <v>0</v>
      </c>
      <c r="V217" s="159">
        <f>SUM(V218:V242)</f>
        <v>76</v>
      </c>
      <c r="W217" s="159">
        <f>SUM(W218:W242)</f>
        <v>108</v>
      </c>
      <c r="X217" s="92">
        <f>SUM(X218:X242)</f>
        <v>0</v>
      </c>
      <c r="Y217" s="159">
        <f>SUM(Y218:Y242)</f>
        <v>0</v>
      </c>
      <c r="Z217" s="92"/>
      <c r="AA217" s="159">
        <f>SUM(AA218:AA242)</f>
        <v>0</v>
      </c>
      <c r="AB217" s="159">
        <v>180</v>
      </c>
      <c r="AC217" s="100">
        <f>N217-AB217</f>
        <v>4</v>
      </c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</row>
    <row r="218" spans="1:45" s="11" customFormat="1" ht="34.5" customHeight="1" x14ac:dyDescent="0.2">
      <c r="A218" s="127" t="s">
        <v>45</v>
      </c>
      <c r="B218" s="105" t="s">
        <v>479</v>
      </c>
      <c r="C218" s="182"/>
      <c r="D218" s="27"/>
      <c r="E218" s="122"/>
      <c r="F218" s="123"/>
      <c r="G218" s="27">
        <v>6</v>
      </c>
      <c r="H218" s="122"/>
      <c r="I218" s="183"/>
      <c r="J218" s="27"/>
      <c r="K218" s="182"/>
      <c r="L218" s="29">
        <f t="shared" ref="L218:L244" si="49">M218+N218</f>
        <v>111</v>
      </c>
      <c r="M218" s="82">
        <f t="shared" ref="M218" si="50">N218/2</f>
        <v>37</v>
      </c>
      <c r="N218" s="82">
        <f t="shared" ref="N218:N242" si="51">SUM(Q218:AA218)</f>
        <v>74</v>
      </c>
      <c r="O218" s="82">
        <v>36</v>
      </c>
      <c r="P218" s="102">
        <f>N218-O218</f>
        <v>38</v>
      </c>
      <c r="Q218" s="29"/>
      <c r="R218" s="29"/>
      <c r="S218" s="29"/>
      <c r="T218" s="29"/>
      <c r="U218" s="29"/>
      <c r="V218" s="29">
        <v>38</v>
      </c>
      <c r="W218" s="29">
        <v>36</v>
      </c>
      <c r="X218" s="29"/>
      <c r="Y218" s="29"/>
      <c r="Z218" s="29"/>
      <c r="AA218" s="29"/>
      <c r="AB218" s="120"/>
      <c r="AC218" s="83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</row>
    <row r="219" spans="1:45" s="11" customFormat="1" ht="23.25" customHeight="1" x14ac:dyDescent="0.2">
      <c r="A219" s="127" t="s">
        <v>231</v>
      </c>
      <c r="B219" s="105" t="s">
        <v>480</v>
      </c>
      <c r="C219" s="180"/>
      <c r="D219" s="108"/>
      <c r="E219" s="109"/>
      <c r="F219" s="110"/>
      <c r="G219" s="225">
        <v>6</v>
      </c>
      <c r="H219" s="109"/>
      <c r="I219" s="181"/>
      <c r="J219" s="108"/>
      <c r="K219" s="180"/>
      <c r="L219" s="29">
        <f t="shared" si="49"/>
        <v>111</v>
      </c>
      <c r="M219" s="82">
        <f t="shared" ref="M219:M242" si="52">N219/2</f>
        <v>37</v>
      </c>
      <c r="N219" s="82">
        <f t="shared" si="51"/>
        <v>74</v>
      </c>
      <c r="O219" s="82">
        <v>36</v>
      </c>
      <c r="P219" s="102">
        <f>N219-O219</f>
        <v>38</v>
      </c>
      <c r="Q219" s="29"/>
      <c r="R219" s="29"/>
      <c r="S219" s="29"/>
      <c r="T219" s="29"/>
      <c r="U219" s="29"/>
      <c r="V219" s="29">
        <v>38</v>
      </c>
      <c r="W219" s="29">
        <v>36</v>
      </c>
      <c r="X219" s="29"/>
      <c r="Y219" s="29"/>
      <c r="Z219" s="29"/>
      <c r="AA219" s="29"/>
      <c r="AB219" s="103"/>
      <c r="AC219" s="83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</row>
    <row r="220" spans="1:45" s="11" customFormat="1" ht="24.75" customHeight="1" x14ac:dyDescent="0.2">
      <c r="A220" s="127" t="s">
        <v>232</v>
      </c>
      <c r="B220" s="105" t="s">
        <v>481</v>
      </c>
      <c r="C220" s="180"/>
      <c r="D220" s="108"/>
      <c r="E220" s="109"/>
      <c r="F220" s="110"/>
      <c r="G220" s="225" t="s">
        <v>463</v>
      </c>
      <c r="H220" s="109"/>
      <c r="I220" s="181"/>
      <c r="J220" s="108"/>
      <c r="K220" s="180"/>
      <c r="L220" s="29">
        <f t="shared" si="49"/>
        <v>54</v>
      </c>
      <c r="M220" s="82">
        <f t="shared" si="52"/>
        <v>18</v>
      </c>
      <c r="N220" s="82">
        <f t="shared" si="51"/>
        <v>36</v>
      </c>
      <c r="O220" s="82">
        <v>20</v>
      </c>
      <c r="P220" s="102">
        <f>N220-O220</f>
        <v>16</v>
      </c>
      <c r="Q220" s="29"/>
      <c r="R220" s="29"/>
      <c r="S220" s="29"/>
      <c r="T220" s="29"/>
      <c r="U220" s="29"/>
      <c r="V220" s="29"/>
      <c r="W220" s="29">
        <v>36</v>
      </c>
      <c r="X220" s="29"/>
      <c r="Y220" s="29"/>
      <c r="Z220" s="29"/>
      <c r="AA220" s="29"/>
      <c r="AB220" s="103"/>
      <c r="AC220" s="83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</row>
    <row r="221" spans="1:45" s="11" customFormat="1" ht="39.75" hidden="1" customHeight="1" x14ac:dyDescent="0.2">
      <c r="A221" s="127" t="s">
        <v>233</v>
      </c>
      <c r="B221" s="105"/>
      <c r="C221" s="180"/>
      <c r="D221" s="108"/>
      <c r="E221" s="109"/>
      <c r="F221" s="110"/>
      <c r="G221" s="108"/>
      <c r="H221" s="109"/>
      <c r="I221" s="181"/>
      <c r="J221" s="108"/>
      <c r="K221" s="180"/>
      <c r="L221" s="29">
        <f t="shared" si="49"/>
        <v>0</v>
      </c>
      <c r="M221" s="82">
        <f t="shared" si="52"/>
        <v>0</v>
      </c>
      <c r="N221" s="82">
        <f t="shared" si="51"/>
        <v>0</v>
      </c>
      <c r="O221" s="82">
        <f t="shared" ref="O221:O242" si="53">N221-P221</f>
        <v>0</v>
      </c>
      <c r="P221" s="102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103"/>
      <c r="AC221" s="83">
        <f t="shared" ref="AC221:AC242" si="54">N221-AB221</f>
        <v>0</v>
      </c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</row>
    <row r="222" spans="1:45" s="11" customFormat="1" ht="11.25" hidden="1" customHeight="1" x14ac:dyDescent="0.2">
      <c r="A222" s="127" t="s">
        <v>234</v>
      </c>
      <c r="B222" s="129"/>
      <c r="C222" s="180"/>
      <c r="D222" s="108"/>
      <c r="E222" s="109"/>
      <c r="F222" s="110"/>
      <c r="G222" s="108"/>
      <c r="H222" s="109"/>
      <c r="I222" s="181"/>
      <c r="J222" s="108"/>
      <c r="K222" s="180"/>
      <c r="L222" s="29">
        <f t="shared" si="49"/>
        <v>0</v>
      </c>
      <c r="M222" s="82">
        <f t="shared" si="52"/>
        <v>0</v>
      </c>
      <c r="N222" s="82">
        <f t="shared" si="51"/>
        <v>0</v>
      </c>
      <c r="O222" s="82">
        <f t="shared" si="53"/>
        <v>0</v>
      </c>
      <c r="P222" s="102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103"/>
      <c r="AC222" s="83">
        <f t="shared" si="54"/>
        <v>0</v>
      </c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</row>
    <row r="223" spans="1:45" s="11" customFormat="1" ht="11.25" hidden="1" customHeight="1" x14ac:dyDescent="0.2">
      <c r="A223" s="127" t="s">
        <v>235</v>
      </c>
      <c r="B223" s="129"/>
      <c r="C223" s="180"/>
      <c r="D223" s="108"/>
      <c r="E223" s="109"/>
      <c r="F223" s="110"/>
      <c r="G223" s="108"/>
      <c r="H223" s="109"/>
      <c r="I223" s="181"/>
      <c r="J223" s="108"/>
      <c r="K223" s="180"/>
      <c r="L223" s="29">
        <f t="shared" si="49"/>
        <v>0</v>
      </c>
      <c r="M223" s="82">
        <f t="shared" si="52"/>
        <v>0</v>
      </c>
      <c r="N223" s="82">
        <f t="shared" si="51"/>
        <v>0</v>
      </c>
      <c r="O223" s="82">
        <f t="shared" si="53"/>
        <v>0</v>
      </c>
      <c r="P223" s="102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103"/>
      <c r="AC223" s="83">
        <f t="shared" si="54"/>
        <v>0</v>
      </c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</row>
    <row r="224" spans="1:45" s="11" customFormat="1" ht="11.25" hidden="1" customHeight="1" x14ac:dyDescent="0.2">
      <c r="A224" s="127" t="s">
        <v>236</v>
      </c>
      <c r="B224" s="129"/>
      <c r="C224" s="180"/>
      <c r="D224" s="108"/>
      <c r="E224" s="109"/>
      <c r="F224" s="110"/>
      <c r="G224" s="108"/>
      <c r="H224" s="109"/>
      <c r="I224" s="181"/>
      <c r="J224" s="108"/>
      <c r="K224" s="180"/>
      <c r="L224" s="29">
        <f t="shared" si="49"/>
        <v>0</v>
      </c>
      <c r="M224" s="82">
        <f t="shared" si="52"/>
        <v>0</v>
      </c>
      <c r="N224" s="82">
        <f t="shared" si="51"/>
        <v>0</v>
      </c>
      <c r="O224" s="82">
        <f t="shared" si="53"/>
        <v>0</v>
      </c>
      <c r="P224" s="102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103"/>
      <c r="AC224" s="83">
        <f t="shared" si="54"/>
        <v>0</v>
      </c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</row>
    <row r="225" spans="1:45" s="11" customFormat="1" ht="11.25" hidden="1" customHeight="1" x14ac:dyDescent="0.2">
      <c r="A225" s="127" t="s">
        <v>237</v>
      </c>
      <c r="B225" s="129"/>
      <c r="C225" s="180"/>
      <c r="D225" s="108"/>
      <c r="E225" s="109"/>
      <c r="F225" s="110"/>
      <c r="G225" s="108"/>
      <c r="H225" s="109"/>
      <c r="I225" s="181"/>
      <c r="J225" s="108"/>
      <c r="K225" s="180"/>
      <c r="L225" s="29">
        <f t="shared" si="49"/>
        <v>0</v>
      </c>
      <c r="M225" s="82">
        <f t="shared" si="52"/>
        <v>0</v>
      </c>
      <c r="N225" s="82">
        <f t="shared" si="51"/>
        <v>0</v>
      </c>
      <c r="O225" s="82">
        <f t="shared" si="53"/>
        <v>0</v>
      </c>
      <c r="P225" s="102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103"/>
      <c r="AC225" s="83">
        <f t="shared" si="54"/>
        <v>0</v>
      </c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</row>
    <row r="226" spans="1:45" s="11" customFormat="1" ht="11.25" hidden="1" customHeight="1" x14ac:dyDescent="0.2">
      <c r="A226" s="127" t="s">
        <v>238</v>
      </c>
      <c r="B226" s="129"/>
      <c r="C226" s="180"/>
      <c r="D226" s="108"/>
      <c r="E226" s="109"/>
      <c r="F226" s="110"/>
      <c r="G226" s="108"/>
      <c r="H226" s="109"/>
      <c r="I226" s="181"/>
      <c r="J226" s="108"/>
      <c r="K226" s="180"/>
      <c r="L226" s="29">
        <f t="shared" si="49"/>
        <v>0</v>
      </c>
      <c r="M226" s="82">
        <f t="shared" si="52"/>
        <v>0</v>
      </c>
      <c r="N226" s="82">
        <f t="shared" si="51"/>
        <v>0</v>
      </c>
      <c r="O226" s="82">
        <f t="shared" si="53"/>
        <v>0</v>
      </c>
      <c r="P226" s="102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103"/>
      <c r="AC226" s="83">
        <f t="shared" si="54"/>
        <v>0</v>
      </c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</row>
    <row r="227" spans="1:45" s="11" customFormat="1" ht="11.25" hidden="1" customHeight="1" x14ac:dyDescent="0.2">
      <c r="A227" s="127" t="s">
        <v>239</v>
      </c>
      <c r="B227" s="129"/>
      <c r="C227" s="180"/>
      <c r="D227" s="108"/>
      <c r="E227" s="109"/>
      <c r="F227" s="110"/>
      <c r="G227" s="108"/>
      <c r="H227" s="109"/>
      <c r="I227" s="181"/>
      <c r="J227" s="108"/>
      <c r="K227" s="180"/>
      <c r="L227" s="29">
        <f t="shared" si="49"/>
        <v>0</v>
      </c>
      <c r="M227" s="82">
        <f t="shared" si="52"/>
        <v>0</v>
      </c>
      <c r="N227" s="82">
        <f t="shared" si="51"/>
        <v>0</v>
      </c>
      <c r="O227" s="82">
        <f t="shared" si="53"/>
        <v>0</v>
      </c>
      <c r="P227" s="102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103"/>
      <c r="AC227" s="83">
        <f t="shared" si="54"/>
        <v>0</v>
      </c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</row>
    <row r="228" spans="1:45" s="11" customFormat="1" ht="11.25" hidden="1" customHeight="1" x14ac:dyDescent="0.2">
      <c r="A228" s="127" t="s">
        <v>240</v>
      </c>
      <c r="B228" s="129"/>
      <c r="C228" s="180"/>
      <c r="D228" s="108"/>
      <c r="E228" s="109"/>
      <c r="F228" s="110"/>
      <c r="G228" s="108"/>
      <c r="H228" s="109"/>
      <c r="I228" s="181"/>
      <c r="J228" s="108"/>
      <c r="K228" s="180"/>
      <c r="L228" s="29">
        <f t="shared" si="49"/>
        <v>0</v>
      </c>
      <c r="M228" s="82">
        <f t="shared" si="52"/>
        <v>0</v>
      </c>
      <c r="N228" s="82">
        <f t="shared" si="51"/>
        <v>0</v>
      </c>
      <c r="O228" s="82">
        <f t="shared" si="53"/>
        <v>0</v>
      </c>
      <c r="P228" s="102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103"/>
      <c r="AC228" s="83">
        <f t="shared" si="54"/>
        <v>0</v>
      </c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</row>
    <row r="229" spans="1:45" s="11" customFormat="1" ht="11.25" hidden="1" customHeight="1" x14ac:dyDescent="0.2">
      <c r="A229" s="127" t="s">
        <v>241</v>
      </c>
      <c r="B229" s="129"/>
      <c r="C229" s="180"/>
      <c r="D229" s="108"/>
      <c r="E229" s="109"/>
      <c r="F229" s="110"/>
      <c r="G229" s="108"/>
      <c r="H229" s="109"/>
      <c r="I229" s="181"/>
      <c r="J229" s="108"/>
      <c r="K229" s="180"/>
      <c r="L229" s="29">
        <f t="shared" si="49"/>
        <v>0</v>
      </c>
      <c r="M229" s="82">
        <f t="shared" si="52"/>
        <v>0</v>
      </c>
      <c r="N229" s="82">
        <f t="shared" si="51"/>
        <v>0</v>
      </c>
      <c r="O229" s="82">
        <f t="shared" si="53"/>
        <v>0</v>
      </c>
      <c r="P229" s="102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103"/>
      <c r="AC229" s="83">
        <f t="shared" si="54"/>
        <v>0</v>
      </c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</row>
    <row r="230" spans="1:45" s="11" customFormat="1" ht="11.25" hidden="1" customHeight="1" x14ac:dyDescent="0.2">
      <c r="A230" s="127" t="s">
        <v>242</v>
      </c>
      <c r="B230" s="129"/>
      <c r="C230" s="180"/>
      <c r="D230" s="108"/>
      <c r="E230" s="109"/>
      <c r="F230" s="110"/>
      <c r="G230" s="108"/>
      <c r="H230" s="109"/>
      <c r="I230" s="181"/>
      <c r="J230" s="108"/>
      <c r="K230" s="180"/>
      <c r="L230" s="29">
        <f t="shared" si="49"/>
        <v>0</v>
      </c>
      <c r="M230" s="82">
        <f t="shared" si="52"/>
        <v>0</v>
      </c>
      <c r="N230" s="82">
        <f t="shared" si="51"/>
        <v>0</v>
      </c>
      <c r="O230" s="82">
        <f t="shared" si="53"/>
        <v>0</v>
      </c>
      <c r="P230" s="102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103"/>
      <c r="AC230" s="83">
        <f t="shared" si="54"/>
        <v>0</v>
      </c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</row>
    <row r="231" spans="1:45" s="11" customFormat="1" ht="11.25" hidden="1" customHeight="1" x14ac:dyDescent="0.2">
      <c r="A231" s="127" t="s">
        <v>243</v>
      </c>
      <c r="B231" s="129"/>
      <c r="C231" s="180"/>
      <c r="D231" s="108"/>
      <c r="E231" s="109"/>
      <c r="F231" s="110"/>
      <c r="G231" s="108"/>
      <c r="H231" s="109"/>
      <c r="I231" s="181"/>
      <c r="J231" s="108"/>
      <c r="K231" s="180"/>
      <c r="L231" s="29">
        <f t="shared" si="49"/>
        <v>0</v>
      </c>
      <c r="M231" s="82">
        <f t="shared" si="52"/>
        <v>0</v>
      </c>
      <c r="N231" s="82">
        <f t="shared" si="51"/>
        <v>0</v>
      </c>
      <c r="O231" s="82">
        <f t="shared" si="53"/>
        <v>0</v>
      </c>
      <c r="P231" s="102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103"/>
      <c r="AC231" s="83">
        <f t="shared" si="54"/>
        <v>0</v>
      </c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</row>
    <row r="232" spans="1:45" s="11" customFormat="1" ht="11.25" hidden="1" customHeight="1" x14ac:dyDescent="0.2">
      <c r="A232" s="127" t="s">
        <v>244</v>
      </c>
      <c r="B232" s="129"/>
      <c r="C232" s="180"/>
      <c r="D232" s="108"/>
      <c r="E232" s="109"/>
      <c r="F232" s="110"/>
      <c r="G232" s="108"/>
      <c r="H232" s="109"/>
      <c r="I232" s="181"/>
      <c r="J232" s="108"/>
      <c r="K232" s="180"/>
      <c r="L232" s="29">
        <f t="shared" si="49"/>
        <v>0</v>
      </c>
      <c r="M232" s="82">
        <f t="shared" si="52"/>
        <v>0</v>
      </c>
      <c r="N232" s="82">
        <f t="shared" si="51"/>
        <v>0</v>
      </c>
      <c r="O232" s="82">
        <f t="shared" si="53"/>
        <v>0</v>
      </c>
      <c r="P232" s="102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103"/>
      <c r="AC232" s="83">
        <f t="shared" si="54"/>
        <v>0</v>
      </c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</row>
    <row r="233" spans="1:45" s="11" customFormat="1" ht="11.25" hidden="1" customHeight="1" x14ac:dyDescent="0.2">
      <c r="A233" s="127" t="s">
        <v>245</v>
      </c>
      <c r="B233" s="129"/>
      <c r="C233" s="180"/>
      <c r="D233" s="108"/>
      <c r="E233" s="109"/>
      <c r="F233" s="110"/>
      <c r="G233" s="108"/>
      <c r="H233" s="109"/>
      <c r="I233" s="181"/>
      <c r="J233" s="108"/>
      <c r="K233" s="180"/>
      <c r="L233" s="29">
        <f t="shared" si="49"/>
        <v>0</v>
      </c>
      <c r="M233" s="82">
        <f t="shared" si="52"/>
        <v>0</v>
      </c>
      <c r="N233" s="82">
        <f t="shared" si="51"/>
        <v>0</v>
      </c>
      <c r="O233" s="82">
        <f t="shared" si="53"/>
        <v>0</v>
      </c>
      <c r="P233" s="102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103"/>
      <c r="AC233" s="83">
        <f t="shared" si="54"/>
        <v>0</v>
      </c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</row>
    <row r="234" spans="1:45" s="11" customFormat="1" ht="11.25" hidden="1" customHeight="1" x14ac:dyDescent="0.2">
      <c r="A234" s="127" t="s">
        <v>246</v>
      </c>
      <c r="B234" s="129"/>
      <c r="C234" s="180"/>
      <c r="D234" s="108"/>
      <c r="E234" s="109"/>
      <c r="F234" s="110"/>
      <c r="G234" s="108"/>
      <c r="H234" s="109"/>
      <c r="I234" s="181"/>
      <c r="J234" s="108"/>
      <c r="K234" s="180"/>
      <c r="L234" s="29">
        <f t="shared" si="49"/>
        <v>0</v>
      </c>
      <c r="M234" s="82">
        <f t="shared" si="52"/>
        <v>0</v>
      </c>
      <c r="N234" s="82">
        <f t="shared" si="51"/>
        <v>0</v>
      </c>
      <c r="O234" s="82">
        <f t="shared" si="53"/>
        <v>0</v>
      </c>
      <c r="P234" s="102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103"/>
      <c r="AC234" s="83">
        <f t="shared" si="54"/>
        <v>0</v>
      </c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</row>
    <row r="235" spans="1:45" s="11" customFormat="1" ht="11.25" hidden="1" customHeight="1" x14ac:dyDescent="0.2">
      <c r="A235" s="127" t="s">
        <v>247</v>
      </c>
      <c r="B235" s="129"/>
      <c r="C235" s="180"/>
      <c r="D235" s="108"/>
      <c r="E235" s="109"/>
      <c r="F235" s="110"/>
      <c r="G235" s="108"/>
      <c r="H235" s="109"/>
      <c r="I235" s="181"/>
      <c r="J235" s="108"/>
      <c r="K235" s="180"/>
      <c r="L235" s="29">
        <f t="shared" si="49"/>
        <v>0</v>
      </c>
      <c r="M235" s="82">
        <f t="shared" si="52"/>
        <v>0</v>
      </c>
      <c r="N235" s="82">
        <f t="shared" si="51"/>
        <v>0</v>
      </c>
      <c r="O235" s="82">
        <f t="shared" si="53"/>
        <v>0</v>
      </c>
      <c r="P235" s="102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103"/>
      <c r="AC235" s="83">
        <f t="shared" si="54"/>
        <v>0</v>
      </c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</row>
    <row r="236" spans="1:45" s="11" customFormat="1" ht="11.25" hidden="1" customHeight="1" x14ac:dyDescent="0.2">
      <c r="A236" s="127" t="s">
        <v>248</v>
      </c>
      <c r="B236" s="129"/>
      <c r="C236" s="180"/>
      <c r="D236" s="108"/>
      <c r="E236" s="109"/>
      <c r="F236" s="110"/>
      <c r="G236" s="108"/>
      <c r="H236" s="109"/>
      <c r="I236" s="181"/>
      <c r="J236" s="108"/>
      <c r="K236" s="180"/>
      <c r="L236" s="29">
        <f t="shared" si="49"/>
        <v>0</v>
      </c>
      <c r="M236" s="82">
        <f t="shared" si="52"/>
        <v>0</v>
      </c>
      <c r="N236" s="82">
        <f t="shared" si="51"/>
        <v>0</v>
      </c>
      <c r="O236" s="82">
        <f t="shared" si="53"/>
        <v>0</v>
      </c>
      <c r="P236" s="102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103"/>
      <c r="AC236" s="83">
        <f t="shared" si="54"/>
        <v>0</v>
      </c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</row>
    <row r="237" spans="1:45" s="11" customFormat="1" ht="11.25" hidden="1" customHeight="1" x14ac:dyDescent="0.2">
      <c r="A237" s="127" t="s">
        <v>249</v>
      </c>
      <c r="B237" s="129"/>
      <c r="C237" s="180"/>
      <c r="D237" s="108"/>
      <c r="E237" s="109"/>
      <c r="F237" s="110"/>
      <c r="G237" s="108"/>
      <c r="H237" s="109"/>
      <c r="I237" s="181"/>
      <c r="J237" s="108"/>
      <c r="K237" s="180"/>
      <c r="L237" s="29">
        <f t="shared" si="49"/>
        <v>0</v>
      </c>
      <c r="M237" s="82">
        <f t="shared" si="52"/>
        <v>0</v>
      </c>
      <c r="N237" s="82">
        <f t="shared" si="51"/>
        <v>0</v>
      </c>
      <c r="O237" s="82">
        <f t="shared" si="53"/>
        <v>0</v>
      </c>
      <c r="P237" s="102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103"/>
      <c r="AC237" s="83">
        <f t="shared" si="54"/>
        <v>0</v>
      </c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</row>
    <row r="238" spans="1:45" s="11" customFormat="1" ht="11.25" hidden="1" customHeight="1" x14ac:dyDescent="0.2">
      <c r="A238" s="127" t="s">
        <v>250</v>
      </c>
      <c r="B238" s="129"/>
      <c r="C238" s="180"/>
      <c r="D238" s="108"/>
      <c r="E238" s="109"/>
      <c r="F238" s="110"/>
      <c r="G238" s="108"/>
      <c r="H238" s="109"/>
      <c r="I238" s="181"/>
      <c r="J238" s="108"/>
      <c r="K238" s="180"/>
      <c r="L238" s="29">
        <f t="shared" si="49"/>
        <v>0</v>
      </c>
      <c r="M238" s="82">
        <f t="shared" si="52"/>
        <v>0</v>
      </c>
      <c r="N238" s="82">
        <f t="shared" si="51"/>
        <v>0</v>
      </c>
      <c r="O238" s="82">
        <f t="shared" si="53"/>
        <v>0</v>
      </c>
      <c r="P238" s="102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103"/>
      <c r="AC238" s="83">
        <f t="shared" si="54"/>
        <v>0</v>
      </c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</row>
    <row r="239" spans="1:45" s="11" customFormat="1" ht="11.25" hidden="1" customHeight="1" x14ac:dyDescent="0.2">
      <c r="A239" s="127" t="s">
        <v>251</v>
      </c>
      <c r="B239" s="129"/>
      <c r="C239" s="180"/>
      <c r="D239" s="108"/>
      <c r="E239" s="109"/>
      <c r="F239" s="110"/>
      <c r="G239" s="108"/>
      <c r="H239" s="109"/>
      <c r="I239" s="181"/>
      <c r="J239" s="108"/>
      <c r="K239" s="180"/>
      <c r="L239" s="29">
        <f t="shared" si="49"/>
        <v>0</v>
      </c>
      <c r="M239" s="82">
        <f t="shared" si="52"/>
        <v>0</v>
      </c>
      <c r="N239" s="82">
        <f t="shared" si="51"/>
        <v>0</v>
      </c>
      <c r="O239" s="82">
        <f t="shared" si="53"/>
        <v>0</v>
      </c>
      <c r="P239" s="102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103"/>
      <c r="AC239" s="83">
        <f t="shared" si="54"/>
        <v>0</v>
      </c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</row>
    <row r="240" spans="1:45" s="11" customFormat="1" ht="11.25" hidden="1" customHeight="1" x14ac:dyDescent="0.2">
      <c r="A240" s="127" t="s">
        <v>252</v>
      </c>
      <c r="B240" s="129"/>
      <c r="C240" s="180"/>
      <c r="D240" s="108"/>
      <c r="E240" s="109"/>
      <c r="F240" s="110"/>
      <c r="G240" s="108"/>
      <c r="H240" s="109"/>
      <c r="I240" s="181"/>
      <c r="J240" s="108"/>
      <c r="K240" s="180"/>
      <c r="L240" s="29">
        <f t="shared" si="49"/>
        <v>0</v>
      </c>
      <c r="M240" s="82">
        <f t="shared" si="52"/>
        <v>0</v>
      </c>
      <c r="N240" s="82">
        <f t="shared" si="51"/>
        <v>0</v>
      </c>
      <c r="O240" s="82">
        <f t="shared" si="53"/>
        <v>0</v>
      </c>
      <c r="P240" s="102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103"/>
      <c r="AC240" s="83">
        <f t="shared" si="54"/>
        <v>0</v>
      </c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</row>
    <row r="241" spans="1:45" s="11" customFormat="1" ht="11.25" hidden="1" customHeight="1" x14ac:dyDescent="0.2">
      <c r="A241" s="127" t="s">
        <v>253</v>
      </c>
      <c r="B241" s="129"/>
      <c r="C241" s="180"/>
      <c r="D241" s="108"/>
      <c r="E241" s="109"/>
      <c r="F241" s="110"/>
      <c r="G241" s="108"/>
      <c r="H241" s="109"/>
      <c r="I241" s="181"/>
      <c r="J241" s="108"/>
      <c r="K241" s="180"/>
      <c r="L241" s="29">
        <f t="shared" si="49"/>
        <v>0</v>
      </c>
      <c r="M241" s="82">
        <f t="shared" si="52"/>
        <v>0</v>
      </c>
      <c r="N241" s="82">
        <f t="shared" si="51"/>
        <v>0</v>
      </c>
      <c r="O241" s="82">
        <f t="shared" si="53"/>
        <v>0</v>
      </c>
      <c r="P241" s="102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103"/>
      <c r="AC241" s="83">
        <f t="shared" si="54"/>
        <v>0</v>
      </c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</row>
    <row r="242" spans="1:45" s="11" customFormat="1" ht="11.25" hidden="1" customHeight="1" x14ac:dyDescent="0.2">
      <c r="A242" s="127" t="s">
        <v>254</v>
      </c>
      <c r="B242" s="129"/>
      <c r="C242" s="180"/>
      <c r="D242" s="108"/>
      <c r="E242" s="109"/>
      <c r="F242" s="110"/>
      <c r="G242" s="108"/>
      <c r="H242" s="109"/>
      <c r="I242" s="181"/>
      <c r="J242" s="108"/>
      <c r="K242" s="180"/>
      <c r="L242" s="29">
        <f t="shared" si="49"/>
        <v>0</v>
      </c>
      <c r="M242" s="82">
        <f t="shared" si="52"/>
        <v>0</v>
      </c>
      <c r="N242" s="82">
        <f t="shared" si="51"/>
        <v>0</v>
      </c>
      <c r="O242" s="82">
        <f t="shared" si="53"/>
        <v>0</v>
      </c>
      <c r="P242" s="102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103"/>
      <c r="AC242" s="83">
        <f t="shared" si="54"/>
        <v>0</v>
      </c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</row>
    <row r="243" spans="1:45" s="11" customFormat="1" ht="14.25" customHeight="1" x14ac:dyDescent="0.2">
      <c r="A243" s="130" t="s">
        <v>66</v>
      </c>
      <c r="B243" s="149" t="s">
        <v>465</v>
      </c>
      <c r="C243" s="151"/>
      <c r="D243" s="151" t="s">
        <v>470</v>
      </c>
      <c r="E243" s="152"/>
      <c r="F243" s="110"/>
      <c r="G243" s="108"/>
      <c r="H243" s="109"/>
      <c r="I243" s="110"/>
      <c r="J243" s="108"/>
      <c r="K243" s="108"/>
      <c r="L243" s="29">
        <f t="shared" si="49"/>
        <v>38</v>
      </c>
      <c r="M243" s="82"/>
      <c r="N243" s="82">
        <f>SUM(Q243:Z243)</f>
        <v>38</v>
      </c>
      <c r="O243" s="82"/>
      <c r="P243" s="82">
        <f>N243</f>
        <v>38</v>
      </c>
      <c r="Q243" s="29"/>
      <c r="R243" s="29"/>
      <c r="S243" s="29"/>
      <c r="T243" s="29"/>
      <c r="U243" s="29"/>
      <c r="V243" s="227">
        <v>38</v>
      </c>
      <c r="W243" s="227"/>
      <c r="X243" s="227"/>
      <c r="Y243" s="227"/>
      <c r="Z243" s="103"/>
      <c r="AA243" s="114"/>
      <c r="AB243" s="120"/>
      <c r="AC243" s="83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</row>
    <row r="244" spans="1:45" s="11" customFormat="1" ht="14.25" customHeight="1" x14ac:dyDescent="0.2">
      <c r="A244" s="130" t="s">
        <v>255</v>
      </c>
      <c r="B244" s="149" t="s">
        <v>466</v>
      </c>
      <c r="C244" s="151"/>
      <c r="D244" s="151"/>
      <c r="E244" s="152"/>
      <c r="F244" s="205"/>
      <c r="G244" s="206" t="s">
        <v>463</v>
      </c>
      <c r="H244" s="152"/>
      <c r="I244" s="153"/>
      <c r="J244" s="151"/>
      <c r="K244" s="151"/>
      <c r="L244" s="29">
        <f t="shared" si="49"/>
        <v>72</v>
      </c>
      <c r="M244" s="82"/>
      <c r="N244" s="82">
        <f>SUM(Q244:AA244)</f>
        <v>72</v>
      </c>
      <c r="O244" s="82"/>
      <c r="P244" s="82">
        <f>N244</f>
        <v>72</v>
      </c>
      <c r="Q244" s="29"/>
      <c r="R244" s="29"/>
      <c r="S244" s="29"/>
      <c r="T244" s="29"/>
      <c r="U244" s="29"/>
      <c r="V244" s="227" t="s">
        <v>370</v>
      </c>
      <c r="W244" s="227">
        <v>72</v>
      </c>
      <c r="X244" s="227"/>
      <c r="Y244" s="227"/>
      <c r="Z244" s="227"/>
      <c r="AA244" s="114"/>
      <c r="AB244" s="120"/>
      <c r="AC244" s="83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</row>
    <row r="245" spans="1:45" s="11" customFormat="1" ht="12.75" customHeight="1" x14ac:dyDescent="0.2">
      <c r="A245" s="130"/>
      <c r="B245" s="247" t="s">
        <v>512</v>
      </c>
      <c r="C245" s="210"/>
      <c r="D245" s="210"/>
      <c r="E245" s="211"/>
      <c r="F245" s="209"/>
      <c r="G245" s="210"/>
      <c r="H245" s="211"/>
      <c r="I245" s="209"/>
      <c r="J245" s="210">
        <v>6</v>
      </c>
      <c r="K245" s="210"/>
      <c r="L245" s="208"/>
      <c r="M245" s="82"/>
      <c r="N245" s="82"/>
      <c r="O245" s="82"/>
      <c r="P245" s="82"/>
      <c r="Q245" s="208"/>
      <c r="R245" s="208"/>
      <c r="S245" s="208"/>
      <c r="T245" s="208"/>
      <c r="U245" s="208"/>
      <c r="V245" s="227"/>
      <c r="W245" s="227"/>
      <c r="X245" s="227"/>
      <c r="Y245" s="227"/>
      <c r="Z245" s="227"/>
      <c r="AA245" s="114"/>
      <c r="AB245" s="120"/>
      <c r="AC245" s="83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</row>
    <row r="246" spans="1:45" s="11" customFormat="1" ht="57.75" customHeight="1" x14ac:dyDescent="0.2">
      <c r="A246" s="112" t="s">
        <v>46</v>
      </c>
      <c r="B246" s="126" t="s">
        <v>521</v>
      </c>
      <c r="C246" s="323">
        <f>COUNTIF(C247:E273,1)+COUNTIF(C247:E273,2)+COUNTIF(C247:E273,3)+COUNTIF(C247:E273,4)+COUNTIF(C247:E273,5)+COUNTIF(C247:E273,6)+COUNTIF(C247:E273,7)+COUNTIF(C247:E273,8)</f>
        <v>0</v>
      </c>
      <c r="D246" s="323"/>
      <c r="E246" s="324"/>
      <c r="F246" s="325">
        <f>COUNTIF(F247:H273,1)+COUNTIF(F247:H273,2)+COUNTIF(F247:H273,3)+COUNTIF(F247:H273,4)+COUNTIF(F247:H273,5)+COUNTIF(F247:H273,6)+COUNTIF(F247:H273,7)+COUNTIF(F247:H273,8)</f>
        <v>2</v>
      </c>
      <c r="G246" s="323"/>
      <c r="H246" s="324"/>
      <c r="I246" s="325">
        <f>COUNTIF(I247:K273,1)+COUNTIF(I247:K273,2)+COUNTIF(I247:K273,3)+COUNTIF(I247:K273,4)+COUNTIF(I247:K273,5)+COUNTIF(I247:K273,6)+COUNTIF(I247:K273,7)+COUNTIF(I247:K273,8)</f>
        <v>1</v>
      </c>
      <c r="J246" s="323"/>
      <c r="K246" s="323"/>
      <c r="L246" s="91">
        <f>SUM(L247:L271)</f>
        <v>530</v>
      </c>
      <c r="M246" s="91">
        <f>SUM(M247:M271)</f>
        <v>177</v>
      </c>
      <c r="N246" s="185">
        <f>SUM(N247:N271)</f>
        <v>353</v>
      </c>
      <c r="O246" s="91">
        <f>SUM(O247:O271)</f>
        <v>161</v>
      </c>
      <c r="P246" s="91">
        <f>SUM(P247:P271)</f>
        <v>192</v>
      </c>
      <c r="Q246" s="92">
        <f t="shared" ref="Q246" si="55">SUM(Q247:Q273)</f>
        <v>0</v>
      </c>
      <c r="R246" s="185">
        <f>SUM(R247:R271)</f>
        <v>0</v>
      </c>
      <c r="S246" s="185">
        <f>SUM(S247:S271)</f>
        <v>0</v>
      </c>
      <c r="T246" s="185">
        <f>SUM(T247:T271)</f>
        <v>0</v>
      </c>
      <c r="U246" s="92"/>
      <c r="V246" s="226">
        <f>SUM(V247:V271)</f>
        <v>0</v>
      </c>
      <c r="W246" s="226">
        <f>SUM(W247:W271)</f>
        <v>0</v>
      </c>
      <c r="X246" s="226">
        <f>SUM(X247:X271)</f>
        <v>0</v>
      </c>
      <c r="Y246" s="226">
        <f>SUM(Y247:Y271)</f>
        <v>228</v>
      </c>
      <c r="Z246" s="226"/>
      <c r="AA246" s="226">
        <f>SUM(AA247:AA271)</f>
        <v>125</v>
      </c>
      <c r="AB246" s="159">
        <v>260</v>
      </c>
      <c r="AC246" s="100">
        <f>N246-AB246</f>
        <v>93</v>
      </c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</row>
    <row r="247" spans="1:45" s="11" customFormat="1" ht="36.75" customHeight="1" x14ac:dyDescent="0.2">
      <c r="A247" s="127" t="s">
        <v>47</v>
      </c>
      <c r="B247" s="105" t="s">
        <v>456</v>
      </c>
      <c r="C247" s="182"/>
      <c r="D247" s="27"/>
      <c r="E247" s="122"/>
      <c r="F247" s="123"/>
      <c r="G247" s="27">
        <v>8</v>
      </c>
      <c r="H247" s="122"/>
      <c r="I247" s="183"/>
      <c r="J247" s="27"/>
      <c r="K247" s="182"/>
      <c r="L247" s="29">
        <f t="shared" ref="L247:L273" si="56">M247+N247</f>
        <v>174</v>
      </c>
      <c r="M247" s="82">
        <f t="shared" ref="M247:M271" si="57">N247/2</f>
        <v>58</v>
      </c>
      <c r="N247" s="82">
        <f t="shared" ref="N247:N273" si="58">SUM(Q247:AA247)</f>
        <v>116</v>
      </c>
      <c r="O247" s="82">
        <f t="shared" ref="O247:O271" si="59">N247-P247</f>
        <v>58</v>
      </c>
      <c r="P247" s="102">
        <f>N247/2</f>
        <v>58</v>
      </c>
      <c r="Q247" s="29"/>
      <c r="R247" s="29"/>
      <c r="S247" s="29"/>
      <c r="T247" s="29"/>
      <c r="U247" s="29"/>
      <c r="V247" s="227"/>
      <c r="W247" s="227"/>
      <c r="X247" s="227"/>
      <c r="Y247" s="227">
        <v>76</v>
      </c>
      <c r="Z247" s="227"/>
      <c r="AA247" s="227">
        <v>40</v>
      </c>
      <c r="AB247" s="120"/>
      <c r="AC247" s="83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</row>
    <row r="248" spans="1:45" s="11" customFormat="1" ht="34.5" customHeight="1" x14ac:dyDescent="0.2">
      <c r="A248" s="127" t="s">
        <v>256</v>
      </c>
      <c r="B248" s="105" t="s">
        <v>509</v>
      </c>
      <c r="C248" s="180"/>
      <c r="D248" s="108"/>
      <c r="E248" s="109"/>
      <c r="F248" s="110"/>
      <c r="G248" s="108">
        <v>8</v>
      </c>
      <c r="H248" s="109"/>
      <c r="I248" s="181"/>
      <c r="J248" s="108"/>
      <c r="K248" s="180"/>
      <c r="L248" s="29">
        <f t="shared" si="56"/>
        <v>167</v>
      </c>
      <c r="M248" s="82">
        <v>56</v>
      </c>
      <c r="N248" s="82">
        <f t="shared" si="58"/>
        <v>111</v>
      </c>
      <c r="O248" s="82">
        <f t="shared" si="59"/>
        <v>55</v>
      </c>
      <c r="P248" s="102">
        <v>56</v>
      </c>
      <c r="Q248" s="29"/>
      <c r="R248" s="29"/>
      <c r="S248" s="29"/>
      <c r="T248" s="29"/>
      <c r="U248" s="29"/>
      <c r="V248" s="227"/>
      <c r="W248" s="227"/>
      <c r="X248" s="227"/>
      <c r="Y248" s="241">
        <v>76</v>
      </c>
      <c r="Z248" s="227"/>
      <c r="AA248" s="227">
        <v>35</v>
      </c>
      <c r="AB248" s="103"/>
      <c r="AC248" s="83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</row>
    <row r="249" spans="1:45" s="11" customFormat="1" ht="33.75" customHeight="1" x14ac:dyDescent="0.2">
      <c r="A249" s="127" t="s">
        <v>257</v>
      </c>
      <c r="B249" s="105" t="s">
        <v>457</v>
      </c>
      <c r="C249" s="180"/>
      <c r="D249" s="108"/>
      <c r="E249" s="109"/>
      <c r="F249" s="110"/>
      <c r="G249" s="108"/>
      <c r="H249" s="109"/>
      <c r="I249" s="181"/>
      <c r="J249" s="108">
        <v>8</v>
      </c>
      <c r="K249" s="180"/>
      <c r="L249" s="82">
        <f t="shared" si="56"/>
        <v>189</v>
      </c>
      <c r="M249" s="82">
        <f t="shared" si="57"/>
        <v>63</v>
      </c>
      <c r="N249" s="82">
        <f t="shared" si="58"/>
        <v>126</v>
      </c>
      <c r="O249" s="82">
        <v>48</v>
      </c>
      <c r="P249" s="102">
        <f>N249-O249</f>
        <v>78</v>
      </c>
      <c r="Q249" s="29"/>
      <c r="R249" s="29"/>
      <c r="S249" s="29"/>
      <c r="T249" s="29"/>
      <c r="U249" s="29"/>
      <c r="V249" s="227"/>
      <c r="W249" s="227"/>
      <c r="X249" s="227"/>
      <c r="Y249" s="227">
        <v>76</v>
      </c>
      <c r="Z249" s="227"/>
      <c r="AA249" s="227">
        <v>50</v>
      </c>
      <c r="AB249" s="103"/>
      <c r="AC249" s="83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</row>
    <row r="250" spans="1:45" s="11" customFormat="1" ht="11.25" hidden="1" customHeight="1" x14ac:dyDescent="0.2">
      <c r="A250" s="127" t="s">
        <v>258</v>
      </c>
      <c r="B250" s="129"/>
      <c r="C250" s="180"/>
      <c r="D250" s="108"/>
      <c r="E250" s="109"/>
      <c r="F250" s="110"/>
      <c r="G250" s="108"/>
      <c r="H250" s="109"/>
      <c r="I250" s="181"/>
      <c r="J250" s="108"/>
      <c r="K250" s="180"/>
      <c r="L250" s="29">
        <f t="shared" si="56"/>
        <v>0</v>
      </c>
      <c r="M250" s="82">
        <f t="shared" si="57"/>
        <v>0</v>
      </c>
      <c r="N250" s="82">
        <f t="shared" si="58"/>
        <v>0</v>
      </c>
      <c r="O250" s="82">
        <f t="shared" si="59"/>
        <v>0</v>
      </c>
      <c r="P250" s="102"/>
      <c r="Q250" s="29"/>
      <c r="R250" s="29"/>
      <c r="S250" s="29"/>
      <c r="T250" s="29"/>
      <c r="U250" s="29"/>
      <c r="V250" s="227"/>
      <c r="W250" s="227"/>
      <c r="X250" s="227"/>
      <c r="Y250" s="227"/>
      <c r="Z250" s="227"/>
      <c r="AA250" s="227"/>
      <c r="AB250" s="103"/>
      <c r="AC250" s="83">
        <f t="shared" ref="AC250:AC271" si="60">N250-AB250</f>
        <v>0</v>
      </c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</row>
    <row r="251" spans="1:45" s="11" customFormat="1" ht="11.25" hidden="1" customHeight="1" x14ac:dyDescent="0.2">
      <c r="A251" s="127" t="s">
        <v>259</v>
      </c>
      <c r="B251" s="129"/>
      <c r="C251" s="180"/>
      <c r="D251" s="108"/>
      <c r="E251" s="109"/>
      <c r="F251" s="110"/>
      <c r="G251" s="108"/>
      <c r="H251" s="109"/>
      <c r="I251" s="181"/>
      <c r="J251" s="108"/>
      <c r="K251" s="180"/>
      <c r="L251" s="29">
        <f t="shared" si="56"/>
        <v>0</v>
      </c>
      <c r="M251" s="82">
        <f t="shared" si="57"/>
        <v>0</v>
      </c>
      <c r="N251" s="82">
        <f t="shared" si="58"/>
        <v>0</v>
      </c>
      <c r="O251" s="82">
        <f t="shared" si="59"/>
        <v>0</v>
      </c>
      <c r="P251" s="102"/>
      <c r="Q251" s="29"/>
      <c r="R251" s="29"/>
      <c r="S251" s="29"/>
      <c r="T251" s="29"/>
      <c r="U251" s="29"/>
      <c r="V251" s="227"/>
      <c r="W251" s="227"/>
      <c r="X251" s="227"/>
      <c r="Y251" s="227"/>
      <c r="Z251" s="227"/>
      <c r="AA251" s="227"/>
      <c r="AB251" s="103"/>
      <c r="AC251" s="83">
        <f t="shared" si="60"/>
        <v>0</v>
      </c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</row>
    <row r="252" spans="1:45" s="11" customFormat="1" ht="11.25" hidden="1" customHeight="1" x14ac:dyDescent="0.2">
      <c r="A252" s="127" t="s">
        <v>260</v>
      </c>
      <c r="B252" s="129"/>
      <c r="C252" s="180"/>
      <c r="D252" s="108"/>
      <c r="E252" s="109"/>
      <c r="F252" s="110"/>
      <c r="G252" s="108"/>
      <c r="H252" s="109"/>
      <c r="I252" s="181"/>
      <c r="J252" s="108"/>
      <c r="K252" s="180"/>
      <c r="L252" s="29">
        <f t="shared" si="56"/>
        <v>0</v>
      </c>
      <c r="M252" s="82">
        <f t="shared" si="57"/>
        <v>0</v>
      </c>
      <c r="N252" s="82">
        <f t="shared" si="58"/>
        <v>0</v>
      </c>
      <c r="O252" s="82">
        <f t="shared" si="59"/>
        <v>0</v>
      </c>
      <c r="P252" s="102"/>
      <c r="Q252" s="29"/>
      <c r="R252" s="29"/>
      <c r="S252" s="29"/>
      <c r="T252" s="29"/>
      <c r="U252" s="29"/>
      <c r="V252" s="227"/>
      <c r="W252" s="227"/>
      <c r="X252" s="227"/>
      <c r="Y252" s="227"/>
      <c r="Z252" s="227"/>
      <c r="AA252" s="227"/>
      <c r="AB252" s="103"/>
      <c r="AC252" s="83">
        <f t="shared" si="60"/>
        <v>0</v>
      </c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</row>
    <row r="253" spans="1:45" s="11" customFormat="1" ht="11.25" hidden="1" customHeight="1" x14ac:dyDescent="0.2">
      <c r="A253" s="127" t="s">
        <v>261</v>
      </c>
      <c r="B253" s="129"/>
      <c r="C253" s="180"/>
      <c r="D253" s="108"/>
      <c r="E253" s="109"/>
      <c r="F253" s="110"/>
      <c r="G253" s="108"/>
      <c r="H253" s="109"/>
      <c r="I253" s="181"/>
      <c r="J253" s="108"/>
      <c r="K253" s="180"/>
      <c r="L253" s="29">
        <f t="shared" si="56"/>
        <v>0</v>
      </c>
      <c r="M253" s="82">
        <f t="shared" si="57"/>
        <v>0</v>
      </c>
      <c r="N253" s="82">
        <f t="shared" si="58"/>
        <v>0</v>
      </c>
      <c r="O253" s="82">
        <f t="shared" si="59"/>
        <v>0</v>
      </c>
      <c r="P253" s="102"/>
      <c r="Q253" s="29"/>
      <c r="R253" s="29"/>
      <c r="S253" s="29"/>
      <c r="T253" s="29"/>
      <c r="U253" s="29"/>
      <c r="V253" s="227"/>
      <c r="W253" s="227"/>
      <c r="X253" s="227"/>
      <c r="Y253" s="227"/>
      <c r="Z253" s="227"/>
      <c r="AA253" s="227"/>
      <c r="AB253" s="103"/>
      <c r="AC253" s="83">
        <f t="shared" si="60"/>
        <v>0</v>
      </c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</row>
    <row r="254" spans="1:45" s="11" customFormat="1" ht="11.25" hidden="1" customHeight="1" x14ac:dyDescent="0.2">
      <c r="A254" s="127" t="s">
        <v>262</v>
      </c>
      <c r="B254" s="129"/>
      <c r="C254" s="180"/>
      <c r="D254" s="108"/>
      <c r="E254" s="109"/>
      <c r="F254" s="110"/>
      <c r="G254" s="108"/>
      <c r="H254" s="109"/>
      <c r="I254" s="181"/>
      <c r="J254" s="108"/>
      <c r="K254" s="180"/>
      <c r="L254" s="29">
        <f t="shared" si="56"/>
        <v>0</v>
      </c>
      <c r="M254" s="82">
        <f t="shared" si="57"/>
        <v>0</v>
      </c>
      <c r="N254" s="82">
        <f t="shared" si="58"/>
        <v>0</v>
      </c>
      <c r="O254" s="82">
        <f t="shared" si="59"/>
        <v>0</v>
      </c>
      <c r="P254" s="102"/>
      <c r="Q254" s="29"/>
      <c r="R254" s="29"/>
      <c r="S254" s="29"/>
      <c r="T254" s="29"/>
      <c r="U254" s="29"/>
      <c r="V254" s="227"/>
      <c r="W254" s="227"/>
      <c r="X254" s="227"/>
      <c r="Y254" s="227"/>
      <c r="Z254" s="227"/>
      <c r="AA254" s="227"/>
      <c r="AB254" s="103"/>
      <c r="AC254" s="83">
        <f t="shared" si="60"/>
        <v>0</v>
      </c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</row>
    <row r="255" spans="1:45" s="11" customFormat="1" ht="11.25" hidden="1" customHeight="1" x14ac:dyDescent="0.2">
      <c r="A255" s="127" t="s">
        <v>263</v>
      </c>
      <c r="B255" s="129"/>
      <c r="C255" s="180"/>
      <c r="D255" s="108"/>
      <c r="E255" s="109"/>
      <c r="F255" s="110"/>
      <c r="G255" s="108"/>
      <c r="H255" s="109"/>
      <c r="I255" s="181"/>
      <c r="J255" s="108"/>
      <c r="K255" s="180"/>
      <c r="L255" s="29">
        <f t="shared" si="56"/>
        <v>0</v>
      </c>
      <c r="M255" s="82">
        <f t="shared" si="57"/>
        <v>0</v>
      </c>
      <c r="N255" s="82">
        <f t="shared" si="58"/>
        <v>0</v>
      </c>
      <c r="O255" s="82">
        <f t="shared" si="59"/>
        <v>0</v>
      </c>
      <c r="P255" s="102"/>
      <c r="Q255" s="29"/>
      <c r="R255" s="29"/>
      <c r="S255" s="29"/>
      <c r="T255" s="29"/>
      <c r="U255" s="29"/>
      <c r="V255" s="227"/>
      <c r="W255" s="227"/>
      <c r="X255" s="227"/>
      <c r="Y255" s="227"/>
      <c r="Z255" s="227"/>
      <c r="AA255" s="227"/>
      <c r="AB255" s="103"/>
      <c r="AC255" s="83">
        <f t="shared" si="60"/>
        <v>0</v>
      </c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</row>
    <row r="256" spans="1:45" s="11" customFormat="1" ht="11.25" hidden="1" customHeight="1" x14ac:dyDescent="0.2">
      <c r="A256" s="127" t="s">
        <v>264</v>
      </c>
      <c r="B256" s="129"/>
      <c r="C256" s="180"/>
      <c r="D256" s="108"/>
      <c r="E256" s="109"/>
      <c r="F256" s="110"/>
      <c r="G256" s="108"/>
      <c r="H256" s="109"/>
      <c r="I256" s="181"/>
      <c r="J256" s="108"/>
      <c r="K256" s="180"/>
      <c r="L256" s="29">
        <f t="shared" si="56"/>
        <v>0</v>
      </c>
      <c r="M256" s="82">
        <f t="shared" si="57"/>
        <v>0</v>
      </c>
      <c r="N256" s="82">
        <f t="shared" si="58"/>
        <v>0</v>
      </c>
      <c r="O256" s="82">
        <f t="shared" si="59"/>
        <v>0</v>
      </c>
      <c r="P256" s="102"/>
      <c r="Q256" s="29"/>
      <c r="R256" s="29"/>
      <c r="S256" s="29"/>
      <c r="T256" s="29"/>
      <c r="U256" s="29"/>
      <c r="V256" s="227"/>
      <c r="W256" s="227"/>
      <c r="X256" s="227"/>
      <c r="Y256" s="227"/>
      <c r="Z256" s="227"/>
      <c r="AA256" s="227"/>
      <c r="AB256" s="103"/>
      <c r="AC256" s="83">
        <f t="shared" si="60"/>
        <v>0</v>
      </c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</row>
    <row r="257" spans="1:45" s="11" customFormat="1" ht="11.25" hidden="1" customHeight="1" x14ac:dyDescent="0.2">
      <c r="A257" s="127" t="s">
        <v>265</v>
      </c>
      <c r="B257" s="129"/>
      <c r="C257" s="180"/>
      <c r="D257" s="108"/>
      <c r="E257" s="109"/>
      <c r="F257" s="110"/>
      <c r="G257" s="108"/>
      <c r="H257" s="109"/>
      <c r="I257" s="181"/>
      <c r="J257" s="108"/>
      <c r="K257" s="180"/>
      <c r="L257" s="29">
        <f t="shared" si="56"/>
        <v>0</v>
      </c>
      <c r="M257" s="82">
        <f t="shared" si="57"/>
        <v>0</v>
      </c>
      <c r="N257" s="82">
        <f t="shared" si="58"/>
        <v>0</v>
      </c>
      <c r="O257" s="82">
        <f t="shared" si="59"/>
        <v>0</v>
      </c>
      <c r="P257" s="102"/>
      <c r="Q257" s="29"/>
      <c r="R257" s="29"/>
      <c r="S257" s="29"/>
      <c r="T257" s="29"/>
      <c r="U257" s="29"/>
      <c r="V257" s="227"/>
      <c r="W257" s="227"/>
      <c r="X257" s="227"/>
      <c r="Y257" s="227"/>
      <c r="Z257" s="227"/>
      <c r="AA257" s="227"/>
      <c r="AB257" s="103"/>
      <c r="AC257" s="83">
        <f t="shared" si="60"/>
        <v>0</v>
      </c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</row>
    <row r="258" spans="1:45" s="11" customFormat="1" ht="11.25" hidden="1" customHeight="1" x14ac:dyDescent="0.2">
      <c r="A258" s="127" t="s">
        <v>266</v>
      </c>
      <c r="B258" s="129"/>
      <c r="C258" s="180"/>
      <c r="D258" s="108"/>
      <c r="E258" s="109"/>
      <c r="F258" s="110"/>
      <c r="G258" s="108"/>
      <c r="H258" s="109"/>
      <c r="I258" s="181"/>
      <c r="J258" s="108"/>
      <c r="K258" s="180"/>
      <c r="L258" s="29">
        <f t="shared" si="56"/>
        <v>0</v>
      </c>
      <c r="M258" s="82">
        <f t="shared" si="57"/>
        <v>0</v>
      </c>
      <c r="N258" s="82">
        <f t="shared" si="58"/>
        <v>0</v>
      </c>
      <c r="O258" s="82">
        <f t="shared" si="59"/>
        <v>0</v>
      </c>
      <c r="P258" s="102"/>
      <c r="Q258" s="29"/>
      <c r="R258" s="29"/>
      <c r="S258" s="29"/>
      <c r="T258" s="29"/>
      <c r="U258" s="29"/>
      <c r="V258" s="227"/>
      <c r="W258" s="227"/>
      <c r="X258" s="227"/>
      <c r="Y258" s="227"/>
      <c r="Z258" s="227"/>
      <c r="AA258" s="227"/>
      <c r="AB258" s="103"/>
      <c r="AC258" s="83">
        <f t="shared" si="60"/>
        <v>0</v>
      </c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</row>
    <row r="259" spans="1:45" s="11" customFormat="1" ht="11.25" hidden="1" customHeight="1" x14ac:dyDescent="0.2">
      <c r="A259" s="127" t="s">
        <v>267</v>
      </c>
      <c r="B259" s="129"/>
      <c r="C259" s="180"/>
      <c r="D259" s="108"/>
      <c r="E259" s="109"/>
      <c r="F259" s="110"/>
      <c r="G259" s="108"/>
      <c r="H259" s="109"/>
      <c r="I259" s="181"/>
      <c r="J259" s="108"/>
      <c r="K259" s="180"/>
      <c r="L259" s="29">
        <f t="shared" si="56"/>
        <v>0</v>
      </c>
      <c r="M259" s="82">
        <f t="shared" si="57"/>
        <v>0</v>
      </c>
      <c r="N259" s="82">
        <f t="shared" si="58"/>
        <v>0</v>
      </c>
      <c r="O259" s="82">
        <f t="shared" si="59"/>
        <v>0</v>
      </c>
      <c r="P259" s="102"/>
      <c r="Q259" s="29"/>
      <c r="R259" s="29"/>
      <c r="S259" s="29"/>
      <c r="T259" s="29"/>
      <c r="U259" s="29"/>
      <c r="V259" s="227"/>
      <c r="W259" s="227"/>
      <c r="X259" s="227"/>
      <c r="Y259" s="227"/>
      <c r="Z259" s="227"/>
      <c r="AA259" s="227"/>
      <c r="AB259" s="103"/>
      <c r="AC259" s="83">
        <f t="shared" si="60"/>
        <v>0</v>
      </c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</row>
    <row r="260" spans="1:45" s="11" customFormat="1" ht="11.25" hidden="1" customHeight="1" x14ac:dyDescent="0.2">
      <c r="A260" s="127" t="s">
        <v>268</v>
      </c>
      <c r="B260" s="129"/>
      <c r="C260" s="180"/>
      <c r="D260" s="108"/>
      <c r="E260" s="109"/>
      <c r="F260" s="110"/>
      <c r="G260" s="108"/>
      <c r="H260" s="109"/>
      <c r="I260" s="181"/>
      <c r="J260" s="108"/>
      <c r="K260" s="180"/>
      <c r="L260" s="29">
        <f t="shared" si="56"/>
        <v>0</v>
      </c>
      <c r="M260" s="82">
        <f t="shared" si="57"/>
        <v>0</v>
      </c>
      <c r="N260" s="82">
        <f t="shared" si="58"/>
        <v>0</v>
      </c>
      <c r="O260" s="82">
        <f t="shared" si="59"/>
        <v>0</v>
      </c>
      <c r="P260" s="102"/>
      <c r="Q260" s="29"/>
      <c r="R260" s="29"/>
      <c r="S260" s="29"/>
      <c r="T260" s="29"/>
      <c r="U260" s="29"/>
      <c r="V260" s="227"/>
      <c r="W260" s="227"/>
      <c r="X260" s="227"/>
      <c r="Y260" s="227"/>
      <c r="Z260" s="227"/>
      <c r="AA260" s="227"/>
      <c r="AB260" s="103"/>
      <c r="AC260" s="83">
        <f t="shared" si="60"/>
        <v>0</v>
      </c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</row>
    <row r="261" spans="1:45" s="11" customFormat="1" ht="11.25" hidden="1" customHeight="1" x14ac:dyDescent="0.2">
      <c r="A261" s="127" t="s">
        <v>269</v>
      </c>
      <c r="B261" s="129"/>
      <c r="C261" s="180"/>
      <c r="D261" s="108"/>
      <c r="E261" s="109"/>
      <c r="F261" s="110"/>
      <c r="G261" s="108"/>
      <c r="H261" s="109"/>
      <c r="I261" s="181"/>
      <c r="J261" s="108"/>
      <c r="K261" s="180"/>
      <c r="L261" s="29">
        <f t="shared" si="56"/>
        <v>0</v>
      </c>
      <c r="M261" s="82">
        <f t="shared" si="57"/>
        <v>0</v>
      </c>
      <c r="N261" s="82">
        <f t="shared" si="58"/>
        <v>0</v>
      </c>
      <c r="O261" s="82">
        <f t="shared" si="59"/>
        <v>0</v>
      </c>
      <c r="P261" s="102"/>
      <c r="Q261" s="29"/>
      <c r="R261" s="29"/>
      <c r="S261" s="29"/>
      <c r="T261" s="29"/>
      <c r="U261" s="29"/>
      <c r="V261" s="227"/>
      <c r="W261" s="227"/>
      <c r="X261" s="227"/>
      <c r="Y261" s="227"/>
      <c r="Z261" s="227"/>
      <c r="AA261" s="227"/>
      <c r="AB261" s="103"/>
      <c r="AC261" s="83">
        <f t="shared" si="60"/>
        <v>0</v>
      </c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</row>
    <row r="262" spans="1:45" s="11" customFormat="1" ht="11.25" hidden="1" customHeight="1" x14ac:dyDescent="0.2">
      <c r="A262" s="127" t="s">
        <v>270</v>
      </c>
      <c r="B262" s="129"/>
      <c r="C262" s="180"/>
      <c r="D262" s="108"/>
      <c r="E262" s="109"/>
      <c r="F262" s="110"/>
      <c r="G262" s="108"/>
      <c r="H262" s="109"/>
      <c r="I262" s="181"/>
      <c r="J262" s="108"/>
      <c r="K262" s="180"/>
      <c r="L262" s="29">
        <f t="shared" si="56"/>
        <v>0</v>
      </c>
      <c r="M262" s="82">
        <f t="shared" si="57"/>
        <v>0</v>
      </c>
      <c r="N262" s="82">
        <f t="shared" si="58"/>
        <v>0</v>
      </c>
      <c r="O262" s="82">
        <f t="shared" si="59"/>
        <v>0</v>
      </c>
      <c r="P262" s="102"/>
      <c r="Q262" s="29"/>
      <c r="R262" s="29"/>
      <c r="S262" s="29"/>
      <c r="T262" s="29"/>
      <c r="U262" s="29"/>
      <c r="V262" s="227"/>
      <c r="W262" s="227"/>
      <c r="X262" s="227"/>
      <c r="Y262" s="227"/>
      <c r="Z262" s="227"/>
      <c r="AA262" s="227"/>
      <c r="AB262" s="103"/>
      <c r="AC262" s="83">
        <f t="shared" si="60"/>
        <v>0</v>
      </c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</row>
    <row r="263" spans="1:45" s="11" customFormat="1" ht="11.25" hidden="1" customHeight="1" x14ac:dyDescent="0.2">
      <c r="A263" s="127" t="s">
        <v>271</v>
      </c>
      <c r="B263" s="129"/>
      <c r="C263" s="180"/>
      <c r="D263" s="108"/>
      <c r="E263" s="109"/>
      <c r="F263" s="110"/>
      <c r="G263" s="108"/>
      <c r="H263" s="109"/>
      <c r="I263" s="181"/>
      <c r="J263" s="108"/>
      <c r="K263" s="180"/>
      <c r="L263" s="29">
        <f t="shared" si="56"/>
        <v>0</v>
      </c>
      <c r="M263" s="82">
        <f t="shared" si="57"/>
        <v>0</v>
      </c>
      <c r="N263" s="82">
        <f t="shared" si="58"/>
        <v>0</v>
      </c>
      <c r="O263" s="82">
        <f t="shared" si="59"/>
        <v>0</v>
      </c>
      <c r="P263" s="102"/>
      <c r="Q263" s="29"/>
      <c r="R263" s="29"/>
      <c r="S263" s="29"/>
      <c r="T263" s="29"/>
      <c r="U263" s="29"/>
      <c r="V263" s="227"/>
      <c r="W263" s="227"/>
      <c r="X263" s="227"/>
      <c r="Y263" s="227"/>
      <c r="Z263" s="227"/>
      <c r="AA263" s="227"/>
      <c r="AB263" s="103"/>
      <c r="AC263" s="83">
        <f t="shared" si="60"/>
        <v>0</v>
      </c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</row>
    <row r="264" spans="1:45" s="11" customFormat="1" ht="11.25" hidden="1" customHeight="1" x14ac:dyDescent="0.2">
      <c r="A264" s="127" t="s">
        <v>272</v>
      </c>
      <c r="B264" s="129"/>
      <c r="C264" s="180"/>
      <c r="D264" s="108"/>
      <c r="E264" s="109"/>
      <c r="F264" s="110"/>
      <c r="G264" s="108"/>
      <c r="H264" s="109"/>
      <c r="I264" s="181"/>
      <c r="J264" s="108"/>
      <c r="K264" s="180"/>
      <c r="L264" s="29">
        <f t="shared" si="56"/>
        <v>0</v>
      </c>
      <c r="M264" s="82">
        <f t="shared" si="57"/>
        <v>0</v>
      </c>
      <c r="N264" s="82">
        <f t="shared" si="58"/>
        <v>0</v>
      </c>
      <c r="O264" s="82">
        <f t="shared" si="59"/>
        <v>0</v>
      </c>
      <c r="P264" s="102"/>
      <c r="Q264" s="29"/>
      <c r="R264" s="29"/>
      <c r="S264" s="29"/>
      <c r="T264" s="29"/>
      <c r="U264" s="29"/>
      <c r="V264" s="227"/>
      <c r="W264" s="227"/>
      <c r="X264" s="227"/>
      <c r="Y264" s="227"/>
      <c r="Z264" s="227"/>
      <c r="AA264" s="227"/>
      <c r="AB264" s="103"/>
      <c r="AC264" s="83">
        <f t="shared" si="60"/>
        <v>0</v>
      </c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</row>
    <row r="265" spans="1:45" s="11" customFormat="1" ht="11.25" hidden="1" customHeight="1" x14ac:dyDescent="0.2">
      <c r="A265" s="127" t="s">
        <v>273</v>
      </c>
      <c r="B265" s="129"/>
      <c r="C265" s="180"/>
      <c r="D265" s="108"/>
      <c r="E265" s="109"/>
      <c r="F265" s="110"/>
      <c r="G265" s="108"/>
      <c r="H265" s="109"/>
      <c r="I265" s="181"/>
      <c r="J265" s="108"/>
      <c r="K265" s="180"/>
      <c r="L265" s="29">
        <f t="shared" si="56"/>
        <v>0</v>
      </c>
      <c r="M265" s="82">
        <f t="shared" si="57"/>
        <v>0</v>
      </c>
      <c r="N265" s="82">
        <f t="shared" si="58"/>
        <v>0</v>
      </c>
      <c r="O265" s="82">
        <f t="shared" si="59"/>
        <v>0</v>
      </c>
      <c r="P265" s="102"/>
      <c r="Q265" s="29"/>
      <c r="R265" s="29"/>
      <c r="S265" s="29"/>
      <c r="T265" s="29"/>
      <c r="U265" s="29"/>
      <c r="V265" s="227"/>
      <c r="W265" s="227"/>
      <c r="X265" s="227"/>
      <c r="Y265" s="227"/>
      <c r="Z265" s="227"/>
      <c r="AA265" s="227"/>
      <c r="AB265" s="103"/>
      <c r="AC265" s="83">
        <f t="shared" si="60"/>
        <v>0</v>
      </c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</row>
    <row r="266" spans="1:45" s="11" customFormat="1" ht="11.25" hidden="1" customHeight="1" x14ac:dyDescent="0.2">
      <c r="A266" s="127" t="s">
        <v>274</v>
      </c>
      <c r="B266" s="129"/>
      <c r="C266" s="180"/>
      <c r="D266" s="108"/>
      <c r="E266" s="109"/>
      <c r="F266" s="110"/>
      <c r="G266" s="108"/>
      <c r="H266" s="109"/>
      <c r="I266" s="181"/>
      <c r="J266" s="108"/>
      <c r="K266" s="180"/>
      <c r="L266" s="29">
        <f t="shared" si="56"/>
        <v>0</v>
      </c>
      <c r="M266" s="82">
        <f t="shared" si="57"/>
        <v>0</v>
      </c>
      <c r="N266" s="82">
        <f t="shared" si="58"/>
        <v>0</v>
      </c>
      <c r="O266" s="82">
        <f t="shared" si="59"/>
        <v>0</v>
      </c>
      <c r="P266" s="102"/>
      <c r="Q266" s="29"/>
      <c r="R266" s="29"/>
      <c r="S266" s="29"/>
      <c r="T266" s="29"/>
      <c r="U266" s="29"/>
      <c r="V266" s="227"/>
      <c r="W266" s="227"/>
      <c r="X266" s="227"/>
      <c r="Y266" s="227"/>
      <c r="Z266" s="227"/>
      <c r="AA266" s="227"/>
      <c r="AB266" s="103"/>
      <c r="AC266" s="83">
        <f t="shared" si="60"/>
        <v>0</v>
      </c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</row>
    <row r="267" spans="1:45" s="11" customFormat="1" ht="11.25" hidden="1" customHeight="1" x14ac:dyDescent="0.2">
      <c r="A267" s="127" t="s">
        <v>275</v>
      </c>
      <c r="B267" s="129"/>
      <c r="C267" s="180"/>
      <c r="D267" s="108"/>
      <c r="E267" s="109"/>
      <c r="F267" s="110"/>
      <c r="G267" s="108"/>
      <c r="H267" s="109"/>
      <c r="I267" s="181"/>
      <c r="J267" s="108"/>
      <c r="K267" s="180"/>
      <c r="L267" s="29">
        <f t="shared" si="56"/>
        <v>0</v>
      </c>
      <c r="M267" s="82">
        <f t="shared" si="57"/>
        <v>0</v>
      </c>
      <c r="N267" s="82">
        <f t="shared" si="58"/>
        <v>0</v>
      </c>
      <c r="O267" s="82">
        <f t="shared" si="59"/>
        <v>0</v>
      </c>
      <c r="P267" s="102"/>
      <c r="Q267" s="29"/>
      <c r="R267" s="29"/>
      <c r="S267" s="29"/>
      <c r="T267" s="29"/>
      <c r="U267" s="29"/>
      <c r="V267" s="227"/>
      <c r="W267" s="227"/>
      <c r="X267" s="227"/>
      <c r="Y267" s="227"/>
      <c r="Z267" s="227"/>
      <c r="AA267" s="227"/>
      <c r="AB267" s="103"/>
      <c r="AC267" s="83">
        <f t="shared" si="60"/>
        <v>0</v>
      </c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</row>
    <row r="268" spans="1:45" s="11" customFormat="1" ht="11.25" hidden="1" customHeight="1" x14ac:dyDescent="0.2">
      <c r="A268" s="127" t="s">
        <v>276</v>
      </c>
      <c r="B268" s="129"/>
      <c r="C268" s="180"/>
      <c r="D268" s="108"/>
      <c r="E268" s="109"/>
      <c r="F268" s="110"/>
      <c r="G268" s="108"/>
      <c r="H268" s="109"/>
      <c r="I268" s="181"/>
      <c r="J268" s="108"/>
      <c r="K268" s="180"/>
      <c r="L268" s="29">
        <f t="shared" si="56"/>
        <v>0</v>
      </c>
      <c r="M268" s="82">
        <f t="shared" si="57"/>
        <v>0</v>
      </c>
      <c r="N268" s="82">
        <f t="shared" si="58"/>
        <v>0</v>
      </c>
      <c r="O268" s="82">
        <f t="shared" si="59"/>
        <v>0</v>
      </c>
      <c r="P268" s="102"/>
      <c r="Q268" s="29"/>
      <c r="R268" s="29"/>
      <c r="S268" s="29"/>
      <c r="T268" s="29"/>
      <c r="U268" s="29"/>
      <c r="V268" s="227"/>
      <c r="W268" s="227"/>
      <c r="X268" s="227"/>
      <c r="Y268" s="227"/>
      <c r="Z268" s="227"/>
      <c r="AA268" s="227"/>
      <c r="AB268" s="103"/>
      <c r="AC268" s="83">
        <f t="shared" si="60"/>
        <v>0</v>
      </c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</row>
    <row r="269" spans="1:45" s="11" customFormat="1" ht="11.25" hidden="1" customHeight="1" x14ac:dyDescent="0.2">
      <c r="A269" s="127" t="s">
        <v>277</v>
      </c>
      <c r="B269" s="129"/>
      <c r="C269" s="180"/>
      <c r="D269" s="108"/>
      <c r="E269" s="109"/>
      <c r="F269" s="110"/>
      <c r="G269" s="108"/>
      <c r="H269" s="109"/>
      <c r="I269" s="181"/>
      <c r="J269" s="108"/>
      <c r="K269" s="180"/>
      <c r="L269" s="29">
        <f t="shared" si="56"/>
        <v>0</v>
      </c>
      <c r="M269" s="82">
        <f t="shared" si="57"/>
        <v>0</v>
      </c>
      <c r="N269" s="82">
        <f t="shared" si="58"/>
        <v>0</v>
      </c>
      <c r="O269" s="82">
        <f t="shared" si="59"/>
        <v>0</v>
      </c>
      <c r="P269" s="102"/>
      <c r="Q269" s="29"/>
      <c r="R269" s="29"/>
      <c r="S269" s="29"/>
      <c r="T269" s="29"/>
      <c r="U269" s="29"/>
      <c r="V269" s="227"/>
      <c r="W269" s="227"/>
      <c r="X269" s="227"/>
      <c r="Y269" s="227"/>
      <c r="Z269" s="227"/>
      <c r="AA269" s="227"/>
      <c r="AB269" s="103"/>
      <c r="AC269" s="83">
        <f t="shared" si="60"/>
        <v>0</v>
      </c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</row>
    <row r="270" spans="1:45" s="11" customFormat="1" ht="11.25" hidden="1" customHeight="1" x14ac:dyDescent="0.2">
      <c r="A270" s="127" t="s">
        <v>278</v>
      </c>
      <c r="B270" s="129"/>
      <c r="C270" s="180"/>
      <c r="D270" s="108"/>
      <c r="E270" s="109"/>
      <c r="F270" s="110"/>
      <c r="G270" s="108"/>
      <c r="H270" s="109"/>
      <c r="I270" s="181"/>
      <c r="J270" s="108"/>
      <c r="K270" s="180"/>
      <c r="L270" s="29">
        <f t="shared" si="56"/>
        <v>0</v>
      </c>
      <c r="M270" s="82">
        <f t="shared" si="57"/>
        <v>0</v>
      </c>
      <c r="N270" s="82">
        <f t="shared" si="58"/>
        <v>0</v>
      </c>
      <c r="O270" s="82">
        <f t="shared" si="59"/>
        <v>0</v>
      </c>
      <c r="P270" s="102"/>
      <c r="Q270" s="29"/>
      <c r="R270" s="29"/>
      <c r="S270" s="29"/>
      <c r="T270" s="29"/>
      <c r="U270" s="29"/>
      <c r="V270" s="227"/>
      <c r="W270" s="227"/>
      <c r="X270" s="227"/>
      <c r="Y270" s="227"/>
      <c r="Z270" s="227"/>
      <c r="AA270" s="227"/>
      <c r="AB270" s="103"/>
      <c r="AC270" s="83">
        <f t="shared" si="60"/>
        <v>0</v>
      </c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</row>
    <row r="271" spans="1:45" s="11" customFormat="1" ht="11.25" hidden="1" customHeight="1" x14ac:dyDescent="0.2">
      <c r="A271" s="127" t="s">
        <v>279</v>
      </c>
      <c r="B271" s="129"/>
      <c r="C271" s="180"/>
      <c r="D271" s="108"/>
      <c r="E271" s="109"/>
      <c r="F271" s="110"/>
      <c r="G271" s="108"/>
      <c r="H271" s="109"/>
      <c r="I271" s="181"/>
      <c r="J271" s="108"/>
      <c r="K271" s="180"/>
      <c r="L271" s="29">
        <f t="shared" si="56"/>
        <v>0</v>
      </c>
      <c r="M271" s="82">
        <f t="shared" si="57"/>
        <v>0</v>
      </c>
      <c r="N271" s="82">
        <f t="shared" si="58"/>
        <v>0</v>
      </c>
      <c r="O271" s="82">
        <f t="shared" si="59"/>
        <v>0</v>
      </c>
      <c r="P271" s="102"/>
      <c r="Q271" s="29"/>
      <c r="R271" s="29"/>
      <c r="S271" s="29"/>
      <c r="T271" s="29"/>
      <c r="U271" s="29"/>
      <c r="V271" s="227"/>
      <c r="W271" s="227"/>
      <c r="X271" s="227"/>
      <c r="Y271" s="227"/>
      <c r="Z271" s="227"/>
      <c r="AA271" s="227"/>
      <c r="AB271" s="103"/>
      <c r="AC271" s="83">
        <f t="shared" si="60"/>
        <v>0</v>
      </c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</row>
    <row r="272" spans="1:45" s="11" customFormat="1" ht="12" customHeight="1" x14ac:dyDescent="0.2">
      <c r="A272" s="130" t="s">
        <v>280</v>
      </c>
      <c r="B272" s="149" t="s">
        <v>465</v>
      </c>
      <c r="C272" s="151"/>
      <c r="D272" s="151" t="s">
        <v>471</v>
      </c>
      <c r="E272" s="152"/>
      <c r="F272" s="110"/>
      <c r="G272" s="108"/>
      <c r="H272" s="109"/>
      <c r="I272" s="110"/>
      <c r="J272" s="108"/>
      <c r="K272" s="108"/>
      <c r="L272" s="29">
        <f t="shared" si="56"/>
        <v>76</v>
      </c>
      <c r="M272" s="82"/>
      <c r="N272" s="82">
        <f t="shared" si="58"/>
        <v>76</v>
      </c>
      <c r="O272" s="82"/>
      <c r="P272" s="82">
        <f>N272</f>
        <v>76</v>
      </c>
      <c r="Q272" s="29"/>
      <c r="R272" s="29"/>
      <c r="S272" s="29"/>
      <c r="T272" s="29"/>
      <c r="U272" s="29"/>
      <c r="V272" s="227"/>
      <c r="W272" s="227"/>
      <c r="X272" s="227"/>
      <c r="Y272" s="227">
        <v>76</v>
      </c>
      <c r="Z272" s="227"/>
      <c r="AA272" s="227"/>
      <c r="AB272" s="120"/>
      <c r="AC272" s="83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</row>
    <row r="273" spans="1:45" s="11" customFormat="1" ht="12.75" customHeight="1" x14ac:dyDescent="0.2">
      <c r="A273" s="130" t="s">
        <v>281</v>
      </c>
      <c r="B273" s="149" t="s">
        <v>466</v>
      </c>
      <c r="C273" s="206"/>
      <c r="D273" s="151"/>
      <c r="E273" s="152"/>
      <c r="F273" s="205"/>
      <c r="G273" s="210" t="s">
        <v>462</v>
      </c>
      <c r="H273" s="207"/>
      <c r="I273" s="153"/>
      <c r="J273" s="151"/>
      <c r="K273" s="151"/>
      <c r="L273" s="29">
        <f t="shared" si="56"/>
        <v>55</v>
      </c>
      <c r="M273" s="82"/>
      <c r="N273" s="82">
        <f t="shared" si="58"/>
        <v>55</v>
      </c>
      <c r="O273" s="82"/>
      <c r="P273" s="82">
        <f>N273</f>
        <v>55</v>
      </c>
      <c r="Q273" s="29"/>
      <c r="R273" s="29"/>
      <c r="S273" s="29"/>
      <c r="T273" s="29"/>
      <c r="U273" s="29"/>
      <c r="V273" s="227" t="s">
        <v>370</v>
      </c>
      <c r="W273" s="227"/>
      <c r="X273" s="227"/>
      <c r="Y273" s="227"/>
      <c r="Z273" s="227"/>
      <c r="AA273" s="227">
        <v>55</v>
      </c>
      <c r="AB273" s="120"/>
      <c r="AC273" s="83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</row>
    <row r="274" spans="1:45" s="11" customFormat="1" ht="13.5" customHeight="1" x14ac:dyDescent="0.2">
      <c r="A274" s="130"/>
      <c r="B274" s="247" t="s">
        <v>512</v>
      </c>
      <c r="C274" s="210"/>
      <c r="D274" s="210"/>
      <c r="E274" s="211"/>
      <c r="F274" s="209"/>
      <c r="G274" s="210"/>
      <c r="H274" s="211"/>
      <c r="I274" s="209"/>
      <c r="J274" s="210">
        <v>8</v>
      </c>
      <c r="K274" s="210"/>
      <c r="L274" s="208"/>
      <c r="M274" s="82"/>
      <c r="N274" s="82"/>
      <c r="O274" s="82"/>
      <c r="P274" s="82"/>
      <c r="Q274" s="208"/>
      <c r="R274" s="208"/>
      <c r="S274" s="208"/>
      <c r="T274" s="208"/>
      <c r="U274" s="208"/>
      <c r="V274" s="208"/>
      <c r="W274" s="208"/>
      <c r="X274" s="208"/>
      <c r="Y274" s="208"/>
      <c r="Z274" s="208"/>
      <c r="AA274" s="208"/>
      <c r="AB274" s="120"/>
      <c r="AC274" s="83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</row>
    <row r="275" spans="1:45" s="11" customFormat="1" ht="57" customHeight="1" x14ac:dyDescent="0.2">
      <c r="A275" s="112" t="s">
        <v>282</v>
      </c>
      <c r="B275" s="222" t="s">
        <v>510</v>
      </c>
      <c r="C275" s="323">
        <f>COUNTIF(C276:E302,1)+COUNTIF(C276:E302,2)+COUNTIF(C276:E302,3)+COUNTIF(C276:E302,4)+COUNTIF(C276:E302,5)+COUNTIF(C276:E302,6)+COUNTIF(C276:E302,7)+COUNTIF(C276:E302,8)</f>
        <v>0</v>
      </c>
      <c r="D275" s="323"/>
      <c r="E275" s="324"/>
      <c r="F275" s="325">
        <f>COUNTIF(F276:H302,1)+COUNTIF(F276:H302,2)+COUNTIF(F276:H302,3)+COUNTIF(F276:H302,4)+COUNTIF(F276:H302,5)+COUNTIF(F276:H302,6)+COUNTIF(F276:H302,7)+COUNTIF(F276:H302,8)</f>
        <v>2</v>
      </c>
      <c r="G275" s="323"/>
      <c r="H275" s="324"/>
      <c r="I275" s="325">
        <f>COUNTIF(I276:K302,1)+COUNTIF(I276:K302,2)+COUNTIF(I276:K302,3)+COUNTIF(I276:K302,4)+COUNTIF(I276:K302,5)+COUNTIF(I276:K302,6)+COUNTIF(I276:K302,7)+COUNTIF(I276:K302,8)</f>
        <v>1</v>
      </c>
      <c r="J275" s="323"/>
      <c r="K275" s="323"/>
      <c r="L275" s="91">
        <f t="shared" ref="L275:T275" si="61">SUM(L276:L300)</f>
        <v>336</v>
      </c>
      <c r="M275" s="91">
        <f t="shared" si="61"/>
        <v>112</v>
      </c>
      <c r="N275" s="91">
        <f t="shared" si="61"/>
        <v>224</v>
      </c>
      <c r="O275" s="91">
        <f t="shared" si="61"/>
        <v>121</v>
      </c>
      <c r="P275" s="91">
        <f t="shared" si="61"/>
        <v>103</v>
      </c>
      <c r="Q275" s="91">
        <f t="shared" si="61"/>
        <v>0</v>
      </c>
      <c r="R275" s="91">
        <f t="shared" si="61"/>
        <v>0</v>
      </c>
      <c r="S275" s="91">
        <f t="shared" si="61"/>
        <v>0</v>
      </c>
      <c r="T275" s="91">
        <f t="shared" si="61"/>
        <v>0</v>
      </c>
      <c r="U275" s="92">
        <f t="shared" ref="U275" si="62">SUM(U276:U302)</f>
        <v>0</v>
      </c>
      <c r="V275" s="91">
        <f>SUM(V276:V300)</f>
        <v>38</v>
      </c>
      <c r="W275" s="91">
        <f>SUM(W276:W300)</f>
        <v>72</v>
      </c>
      <c r="X275" s="92">
        <f>SUM(X276:X300)</f>
        <v>0</v>
      </c>
      <c r="Y275" s="91">
        <f>SUM(Y276:Y300)</f>
        <v>114</v>
      </c>
      <c r="Z275" s="92"/>
      <c r="AA275" s="91">
        <f>SUM(AA276:AA300)</f>
        <v>0</v>
      </c>
      <c r="AB275" s="159">
        <v>188</v>
      </c>
      <c r="AC275" s="100">
        <f>N275-AB275</f>
        <v>36</v>
      </c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</row>
    <row r="276" spans="1:45" s="11" customFormat="1" ht="36" customHeight="1" x14ac:dyDescent="0.2">
      <c r="A276" s="127" t="s">
        <v>283</v>
      </c>
      <c r="B276" s="105" t="s">
        <v>459</v>
      </c>
      <c r="C276" s="182"/>
      <c r="D276" s="27"/>
      <c r="E276" s="122"/>
      <c r="F276" s="123"/>
      <c r="G276" s="27">
        <v>6</v>
      </c>
      <c r="H276" s="122"/>
      <c r="I276" s="183"/>
      <c r="J276" s="27"/>
      <c r="K276" s="182"/>
      <c r="L276" s="82">
        <f t="shared" ref="L276:L302" si="63">M276+N276</f>
        <v>111</v>
      </c>
      <c r="M276" s="82">
        <f t="shared" ref="M276:M300" si="64">N276/2</f>
        <v>37</v>
      </c>
      <c r="N276" s="82">
        <f t="shared" ref="N276:N302" si="65">SUM(Q276:AA276)</f>
        <v>74</v>
      </c>
      <c r="O276" s="82">
        <f t="shared" ref="O276:O300" si="66">N276-P276</f>
        <v>37</v>
      </c>
      <c r="P276" s="102">
        <f>N276/2</f>
        <v>37</v>
      </c>
      <c r="Q276" s="29"/>
      <c r="R276" s="29"/>
      <c r="S276" s="29"/>
      <c r="T276" s="29"/>
      <c r="U276" s="29"/>
      <c r="V276" s="29">
        <v>38</v>
      </c>
      <c r="W276" s="29">
        <v>36</v>
      </c>
      <c r="X276" s="29"/>
      <c r="Y276" s="29"/>
      <c r="Z276" s="29"/>
      <c r="AA276" s="29"/>
      <c r="AB276" s="103"/>
      <c r="AC276" s="83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</row>
    <row r="277" spans="1:45" s="11" customFormat="1" ht="33" customHeight="1" x14ac:dyDescent="0.2">
      <c r="A277" s="127" t="s">
        <v>284</v>
      </c>
      <c r="B277" s="105" t="s">
        <v>460</v>
      </c>
      <c r="C277" s="180"/>
      <c r="D277" s="108"/>
      <c r="E277" s="109"/>
      <c r="F277" s="110"/>
      <c r="G277" s="108">
        <v>7</v>
      </c>
      <c r="H277" s="108"/>
      <c r="I277" s="85"/>
      <c r="J277" s="180"/>
      <c r="K277" s="180"/>
      <c r="L277" s="82">
        <f t="shared" si="63"/>
        <v>111</v>
      </c>
      <c r="M277" s="82">
        <v>37</v>
      </c>
      <c r="N277" s="82">
        <f t="shared" si="65"/>
        <v>74</v>
      </c>
      <c r="O277" s="82">
        <f t="shared" si="66"/>
        <v>38</v>
      </c>
      <c r="P277" s="102">
        <v>36</v>
      </c>
      <c r="Q277" s="29"/>
      <c r="R277" s="29"/>
      <c r="S277" s="29"/>
      <c r="T277" s="29"/>
      <c r="U277" s="29"/>
      <c r="V277" s="29"/>
      <c r="W277" s="29">
        <v>36</v>
      </c>
      <c r="X277" s="29"/>
      <c r="Y277" s="227">
        <v>38</v>
      </c>
      <c r="Z277" s="29"/>
      <c r="AA277" s="29"/>
      <c r="AB277" s="103"/>
      <c r="AC277" s="83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</row>
    <row r="278" spans="1:45" s="11" customFormat="1" ht="24.75" customHeight="1" x14ac:dyDescent="0.2">
      <c r="A278" s="127" t="s">
        <v>285</v>
      </c>
      <c r="B278" s="105" t="s">
        <v>461</v>
      </c>
      <c r="C278" s="180"/>
      <c r="D278" s="108"/>
      <c r="E278" s="109"/>
      <c r="F278" s="110"/>
      <c r="G278" s="108"/>
      <c r="H278" s="108"/>
      <c r="I278" s="181"/>
      <c r="J278" s="180">
        <v>7</v>
      </c>
      <c r="K278" s="180"/>
      <c r="L278" s="82">
        <f t="shared" si="63"/>
        <v>114</v>
      </c>
      <c r="M278" s="82">
        <f t="shared" si="64"/>
        <v>38</v>
      </c>
      <c r="N278" s="82">
        <f t="shared" si="65"/>
        <v>76</v>
      </c>
      <c r="O278" s="82">
        <f t="shared" si="66"/>
        <v>46</v>
      </c>
      <c r="P278" s="102">
        <v>30</v>
      </c>
      <c r="Q278" s="29"/>
      <c r="R278" s="29"/>
      <c r="S278" s="29"/>
      <c r="T278" s="29"/>
      <c r="U278" s="29"/>
      <c r="V278" s="29"/>
      <c r="W278" s="29"/>
      <c r="X278" s="29"/>
      <c r="Y278" s="227">
        <v>76</v>
      </c>
      <c r="Z278" s="29"/>
      <c r="AA278" s="29"/>
      <c r="AB278" s="103"/>
      <c r="AC278" s="83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</row>
    <row r="279" spans="1:45" s="11" customFormat="1" ht="11.25" hidden="1" customHeight="1" x14ac:dyDescent="0.2">
      <c r="A279" s="127" t="s">
        <v>286</v>
      </c>
      <c r="B279" s="129"/>
      <c r="C279" s="180"/>
      <c r="D279" s="108"/>
      <c r="E279" s="109"/>
      <c r="F279" s="110"/>
      <c r="G279" s="108"/>
      <c r="H279" s="109"/>
      <c r="I279" s="183"/>
      <c r="J279" s="108"/>
      <c r="K279" s="180"/>
      <c r="L279" s="82">
        <f t="shared" si="63"/>
        <v>0</v>
      </c>
      <c r="M279" s="82">
        <f t="shared" si="64"/>
        <v>0</v>
      </c>
      <c r="N279" s="82">
        <f t="shared" si="65"/>
        <v>0</v>
      </c>
      <c r="O279" s="82">
        <f t="shared" si="66"/>
        <v>0</v>
      </c>
      <c r="P279" s="102"/>
      <c r="Q279" s="29"/>
      <c r="R279" s="29"/>
      <c r="S279" s="29"/>
      <c r="T279" s="29"/>
      <c r="U279" s="29"/>
      <c r="V279" s="29"/>
      <c r="W279" s="29"/>
      <c r="X279" s="29"/>
      <c r="Y279" s="227"/>
      <c r="Z279" s="29"/>
      <c r="AA279" s="29"/>
      <c r="AB279" s="103"/>
      <c r="AC279" s="83">
        <f t="shared" ref="AC279:AC300" si="67">N279-AB279</f>
        <v>0</v>
      </c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</row>
    <row r="280" spans="1:45" s="11" customFormat="1" ht="11.25" hidden="1" customHeight="1" x14ac:dyDescent="0.2">
      <c r="A280" s="127" t="s">
        <v>287</v>
      </c>
      <c r="B280" s="129"/>
      <c r="C280" s="180"/>
      <c r="D280" s="108"/>
      <c r="E280" s="109"/>
      <c r="F280" s="110"/>
      <c r="G280" s="108"/>
      <c r="H280" s="109"/>
      <c r="I280" s="181"/>
      <c r="J280" s="108"/>
      <c r="K280" s="180"/>
      <c r="L280" s="82">
        <f t="shared" si="63"/>
        <v>0</v>
      </c>
      <c r="M280" s="82">
        <f t="shared" si="64"/>
        <v>0</v>
      </c>
      <c r="N280" s="82">
        <f t="shared" si="65"/>
        <v>0</v>
      </c>
      <c r="O280" s="82">
        <f t="shared" si="66"/>
        <v>0</v>
      </c>
      <c r="P280" s="102"/>
      <c r="Q280" s="29"/>
      <c r="R280" s="29"/>
      <c r="S280" s="29"/>
      <c r="T280" s="29"/>
      <c r="U280" s="29"/>
      <c r="V280" s="29"/>
      <c r="W280" s="29"/>
      <c r="X280" s="29"/>
      <c r="Y280" s="227"/>
      <c r="Z280" s="29"/>
      <c r="AA280" s="29"/>
      <c r="AB280" s="103"/>
      <c r="AC280" s="83">
        <f t="shared" si="67"/>
        <v>0</v>
      </c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</row>
    <row r="281" spans="1:45" s="11" customFormat="1" ht="11.25" hidden="1" customHeight="1" x14ac:dyDescent="0.2">
      <c r="A281" s="127" t="s">
        <v>288</v>
      </c>
      <c r="B281" s="129"/>
      <c r="C281" s="180"/>
      <c r="D281" s="108"/>
      <c r="E281" s="109"/>
      <c r="F281" s="110"/>
      <c r="G281" s="108"/>
      <c r="H281" s="109"/>
      <c r="I281" s="181"/>
      <c r="J281" s="108"/>
      <c r="K281" s="180"/>
      <c r="L281" s="82">
        <f t="shared" si="63"/>
        <v>0</v>
      </c>
      <c r="M281" s="82">
        <f t="shared" si="64"/>
        <v>0</v>
      </c>
      <c r="N281" s="82">
        <f t="shared" si="65"/>
        <v>0</v>
      </c>
      <c r="O281" s="82">
        <f t="shared" si="66"/>
        <v>0</v>
      </c>
      <c r="P281" s="102"/>
      <c r="Q281" s="29"/>
      <c r="R281" s="29"/>
      <c r="S281" s="29"/>
      <c r="T281" s="29"/>
      <c r="U281" s="29"/>
      <c r="V281" s="29"/>
      <c r="W281" s="29"/>
      <c r="X281" s="29"/>
      <c r="Y281" s="227"/>
      <c r="Z281" s="29"/>
      <c r="AA281" s="29"/>
      <c r="AB281" s="103"/>
      <c r="AC281" s="83">
        <f t="shared" si="67"/>
        <v>0</v>
      </c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</row>
    <row r="282" spans="1:45" s="11" customFormat="1" ht="11.25" hidden="1" customHeight="1" x14ac:dyDescent="0.2">
      <c r="A282" s="127" t="s">
        <v>289</v>
      </c>
      <c r="B282" s="129"/>
      <c r="C282" s="180"/>
      <c r="D282" s="108"/>
      <c r="E282" s="109"/>
      <c r="F282" s="110"/>
      <c r="G282" s="108"/>
      <c r="H282" s="109"/>
      <c r="I282" s="181"/>
      <c r="J282" s="108"/>
      <c r="K282" s="180"/>
      <c r="L282" s="82">
        <f t="shared" si="63"/>
        <v>0</v>
      </c>
      <c r="M282" s="82">
        <f t="shared" si="64"/>
        <v>0</v>
      </c>
      <c r="N282" s="82">
        <f t="shared" si="65"/>
        <v>0</v>
      </c>
      <c r="O282" s="82">
        <f t="shared" si="66"/>
        <v>0</v>
      </c>
      <c r="P282" s="102"/>
      <c r="Q282" s="29"/>
      <c r="R282" s="29"/>
      <c r="S282" s="29"/>
      <c r="T282" s="29"/>
      <c r="U282" s="29"/>
      <c r="V282" s="29"/>
      <c r="W282" s="29"/>
      <c r="X282" s="29"/>
      <c r="Y282" s="227"/>
      <c r="Z282" s="29"/>
      <c r="AA282" s="29"/>
      <c r="AB282" s="103"/>
      <c r="AC282" s="83">
        <f t="shared" si="67"/>
        <v>0</v>
      </c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</row>
    <row r="283" spans="1:45" s="11" customFormat="1" ht="11.25" hidden="1" customHeight="1" x14ac:dyDescent="0.2">
      <c r="A283" s="127" t="s">
        <v>290</v>
      </c>
      <c r="B283" s="129"/>
      <c r="C283" s="180"/>
      <c r="D283" s="108"/>
      <c r="E283" s="109"/>
      <c r="F283" s="110"/>
      <c r="G283" s="108"/>
      <c r="H283" s="109"/>
      <c r="I283" s="181"/>
      <c r="J283" s="108"/>
      <c r="K283" s="180"/>
      <c r="L283" s="82">
        <f t="shared" si="63"/>
        <v>0</v>
      </c>
      <c r="M283" s="82">
        <f t="shared" si="64"/>
        <v>0</v>
      </c>
      <c r="N283" s="82">
        <f t="shared" si="65"/>
        <v>0</v>
      </c>
      <c r="O283" s="82">
        <f t="shared" si="66"/>
        <v>0</v>
      </c>
      <c r="P283" s="102"/>
      <c r="Q283" s="29"/>
      <c r="R283" s="29"/>
      <c r="S283" s="29"/>
      <c r="T283" s="29"/>
      <c r="U283" s="29"/>
      <c r="V283" s="29"/>
      <c r="W283" s="29"/>
      <c r="X283" s="29"/>
      <c r="Y283" s="227"/>
      <c r="Z283" s="29"/>
      <c r="AA283" s="29"/>
      <c r="AB283" s="103"/>
      <c r="AC283" s="83">
        <f t="shared" si="67"/>
        <v>0</v>
      </c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</row>
    <row r="284" spans="1:45" s="11" customFormat="1" ht="11.25" hidden="1" customHeight="1" x14ac:dyDescent="0.2">
      <c r="A284" s="127" t="s">
        <v>291</v>
      </c>
      <c r="B284" s="129"/>
      <c r="C284" s="180"/>
      <c r="D284" s="108"/>
      <c r="E284" s="109"/>
      <c r="F284" s="110"/>
      <c r="G284" s="108"/>
      <c r="H284" s="109"/>
      <c r="I284" s="181"/>
      <c r="J284" s="108"/>
      <c r="K284" s="180"/>
      <c r="L284" s="82">
        <f t="shared" si="63"/>
        <v>0</v>
      </c>
      <c r="M284" s="82">
        <f t="shared" si="64"/>
        <v>0</v>
      </c>
      <c r="N284" s="82">
        <f t="shared" si="65"/>
        <v>0</v>
      </c>
      <c r="O284" s="82">
        <f t="shared" si="66"/>
        <v>0</v>
      </c>
      <c r="P284" s="102"/>
      <c r="Q284" s="29"/>
      <c r="R284" s="29"/>
      <c r="S284" s="29"/>
      <c r="T284" s="29"/>
      <c r="U284" s="29"/>
      <c r="V284" s="29"/>
      <c r="W284" s="29"/>
      <c r="X284" s="29"/>
      <c r="Y284" s="227"/>
      <c r="Z284" s="29"/>
      <c r="AA284" s="29"/>
      <c r="AB284" s="103"/>
      <c r="AC284" s="83">
        <f t="shared" si="67"/>
        <v>0</v>
      </c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</row>
    <row r="285" spans="1:45" s="11" customFormat="1" ht="11.25" hidden="1" customHeight="1" x14ac:dyDescent="0.2">
      <c r="A285" s="127" t="s">
        <v>292</v>
      </c>
      <c r="B285" s="129"/>
      <c r="C285" s="180"/>
      <c r="D285" s="108"/>
      <c r="E285" s="109"/>
      <c r="F285" s="110"/>
      <c r="G285" s="108"/>
      <c r="H285" s="109"/>
      <c r="I285" s="181"/>
      <c r="J285" s="108"/>
      <c r="K285" s="180"/>
      <c r="L285" s="82">
        <f t="shared" si="63"/>
        <v>0</v>
      </c>
      <c r="M285" s="82">
        <f t="shared" si="64"/>
        <v>0</v>
      </c>
      <c r="N285" s="82">
        <f t="shared" si="65"/>
        <v>0</v>
      </c>
      <c r="O285" s="82">
        <f t="shared" si="66"/>
        <v>0</v>
      </c>
      <c r="P285" s="102"/>
      <c r="Q285" s="29"/>
      <c r="R285" s="29"/>
      <c r="S285" s="29"/>
      <c r="T285" s="29"/>
      <c r="U285" s="29"/>
      <c r="V285" s="29"/>
      <c r="W285" s="29"/>
      <c r="X285" s="29"/>
      <c r="Y285" s="227"/>
      <c r="Z285" s="29"/>
      <c r="AA285" s="29"/>
      <c r="AB285" s="103"/>
      <c r="AC285" s="83">
        <f t="shared" si="67"/>
        <v>0</v>
      </c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</row>
    <row r="286" spans="1:45" s="11" customFormat="1" ht="11.25" hidden="1" customHeight="1" x14ac:dyDescent="0.2">
      <c r="A286" s="127" t="s">
        <v>293</v>
      </c>
      <c r="B286" s="129"/>
      <c r="C286" s="180"/>
      <c r="D286" s="108"/>
      <c r="E286" s="109"/>
      <c r="F286" s="110"/>
      <c r="G286" s="108"/>
      <c r="H286" s="109"/>
      <c r="I286" s="181"/>
      <c r="J286" s="108"/>
      <c r="K286" s="180"/>
      <c r="L286" s="82">
        <f t="shared" si="63"/>
        <v>0</v>
      </c>
      <c r="M286" s="82">
        <f t="shared" si="64"/>
        <v>0</v>
      </c>
      <c r="N286" s="82">
        <f t="shared" si="65"/>
        <v>0</v>
      </c>
      <c r="O286" s="82">
        <f t="shared" si="66"/>
        <v>0</v>
      </c>
      <c r="P286" s="102"/>
      <c r="Q286" s="29"/>
      <c r="R286" s="29"/>
      <c r="S286" s="29"/>
      <c r="T286" s="29"/>
      <c r="U286" s="29"/>
      <c r="V286" s="29"/>
      <c r="W286" s="29"/>
      <c r="X286" s="29"/>
      <c r="Y286" s="227"/>
      <c r="Z286" s="29"/>
      <c r="AA286" s="29"/>
      <c r="AB286" s="103"/>
      <c r="AC286" s="83">
        <f t="shared" si="67"/>
        <v>0</v>
      </c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</row>
    <row r="287" spans="1:45" s="11" customFormat="1" ht="11.25" hidden="1" customHeight="1" x14ac:dyDescent="0.2">
      <c r="A287" s="127" t="s">
        <v>294</v>
      </c>
      <c r="B287" s="129"/>
      <c r="C287" s="180"/>
      <c r="D287" s="108"/>
      <c r="E287" s="109"/>
      <c r="F287" s="110"/>
      <c r="G287" s="108"/>
      <c r="H287" s="109"/>
      <c r="I287" s="181"/>
      <c r="J287" s="108"/>
      <c r="K287" s="180"/>
      <c r="L287" s="82">
        <f t="shared" si="63"/>
        <v>0</v>
      </c>
      <c r="M287" s="82">
        <f t="shared" si="64"/>
        <v>0</v>
      </c>
      <c r="N287" s="82">
        <f t="shared" si="65"/>
        <v>0</v>
      </c>
      <c r="O287" s="82">
        <f t="shared" si="66"/>
        <v>0</v>
      </c>
      <c r="P287" s="102"/>
      <c r="Q287" s="29"/>
      <c r="R287" s="29"/>
      <c r="S287" s="29"/>
      <c r="T287" s="29"/>
      <c r="U287" s="29"/>
      <c r="V287" s="29"/>
      <c r="W287" s="29"/>
      <c r="X287" s="29"/>
      <c r="Y287" s="227"/>
      <c r="Z287" s="29"/>
      <c r="AA287" s="29"/>
      <c r="AB287" s="103"/>
      <c r="AC287" s="83">
        <f t="shared" si="67"/>
        <v>0</v>
      </c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</row>
    <row r="288" spans="1:45" s="11" customFormat="1" ht="11.25" hidden="1" customHeight="1" x14ac:dyDescent="0.2">
      <c r="A288" s="127" t="s">
        <v>295</v>
      </c>
      <c r="B288" s="129"/>
      <c r="C288" s="180"/>
      <c r="D288" s="108"/>
      <c r="E288" s="109"/>
      <c r="F288" s="110"/>
      <c r="G288" s="108"/>
      <c r="H288" s="109"/>
      <c r="I288" s="181"/>
      <c r="J288" s="108"/>
      <c r="K288" s="180"/>
      <c r="L288" s="82">
        <f t="shared" si="63"/>
        <v>0</v>
      </c>
      <c r="M288" s="82">
        <f t="shared" si="64"/>
        <v>0</v>
      </c>
      <c r="N288" s="82">
        <f t="shared" si="65"/>
        <v>0</v>
      </c>
      <c r="O288" s="82">
        <f t="shared" si="66"/>
        <v>0</v>
      </c>
      <c r="P288" s="102"/>
      <c r="Q288" s="29"/>
      <c r="R288" s="29"/>
      <c r="S288" s="29"/>
      <c r="T288" s="29"/>
      <c r="U288" s="29"/>
      <c r="V288" s="29"/>
      <c r="W288" s="29"/>
      <c r="X288" s="29"/>
      <c r="Y288" s="227"/>
      <c r="Z288" s="29"/>
      <c r="AA288" s="29"/>
      <c r="AB288" s="103"/>
      <c r="AC288" s="83">
        <f t="shared" si="67"/>
        <v>0</v>
      </c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</row>
    <row r="289" spans="1:45" s="11" customFormat="1" ht="11.25" hidden="1" customHeight="1" x14ac:dyDescent="0.2">
      <c r="A289" s="127" t="s">
        <v>296</v>
      </c>
      <c r="B289" s="129"/>
      <c r="C289" s="180"/>
      <c r="D289" s="108"/>
      <c r="E289" s="109"/>
      <c r="F289" s="110"/>
      <c r="G289" s="108"/>
      <c r="H289" s="109"/>
      <c r="I289" s="181"/>
      <c r="J289" s="108"/>
      <c r="K289" s="180"/>
      <c r="L289" s="82">
        <f t="shared" si="63"/>
        <v>0</v>
      </c>
      <c r="M289" s="82">
        <f t="shared" si="64"/>
        <v>0</v>
      </c>
      <c r="N289" s="82">
        <f t="shared" si="65"/>
        <v>0</v>
      </c>
      <c r="O289" s="82">
        <f t="shared" si="66"/>
        <v>0</v>
      </c>
      <c r="P289" s="102"/>
      <c r="Q289" s="29"/>
      <c r="R289" s="29"/>
      <c r="S289" s="29"/>
      <c r="T289" s="29"/>
      <c r="U289" s="29"/>
      <c r="V289" s="29"/>
      <c r="W289" s="29"/>
      <c r="X289" s="29"/>
      <c r="Y289" s="227"/>
      <c r="Z289" s="29"/>
      <c r="AA289" s="29"/>
      <c r="AB289" s="103"/>
      <c r="AC289" s="83">
        <f t="shared" si="67"/>
        <v>0</v>
      </c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</row>
    <row r="290" spans="1:45" s="11" customFormat="1" ht="11.25" hidden="1" customHeight="1" x14ac:dyDescent="0.2">
      <c r="A290" s="127" t="s">
        <v>297</v>
      </c>
      <c r="B290" s="129"/>
      <c r="C290" s="180"/>
      <c r="D290" s="108"/>
      <c r="E290" s="109"/>
      <c r="F290" s="110"/>
      <c r="G290" s="108"/>
      <c r="H290" s="109"/>
      <c r="I290" s="181"/>
      <c r="J290" s="108"/>
      <c r="K290" s="180"/>
      <c r="L290" s="82">
        <f t="shared" si="63"/>
        <v>0</v>
      </c>
      <c r="M290" s="82">
        <f t="shared" si="64"/>
        <v>0</v>
      </c>
      <c r="N290" s="82">
        <f t="shared" si="65"/>
        <v>0</v>
      </c>
      <c r="O290" s="82">
        <f t="shared" si="66"/>
        <v>0</v>
      </c>
      <c r="P290" s="102"/>
      <c r="Q290" s="29"/>
      <c r="R290" s="29"/>
      <c r="S290" s="29"/>
      <c r="T290" s="29"/>
      <c r="U290" s="29"/>
      <c r="V290" s="29"/>
      <c r="W290" s="29"/>
      <c r="X290" s="29"/>
      <c r="Y290" s="227"/>
      <c r="Z290" s="29"/>
      <c r="AA290" s="29"/>
      <c r="AB290" s="103"/>
      <c r="AC290" s="83">
        <f t="shared" si="67"/>
        <v>0</v>
      </c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</row>
    <row r="291" spans="1:45" s="11" customFormat="1" ht="11.25" hidden="1" customHeight="1" x14ac:dyDescent="0.2">
      <c r="A291" s="127" t="s">
        <v>298</v>
      </c>
      <c r="B291" s="129"/>
      <c r="C291" s="180"/>
      <c r="D291" s="108"/>
      <c r="E291" s="109"/>
      <c r="F291" s="110"/>
      <c r="G291" s="108"/>
      <c r="H291" s="109"/>
      <c r="I291" s="181"/>
      <c r="J291" s="108"/>
      <c r="K291" s="180"/>
      <c r="L291" s="82">
        <f t="shared" si="63"/>
        <v>0</v>
      </c>
      <c r="M291" s="82">
        <f t="shared" si="64"/>
        <v>0</v>
      </c>
      <c r="N291" s="82">
        <f t="shared" si="65"/>
        <v>0</v>
      </c>
      <c r="O291" s="82">
        <f t="shared" si="66"/>
        <v>0</v>
      </c>
      <c r="P291" s="102"/>
      <c r="Q291" s="29"/>
      <c r="R291" s="29"/>
      <c r="S291" s="29"/>
      <c r="T291" s="29"/>
      <c r="U291" s="29"/>
      <c r="V291" s="29"/>
      <c r="W291" s="29"/>
      <c r="X291" s="29"/>
      <c r="Y291" s="227"/>
      <c r="Z291" s="29"/>
      <c r="AA291" s="29"/>
      <c r="AB291" s="103"/>
      <c r="AC291" s="83">
        <f t="shared" si="67"/>
        <v>0</v>
      </c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</row>
    <row r="292" spans="1:45" s="11" customFormat="1" ht="11.25" hidden="1" customHeight="1" x14ac:dyDescent="0.2">
      <c r="A292" s="127" t="s">
        <v>299</v>
      </c>
      <c r="B292" s="129"/>
      <c r="C292" s="180"/>
      <c r="D292" s="108"/>
      <c r="E292" s="109"/>
      <c r="F292" s="110"/>
      <c r="G292" s="108"/>
      <c r="H292" s="109"/>
      <c r="I292" s="181"/>
      <c r="J292" s="108"/>
      <c r="K292" s="180"/>
      <c r="L292" s="82">
        <f t="shared" si="63"/>
        <v>0</v>
      </c>
      <c r="M292" s="82">
        <f t="shared" si="64"/>
        <v>0</v>
      </c>
      <c r="N292" s="82">
        <f t="shared" si="65"/>
        <v>0</v>
      </c>
      <c r="O292" s="82">
        <f t="shared" si="66"/>
        <v>0</v>
      </c>
      <c r="P292" s="102"/>
      <c r="Q292" s="29"/>
      <c r="R292" s="29"/>
      <c r="S292" s="29"/>
      <c r="T292" s="29"/>
      <c r="U292" s="29"/>
      <c r="V292" s="29"/>
      <c r="W292" s="29"/>
      <c r="X292" s="29"/>
      <c r="Y292" s="227"/>
      <c r="Z292" s="29"/>
      <c r="AA292" s="29"/>
      <c r="AB292" s="103"/>
      <c r="AC292" s="83">
        <f t="shared" si="67"/>
        <v>0</v>
      </c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</row>
    <row r="293" spans="1:45" s="11" customFormat="1" ht="11.25" hidden="1" customHeight="1" x14ac:dyDescent="0.2">
      <c r="A293" s="127" t="s">
        <v>300</v>
      </c>
      <c r="B293" s="129"/>
      <c r="C293" s="180"/>
      <c r="D293" s="108"/>
      <c r="E293" s="109"/>
      <c r="F293" s="110"/>
      <c r="G293" s="108"/>
      <c r="H293" s="109"/>
      <c r="I293" s="181"/>
      <c r="J293" s="108"/>
      <c r="K293" s="180"/>
      <c r="L293" s="82">
        <f t="shared" si="63"/>
        <v>0</v>
      </c>
      <c r="M293" s="82">
        <f t="shared" si="64"/>
        <v>0</v>
      </c>
      <c r="N293" s="82">
        <f t="shared" si="65"/>
        <v>0</v>
      </c>
      <c r="O293" s="82">
        <f t="shared" si="66"/>
        <v>0</v>
      </c>
      <c r="P293" s="102"/>
      <c r="Q293" s="29"/>
      <c r="R293" s="29"/>
      <c r="S293" s="29"/>
      <c r="T293" s="29"/>
      <c r="U293" s="29"/>
      <c r="V293" s="29"/>
      <c r="W293" s="29"/>
      <c r="X293" s="29"/>
      <c r="Y293" s="227"/>
      <c r="Z293" s="29"/>
      <c r="AA293" s="29"/>
      <c r="AB293" s="103"/>
      <c r="AC293" s="83">
        <f t="shared" si="67"/>
        <v>0</v>
      </c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</row>
    <row r="294" spans="1:45" s="11" customFormat="1" ht="11.25" hidden="1" customHeight="1" x14ac:dyDescent="0.2">
      <c r="A294" s="127" t="s">
        <v>301</v>
      </c>
      <c r="B294" s="129"/>
      <c r="C294" s="180"/>
      <c r="D294" s="108"/>
      <c r="E294" s="109"/>
      <c r="F294" s="110"/>
      <c r="G294" s="108"/>
      <c r="H294" s="109"/>
      <c r="I294" s="181"/>
      <c r="J294" s="108"/>
      <c r="K294" s="180"/>
      <c r="L294" s="82">
        <f t="shared" si="63"/>
        <v>0</v>
      </c>
      <c r="M294" s="82">
        <f t="shared" si="64"/>
        <v>0</v>
      </c>
      <c r="N294" s="82">
        <f t="shared" si="65"/>
        <v>0</v>
      </c>
      <c r="O294" s="82">
        <f t="shared" si="66"/>
        <v>0</v>
      </c>
      <c r="P294" s="102"/>
      <c r="Q294" s="29"/>
      <c r="R294" s="29"/>
      <c r="S294" s="29"/>
      <c r="T294" s="29"/>
      <c r="U294" s="29"/>
      <c r="V294" s="29"/>
      <c r="W294" s="29"/>
      <c r="X294" s="29"/>
      <c r="Y294" s="227"/>
      <c r="Z294" s="29"/>
      <c r="AA294" s="29"/>
      <c r="AB294" s="103"/>
      <c r="AC294" s="83">
        <f t="shared" si="67"/>
        <v>0</v>
      </c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</row>
    <row r="295" spans="1:45" s="11" customFormat="1" ht="11.25" hidden="1" customHeight="1" x14ac:dyDescent="0.2">
      <c r="A295" s="127" t="s">
        <v>302</v>
      </c>
      <c r="B295" s="129"/>
      <c r="C295" s="180"/>
      <c r="D295" s="108"/>
      <c r="E295" s="109"/>
      <c r="F295" s="110"/>
      <c r="G295" s="108"/>
      <c r="H295" s="109"/>
      <c r="I295" s="181"/>
      <c r="J295" s="108"/>
      <c r="K295" s="180"/>
      <c r="L295" s="82">
        <f t="shared" si="63"/>
        <v>0</v>
      </c>
      <c r="M295" s="82">
        <f t="shared" si="64"/>
        <v>0</v>
      </c>
      <c r="N295" s="82">
        <f t="shared" si="65"/>
        <v>0</v>
      </c>
      <c r="O295" s="82">
        <f t="shared" si="66"/>
        <v>0</v>
      </c>
      <c r="P295" s="102"/>
      <c r="Q295" s="29"/>
      <c r="R295" s="29"/>
      <c r="S295" s="29"/>
      <c r="T295" s="29"/>
      <c r="U295" s="29"/>
      <c r="V295" s="29"/>
      <c r="W295" s="29"/>
      <c r="X295" s="29"/>
      <c r="Y295" s="227"/>
      <c r="Z295" s="29"/>
      <c r="AA295" s="29"/>
      <c r="AB295" s="103"/>
      <c r="AC295" s="83">
        <f t="shared" si="67"/>
        <v>0</v>
      </c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</row>
    <row r="296" spans="1:45" s="11" customFormat="1" ht="11.25" hidden="1" customHeight="1" x14ac:dyDescent="0.2">
      <c r="A296" s="127" t="s">
        <v>303</v>
      </c>
      <c r="B296" s="129"/>
      <c r="C296" s="180"/>
      <c r="D296" s="108"/>
      <c r="E296" s="109"/>
      <c r="F296" s="110"/>
      <c r="G296" s="108"/>
      <c r="H296" s="109"/>
      <c r="I296" s="181"/>
      <c r="J296" s="108"/>
      <c r="K296" s="180"/>
      <c r="L296" s="82">
        <f t="shared" si="63"/>
        <v>0</v>
      </c>
      <c r="M296" s="82">
        <f t="shared" si="64"/>
        <v>0</v>
      </c>
      <c r="N296" s="82">
        <f t="shared" si="65"/>
        <v>0</v>
      </c>
      <c r="O296" s="82">
        <f t="shared" si="66"/>
        <v>0</v>
      </c>
      <c r="P296" s="102"/>
      <c r="Q296" s="29"/>
      <c r="R296" s="29"/>
      <c r="S296" s="29"/>
      <c r="T296" s="29"/>
      <c r="U296" s="29"/>
      <c r="V296" s="29"/>
      <c r="W296" s="29"/>
      <c r="X296" s="29"/>
      <c r="Y296" s="227"/>
      <c r="Z296" s="29"/>
      <c r="AA296" s="29"/>
      <c r="AB296" s="103"/>
      <c r="AC296" s="83">
        <f t="shared" si="67"/>
        <v>0</v>
      </c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</row>
    <row r="297" spans="1:45" s="11" customFormat="1" ht="11.25" hidden="1" customHeight="1" x14ac:dyDescent="0.2">
      <c r="A297" s="127" t="s">
        <v>304</v>
      </c>
      <c r="B297" s="129"/>
      <c r="C297" s="180"/>
      <c r="D297" s="108"/>
      <c r="E297" s="109"/>
      <c r="F297" s="110"/>
      <c r="G297" s="108"/>
      <c r="H297" s="109"/>
      <c r="I297" s="181"/>
      <c r="J297" s="108"/>
      <c r="K297" s="180"/>
      <c r="L297" s="82">
        <f t="shared" si="63"/>
        <v>0</v>
      </c>
      <c r="M297" s="82">
        <f t="shared" si="64"/>
        <v>0</v>
      </c>
      <c r="N297" s="82">
        <f t="shared" si="65"/>
        <v>0</v>
      </c>
      <c r="O297" s="82">
        <f t="shared" si="66"/>
        <v>0</v>
      </c>
      <c r="P297" s="102"/>
      <c r="Q297" s="29"/>
      <c r="R297" s="29"/>
      <c r="S297" s="29"/>
      <c r="T297" s="29"/>
      <c r="U297" s="29"/>
      <c r="V297" s="29"/>
      <c r="W297" s="29"/>
      <c r="X297" s="29"/>
      <c r="Y297" s="227"/>
      <c r="Z297" s="29"/>
      <c r="AA297" s="29"/>
      <c r="AB297" s="103"/>
      <c r="AC297" s="83">
        <f t="shared" si="67"/>
        <v>0</v>
      </c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</row>
    <row r="298" spans="1:45" s="11" customFormat="1" ht="11.25" hidden="1" customHeight="1" x14ac:dyDescent="0.2">
      <c r="A298" s="127" t="s">
        <v>305</v>
      </c>
      <c r="B298" s="129"/>
      <c r="C298" s="180"/>
      <c r="D298" s="108"/>
      <c r="E298" s="109"/>
      <c r="F298" s="110"/>
      <c r="G298" s="108"/>
      <c r="H298" s="109"/>
      <c r="I298" s="181"/>
      <c r="J298" s="108"/>
      <c r="K298" s="180"/>
      <c r="L298" s="82">
        <f t="shared" si="63"/>
        <v>0</v>
      </c>
      <c r="M298" s="82">
        <f t="shared" si="64"/>
        <v>0</v>
      </c>
      <c r="N298" s="82">
        <f t="shared" si="65"/>
        <v>0</v>
      </c>
      <c r="O298" s="82">
        <f t="shared" si="66"/>
        <v>0</v>
      </c>
      <c r="P298" s="102"/>
      <c r="Q298" s="29"/>
      <c r="R298" s="29"/>
      <c r="S298" s="29"/>
      <c r="T298" s="29"/>
      <c r="U298" s="29"/>
      <c r="V298" s="29"/>
      <c r="W298" s="29"/>
      <c r="X298" s="29"/>
      <c r="Y298" s="227"/>
      <c r="Z298" s="29"/>
      <c r="AA298" s="29"/>
      <c r="AB298" s="103"/>
      <c r="AC298" s="83">
        <f t="shared" si="67"/>
        <v>0</v>
      </c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</row>
    <row r="299" spans="1:45" s="11" customFormat="1" ht="11.25" hidden="1" customHeight="1" x14ac:dyDescent="0.2">
      <c r="A299" s="127" t="s">
        <v>306</v>
      </c>
      <c r="B299" s="129"/>
      <c r="C299" s="180"/>
      <c r="D299" s="108"/>
      <c r="E299" s="109"/>
      <c r="F299" s="110"/>
      <c r="G299" s="108"/>
      <c r="H299" s="109"/>
      <c r="I299" s="181"/>
      <c r="J299" s="108"/>
      <c r="K299" s="180"/>
      <c r="L299" s="82">
        <f t="shared" si="63"/>
        <v>0</v>
      </c>
      <c r="M299" s="82">
        <f t="shared" si="64"/>
        <v>0</v>
      </c>
      <c r="N299" s="82">
        <f t="shared" si="65"/>
        <v>0</v>
      </c>
      <c r="O299" s="82">
        <f t="shared" si="66"/>
        <v>0</v>
      </c>
      <c r="P299" s="102"/>
      <c r="Q299" s="29"/>
      <c r="R299" s="29"/>
      <c r="S299" s="29"/>
      <c r="T299" s="29"/>
      <c r="U299" s="29"/>
      <c r="V299" s="29"/>
      <c r="W299" s="29"/>
      <c r="X299" s="29"/>
      <c r="Y299" s="227"/>
      <c r="Z299" s="29"/>
      <c r="AA299" s="29"/>
      <c r="AB299" s="103"/>
      <c r="AC299" s="83">
        <f t="shared" si="67"/>
        <v>0</v>
      </c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</row>
    <row r="300" spans="1:45" s="11" customFormat="1" ht="11.25" hidden="1" customHeight="1" x14ac:dyDescent="0.2">
      <c r="A300" s="127" t="s">
        <v>307</v>
      </c>
      <c r="B300" s="129"/>
      <c r="C300" s="180"/>
      <c r="D300" s="108"/>
      <c r="E300" s="109"/>
      <c r="F300" s="110"/>
      <c r="G300" s="108"/>
      <c r="H300" s="109"/>
      <c r="I300" s="181"/>
      <c r="J300" s="108"/>
      <c r="K300" s="180"/>
      <c r="L300" s="82">
        <f t="shared" si="63"/>
        <v>0</v>
      </c>
      <c r="M300" s="82">
        <f t="shared" si="64"/>
        <v>0</v>
      </c>
      <c r="N300" s="82">
        <f t="shared" si="65"/>
        <v>0</v>
      </c>
      <c r="O300" s="82">
        <f t="shared" si="66"/>
        <v>0</v>
      </c>
      <c r="P300" s="102"/>
      <c r="Q300" s="29"/>
      <c r="R300" s="29"/>
      <c r="S300" s="29"/>
      <c r="T300" s="29"/>
      <c r="U300" s="29"/>
      <c r="V300" s="29"/>
      <c r="W300" s="29"/>
      <c r="X300" s="29"/>
      <c r="Y300" s="227"/>
      <c r="Z300" s="29"/>
      <c r="AA300" s="29"/>
      <c r="AB300" s="103"/>
      <c r="AC300" s="83">
        <f t="shared" si="67"/>
        <v>0</v>
      </c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</row>
    <row r="301" spans="1:45" s="11" customFormat="1" ht="11.25" customHeight="1" x14ac:dyDescent="0.2">
      <c r="A301" s="130" t="s">
        <v>308</v>
      </c>
      <c r="B301" s="149" t="s">
        <v>465</v>
      </c>
      <c r="C301" s="151"/>
      <c r="D301" s="151" t="s">
        <v>463</v>
      </c>
      <c r="E301" s="152"/>
      <c r="F301" s="110"/>
      <c r="G301" s="108"/>
      <c r="H301" s="109"/>
      <c r="I301" s="110"/>
      <c r="J301" s="108"/>
      <c r="K301" s="108"/>
      <c r="L301" s="82">
        <f t="shared" si="63"/>
        <v>36</v>
      </c>
      <c r="M301" s="82"/>
      <c r="N301" s="82">
        <f t="shared" si="65"/>
        <v>36</v>
      </c>
      <c r="O301" s="82"/>
      <c r="P301" s="82">
        <f>N301</f>
        <v>36</v>
      </c>
      <c r="Q301" s="29"/>
      <c r="R301" s="29"/>
      <c r="S301" s="29"/>
      <c r="T301" s="29"/>
      <c r="U301" s="29"/>
      <c r="V301" s="29"/>
      <c r="W301" s="227">
        <v>36</v>
      </c>
      <c r="X301" s="227"/>
      <c r="Y301" s="227"/>
      <c r="Z301" s="29"/>
      <c r="AA301" s="29"/>
      <c r="AB301" s="120"/>
      <c r="AC301" s="83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</row>
    <row r="302" spans="1:45" s="11" customFormat="1" ht="12" customHeight="1" x14ac:dyDescent="0.2">
      <c r="A302" s="130" t="s">
        <v>309</v>
      </c>
      <c r="B302" s="149" t="s">
        <v>466</v>
      </c>
      <c r="C302" s="151"/>
      <c r="D302" s="151"/>
      <c r="E302" s="152"/>
      <c r="F302" s="205"/>
      <c r="G302" s="206" t="s">
        <v>471</v>
      </c>
      <c r="H302" s="152"/>
      <c r="I302" s="153"/>
      <c r="J302" s="151"/>
      <c r="K302" s="151"/>
      <c r="L302" s="29">
        <f t="shared" si="63"/>
        <v>76</v>
      </c>
      <c r="M302" s="82"/>
      <c r="N302" s="82">
        <f t="shared" si="65"/>
        <v>76</v>
      </c>
      <c r="O302" s="82"/>
      <c r="P302" s="82">
        <f>N302</f>
        <v>76</v>
      </c>
      <c r="Q302" s="29"/>
      <c r="R302" s="29"/>
      <c r="S302" s="29"/>
      <c r="T302" s="29"/>
      <c r="U302" s="29"/>
      <c r="V302" s="29"/>
      <c r="W302" s="227"/>
      <c r="X302" s="227"/>
      <c r="Y302" s="227">
        <v>76</v>
      </c>
      <c r="Z302" s="29"/>
      <c r="AA302" s="29" t="s">
        <v>370</v>
      </c>
      <c r="AB302" s="120"/>
      <c r="AC302" s="83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</row>
    <row r="303" spans="1:45" s="11" customFormat="1" ht="10.5" customHeight="1" x14ac:dyDescent="0.2">
      <c r="A303" s="130"/>
      <c r="B303" s="247" t="s">
        <v>512</v>
      </c>
      <c r="C303" s="210"/>
      <c r="D303" s="210"/>
      <c r="E303" s="211"/>
      <c r="F303" s="209"/>
      <c r="G303" s="210"/>
      <c r="H303" s="211"/>
      <c r="I303" s="209"/>
      <c r="J303" s="210">
        <v>7</v>
      </c>
      <c r="K303" s="210"/>
      <c r="L303" s="208"/>
      <c r="M303" s="82"/>
      <c r="N303" s="82"/>
      <c r="O303" s="82"/>
      <c r="P303" s="82"/>
      <c r="Q303" s="208"/>
      <c r="R303" s="208"/>
      <c r="S303" s="208"/>
      <c r="T303" s="208"/>
      <c r="U303" s="208"/>
      <c r="V303" s="208"/>
      <c r="W303" s="208"/>
      <c r="X303" s="208"/>
      <c r="Y303" s="227"/>
      <c r="Z303" s="208"/>
      <c r="AA303" s="208"/>
      <c r="AB303" s="120"/>
      <c r="AC303" s="83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</row>
    <row r="304" spans="1:45" s="189" customFormat="1" ht="46.5" customHeight="1" x14ac:dyDescent="0.2">
      <c r="A304" s="112" t="s">
        <v>310</v>
      </c>
      <c r="B304" s="96" t="s">
        <v>511</v>
      </c>
      <c r="C304" s="323">
        <f>COUNTIF(C305:E331,1)+COUNTIF(C305:E331,2)+COUNTIF(C305:E331,3)+COUNTIF(C305:E331,4)+COUNTIF(C305:E331,5)+COUNTIF(C305:E331,6)+COUNTIF(C305:E331,7)+COUNTIF(C305:E331,8)</f>
        <v>0</v>
      </c>
      <c r="D304" s="323"/>
      <c r="E304" s="324"/>
      <c r="F304" s="325">
        <f>COUNTIF(F305:H331,1)+COUNTIF(F305:H331,2)+COUNTIF(F305:H331,3)+COUNTIF(F305:H331,4)+COUNTIF(F305:H331,5)+COUNTIF(F305:H331,6)+COUNTIF(F305:H331,7)+COUNTIF(F305:H331,8)</f>
        <v>1</v>
      </c>
      <c r="G304" s="323"/>
      <c r="H304" s="324"/>
      <c r="I304" s="325">
        <f>COUNTIF(I305:K331,1)+COUNTIF(I305:K331,2)+COUNTIF(I305:K331,3)+COUNTIF(I305:K331,4)+COUNTIF(I305:K331,5)+COUNTIF(I305:K331,6)+COUNTIF(I305:K331,7)+COUNTIF(I305:K331,8)</f>
        <v>0</v>
      </c>
      <c r="J304" s="323"/>
      <c r="K304" s="323"/>
      <c r="L304" s="202">
        <f t="shared" ref="L304:T304" si="68">SUM(L305:L329)</f>
        <v>219</v>
      </c>
      <c r="M304" s="202">
        <f t="shared" si="68"/>
        <v>79</v>
      </c>
      <c r="N304" s="202">
        <f t="shared" si="68"/>
        <v>140</v>
      </c>
      <c r="O304" s="202">
        <f t="shared" si="68"/>
        <v>70</v>
      </c>
      <c r="P304" s="202">
        <f t="shared" si="68"/>
        <v>70</v>
      </c>
      <c r="Q304" s="202">
        <f t="shared" si="68"/>
        <v>0</v>
      </c>
      <c r="R304" s="202">
        <f t="shared" si="68"/>
        <v>0</v>
      </c>
      <c r="S304" s="202">
        <f t="shared" si="68"/>
        <v>60</v>
      </c>
      <c r="T304" s="202">
        <f t="shared" si="68"/>
        <v>80</v>
      </c>
      <c r="U304" s="202">
        <f t="shared" ref="U304" si="69">SUM(U305:U331)</f>
        <v>0</v>
      </c>
      <c r="V304" s="202">
        <f>SUM(V305:V329)</f>
        <v>0</v>
      </c>
      <c r="W304" s="202">
        <f>SUM(W305:W329)</f>
        <v>0</v>
      </c>
      <c r="X304" s="202">
        <f>SUM(X305:X329)</f>
        <v>0</v>
      </c>
      <c r="Y304" s="226">
        <f>SUM(Y305:Y329)</f>
        <v>0</v>
      </c>
      <c r="Z304" s="202"/>
      <c r="AA304" s="202">
        <f>SUM(AA305:AA329)</f>
        <v>0</v>
      </c>
      <c r="AB304" s="202">
        <v>128</v>
      </c>
      <c r="AC304" s="100">
        <f>N304-AB304</f>
        <v>12</v>
      </c>
    </row>
    <row r="305" spans="1:45" s="189" customFormat="1" ht="34.5" customHeight="1" x14ac:dyDescent="0.2">
      <c r="A305" s="229" t="s">
        <v>311</v>
      </c>
      <c r="B305" s="249" t="s">
        <v>484</v>
      </c>
      <c r="C305" s="250"/>
      <c r="D305" s="251"/>
      <c r="E305" s="252"/>
      <c r="F305" s="253"/>
      <c r="G305" s="251">
        <v>4</v>
      </c>
      <c r="H305" s="252"/>
      <c r="I305" s="254"/>
      <c r="J305" s="251"/>
      <c r="K305" s="250"/>
      <c r="L305" s="236">
        <f t="shared" ref="L305:L331" si="70">M305+N305</f>
        <v>154</v>
      </c>
      <c r="M305" s="236">
        <v>54</v>
      </c>
      <c r="N305" s="237">
        <f t="shared" ref="N305:N331" si="71">SUM(Q305:AA305)</f>
        <v>100</v>
      </c>
      <c r="O305" s="237">
        <f t="shared" ref="O305:O329" si="72">N305-P305</f>
        <v>50</v>
      </c>
      <c r="P305" s="238">
        <f>N305/2</f>
        <v>50</v>
      </c>
      <c r="Q305" s="236"/>
      <c r="R305" s="236"/>
      <c r="S305" s="236">
        <v>60</v>
      </c>
      <c r="T305" s="236">
        <v>40</v>
      </c>
      <c r="U305" s="236"/>
      <c r="V305" s="236"/>
      <c r="W305" s="236"/>
      <c r="X305" s="236"/>
      <c r="Y305" s="236"/>
      <c r="Z305" s="236"/>
      <c r="AA305" s="236"/>
      <c r="AB305" s="239"/>
      <c r="AC305" s="240"/>
    </row>
    <row r="306" spans="1:45" s="189" customFormat="1" ht="33.75" customHeight="1" x14ac:dyDescent="0.2">
      <c r="A306" s="229" t="s">
        <v>312</v>
      </c>
      <c r="B306" s="249" t="s">
        <v>485</v>
      </c>
      <c r="C306" s="231"/>
      <c r="D306" s="232"/>
      <c r="E306" s="233"/>
      <c r="F306" s="234"/>
      <c r="G306" s="232" t="s">
        <v>469</v>
      </c>
      <c r="H306" s="233"/>
      <c r="I306" s="235"/>
      <c r="J306" s="232"/>
      <c r="K306" s="231"/>
      <c r="L306" s="236">
        <f t="shared" si="70"/>
        <v>65</v>
      </c>
      <c r="M306" s="237">
        <v>25</v>
      </c>
      <c r="N306" s="237">
        <f t="shared" si="71"/>
        <v>40</v>
      </c>
      <c r="O306" s="237">
        <f t="shared" si="72"/>
        <v>20</v>
      </c>
      <c r="P306" s="238">
        <v>20</v>
      </c>
      <c r="Q306" s="236"/>
      <c r="R306" s="236"/>
      <c r="S306" s="236"/>
      <c r="T306" s="236">
        <v>40</v>
      </c>
      <c r="U306" s="236"/>
      <c r="V306" s="236"/>
      <c r="W306" s="236"/>
      <c r="X306" s="236"/>
      <c r="Y306" s="236"/>
      <c r="Z306" s="236"/>
      <c r="AA306" s="236"/>
      <c r="AB306" s="239"/>
      <c r="AC306" s="240"/>
    </row>
    <row r="307" spans="1:45" s="189" customFormat="1" ht="35.25" hidden="1" customHeight="1" x14ac:dyDescent="0.2">
      <c r="A307" s="127" t="s">
        <v>313</v>
      </c>
      <c r="B307" s="203"/>
      <c r="C307" s="180"/>
      <c r="D307" s="108"/>
      <c r="E307" s="109"/>
      <c r="F307" s="110"/>
      <c r="G307" s="108"/>
      <c r="H307" s="109"/>
      <c r="I307" s="181"/>
      <c r="J307" s="108"/>
      <c r="K307" s="180"/>
      <c r="L307" s="201">
        <f t="shared" si="70"/>
        <v>0</v>
      </c>
      <c r="M307" s="82">
        <f t="shared" ref="M307:M329" si="73">N307/2</f>
        <v>0</v>
      </c>
      <c r="N307" s="82">
        <f t="shared" si="71"/>
        <v>0</v>
      </c>
      <c r="O307" s="82">
        <f t="shared" si="72"/>
        <v>0</v>
      </c>
      <c r="P307" s="102">
        <f>N307/2</f>
        <v>0</v>
      </c>
      <c r="Q307" s="201"/>
      <c r="R307" s="201"/>
      <c r="S307" s="201"/>
      <c r="T307" s="201"/>
      <c r="U307" s="201"/>
      <c r="V307" s="201"/>
      <c r="W307" s="201"/>
      <c r="X307" s="201"/>
      <c r="Y307" s="201"/>
      <c r="Z307" s="201"/>
      <c r="AA307" s="208"/>
      <c r="AB307" s="103"/>
      <c r="AC307" s="83"/>
    </row>
    <row r="308" spans="1:45" s="189" customFormat="1" ht="33" hidden="1" customHeight="1" x14ac:dyDescent="0.2">
      <c r="A308" s="127" t="s">
        <v>314</v>
      </c>
      <c r="B308" s="203"/>
      <c r="C308" s="180"/>
      <c r="D308" s="108"/>
      <c r="E308" s="109"/>
      <c r="F308" s="110"/>
      <c r="G308" s="213"/>
      <c r="H308" s="109"/>
      <c r="I308" s="181"/>
      <c r="J308" s="108"/>
      <c r="K308" s="180"/>
      <c r="L308" s="201">
        <f t="shared" si="70"/>
        <v>0</v>
      </c>
      <c r="M308" s="82"/>
      <c r="N308" s="82">
        <f t="shared" si="71"/>
        <v>0</v>
      </c>
      <c r="O308" s="82">
        <f t="shared" si="72"/>
        <v>0</v>
      </c>
      <c r="P308" s="102">
        <f>N308/2</f>
        <v>0</v>
      </c>
      <c r="Q308" s="201"/>
      <c r="R308" s="201"/>
      <c r="S308" s="201"/>
      <c r="T308" s="201"/>
      <c r="U308" s="201"/>
      <c r="V308" s="201"/>
      <c r="W308" s="201"/>
      <c r="X308" s="201"/>
      <c r="Y308" s="201"/>
      <c r="Z308" s="201"/>
      <c r="AA308" s="201"/>
      <c r="AB308" s="103"/>
      <c r="AC308" s="83"/>
    </row>
    <row r="309" spans="1:45" s="189" customFormat="1" ht="21.75" hidden="1" customHeight="1" x14ac:dyDescent="0.2">
      <c r="A309" s="127" t="s">
        <v>315</v>
      </c>
      <c r="B309" s="204"/>
      <c r="C309" s="180"/>
      <c r="D309" s="108"/>
      <c r="E309" s="109"/>
      <c r="F309" s="110"/>
      <c r="G309" s="108"/>
      <c r="H309" s="109"/>
      <c r="I309" s="181"/>
      <c r="J309" s="108"/>
      <c r="K309" s="180"/>
      <c r="L309" s="201">
        <f t="shared" si="70"/>
        <v>0</v>
      </c>
      <c r="M309" s="82">
        <f t="shared" si="73"/>
        <v>0</v>
      </c>
      <c r="N309" s="82">
        <f t="shared" si="71"/>
        <v>0</v>
      </c>
      <c r="O309" s="82"/>
      <c r="P309" s="102"/>
      <c r="Q309" s="201"/>
      <c r="R309" s="201"/>
      <c r="S309" s="201"/>
      <c r="T309" s="201"/>
      <c r="U309" s="201"/>
      <c r="V309" s="201"/>
      <c r="W309" s="201"/>
      <c r="X309" s="201"/>
      <c r="Y309" s="201"/>
      <c r="Z309" s="201"/>
      <c r="AA309" s="201"/>
      <c r="AB309" s="103"/>
      <c r="AC309" s="83"/>
    </row>
    <row r="310" spans="1:45" s="11" customFormat="1" ht="11.25" hidden="1" customHeight="1" x14ac:dyDescent="0.2">
      <c r="A310" s="127" t="s">
        <v>316</v>
      </c>
      <c r="B310" s="129"/>
      <c r="C310" s="180"/>
      <c r="D310" s="108"/>
      <c r="E310" s="109"/>
      <c r="F310" s="110"/>
      <c r="G310" s="108"/>
      <c r="H310" s="109"/>
      <c r="I310" s="181"/>
      <c r="J310" s="108"/>
      <c r="K310" s="180"/>
      <c r="L310" s="29">
        <f t="shared" si="70"/>
        <v>0</v>
      </c>
      <c r="M310" s="82">
        <f t="shared" si="73"/>
        <v>0</v>
      </c>
      <c r="N310" s="82">
        <f t="shared" si="71"/>
        <v>0</v>
      </c>
      <c r="O310" s="82">
        <f t="shared" si="72"/>
        <v>0</v>
      </c>
      <c r="P310" s="102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103"/>
      <c r="AC310" s="83">
        <f t="shared" ref="AC310:AC329" si="74">N310-AB310</f>
        <v>0</v>
      </c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</row>
    <row r="311" spans="1:45" s="11" customFormat="1" ht="11.25" hidden="1" customHeight="1" x14ac:dyDescent="0.2">
      <c r="A311" s="127" t="s">
        <v>317</v>
      </c>
      <c r="B311" s="129"/>
      <c r="C311" s="180"/>
      <c r="D311" s="108"/>
      <c r="E311" s="109"/>
      <c r="F311" s="110"/>
      <c r="G311" s="108"/>
      <c r="H311" s="109"/>
      <c r="I311" s="181"/>
      <c r="J311" s="108"/>
      <c r="K311" s="180"/>
      <c r="L311" s="29">
        <f t="shared" si="70"/>
        <v>0</v>
      </c>
      <c r="M311" s="82">
        <f t="shared" si="73"/>
        <v>0</v>
      </c>
      <c r="N311" s="82">
        <f t="shared" si="71"/>
        <v>0</v>
      </c>
      <c r="O311" s="82">
        <f t="shared" si="72"/>
        <v>0</v>
      </c>
      <c r="P311" s="102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103"/>
      <c r="AC311" s="83">
        <f t="shared" si="74"/>
        <v>0</v>
      </c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</row>
    <row r="312" spans="1:45" s="11" customFormat="1" ht="11.25" hidden="1" customHeight="1" x14ac:dyDescent="0.2">
      <c r="A312" s="127" t="s">
        <v>318</v>
      </c>
      <c r="B312" s="129"/>
      <c r="C312" s="180"/>
      <c r="D312" s="108"/>
      <c r="E312" s="109"/>
      <c r="F312" s="110"/>
      <c r="G312" s="108"/>
      <c r="H312" s="109"/>
      <c r="I312" s="181"/>
      <c r="J312" s="108"/>
      <c r="K312" s="180"/>
      <c r="L312" s="29">
        <f t="shared" si="70"/>
        <v>0</v>
      </c>
      <c r="M312" s="82">
        <f t="shared" si="73"/>
        <v>0</v>
      </c>
      <c r="N312" s="82">
        <f t="shared" si="71"/>
        <v>0</v>
      </c>
      <c r="O312" s="82">
        <f t="shared" si="72"/>
        <v>0</v>
      </c>
      <c r="P312" s="102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103"/>
      <c r="AC312" s="83">
        <f t="shared" si="74"/>
        <v>0</v>
      </c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</row>
    <row r="313" spans="1:45" s="11" customFormat="1" ht="11.25" hidden="1" customHeight="1" x14ac:dyDescent="0.2">
      <c r="A313" s="127" t="s">
        <v>319</v>
      </c>
      <c r="B313" s="129"/>
      <c r="C313" s="180"/>
      <c r="D313" s="108"/>
      <c r="E313" s="109"/>
      <c r="F313" s="110"/>
      <c r="G313" s="108"/>
      <c r="H313" s="109"/>
      <c r="I313" s="181"/>
      <c r="J313" s="108"/>
      <c r="K313" s="180"/>
      <c r="L313" s="29">
        <f t="shared" si="70"/>
        <v>0</v>
      </c>
      <c r="M313" s="82">
        <f t="shared" si="73"/>
        <v>0</v>
      </c>
      <c r="N313" s="82">
        <f t="shared" si="71"/>
        <v>0</v>
      </c>
      <c r="O313" s="82">
        <f t="shared" si="72"/>
        <v>0</v>
      </c>
      <c r="P313" s="102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103"/>
      <c r="AC313" s="83">
        <f t="shared" si="74"/>
        <v>0</v>
      </c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</row>
    <row r="314" spans="1:45" s="11" customFormat="1" ht="11.25" hidden="1" customHeight="1" x14ac:dyDescent="0.2">
      <c r="A314" s="127" t="s">
        <v>320</v>
      </c>
      <c r="B314" s="129"/>
      <c r="C314" s="180"/>
      <c r="D314" s="108"/>
      <c r="E314" s="109"/>
      <c r="F314" s="110"/>
      <c r="G314" s="108"/>
      <c r="H314" s="109"/>
      <c r="I314" s="181"/>
      <c r="J314" s="108"/>
      <c r="K314" s="180"/>
      <c r="L314" s="29">
        <f t="shared" si="70"/>
        <v>0</v>
      </c>
      <c r="M314" s="82">
        <f t="shared" si="73"/>
        <v>0</v>
      </c>
      <c r="N314" s="82">
        <f t="shared" si="71"/>
        <v>0</v>
      </c>
      <c r="O314" s="82">
        <f t="shared" si="72"/>
        <v>0</v>
      </c>
      <c r="P314" s="102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103"/>
      <c r="AC314" s="83">
        <f t="shared" si="74"/>
        <v>0</v>
      </c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</row>
    <row r="315" spans="1:45" s="11" customFormat="1" ht="11.25" hidden="1" customHeight="1" x14ac:dyDescent="0.2">
      <c r="A315" s="127" t="s">
        <v>321</v>
      </c>
      <c r="B315" s="129"/>
      <c r="C315" s="180"/>
      <c r="D315" s="108"/>
      <c r="E315" s="109"/>
      <c r="F315" s="110"/>
      <c r="G315" s="108"/>
      <c r="H315" s="109"/>
      <c r="I315" s="181"/>
      <c r="J315" s="108"/>
      <c r="K315" s="180"/>
      <c r="L315" s="29">
        <f t="shared" si="70"/>
        <v>0</v>
      </c>
      <c r="M315" s="82">
        <f t="shared" si="73"/>
        <v>0</v>
      </c>
      <c r="N315" s="82">
        <f t="shared" si="71"/>
        <v>0</v>
      </c>
      <c r="O315" s="82">
        <f t="shared" si="72"/>
        <v>0</v>
      </c>
      <c r="P315" s="102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103"/>
      <c r="AC315" s="83">
        <f t="shared" si="74"/>
        <v>0</v>
      </c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</row>
    <row r="316" spans="1:45" s="11" customFormat="1" ht="11.25" hidden="1" customHeight="1" x14ac:dyDescent="0.2">
      <c r="A316" s="127" t="s">
        <v>322</v>
      </c>
      <c r="B316" s="129"/>
      <c r="C316" s="180"/>
      <c r="D316" s="108"/>
      <c r="E316" s="109"/>
      <c r="F316" s="110"/>
      <c r="G316" s="108"/>
      <c r="H316" s="109"/>
      <c r="I316" s="181"/>
      <c r="J316" s="108"/>
      <c r="K316" s="180"/>
      <c r="L316" s="29">
        <f t="shared" si="70"/>
        <v>0</v>
      </c>
      <c r="M316" s="82">
        <f t="shared" si="73"/>
        <v>0</v>
      </c>
      <c r="N316" s="82">
        <f t="shared" si="71"/>
        <v>0</v>
      </c>
      <c r="O316" s="82">
        <f t="shared" si="72"/>
        <v>0</v>
      </c>
      <c r="P316" s="102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103"/>
      <c r="AC316" s="83">
        <f t="shared" si="74"/>
        <v>0</v>
      </c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</row>
    <row r="317" spans="1:45" s="11" customFormat="1" ht="11.25" hidden="1" customHeight="1" x14ac:dyDescent="0.2">
      <c r="A317" s="127" t="s">
        <v>323</v>
      </c>
      <c r="B317" s="129"/>
      <c r="C317" s="180"/>
      <c r="D317" s="108"/>
      <c r="E317" s="109"/>
      <c r="F317" s="110"/>
      <c r="G317" s="108"/>
      <c r="H317" s="109"/>
      <c r="I317" s="181"/>
      <c r="J317" s="108"/>
      <c r="K317" s="180"/>
      <c r="L317" s="29">
        <f t="shared" si="70"/>
        <v>0</v>
      </c>
      <c r="M317" s="82">
        <f t="shared" si="73"/>
        <v>0</v>
      </c>
      <c r="N317" s="82">
        <f t="shared" si="71"/>
        <v>0</v>
      </c>
      <c r="O317" s="82">
        <f t="shared" si="72"/>
        <v>0</v>
      </c>
      <c r="P317" s="102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103"/>
      <c r="AC317" s="83">
        <f t="shared" si="74"/>
        <v>0</v>
      </c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</row>
    <row r="318" spans="1:45" s="11" customFormat="1" ht="11.25" hidden="1" customHeight="1" x14ac:dyDescent="0.2">
      <c r="A318" s="127" t="s">
        <v>324</v>
      </c>
      <c r="B318" s="129"/>
      <c r="C318" s="180"/>
      <c r="D318" s="108"/>
      <c r="E318" s="109"/>
      <c r="F318" s="110"/>
      <c r="G318" s="108"/>
      <c r="H318" s="109"/>
      <c r="I318" s="181"/>
      <c r="J318" s="108"/>
      <c r="K318" s="180"/>
      <c r="L318" s="29">
        <f t="shared" si="70"/>
        <v>0</v>
      </c>
      <c r="M318" s="82">
        <f t="shared" si="73"/>
        <v>0</v>
      </c>
      <c r="N318" s="82">
        <f t="shared" si="71"/>
        <v>0</v>
      </c>
      <c r="O318" s="82">
        <f t="shared" si="72"/>
        <v>0</v>
      </c>
      <c r="P318" s="102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103"/>
      <c r="AC318" s="83">
        <f t="shared" si="74"/>
        <v>0</v>
      </c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</row>
    <row r="319" spans="1:45" s="11" customFormat="1" ht="11.25" hidden="1" customHeight="1" x14ac:dyDescent="0.2">
      <c r="A319" s="127" t="s">
        <v>325</v>
      </c>
      <c r="B319" s="129"/>
      <c r="C319" s="180"/>
      <c r="D319" s="108"/>
      <c r="E319" s="109"/>
      <c r="F319" s="110"/>
      <c r="G319" s="108"/>
      <c r="H319" s="109"/>
      <c r="I319" s="181"/>
      <c r="J319" s="108"/>
      <c r="K319" s="180"/>
      <c r="L319" s="29">
        <f t="shared" si="70"/>
        <v>0</v>
      </c>
      <c r="M319" s="82">
        <f t="shared" si="73"/>
        <v>0</v>
      </c>
      <c r="N319" s="82">
        <f t="shared" si="71"/>
        <v>0</v>
      </c>
      <c r="O319" s="82">
        <f t="shared" si="72"/>
        <v>0</v>
      </c>
      <c r="P319" s="102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103"/>
      <c r="AC319" s="83">
        <f t="shared" si="74"/>
        <v>0</v>
      </c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</row>
    <row r="320" spans="1:45" s="11" customFormat="1" ht="11.25" hidden="1" customHeight="1" x14ac:dyDescent="0.2">
      <c r="A320" s="127" t="s">
        <v>326</v>
      </c>
      <c r="B320" s="129"/>
      <c r="C320" s="180"/>
      <c r="D320" s="108"/>
      <c r="E320" s="109"/>
      <c r="F320" s="110"/>
      <c r="G320" s="108"/>
      <c r="H320" s="109"/>
      <c r="I320" s="181"/>
      <c r="J320" s="108"/>
      <c r="K320" s="180"/>
      <c r="L320" s="29">
        <f t="shared" si="70"/>
        <v>0</v>
      </c>
      <c r="M320" s="82">
        <f t="shared" si="73"/>
        <v>0</v>
      </c>
      <c r="N320" s="82">
        <f t="shared" si="71"/>
        <v>0</v>
      </c>
      <c r="O320" s="82">
        <f t="shared" si="72"/>
        <v>0</v>
      </c>
      <c r="P320" s="102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103"/>
      <c r="AC320" s="83">
        <f t="shared" si="74"/>
        <v>0</v>
      </c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</row>
    <row r="321" spans="1:45" s="11" customFormat="1" ht="11.25" hidden="1" customHeight="1" x14ac:dyDescent="0.2">
      <c r="A321" s="127" t="s">
        <v>327</v>
      </c>
      <c r="B321" s="129"/>
      <c r="C321" s="180"/>
      <c r="D321" s="108"/>
      <c r="E321" s="109"/>
      <c r="F321" s="110"/>
      <c r="G321" s="108"/>
      <c r="H321" s="109"/>
      <c r="I321" s="181"/>
      <c r="J321" s="108"/>
      <c r="K321" s="180"/>
      <c r="L321" s="29">
        <f t="shared" si="70"/>
        <v>0</v>
      </c>
      <c r="M321" s="82">
        <f t="shared" si="73"/>
        <v>0</v>
      </c>
      <c r="N321" s="82">
        <f t="shared" si="71"/>
        <v>0</v>
      </c>
      <c r="O321" s="82">
        <f t="shared" si="72"/>
        <v>0</v>
      </c>
      <c r="P321" s="102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103"/>
      <c r="AC321" s="83">
        <f t="shared" si="74"/>
        <v>0</v>
      </c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</row>
    <row r="322" spans="1:45" s="11" customFormat="1" ht="11.25" hidden="1" customHeight="1" x14ac:dyDescent="0.2">
      <c r="A322" s="127" t="s">
        <v>328</v>
      </c>
      <c r="B322" s="129"/>
      <c r="C322" s="180"/>
      <c r="D322" s="108"/>
      <c r="E322" s="109"/>
      <c r="F322" s="110"/>
      <c r="G322" s="108"/>
      <c r="H322" s="109"/>
      <c r="I322" s="181"/>
      <c r="J322" s="108"/>
      <c r="K322" s="180"/>
      <c r="L322" s="29">
        <f t="shared" si="70"/>
        <v>0</v>
      </c>
      <c r="M322" s="82">
        <f t="shared" si="73"/>
        <v>0</v>
      </c>
      <c r="N322" s="82">
        <f t="shared" si="71"/>
        <v>0</v>
      </c>
      <c r="O322" s="82">
        <f t="shared" si="72"/>
        <v>0</v>
      </c>
      <c r="P322" s="102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103"/>
      <c r="AC322" s="83">
        <f t="shared" si="74"/>
        <v>0</v>
      </c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</row>
    <row r="323" spans="1:45" s="11" customFormat="1" ht="11.25" hidden="1" customHeight="1" x14ac:dyDescent="0.2">
      <c r="A323" s="127" t="s">
        <v>329</v>
      </c>
      <c r="B323" s="129"/>
      <c r="C323" s="180"/>
      <c r="D323" s="108"/>
      <c r="E323" s="109"/>
      <c r="F323" s="110"/>
      <c r="G323" s="108"/>
      <c r="H323" s="109"/>
      <c r="I323" s="181"/>
      <c r="J323" s="108"/>
      <c r="K323" s="180"/>
      <c r="L323" s="29">
        <f t="shared" si="70"/>
        <v>0</v>
      </c>
      <c r="M323" s="82">
        <f t="shared" si="73"/>
        <v>0</v>
      </c>
      <c r="N323" s="82">
        <f t="shared" si="71"/>
        <v>0</v>
      </c>
      <c r="O323" s="82">
        <f t="shared" si="72"/>
        <v>0</v>
      </c>
      <c r="P323" s="102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103"/>
      <c r="AC323" s="83">
        <f t="shared" si="74"/>
        <v>0</v>
      </c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</row>
    <row r="324" spans="1:45" s="11" customFormat="1" ht="11.25" hidden="1" customHeight="1" x14ac:dyDescent="0.2">
      <c r="A324" s="127" t="s">
        <v>330</v>
      </c>
      <c r="B324" s="129"/>
      <c r="C324" s="180"/>
      <c r="D324" s="108"/>
      <c r="E324" s="109"/>
      <c r="F324" s="110"/>
      <c r="G324" s="108"/>
      <c r="H324" s="109"/>
      <c r="I324" s="181"/>
      <c r="J324" s="108"/>
      <c r="K324" s="180"/>
      <c r="L324" s="29">
        <f t="shared" si="70"/>
        <v>0</v>
      </c>
      <c r="M324" s="82">
        <f t="shared" si="73"/>
        <v>0</v>
      </c>
      <c r="N324" s="82">
        <f t="shared" si="71"/>
        <v>0</v>
      </c>
      <c r="O324" s="82">
        <f t="shared" si="72"/>
        <v>0</v>
      </c>
      <c r="P324" s="102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103"/>
      <c r="AC324" s="83">
        <f t="shared" si="74"/>
        <v>0</v>
      </c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</row>
    <row r="325" spans="1:45" s="11" customFormat="1" ht="11.25" hidden="1" customHeight="1" x14ac:dyDescent="0.2">
      <c r="A325" s="127" t="s">
        <v>331</v>
      </c>
      <c r="B325" s="129"/>
      <c r="C325" s="180"/>
      <c r="D325" s="108"/>
      <c r="E325" s="109"/>
      <c r="F325" s="110"/>
      <c r="G325" s="108"/>
      <c r="H325" s="109"/>
      <c r="I325" s="181"/>
      <c r="J325" s="108"/>
      <c r="K325" s="180"/>
      <c r="L325" s="29">
        <f t="shared" si="70"/>
        <v>0</v>
      </c>
      <c r="M325" s="82">
        <f t="shared" si="73"/>
        <v>0</v>
      </c>
      <c r="N325" s="82">
        <f t="shared" si="71"/>
        <v>0</v>
      </c>
      <c r="O325" s="82">
        <f t="shared" si="72"/>
        <v>0</v>
      </c>
      <c r="P325" s="102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103"/>
      <c r="AC325" s="83">
        <f t="shared" si="74"/>
        <v>0</v>
      </c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</row>
    <row r="326" spans="1:45" s="11" customFormat="1" ht="11.25" hidden="1" customHeight="1" x14ac:dyDescent="0.2">
      <c r="A326" s="127" t="s">
        <v>332</v>
      </c>
      <c r="B326" s="129"/>
      <c r="C326" s="180"/>
      <c r="D326" s="108"/>
      <c r="E326" s="109"/>
      <c r="F326" s="110"/>
      <c r="G326" s="108"/>
      <c r="H326" s="109"/>
      <c r="I326" s="181"/>
      <c r="J326" s="108"/>
      <c r="K326" s="180"/>
      <c r="L326" s="29">
        <f t="shared" si="70"/>
        <v>0</v>
      </c>
      <c r="M326" s="82">
        <f t="shared" si="73"/>
        <v>0</v>
      </c>
      <c r="N326" s="82">
        <f t="shared" si="71"/>
        <v>0</v>
      </c>
      <c r="O326" s="82">
        <f t="shared" si="72"/>
        <v>0</v>
      </c>
      <c r="P326" s="102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103"/>
      <c r="AC326" s="83">
        <f t="shared" si="74"/>
        <v>0</v>
      </c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</row>
    <row r="327" spans="1:45" s="11" customFormat="1" ht="11.25" hidden="1" customHeight="1" x14ac:dyDescent="0.2">
      <c r="A327" s="127" t="s">
        <v>333</v>
      </c>
      <c r="B327" s="129"/>
      <c r="C327" s="180"/>
      <c r="D327" s="108"/>
      <c r="E327" s="109"/>
      <c r="F327" s="110"/>
      <c r="G327" s="108"/>
      <c r="H327" s="109"/>
      <c r="I327" s="181"/>
      <c r="J327" s="108"/>
      <c r="K327" s="180"/>
      <c r="L327" s="29">
        <f t="shared" si="70"/>
        <v>0</v>
      </c>
      <c r="M327" s="82">
        <f t="shared" si="73"/>
        <v>0</v>
      </c>
      <c r="N327" s="82">
        <f t="shared" si="71"/>
        <v>0</v>
      </c>
      <c r="O327" s="82">
        <f t="shared" si="72"/>
        <v>0</v>
      </c>
      <c r="P327" s="102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103"/>
      <c r="AC327" s="83">
        <f t="shared" si="74"/>
        <v>0</v>
      </c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</row>
    <row r="328" spans="1:45" s="11" customFormat="1" ht="11.25" hidden="1" customHeight="1" x14ac:dyDescent="0.2">
      <c r="A328" s="127" t="s">
        <v>334</v>
      </c>
      <c r="B328" s="129"/>
      <c r="C328" s="180"/>
      <c r="D328" s="108"/>
      <c r="E328" s="109"/>
      <c r="F328" s="110"/>
      <c r="G328" s="108"/>
      <c r="H328" s="109"/>
      <c r="I328" s="181"/>
      <c r="J328" s="108"/>
      <c r="K328" s="180"/>
      <c r="L328" s="29">
        <f t="shared" si="70"/>
        <v>0</v>
      </c>
      <c r="M328" s="82">
        <f t="shared" si="73"/>
        <v>0</v>
      </c>
      <c r="N328" s="82">
        <f t="shared" si="71"/>
        <v>0</v>
      </c>
      <c r="O328" s="82">
        <f t="shared" si="72"/>
        <v>0</v>
      </c>
      <c r="P328" s="102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103"/>
      <c r="AC328" s="83">
        <f t="shared" si="74"/>
        <v>0</v>
      </c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</row>
    <row r="329" spans="1:45" s="11" customFormat="1" ht="11.25" hidden="1" customHeight="1" x14ac:dyDescent="0.2">
      <c r="A329" s="127" t="s">
        <v>335</v>
      </c>
      <c r="B329" s="129"/>
      <c r="C329" s="180"/>
      <c r="D329" s="108"/>
      <c r="E329" s="109"/>
      <c r="F329" s="110"/>
      <c r="G329" s="108"/>
      <c r="H329" s="109"/>
      <c r="I329" s="181"/>
      <c r="J329" s="108"/>
      <c r="K329" s="180"/>
      <c r="L329" s="29">
        <f t="shared" si="70"/>
        <v>0</v>
      </c>
      <c r="M329" s="82">
        <f t="shared" si="73"/>
        <v>0</v>
      </c>
      <c r="N329" s="82">
        <f t="shared" si="71"/>
        <v>0</v>
      </c>
      <c r="O329" s="82">
        <f t="shared" si="72"/>
        <v>0</v>
      </c>
      <c r="P329" s="102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103"/>
      <c r="AC329" s="83">
        <f t="shared" si="74"/>
        <v>0</v>
      </c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</row>
    <row r="330" spans="1:45" s="11" customFormat="1" ht="11.25" customHeight="1" x14ac:dyDescent="0.2">
      <c r="A330" s="130" t="s">
        <v>59</v>
      </c>
      <c r="B330" s="149" t="s">
        <v>465</v>
      </c>
      <c r="C330" s="151"/>
      <c r="D330" s="151"/>
      <c r="E330" s="152" t="s">
        <v>524</v>
      </c>
      <c r="F330" s="110"/>
      <c r="G330" s="108"/>
      <c r="H330" s="109"/>
      <c r="I330" s="110"/>
      <c r="J330" s="108"/>
      <c r="K330" s="108"/>
      <c r="L330" s="29">
        <f t="shared" si="70"/>
        <v>40</v>
      </c>
      <c r="M330" s="82"/>
      <c r="N330" s="82">
        <f t="shared" si="71"/>
        <v>40</v>
      </c>
      <c r="O330" s="82"/>
      <c r="P330" s="82">
        <f>N330</f>
        <v>40</v>
      </c>
      <c r="Q330" s="29"/>
      <c r="R330" s="29"/>
      <c r="S330" s="227">
        <v>40</v>
      </c>
      <c r="T330" s="227"/>
      <c r="U330" s="29"/>
      <c r="V330" s="29"/>
      <c r="W330" s="29"/>
      <c r="X330" s="29"/>
      <c r="Y330" s="29"/>
      <c r="Z330" s="29"/>
      <c r="AA330" s="29"/>
      <c r="AB330" s="120"/>
      <c r="AC330" s="83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</row>
    <row r="331" spans="1:45" s="11" customFormat="1" ht="12" customHeight="1" x14ac:dyDescent="0.2">
      <c r="A331" s="130" t="s">
        <v>60</v>
      </c>
      <c r="B331" s="149" t="s">
        <v>466</v>
      </c>
      <c r="C331" s="151"/>
      <c r="D331" s="151"/>
      <c r="E331" s="152"/>
      <c r="F331" s="153"/>
      <c r="G331" s="206" t="s">
        <v>469</v>
      </c>
      <c r="H331" s="152"/>
      <c r="I331" s="153"/>
      <c r="J331" s="151"/>
      <c r="K331" s="151"/>
      <c r="L331" s="29">
        <f t="shared" si="70"/>
        <v>80</v>
      </c>
      <c r="M331" s="82"/>
      <c r="N331" s="82">
        <f t="shared" si="71"/>
        <v>80</v>
      </c>
      <c r="O331" s="82"/>
      <c r="P331" s="82">
        <f>N331</f>
        <v>80</v>
      </c>
      <c r="Q331" s="29"/>
      <c r="R331" s="29"/>
      <c r="S331" s="227"/>
      <c r="T331" s="227">
        <v>80</v>
      </c>
      <c r="U331" s="29"/>
      <c r="V331" s="29"/>
      <c r="W331" s="29"/>
      <c r="X331" s="29"/>
      <c r="Y331" s="29"/>
      <c r="Z331" s="29"/>
      <c r="AA331" s="29"/>
      <c r="AB331" s="120"/>
      <c r="AC331" s="83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</row>
    <row r="332" spans="1:45" s="11" customFormat="1" ht="11.25" hidden="1" customHeight="1" x14ac:dyDescent="0.2">
      <c r="A332" s="112" t="s">
        <v>336</v>
      </c>
      <c r="B332" s="96"/>
      <c r="C332" s="323">
        <f>COUNTIF(C333:E359,1)+COUNTIF(C333:E359,2)+COUNTIF(C333:E359,3)+COUNTIF(C333:E359,4)+COUNTIF(C333:E359,5)+COUNTIF(C333:E359,6)+COUNTIF(C333:E359,7)+COUNTIF(C333:E359,8)</f>
        <v>0</v>
      </c>
      <c r="D332" s="323"/>
      <c r="E332" s="324"/>
      <c r="F332" s="325">
        <f>COUNTIF(F333:H359,1)+COUNTIF(F333:H359,2)+COUNTIF(F333:H359,3)+COUNTIF(F333:H359,4)+COUNTIF(F333:H359,5)+COUNTIF(F333:H359,6)+COUNTIF(F333:H359,7)+COUNTIF(F333:H359,8)</f>
        <v>0</v>
      </c>
      <c r="G332" s="323"/>
      <c r="H332" s="324"/>
      <c r="I332" s="325">
        <f>COUNTIF(I333:K359,1)+COUNTIF(I333:K359,2)+COUNTIF(I333:K359,3)+COUNTIF(I333:K359,4)+COUNTIF(I333:K359,5)+COUNTIF(I333:K359,6)+COUNTIF(I333:K359,7)+COUNTIF(I333:K359,8)</f>
        <v>0</v>
      </c>
      <c r="J332" s="323"/>
      <c r="K332" s="323"/>
      <c r="L332" s="92">
        <f>SUM(L333:L359)</f>
        <v>0</v>
      </c>
      <c r="M332" s="91">
        <f t="shared" ref="M332" si="75">SUM(M333:M359)</f>
        <v>0</v>
      </c>
      <c r="N332" s="91">
        <f t="shared" ref="N332" si="76">SUM(N333:N359)</f>
        <v>0</v>
      </c>
      <c r="O332" s="91">
        <f t="shared" ref="O332" si="77">SUM(O333:O359)</f>
        <v>0</v>
      </c>
      <c r="P332" s="91">
        <f t="shared" ref="P332" si="78">SUM(P333:P359)</f>
        <v>0</v>
      </c>
      <c r="Q332" s="92">
        <f t="shared" ref="Q332" si="79">SUM(Q333:Q359)</f>
        <v>0</v>
      </c>
      <c r="R332" s="92">
        <f t="shared" ref="R332" si="80">SUM(R333:R359)</f>
        <v>0</v>
      </c>
      <c r="S332" s="92">
        <f t="shared" ref="S332" si="81">SUM(S333:S359)</f>
        <v>0</v>
      </c>
      <c r="T332" s="92">
        <f t="shared" ref="T332" si="82">SUM(T333:T359)</f>
        <v>0</v>
      </c>
      <c r="U332" s="92">
        <f t="shared" ref="U332" si="83">SUM(U333:U359)</f>
        <v>0</v>
      </c>
      <c r="V332" s="92">
        <f t="shared" ref="V332" si="84">SUM(V333:V359)</f>
        <v>0</v>
      </c>
      <c r="W332" s="92">
        <f t="shared" ref="W332" si="85">SUM(W333:W359)</f>
        <v>0</v>
      </c>
      <c r="X332" s="92">
        <f t="shared" ref="X332" si="86">SUM(X333:X359)</f>
        <v>0</v>
      </c>
      <c r="Y332" s="92">
        <f t="shared" ref="Y332" si="87">SUM(Y333:Y359)</f>
        <v>0</v>
      </c>
      <c r="Z332" s="92">
        <f t="shared" ref="Z332" si="88">SUM(Z333:Z359)</f>
        <v>0</v>
      </c>
      <c r="AA332" s="92">
        <f t="shared" ref="AA332" si="89">SUM(AA333:AA359)</f>
        <v>0</v>
      </c>
      <c r="AB332" s="159">
        <f>SUM(AB333:AB359)</f>
        <v>0</v>
      </c>
      <c r="AC332" s="100">
        <f>SUM(AC333:AC359)</f>
        <v>0</v>
      </c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</row>
    <row r="333" spans="1:45" s="11" customFormat="1" ht="11.25" hidden="1" customHeight="1" x14ac:dyDescent="0.2">
      <c r="A333" s="127" t="s">
        <v>337</v>
      </c>
      <c r="B333" s="105"/>
      <c r="C333" s="182"/>
      <c r="D333" s="27"/>
      <c r="E333" s="122"/>
      <c r="F333" s="123"/>
      <c r="G333" s="27"/>
      <c r="H333" s="122"/>
      <c r="I333" s="183"/>
      <c r="J333" s="27"/>
      <c r="K333" s="182"/>
      <c r="L333" s="29">
        <f t="shared" ref="L333:L359" si="90">M333+N333</f>
        <v>0</v>
      </c>
      <c r="M333" s="82">
        <f t="shared" ref="M333:M357" si="91">N333/2</f>
        <v>0</v>
      </c>
      <c r="N333" s="82">
        <f t="shared" ref="N333:N359" si="92">SUM(Q333:AA333)</f>
        <v>0</v>
      </c>
      <c r="O333" s="82">
        <f t="shared" ref="O333:O359" si="93">N333-P333</f>
        <v>0</v>
      </c>
      <c r="P333" s="102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103"/>
      <c r="AC333" s="83">
        <f t="shared" ref="AC333:AC359" si="94">N333-AB333</f>
        <v>0</v>
      </c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</row>
    <row r="334" spans="1:45" s="11" customFormat="1" ht="11.25" hidden="1" customHeight="1" x14ac:dyDescent="0.2">
      <c r="A334" s="127" t="s">
        <v>338</v>
      </c>
      <c r="B334" s="129"/>
      <c r="C334" s="180"/>
      <c r="D334" s="108"/>
      <c r="E334" s="109"/>
      <c r="F334" s="110"/>
      <c r="G334" s="108"/>
      <c r="H334" s="109"/>
      <c r="I334" s="181"/>
      <c r="J334" s="108"/>
      <c r="K334" s="180"/>
      <c r="L334" s="29">
        <f t="shared" si="90"/>
        <v>0</v>
      </c>
      <c r="M334" s="82">
        <f t="shared" si="91"/>
        <v>0</v>
      </c>
      <c r="N334" s="82">
        <f t="shared" si="92"/>
        <v>0</v>
      </c>
      <c r="O334" s="82">
        <f t="shared" si="93"/>
        <v>0</v>
      </c>
      <c r="P334" s="102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103"/>
      <c r="AC334" s="83">
        <f t="shared" si="94"/>
        <v>0</v>
      </c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</row>
    <row r="335" spans="1:45" s="11" customFormat="1" ht="11.25" hidden="1" customHeight="1" x14ac:dyDescent="0.2">
      <c r="A335" s="127" t="s">
        <v>339</v>
      </c>
      <c r="B335" s="129"/>
      <c r="C335" s="180"/>
      <c r="D335" s="108"/>
      <c r="E335" s="109"/>
      <c r="F335" s="110"/>
      <c r="G335" s="108"/>
      <c r="H335" s="109"/>
      <c r="I335" s="181"/>
      <c r="J335" s="108"/>
      <c r="K335" s="180"/>
      <c r="L335" s="29">
        <f t="shared" si="90"/>
        <v>0</v>
      </c>
      <c r="M335" s="82">
        <f t="shared" si="91"/>
        <v>0</v>
      </c>
      <c r="N335" s="82">
        <f t="shared" si="92"/>
        <v>0</v>
      </c>
      <c r="O335" s="82">
        <f t="shared" si="93"/>
        <v>0</v>
      </c>
      <c r="P335" s="102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103"/>
      <c r="AC335" s="83">
        <f t="shared" si="94"/>
        <v>0</v>
      </c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</row>
    <row r="336" spans="1:45" s="11" customFormat="1" ht="11.25" hidden="1" customHeight="1" x14ac:dyDescent="0.2">
      <c r="A336" s="127" t="s">
        <v>340</v>
      </c>
      <c r="B336" s="129"/>
      <c r="C336" s="180"/>
      <c r="D336" s="108"/>
      <c r="E336" s="109"/>
      <c r="F336" s="110"/>
      <c r="G336" s="108"/>
      <c r="H336" s="109"/>
      <c r="I336" s="181"/>
      <c r="J336" s="108"/>
      <c r="K336" s="180"/>
      <c r="L336" s="29">
        <f t="shared" si="90"/>
        <v>0</v>
      </c>
      <c r="M336" s="82">
        <f t="shared" si="91"/>
        <v>0</v>
      </c>
      <c r="N336" s="82">
        <f t="shared" si="92"/>
        <v>0</v>
      </c>
      <c r="O336" s="82">
        <f t="shared" si="93"/>
        <v>0</v>
      </c>
      <c r="P336" s="102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103"/>
      <c r="AC336" s="83">
        <f t="shared" si="94"/>
        <v>0</v>
      </c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</row>
    <row r="337" spans="1:45" s="11" customFormat="1" ht="11.25" hidden="1" customHeight="1" x14ac:dyDescent="0.2">
      <c r="A337" s="127" t="s">
        <v>341</v>
      </c>
      <c r="B337" s="129"/>
      <c r="C337" s="180"/>
      <c r="D337" s="108"/>
      <c r="E337" s="109"/>
      <c r="F337" s="110"/>
      <c r="G337" s="108"/>
      <c r="H337" s="109"/>
      <c r="I337" s="181"/>
      <c r="J337" s="108"/>
      <c r="K337" s="180"/>
      <c r="L337" s="29">
        <f t="shared" si="90"/>
        <v>0</v>
      </c>
      <c r="M337" s="82">
        <f t="shared" si="91"/>
        <v>0</v>
      </c>
      <c r="N337" s="82">
        <f t="shared" si="92"/>
        <v>0</v>
      </c>
      <c r="O337" s="82">
        <f t="shared" si="93"/>
        <v>0</v>
      </c>
      <c r="P337" s="102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103"/>
      <c r="AC337" s="83">
        <f t="shared" si="94"/>
        <v>0</v>
      </c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</row>
    <row r="338" spans="1:45" s="11" customFormat="1" ht="11.25" hidden="1" customHeight="1" x14ac:dyDescent="0.2">
      <c r="A338" s="127" t="s">
        <v>342</v>
      </c>
      <c r="B338" s="129"/>
      <c r="C338" s="180"/>
      <c r="D338" s="108"/>
      <c r="E338" s="109"/>
      <c r="F338" s="110"/>
      <c r="G338" s="108"/>
      <c r="H338" s="109"/>
      <c r="I338" s="181"/>
      <c r="J338" s="108"/>
      <c r="K338" s="180"/>
      <c r="L338" s="29">
        <f t="shared" si="90"/>
        <v>0</v>
      </c>
      <c r="M338" s="82">
        <f t="shared" si="91"/>
        <v>0</v>
      </c>
      <c r="N338" s="82">
        <f t="shared" si="92"/>
        <v>0</v>
      </c>
      <c r="O338" s="82">
        <f t="shared" si="93"/>
        <v>0</v>
      </c>
      <c r="P338" s="102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103"/>
      <c r="AC338" s="83">
        <f t="shared" si="94"/>
        <v>0</v>
      </c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</row>
    <row r="339" spans="1:45" s="11" customFormat="1" ht="11.25" hidden="1" customHeight="1" x14ac:dyDescent="0.2">
      <c r="A339" s="127" t="s">
        <v>343</v>
      </c>
      <c r="B339" s="129"/>
      <c r="C339" s="180"/>
      <c r="D339" s="108"/>
      <c r="E339" s="109"/>
      <c r="F339" s="110"/>
      <c r="G339" s="108"/>
      <c r="H339" s="109"/>
      <c r="I339" s="181"/>
      <c r="J339" s="108"/>
      <c r="K339" s="180"/>
      <c r="L339" s="29">
        <f t="shared" si="90"/>
        <v>0</v>
      </c>
      <c r="M339" s="82">
        <f t="shared" si="91"/>
        <v>0</v>
      </c>
      <c r="N339" s="82">
        <f t="shared" si="92"/>
        <v>0</v>
      </c>
      <c r="O339" s="82">
        <f t="shared" si="93"/>
        <v>0</v>
      </c>
      <c r="P339" s="102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103"/>
      <c r="AC339" s="83">
        <f t="shared" si="94"/>
        <v>0</v>
      </c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</row>
    <row r="340" spans="1:45" s="11" customFormat="1" ht="11.25" hidden="1" customHeight="1" x14ac:dyDescent="0.2">
      <c r="A340" s="127" t="s">
        <v>344</v>
      </c>
      <c r="B340" s="129"/>
      <c r="C340" s="180"/>
      <c r="D340" s="108"/>
      <c r="E340" s="109"/>
      <c r="F340" s="110"/>
      <c r="G340" s="108"/>
      <c r="H340" s="109"/>
      <c r="I340" s="181"/>
      <c r="J340" s="108"/>
      <c r="K340" s="180"/>
      <c r="L340" s="29">
        <f t="shared" si="90"/>
        <v>0</v>
      </c>
      <c r="M340" s="82">
        <f t="shared" si="91"/>
        <v>0</v>
      </c>
      <c r="N340" s="82">
        <f t="shared" si="92"/>
        <v>0</v>
      </c>
      <c r="O340" s="82">
        <f t="shared" si="93"/>
        <v>0</v>
      </c>
      <c r="P340" s="102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103"/>
      <c r="AC340" s="83">
        <f t="shared" si="94"/>
        <v>0</v>
      </c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</row>
    <row r="341" spans="1:45" s="11" customFormat="1" ht="11.25" hidden="1" customHeight="1" x14ac:dyDescent="0.2">
      <c r="A341" s="127" t="s">
        <v>345</v>
      </c>
      <c r="B341" s="129"/>
      <c r="C341" s="180"/>
      <c r="D341" s="108"/>
      <c r="E341" s="109"/>
      <c r="F341" s="110"/>
      <c r="G341" s="108"/>
      <c r="H341" s="109"/>
      <c r="I341" s="181"/>
      <c r="J341" s="108"/>
      <c r="K341" s="180"/>
      <c r="L341" s="29">
        <f t="shared" si="90"/>
        <v>0</v>
      </c>
      <c r="M341" s="82">
        <f t="shared" si="91"/>
        <v>0</v>
      </c>
      <c r="N341" s="82">
        <f t="shared" si="92"/>
        <v>0</v>
      </c>
      <c r="O341" s="82">
        <f t="shared" si="93"/>
        <v>0</v>
      </c>
      <c r="P341" s="102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103"/>
      <c r="AC341" s="83">
        <f t="shared" si="94"/>
        <v>0</v>
      </c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</row>
    <row r="342" spans="1:45" s="11" customFormat="1" ht="11.25" hidden="1" customHeight="1" x14ac:dyDescent="0.2">
      <c r="A342" s="127" t="s">
        <v>346</v>
      </c>
      <c r="B342" s="129"/>
      <c r="C342" s="180"/>
      <c r="D342" s="108"/>
      <c r="E342" s="109"/>
      <c r="F342" s="110"/>
      <c r="G342" s="108"/>
      <c r="H342" s="109"/>
      <c r="I342" s="181"/>
      <c r="J342" s="108"/>
      <c r="K342" s="180"/>
      <c r="L342" s="29">
        <f t="shared" si="90"/>
        <v>0</v>
      </c>
      <c r="M342" s="82">
        <f t="shared" si="91"/>
        <v>0</v>
      </c>
      <c r="N342" s="82">
        <f t="shared" si="92"/>
        <v>0</v>
      </c>
      <c r="O342" s="82">
        <f t="shared" si="93"/>
        <v>0</v>
      </c>
      <c r="P342" s="102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103"/>
      <c r="AC342" s="83">
        <f t="shared" si="94"/>
        <v>0</v>
      </c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</row>
    <row r="343" spans="1:45" s="11" customFormat="1" ht="11.25" hidden="1" customHeight="1" x14ac:dyDescent="0.2">
      <c r="A343" s="127" t="s">
        <v>347</v>
      </c>
      <c r="B343" s="129"/>
      <c r="C343" s="180"/>
      <c r="D343" s="108"/>
      <c r="E343" s="109"/>
      <c r="F343" s="110"/>
      <c r="G343" s="108"/>
      <c r="H343" s="109"/>
      <c r="I343" s="181"/>
      <c r="J343" s="108"/>
      <c r="K343" s="180"/>
      <c r="L343" s="29">
        <f t="shared" si="90"/>
        <v>0</v>
      </c>
      <c r="M343" s="82">
        <f t="shared" si="91"/>
        <v>0</v>
      </c>
      <c r="N343" s="82">
        <f t="shared" si="92"/>
        <v>0</v>
      </c>
      <c r="O343" s="82">
        <f t="shared" si="93"/>
        <v>0</v>
      </c>
      <c r="P343" s="102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103"/>
      <c r="AC343" s="83">
        <f t="shared" si="94"/>
        <v>0</v>
      </c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</row>
    <row r="344" spans="1:45" s="11" customFormat="1" ht="11.25" hidden="1" customHeight="1" x14ac:dyDescent="0.2">
      <c r="A344" s="127" t="s">
        <v>348</v>
      </c>
      <c r="B344" s="129"/>
      <c r="C344" s="180"/>
      <c r="D344" s="108"/>
      <c r="E344" s="109"/>
      <c r="F344" s="110"/>
      <c r="G344" s="108"/>
      <c r="H344" s="109"/>
      <c r="I344" s="181"/>
      <c r="J344" s="108"/>
      <c r="K344" s="180"/>
      <c r="L344" s="29">
        <f t="shared" si="90"/>
        <v>0</v>
      </c>
      <c r="M344" s="82">
        <f t="shared" si="91"/>
        <v>0</v>
      </c>
      <c r="N344" s="82">
        <f t="shared" si="92"/>
        <v>0</v>
      </c>
      <c r="O344" s="82">
        <f t="shared" si="93"/>
        <v>0</v>
      </c>
      <c r="P344" s="102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103"/>
      <c r="AC344" s="83">
        <f t="shared" si="94"/>
        <v>0</v>
      </c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</row>
    <row r="345" spans="1:45" s="11" customFormat="1" ht="11.25" hidden="1" customHeight="1" x14ac:dyDescent="0.2">
      <c r="A345" s="127" t="s">
        <v>349</v>
      </c>
      <c r="B345" s="129"/>
      <c r="C345" s="180"/>
      <c r="D345" s="108"/>
      <c r="E345" s="109"/>
      <c r="F345" s="110"/>
      <c r="G345" s="108"/>
      <c r="H345" s="109"/>
      <c r="I345" s="181"/>
      <c r="J345" s="108"/>
      <c r="K345" s="180"/>
      <c r="L345" s="29">
        <f t="shared" si="90"/>
        <v>0</v>
      </c>
      <c r="M345" s="82">
        <f t="shared" si="91"/>
        <v>0</v>
      </c>
      <c r="N345" s="82">
        <f t="shared" si="92"/>
        <v>0</v>
      </c>
      <c r="O345" s="82">
        <f t="shared" si="93"/>
        <v>0</v>
      </c>
      <c r="P345" s="102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103"/>
      <c r="AC345" s="83">
        <f t="shared" si="94"/>
        <v>0</v>
      </c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</row>
    <row r="346" spans="1:45" s="11" customFormat="1" ht="11.25" hidden="1" customHeight="1" x14ac:dyDescent="0.2">
      <c r="A346" s="127" t="s">
        <v>350</v>
      </c>
      <c r="B346" s="129"/>
      <c r="C346" s="180"/>
      <c r="D346" s="108"/>
      <c r="E346" s="109"/>
      <c r="F346" s="110"/>
      <c r="G346" s="108"/>
      <c r="H346" s="109"/>
      <c r="I346" s="181"/>
      <c r="J346" s="108"/>
      <c r="K346" s="180"/>
      <c r="L346" s="29">
        <f t="shared" si="90"/>
        <v>0</v>
      </c>
      <c r="M346" s="82">
        <f t="shared" si="91"/>
        <v>0</v>
      </c>
      <c r="N346" s="82">
        <f t="shared" si="92"/>
        <v>0</v>
      </c>
      <c r="O346" s="82">
        <f t="shared" si="93"/>
        <v>0</v>
      </c>
      <c r="P346" s="102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103"/>
      <c r="AC346" s="83">
        <f t="shared" si="94"/>
        <v>0</v>
      </c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</row>
    <row r="347" spans="1:45" s="11" customFormat="1" ht="11.25" hidden="1" customHeight="1" x14ac:dyDescent="0.2">
      <c r="A347" s="127" t="s">
        <v>351</v>
      </c>
      <c r="B347" s="129"/>
      <c r="C347" s="180"/>
      <c r="D347" s="108"/>
      <c r="E347" s="109"/>
      <c r="F347" s="110"/>
      <c r="G347" s="108"/>
      <c r="H347" s="109"/>
      <c r="I347" s="181"/>
      <c r="J347" s="108"/>
      <c r="K347" s="180"/>
      <c r="L347" s="29">
        <f t="shared" si="90"/>
        <v>0</v>
      </c>
      <c r="M347" s="82">
        <f t="shared" si="91"/>
        <v>0</v>
      </c>
      <c r="N347" s="82">
        <f t="shared" si="92"/>
        <v>0</v>
      </c>
      <c r="O347" s="82">
        <f t="shared" si="93"/>
        <v>0</v>
      </c>
      <c r="P347" s="102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103"/>
      <c r="AC347" s="83">
        <f t="shared" si="94"/>
        <v>0</v>
      </c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</row>
    <row r="348" spans="1:45" s="11" customFormat="1" ht="11.25" hidden="1" customHeight="1" x14ac:dyDescent="0.2">
      <c r="A348" s="127" t="s">
        <v>352</v>
      </c>
      <c r="B348" s="129"/>
      <c r="C348" s="180"/>
      <c r="D348" s="108"/>
      <c r="E348" s="109"/>
      <c r="F348" s="110"/>
      <c r="G348" s="108"/>
      <c r="H348" s="109"/>
      <c r="I348" s="181"/>
      <c r="J348" s="108"/>
      <c r="K348" s="180"/>
      <c r="L348" s="29">
        <f t="shared" si="90"/>
        <v>0</v>
      </c>
      <c r="M348" s="82">
        <f t="shared" si="91"/>
        <v>0</v>
      </c>
      <c r="N348" s="82">
        <f t="shared" si="92"/>
        <v>0</v>
      </c>
      <c r="O348" s="82">
        <f t="shared" si="93"/>
        <v>0</v>
      </c>
      <c r="P348" s="102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103"/>
      <c r="AC348" s="83">
        <f t="shared" si="94"/>
        <v>0</v>
      </c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</row>
    <row r="349" spans="1:45" s="11" customFormat="1" ht="11.25" hidden="1" customHeight="1" x14ac:dyDescent="0.2">
      <c r="A349" s="127" t="s">
        <v>353</v>
      </c>
      <c r="B349" s="129"/>
      <c r="C349" s="180"/>
      <c r="D349" s="108"/>
      <c r="E349" s="109"/>
      <c r="F349" s="110"/>
      <c r="G349" s="108"/>
      <c r="H349" s="109"/>
      <c r="I349" s="181"/>
      <c r="J349" s="108"/>
      <c r="K349" s="180"/>
      <c r="L349" s="29">
        <f t="shared" si="90"/>
        <v>0</v>
      </c>
      <c r="M349" s="82">
        <f t="shared" si="91"/>
        <v>0</v>
      </c>
      <c r="N349" s="82">
        <f t="shared" si="92"/>
        <v>0</v>
      </c>
      <c r="O349" s="82">
        <f t="shared" si="93"/>
        <v>0</v>
      </c>
      <c r="P349" s="102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103"/>
      <c r="AC349" s="83">
        <f t="shared" si="94"/>
        <v>0</v>
      </c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</row>
    <row r="350" spans="1:45" s="11" customFormat="1" ht="11.25" hidden="1" customHeight="1" x14ac:dyDescent="0.2">
      <c r="A350" s="127" t="s">
        <v>354</v>
      </c>
      <c r="B350" s="129"/>
      <c r="C350" s="180"/>
      <c r="D350" s="108"/>
      <c r="E350" s="109"/>
      <c r="F350" s="110"/>
      <c r="G350" s="108"/>
      <c r="H350" s="109"/>
      <c r="I350" s="181"/>
      <c r="J350" s="108"/>
      <c r="K350" s="180"/>
      <c r="L350" s="29">
        <f t="shared" si="90"/>
        <v>0</v>
      </c>
      <c r="M350" s="82">
        <f t="shared" si="91"/>
        <v>0</v>
      </c>
      <c r="N350" s="82">
        <f t="shared" si="92"/>
        <v>0</v>
      </c>
      <c r="O350" s="82">
        <f t="shared" si="93"/>
        <v>0</v>
      </c>
      <c r="P350" s="102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103"/>
      <c r="AC350" s="83">
        <f t="shared" si="94"/>
        <v>0</v>
      </c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</row>
    <row r="351" spans="1:45" s="11" customFormat="1" ht="11.25" hidden="1" customHeight="1" x14ac:dyDescent="0.2">
      <c r="A351" s="127" t="s">
        <v>355</v>
      </c>
      <c r="B351" s="129"/>
      <c r="C351" s="180"/>
      <c r="D351" s="108"/>
      <c r="E351" s="109"/>
      <c r="F351" s="110"/>
      <c r="G351" s="108"/>
      <c r="H351" s="109"/>
      <c r="I351" s="181"/>
      <c r="J351" s="108"/>
      <c r="K351" s="180"/>
      <c r="L351" s="29">
        <f t="shared" si="90"/>
        <v>0</v>
      </c>
      <c r="M351" s="82">
        <f t="shared" si="91"/>
        <v>0</v>
      </c>
      <c r="N351" s="82">
        <f t="shared" si="92"/>
        <v>0</v>
      </c>
      <c r="O351" s="82">
        <f t="shared" si="93"/>
        <v>0</v>
      </c>
      <c r="P351" s="102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103"/>
      <c r="AC351" s="83">
        <f t="shared" si="94"/>
        <v>0</v>
      </c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</row>
    <row r="352" spans="1:45" s="11" customFormat="1" ht="11.25" hidden="1" customHeight="1" x14ac:dyDescent="0.2">
      <c r="A352" s="127" t="s">
        <v>356</v>
      </c>
      <c r="B352" s="129"/>
      <c r="C352" s="180"/>
      <c r="D352" s="108"/>
      <c r="E352" s="109"/>
      <c r="F352" s="110"/>
      <c r="G352" s="108"/>
      <c r="H352" s="109"/>
      <c r="I352" s="181"/>
      <c r="J352" s="108"/>
      <c r="K352" s="180"/>
      <c r="L352" s="29">
        <f t="shared" si="90"/>
        <v>0</v>
      </c>
      <c r="M352" s="82">
        <f t="shared" si="91"/>
        <v>0</v>
      </c>
      <c r="N352" s="82">
        <f t="shared" si="92"/>
        <v>0</v>
      </c>
      <c r="O352" s="82">
        <f t="shared" si="93"/>
        <v>0</v>
      </c>
      <c r="P352" s="102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103"/>
      <c r="AC352" s="83">
        <f t="shared" si="94"/>
        <v>0</v>
      </c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</row>
    <row r="353" spans="1:45" s="11" customFormat="1" ht="11.25" hidden="1" customHeight="1" x14ac:dyDescent="0.2">
      <c r="A353" s="127" t="s">
        <v>357</v>
      </c>
      <c r="B353" s="129"/>
      <c r="C353" s="180"/>
      <c r="D353" s="108"/>
      <c r="E353" s="109"/>
      <c r="F353" s="110"/>
      <c r="G353" s="108"/>
      <c r="H353" s="109"/>
      <c r="I353" s="181"/>
      <c r="J353" s="108"/>
      <c r="K353" s="180"/>
      <c r="L353" s="29">
        <f t="shared" si="90"/>
        <v>0</v>
      </c>
      <c r="M353" s="82">
        <f t="shared" si="91"/>
        <v>0</v>
      </c>
      <c r="N353" s="82">
        <f t="shared" si="92"/>
        <v>0</v>
      </c>
      <c r="O353" s="82">
        <f t="shared" si="93"/>
        <v>0</v>
      </c>
      <c r="P353" s="102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103"/>
      <c r="AC353" s="83">
        <f t="shared" si="94"/>
        <v>0</v>
      </c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</row>
    <row r="354" spans="1:45" s="11" customFormat="1" ht="11.25" hidden="1" customHeight="1" x14ac:dyDescent="0.2">
      <c r="A354" s="127" t="s">
        <v>358</v>
      </c>
      <c r="B354" s="129"/>
      <c r="C354" s="180"/>
      <c r="D354" s="108"/>
      <c r="E354" s="109"/>
      <c r="F354" s="110"/>
      <c r="G354" s="108"/>
      <c r="H354" s="109"/>
      <c r="I354" s="181"/>
      <c r="J354" s="108"/>
      <c r="K354" s="180"/>
      <c r="L354" s="29">
        <f t="shared" si="90"/>
        <v>0</v>
      </c>
      <c r="M354" s="82">
        <f t="shared" si="91"/>
        <v>0</v>
      </c>
      <c r="N354" s="82">
        <f t="shared" si="92"/>
        <v>0</v>
      </c>
      <c r="O354" s="82">
        <f t="shared" si="93"/>
        <v>0</v>
      </c>
      <c r="P354" s="102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103"/>
      <c r="AC354" s="83">
        <f t="shared" si="94"/>
        <v>0</v>
      </c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</row>
    <row r="355" spans="1:45" s="11" customFormat="1" ht="11.25" hidden="1" customHeight="1" x14ac:dyDescent="0.2">
      <c r="A355" s="127" t="s">
        <v>359</v>
      </c>
      <c r="B355" s="129"/>
      <c r="C355" s="180"/>
      <c r="D355" s="108"/>
      <c r="E355" s="109"/>
      <c r="F355" s="110"/>
      <c r="G355" s="108"/>
      <c r="H355" s="109"/>
      <c r="I355" s="181"/>
      <c r="J355" s="108"/>
      <c r="K355" s="180"/>
      <c r="L355" s="29">
        <f t="shared" si="90"/>
        <v>0</v>
      </c>
      <c r="M355" s="82">
        <f t="shared" si="91"/>
        <v>0</v>
      </c>
      <c r="N355" s="82">
        <f t="shared" si="92"/>
        <v>0</v>
      </c>
      <c r="O355" s="82">
        <f t="shared" si="93"/>
        <v>0</v>
      </c>
      <c r="P355" s="102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103"/>
      <c r="AC355" s="83">
        <f t="shared" si="94"/>
        <v>0</v>
      </c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</row>
    <row r="356" spans="1:45" s="11" customFormat="1" ht="11.25" hidden="1" customHeight="1" x14ac:dyDescent="0.2">
      <c r="A356" s="127" t="s">
        <v>360</v>
      </c>
      <c r="B356" s="129"/>
      <c r="C356" s="180"/>
      <c r="D356" s="108"/>
      <c r="E356" s="109"/>
      <c r="F356" s="110"/>
      <c r="G356" s="108"/>
      <c r="H356" s="109"/>
      <c r="I356" s="181"/>
      <c r="J356" s="108"/>
      <c r="K356" s="180"/>
      <c r="L356" s="29">
        <f t="shared" si="90"/>
        <v>0</v>
      </c>
      <c r="M356" s="82">
        <f t="shared" si="91"/>
        <v>0</v>
      </c>
      <c r="N356" s="82">
        <f t="shared" si="92"/>
        <v>0</v>
      </c>
      <c r="O356" s="82">
        <f t="shared" si="93"/>
        <v>0</v>
      </c>
      <c r="P356" s="102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103"/>
      <c r="AC356" s="83">
        <f t="shared" si="94"/>
        <v>0</v>
      </c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</row>
    <row r="357" spans="1:45" s="11" customFormat="1" ht="11.25" hidden="1" customHeight="1" x14ac:dyDescent="0.2">
      <c r="A357" s="127" t="s">
        <v>361</v>
      </c>
      <c r="B357" s="129"/>
      <c r="C357" s="180"/>
      <c r="D357" s="108"/>
      <c r="E357" s="109"/>
      <c r="F357" s="110"/>
      <c r="G357" s="108"/>
      <c r="H357" s="109"/>
      <c r="I357" s="181"/>
      <c r="J357" s="108"/>
      <c r="K357" s="180"/>
      <c r="L357" s="29">
        <f t="shared" si="90"/>
        <v>0</v>
      </c>
      <c r="M357" s="82">
        <f t="shared" si="91"/>
        <v>0</v>
      </c>
      <c r="N357" s="82">
        <f t="shared" si="92"/>
        <v>0</v>
      </c>
      <c r="O357" s="82">
        <f t="shared" si="93"/>
        <v>0</v>
      </c>
      <c r="P357" s="102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103"/>
      <c r="AC357" s="83">
        <f t="shared" si="94"/>
        <v>0</v>
      </c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</row>
    <row r="358" spans="1:45" s="11" customFormat="1" ht="11.25" hidden="1" customHeight="1" x14ac:dyDescent="0.2">
      <c r="A358" s="130" t="s">
        <v>362</v>
      </c>
      <c r="B358" s="131"/>
      <c r="C358" s="151"/>
      <c r="D358" s="151"/>
      <c r="E358" s="152"/>
      <c r="F358" s="110"/>
      <c r="G358" s="108"/>
      <c r="H358" s="109"/>
      <c r="I358" s="110"/>
      <c r="J358" s="108"/>
      <c r="K358" s="108"/>
      <c r="L358" s="29">
        <f t="shared" si="90"/>
        <v>0</v>
      </c>
      <c r="M358" s="82"/>
      <c r="N358" s="82">
        <f t="shared" si="92"/>
        <v>0</v>
      </c>
      <c r="O358" s="82">
        <f t="shared" si="93"/>
        <v>0</v>
      </c>
      <c r="P358" s="82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120"/>
      <c r="AC358" s="83">
        <f t="shared" si="94"/>
        <v>0</v>
      </c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</row>
    <row r="359" spans="1:45" s="11" customFormat="1" ht="11.25" hidden="1" customHeight="1" x14ac:dyDescent="0.2">
      <c r="A359" s="133" t="s">
        <v>363</v>
      </c>
      <c r="B359" s="132"/>
      <c r="C359" s="108"/>
      <c r="D359" s="108"/>
      <c r="E359" s="109"/>
      <c r="F359" s="110"/>
      <c r="G359" s="108"/>
      <c r="H359" s="109"/>
      <c r="I359" s="110"/>
      <c r="J359" s="108"/>
      <c r="K359" s="108"/>
      <c r="L359" s="29">
        <f t="shared" si="90"/>
        <v>0</v>
      </c>
      <c r="M359" s="82"/>
      <c r="N359" s="82">
        <f t="shared" si="92"/>
        <v>0</v>
      </c>
      <c r="O359" s="82">
        <f t="shared" si="93"/>
        <v>0</v>
      </c>
      <c r="P359" s="82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120"/>
      <c r="AC359" s="134">
        <f t="shared" si="94"/>
        <v>0</v>
      </c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</row>
    <row r="360" spans="1:45" s="11" customFormat="1" ht="13.5" customHeight="1" x14ac:dyDescent="0.2">
      <c r="A360" s="133"/>
      <c r="B360" s="247" t="s">
        <v>512</v>
      </c>
      <c r="C360" s="108"/>
      <c r="D360" s="108"/>
      <c r="E360" s="109"/>
      <c r="F360" s="110"/>
      <c r="G360" s="108"/>
      <c r="H360" s="109"/>
      <c r="I360" s="110"/>
      <c r="J360" s="108">
        <v>4</v>
      </c>
      <c r="K360" s="108"/>
      <c r="L360" s="208"/>
      <c r="M360" s="82"/>
      <c r="N360" s="82"/>
      <c r="O360" s="82"/>
      <c r="P360" s="82"/>
      <c r="Q360" s="208"/>
      <c r="R360" s="208"/>
      <c r="S360" s="208"/>
      <c r="T360" s="208"/>
      <c r="U360" s="208"/>
      <c r="V360" s="208"/>
      <c r="W360" s="208"/>
      <c r="X360" s="208"/>
      <c r="Y360" s="208"/>
      <c r="Z360" s="208"/>
      <c r="AA360" s="208"/>
      <c r="AB360" s="120"/>
      <c r="AC360" s="134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</row>
    <row r="361" spans="1:45" s="19" customFormat="1" ht="11.25" x14ac:dyDescent="0.25">
      <c r="A361" s="97"/>
      <c r="B361" s="135" t="s">
        <v>61</v>
      </c>
      <c r="C361" s="293"/>
      <c r="D361" s="293"/>
      <c r="E361" s="294"/>
      <c r="F361" s="295"/>
      <c r="G361" s="293"/>
      <c r="H361" s="294"/>
      <c r="I361" s="295"/>
      <c r="J361" s="293"/>
      <c r="K361" s="293"/>
      <c r="L361" s="82">
        <f>SUM(L62,L88,L114)</f>
        <v>4644</v>
      </c>
      <c r="M361" s="82">
        <f>SUM(M62,M88,M114)</f>
        <v>1548</v>
      </c>
      <c r="N361" s="82">
        <f>SUM(N62,N88,N114)</f>
        <v>3096</v>
      </c>
      <c r="O361" s="82">
        <f>SUM(O62,O88,O114)</f>
        <v>1371</v>
      </c>
      <c r="P361" s="82">
        <f>SUM(P62,P88,P114)</f>
        <v>1725</v>
      </c>
      <c r="Q361" s="82">
        <f>Q158+Q115+Q8+Q62+Q88</f>
        <v>720</v>
      </c>
      <c r="R361" s="82">
        <f t="shared" ref="R361" si="95">R158+R115+R8+R62+R88</f>
        <v>684</v>
      </c>
      <c r="S361" s="82">
        <f>SUM(S8,S62,S88,S114,S364,S365)</f>
        <v>720</v>
      </c>
      <c r="T361" s="82">
        <f>SUM(T62,T88,T114,T364,T365)</f>
        <v>720</v>
      </c>
      <c r="U361" s="82">
        <f>SUM(U62,U88,U114,U364,U365)</f>
        <v>0</v>
      </c>
      <c r="V361" s="82">
        <f>SUM(V62,V88,V114,V364,V365)</f>
        <v>684</v>
      </c>
      <c r="W361" s="82">
        <f>SUM(W62,W88,W114,W364,W365)</f>
        <v>648</v>
      </c>
      <c r="X361" s="82">
        <f>SUM(X364,X365)</f>
        <v>108</v>
      </c>
      <c r="Y361" s="82">
        <f>SUM(Y62,Y88,Y114,Y364,Y365)</f>
        <v>684</v>
      </c>
      <c r="Z361" s="102">
        <f>SUM(Z331,Z302,Z273,Z244,Z215,Z186)</f>
        <v>0</v>
      </c>
      <c r="AA361" s="82">
        <f>SUM(AA62,AA88,AA114,AA364,AA365)</f>
        <v>360</v>
      </c>
      <c r="AB361" s="83">
        <f>AB114+AB88+AB62</f>
        <v>2160</v>
      </c>
      <c r="AC361" s="83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</row>
    <row r="362" spans="1:45" s="20" customFormat="1" ht="21.75" customHeight="1" x14ac:dyDescent="0.25">
      <c r="A362" s="136" t="s">
        <v>62</v>
      </c>
      <c r="B362" s="113" t="s">
        <v>63</v>
      </c>
      <c r="C362" s="27"/>
      <c r="D362" s="27"/>
      <c r="E362" s="137"/>
      <c r="F362" s="138"/>
      <c r="G362" s="27"/>
      <c r="H362" s="137"/>
      <c r="I362" s="27"/>
      <c r="J362" s="27"/>
      <c r="K362" s="27"/>
      <c r="L362" s="28"/>
      <c r="M362" s="28"/>
      <c r="N362" s="28">
        <v>216</v>
      </c>
      <c r="O362" s="28"/>
      <c r="P362" s="28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120" t="s">
        <v>373</v>
      </c>
      <c r="AC362" s="120" t="s">
        <v>372</v>
      </c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</row>
    <row r="363" spans="1:45" s="20" customFormat="1" ht="23.25" customHeight="1" x14ac:dyDescent="0.25">
      <c r="A363" s="356" t="s">
        <v>80</v>
      </c>
      <c r="B363" s="356"/>
      <c r="C363" s="356"/>
      <c r="D363" s="356"/>
      <c r="E363" s="356"/>
      <c r="F363" s="356"/>
      <c r="G363" s="356"/>
      <c r="H363" s="356"/>
      <c r="I363" s="356"/>
      <c r="J363" s="356"/>
      <c r="K363" s="356"/>
      <c r="L363" s="356"/>
      <c r="M363" s="356"/>
      <c r="N363" s="357" t="s">
        <v>6</v>
      </c>
      <c r="O363" s="358" t="s">
        <v>64</v>
      </c>
      <c r="P363" s="358"/>
      <c r="Q363" s="82">
        <f>COUNT(Q333:Q357,Q305:Q329,Q276:Q300,Q247:Q271,Q218:Q242,Q189:Q213,Q160:Q184,Q131:Q155,Q37:Q61,Q10:Q35)</f>
        <v>14</v>
      </c>
      <c r="R363" s="82">
        <f t="shared" ref="R363" si="96">COUNT(R333:R357,R305:R329,R276:R300,R247:R271,R218:R242,R189:R213,R160:R184,R131:R155,R37:R61,R10:R35)</f>
        <v>14</v>
      </c>
      <c r="S363" s="82">
        <f t="shared" ref="S363:Y363" si="97">COUNT(S305:S329,S276:S300,S247:S271,S218:S242,S189:S213,S160:S184,S131:S157,S37:S61,S10:S35,S63:S87,S89:S113)</f>
        <v>12</v>
      </c>
      <c r="T363" s="82">
        <f t="shared" si="97"/>
        <v>13</v>
      </c>
      <c r="U363" s="82">
        <f t="shared" si="97"/>
        <v>0</v>
      </c>
      <c r="V363" s="82">
        <f t="shared" si="97"/>
        <v>12</v>
      </c>
      <c r="W363" s="82">
        <f t="shared" si="97"/>
        <v>12</v>
      </c>
      <c r="X363" s="82">
        <f t="shared" si="97"/>
        <v>0</v>
      </c>
      <c r="Y363" s="82">
        <f t="shared" si="97"/>
        <v>10</v>
      </c>
      <c r="Z363" s="82">
        <f t="shared" ref="Z363:AA363" si="98">COUNT(Z305:Z329,Z276:Z300,Z247:Z271,Z218:Z242,Z189:Z213,Z160:Z184,Z131:Z157,Z37:Z61,Z10:Z35,Z63:Z87,Z89:Z113)</f>
        <v>0</v>
      </c>
      <c r="AA363" s="82">
        <f t="shared" si="98"/>
        <v>9</v>
      </c>
      <c r="AB363" s="120"/>
      <c r="AC363" s="139">
        <f>SUM(AC114,AC88,AC62)</f>
        <v>936</v>
      </c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</row>
    <row r="364" spans="1:45" s="20" customFormat="1" ht="23.25" customHeight="1" x14ac:dyDescent="0.25">
      <c r="A364" s="356"/>
      <c r="B364" s="356"/>
      <c r="C364" s="356"/>
      <c r="D364" s="356"/>
      <c r="E364" s="356"/>
      <c r="F364" s="356"/>
      <c r="G364" s="356"/>
      <c r="H364" s="356"/>
      <c r="I364" s="356"/>
      <c r="J364" s="356"/>
      <c r="K364" s="356"/>
      <c r="L364" s="356"/>
      <c r="M364" s="356"/>
      <c r="N364" s="357"/>
      <c r="O364" s="358" t="s">
        <v>65</v>
      </c>
      <c r="P364" s="358"/>
      <c r="Q364" s="29">
        <f>Q358+Q330+Q301+Q272+Q243+Q214+Q185</f>
        <v>0</v>
      </c>
      <c r="R364" s="29">
        <f>R358+R330+R301+R272+R243+R214+R185</f>
        <v>0</v>
      </c>
      <c r="S364" s="29">
        <f t="shared" ref="S364:AA364" si="99">SUM(S185,S214,S243,S272,S301,S330)</f>
        <v>80</v>
      </c>
      <c r="T364" s="188">
        <f t="shared" si="99"/>
        <v>0</v>
      </c>
      <c r="U364" s="188">
        <f t="shared" si="99"/>
        <v>0</v>
      </c>
      <c r="V364" s="188">
        <f t="shared" si="99"/>
        <v>95</v>
      </c>
      <c r="W364" s="188">
        <f t="shared" si="99"/>
        <v>36</v>
      </c>
      <c r="X364" s="188">
        <f t="shared" si="99"/>
        <v>0</v>
      </c>
      <c r="Y364" s="188">
        <f t="shared" si="99"/>
        <v>76</v>
      </c>
      <c r="Z364" s="188">
        <f t="shared" si="99"/>
        <v>0</v>
      </c>
      <c r="AA364" s="188">
        <f t="shared" si="99"/>
        <v>0</v>
      </c>
      <c r="AB364" s="120">
        <f>SUM(Q364:AA364)</f>
        <v>287</v>
      </c>
      <c r="AC364" s="221">
        <f>AC363-AC365</f>
        <v>0</v>
      </c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</row>
    <row r="365" spans="1:45" s="20" customFormat="1" ht="36" customHeight="1" x14ac:dyDescent="0.25">
      <c r="A365" s="356"/>
      <c r="B365" s="356"/>
      <c r="C365" s="356"/>
      <c r="D365" s="356"/>
      <c r="E365" s="356"/>
      <c r="F365" s="356"/>
      <c r="G365" s="356"/>
      <c r="H365" s="356"/>
      <c r="I365" s="356"/>
      <c r="J365" s="356"/>
      <c r="K365" s="356"/>
      <c r="L365" s="356"/>
      <c r="M365" s="356"/>
      <c r="N365" s="357"/>
      <c r="O365" s="345" t="s">
        <v>364</v>
      </c>
      <c r="P365" s="346"/>
      <c r="Q365" s="29">
        <f>Q359+Q331+Q302+Q273+Q244+Q215+Q186</f>
        <v>0</v>
      </c>
      <c r="R365" s="29">
        <f>R359+R331+R302+R273+R244+R215+R186</f>
        <v>0</v>
      </c>
      <c r="S365" s="29">
        <f t="shared" ref="S365:AA365" si="100">SUM(S186,S215,S244,S273,S302,S331)</f>
        <v>0</v>
      </c>
      <c r="T365" s="188">
        <f t="shared" si="100"/>
        <v>120</v>
      </c>
      <c r="U365" s="188">
        <f t="shared" si="100"/>
        <v>0</v>
      </c>
      <c r="V365" s="188">
        <f t="shared" si="100"/>
        <v>38</v>
      </c>
      <c r="W365" s="188">
        <f t="shared" si="100"/>
        <v>144</v>
      </c>
      <c r="X365" s="228">
        <f t="shared" si="100"/>
        <v>108</v>
      </c>
      <c r="Y365" s="188">
        <f t="shared" si="100"/>
        <v>76</v>
      </c>
      <c r="Z365" s="188">
        <f t="shared" si="100"/>
        <v>0</v>
      </c>
      <c r="AA365" s="188">
        <f t="shared" si="100"/>
        <v>55</v>
      </c>
      <c r="AB365" s="120">
        <f>SUM(Q365:AA365)</f>
        <v>541</v>
      </c>
      <c r="AC365" s="120">
        <v>936</v>
      </c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</row>
    <row r="366" spans="1:45" s="20" customFormat="1" ht="11.25" x14ac:dyDescent="0.25">
      <c r="A366" s="356"/>
      <c r="B366" s="356"/>
      <c r="C366" s="356"/>
      <c r="D366" s="356"/>
      <c r="E366" s="356"/>
      <c r="F366" s="356"/>
      <c r="G366" s="356"/>
      <c r="H366" s="356"/>
      <c r="I366" s="356"/>
      <c r="J366" s="356"/>
      <c r="K366" s="356"/>
      <c r="L366" s="356"/>
      <c r="M366" s="356"/>
      <c r="N366" s="357"/>
      <c r="O366" s="358" t="s">
        <v>468</v>
      </c>
      <c r="P366" s="358"/>
      <c r="Q366" s="29">
        <f>COUNTIF($I$10:$K$35,1)+COUNTIF($I$37:$K$61,1)+COUNTIF($I$63:$K$87,1)+COUNTIF($I$89:$K$113,1)+COUNTIF($I$131:$K$157,1)+COUNTIF($I$160:$K$187,1)+COUNTIF($I$190:$K$216,1)+COUNTIF($I$218:$K$245,1)+COUNTIF($I$247:$K$274,1)+COUNTIF($I$276:$K$303,1)+COUNTIF($I$305:$K$360,1)</f>
        <v>0</v>
      </c>
      <c r="R366" s="208">
        <f>COUNTIF($I$10:$K$35,2)+COUNTIF($I$37:$K$61,2)+COUNTIF($I$63:$K$87,2)+COUNTIF($I$89:$K$113,2)+COUNTIF($I$131:$K$157,2)+COUNTIF($I$160:$K$187,2)+COUNTIF($I$190:$K$216,2)+COUNTIF($I$218:$K$245,2)+COUNTIF($I$247:$K$274,2)+COUNTIF($I$276:$K$303,2)+COUNTIF($I$305:$K$360,2)</f>
        <v>3</v>
      </c>
      <c r="S366" s="208">
        <f>COUNTIF($I$10:$K$35,3)+COUNTIF($I$37:$K$61,3)+COUNTIF($I$63:$K$87,3)+COUNTIF($I$89:$K$113,3)+COUNTIF($I$131:$K$157,3)+COUNTIF($I$160:$K$187,3)+COUNTIF($I$190:$K$216,3)+COUNTIF($I$218:$K$245,3)+COUNTIF($I$247:$K$274,3)+COUNTIF($I$276:$K$303,3)+COUNTIF($I$305:$K$360,3)</f>
        <v>0</v>
      </c>
      <c r="T366" s="219">
        <f>COUNTIF($I$10:$K$35,4)+COUNTIF($I$37:$K$61,4)+COUNTIF($I$63:$K$87,4)+COUNTIF($I$89:$K$113,4)+COUNTIF($I$131:$K$157,4)+COUNTIF($I$160:$K$187,4)+COUNTIF($I$190:$K$216,4)+COUNTIF($I$218:$K$245,4)+COUNTIF($I$247:$K$274,4)+COUNTIF($I$276:$K$303,4)+COUNTIF($I$305:$K$360,4)</f>
        <v>2</v>
      </c>
      <c r="U366" s="212">
        <f t="shared" ref="U366" si="101">COUNTIF($I$10:$K$35,4)+COUNTIF($I$37:$K$61,4)+COUNTIF($I$63:$K$87,4)+COUNTIF($I$89:$K$113,4)+COUNTIF($I$131:$K$157,4)+COUNTIF($I$160:$K$187,4)+COUNTIF($I$190:$K$216,4)+COUNTIF($I$218:$K$245,4)+COUNTIF($I$247:$K$274,4)+COUNTIF($I$276:$K$303,4)+COUNTIF($I$305:$K$360,4)</f>
        <v>2</v>
      </c>
      <c r="V366" s="219">
        <f>COUNTIF($I$10:$K$35,5)+COUNTIF($I$37:$K$61,5)+COUNTIF($I$63:$K$87,5)+COUNTIF($I$89:$K$113,5)+COUNTIF($I$131:$K$157,5)+COUNTIF($I$160:$K$187,5)+COUNTIF($I$190:$K$216,5)+COUNTIF($I$218:$K$245,5)+COUNTIF($I$247:$K$274,5)+COUNTIF($I$276:$K$303,5)+COUNTIF($I$305:$K$360,5)</f>
        <v>2</v>
      </c>
      <c r="W366" s="219">
        <f>COUNTIF($I$10:$K$35,6)+COUNTIF($I$37:$K$61,6)+COUNTIF($I$63:$K$87,6)+COUNTIF($I$89:$K$113,6)+COUNTIF($I$131:$K$157,6)+COUNTIF($I$160:$K$187,6)+COUNTIF($I$189:$K$216,6)+COUNTIF($I$218:$K$245,6)+COUNTIF($I$247:$K$274,6)+COUNTIF($I$276:$K$303,6)+COUNTIF($I$305:$K$360,6)</f>
        <v>2</v>
      </c>
      <c r="X366" s="219"/>
      <c r="Y366" s="219">
        <f>COUNTIF($I$10:$K$35,7)+COUNTIF($I$37:$K$61,7)+COUNTIF($I$63:$K$87,7)+COUNTIF($I$89:$K$113,7)+COUNTIF($I$131:$K$157,7)+COUNTIF($I$160:$K$187,7)+COUNTIF($I$190:$K$216,7)+COUNTIF($I$218:$K$245,7)+COUNTIF($I$247:$K$274,7)+COUNTIF($I$276:$K$303,7)+COUNTIF($I$305:$K$360,7)</f>
        <v>2</v>
      </c>
      <c r="Z366" s="212">
        <f t="shared" ref="Z366" si="102">COUNTIF($I$10:$K$35,7)+COUNTIF($I$37:$K$61,7)+COUNTIF($I$63:$K$87,7)+COUNTIF($I$89:$K$113,7)+COUNTIF($I$131:$K$157,7)+COUNTIF($I$160:$K$187,7)+COUNTIF($I$190:$K$216,7)+COUNTIF($I$218:$K$245,7)+COUNTIF($I$247:$K$274,7)+COUNTIF($I$276:$K$303,7)+COUNTIF($I$305:$K$360,7)</f>
        <v>2</v>
      </c>
      <c r="AA366" s="219">
        <f>COUNTIF($I$10:$K$35,8)+COUNTIF($I$37:$K$61,8)+COUNTIF($I$63:$K$87,8)+COUNTIF($I$89:$K$113,8)+COUNTIF($I$131:$K$157,8)+COUNTIF($I$160:$K$187,8)+COUNTIF($I$190:$K$216,8)+COUNTIF($I$218:$K$245,8)+COUNTIF($I$247:$K$274,8)+COUNTIF($I$276:$K$303,8)+COUNTIF($I$305:$K$360,8)</f>
        <v>2</v>
      </c>
      <c r="AB366" s="120"/>
      <c r="AC366" s="120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</row>
    <row r="367" spans="1:45" s="20" customFormat="1" ht="21.75" customHeight="1" x14ac:dyDescent="0.25">
      <c r="A367" s="356"/>
      <c r="B367" s="356"/>
      <c r="C367" s="356"/>
      <c r="D367" s="356"/>
      <c r="E367" s="356"/>
      <c r="F367" s="356"/>
      <c r="G367" s="356"/>
      <c r="H367" s="356"/>
      <c r="I367" s="356"/>
      <c r="J367" s="356"/>
      <c r="K367" s="356"/>
      <c r="L367" s="356"/>
      <c r="M367" s="356"/>
      <c r="N367" s="357"/>
      <c r="O367" s="359" t="s">
        <v>477</v>
      </c>
      <c r="P367" s="359"/>
      <c r="Q367" s="208">
        <f>COUNTIF($F$10:$H$35,1)+COUNTIF($F$37:$H$61,1)+COUNTIF($F$63:$H$87,1)+COUNTIF($F$89:$H$113,1)+COUNTIF($F$131:$H$157,1)+COUNTIF($F$160:$H$187,1)+COUNTIF($F$190:$H$216,1)+COUNTIF($F$218:$H$245,1)+COUNTIF($F$247:$H$274,1)+COUNTIF($F$276:$H$303,1)+COUNTIF($F$305:$H$360,1)</f>
        <v>0</v>
      </c>
      <c r="R367" s="208">
        <f>COUNTIF($F$10:$H$35,2)+COUNTIF($F$37:$H$61,2)+COUNTIF($F$63:$H$87,2)+COUNTIF($F$89:$H$113,2)+COUNTIF($F$131:$H$157,2)+COUNTIF($F$160:$H$187,2)+COUNTIF($F$190:$H$216,2)+COUNTIF($F$218:$H$245,2)+COUNTIF($F$247:$H$274,2)+COUNTIF($F$276:$H$303,2)+COUNTIF($F$305:$H$360,2)</f>
        <v>10</v>
      </c>
      <c r="S367" s="208">
        <f>COUNTIF($F$10:$H$35,3)+COUNTIF($F$37:$H$61,3)+COUNTIF($F$63:$H$87,3)+COUNTIF($F$89:$H$113,3)+COUNTIF($F$131:$H$157,3)+COUNTIF($F$160:$H$187,3)+COUNTIF($F$190:$H$216,3)+COUNTIF($F$218:$H$245,3)+COUNTIF($F$247:$H$274,3)+COUNTIF($F$276:$H$303,3)+COUNTIF($F$305:$H$360,3)</f>
        <v>5</v>
      </c>
      <c r="T367" s="208">
        <f>COUNTIF($F$10:$H$35,4)+COUNTIF($F$37:$H$61,4)+COUNTIF($F$63:$H$87,4)+COUNTIF($F$89:$H$113,4)+COUNTIF($F$131:$H$157,4)+COUNTIF($F$160:$H$187,4)+COUNTIF($F$190:$H$216,4)+COUNTIF($F$218:$H$245,4)+COUNTIF($F$247:$H$274,4)+COUNTIF($F$276:$H$303,4)+COUNTIF($F$305:$H$360,4)</f>
        <v>5</v>
      </c>
      <c r="U367" s="208">
        <f t="shared" ref="U367" si="103">COUNTIF($F$10:$H$35,4)+COUNTIF($F$37:$H$61,4)+COUNTIF($F$63:$H$87,4)+COUNTIF($F$89:$H$113,4)+COUNTIF($F$131:$H$157,4)+COUNTIF($F$160:$H$187,4)+COUNTIF($F$190:$H$216,4)+COUNTIF($F$218:$H$245,4)+COUNTIF($F$247:$H$274,4)+COUNTIF($F$276:$H$303,4)+COUNTIF($F$305:$H$360,4)</f>
        <v>5</v>
      </c>
      <c r="V367" s="208">
        <f>COUNTIF($F$10:$H$35,5)+COUNTIF($F$37:$H$61,5)+COUNTIF($F$63:$H$87,5)+COUNTIF($F$89:$H$113,5)+COUNTIF($F$131:$H$157,5)+COUNTIF($F$160:$H$187,5)+COUNTIF($F$189:$H$216,5)+COUNTIF($F$218:$H$245,5)+COUNTIF($F$247:$H$274,5)+COUNTIF($F$276:$H$303,5)+COUNTIF($F$305:$H$360,5)</f>
        <v>4</v>
      </c>
      <c r="W367" s="255">
        <f>COUNTIF($F$10:$H$35,6)+COUNTIF($F$37:$H$61,6)+COUNTIF($F$63:$H$87,6)+COUNTIF($F$89:$H$113,6)+COUNTIF($F$131:$H$157,6)+COUNTIF($F$160:$H$187,6)+COUNTIF($F$189:$H$216,6)+COUNTIF($F$218:$H$245,6)+COUNTIF($F$247:$H$274,6)+COUNTIF($F$276:$H$303,6)+COUNTIF($F$305:$H$360,6)</f>
        <v>6</v>
      </c>
      <c r="X367" s="208"/>
      <c r="Y367" s="208">
        <f>COUNTIF($F$10:$H$35,7)+COUNTIF($F$37:$H$61,7)+COUNTIF($F$63:$H$87,7)+COUNTIF($F$89:$H$113,7)+COUNTIF($F$131:$H$157,7)+COUNTIF($F$160:$H$187,7)+COUNTIF($F$190:$H$216,7)+COUNTIF($F$218:$H$245,7)+COUNTIF($F$247:$H$274,7)+COUNTIF($F$276:$H$303,7)+COUNTIF($F$305:$H$360,7)</f>
        <v>2</v>
      </c>
      <c r="Z367" s="208">
        <f t="shared" ref="Z367" si="104">COUNTIF($F$10:$H$35,7)+COUNTIF($F$37:$H$61,7)+COUNTIF($F$63:$H$87,7)+COUNTIF($F$89:$H$113,7)+COUNTIF($F$131:$H$157,7)+COUNTIF($F$160:$H$187,7)+COUNTIF($F$190:$H$216,7)+COUNTIF($F$218:$H$245,7)+COUNTIF($F$247:$H$274,7)+COUNTIF($F$276:$H$303,7)+COUNTIF($F$305:$H$360,7)</f>
        <v>2</v>
      </c>
      <c r="AA367" s="208">
        <f>COUNTIF($F$10:$H$35,8)+COUNTIF($F$37:$H$61,8)+COUNTIF($F$63:$H$87,8)+COUNTIF($F$89:$H$113,8)+COUNTIF($F$131:$H$157,8)+COUNTIF($F$160:$H$187,8)+COUNTIF($F$190:$H$216,8)+COUNTIF($F$218:$H$245,8)+COUNTIF($F$247:$H$274,8)+COUNTIF($F$276:$H$303,8)+COUNTIF($F$305:$H$360,8)</f>
        <v>7</v>
      </c>
      <c r="AB367" s="120"/>
      <c r="AC367" s="120">
        <f>SUM(AB365,AB364)</f>
        <v>828</v>
      </c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</row>
    <row r="368" spans="1:45" s="20" customFormat="1" ht="14.25" customHeight="1" x14ac:dyDescent="0.25">
      <c r="A368" s="356"/>
      <c r="B368" s="356"/>
      <c r="C368" s="356"/>
      <c r="D368" s="356"/>
      <c r="E368" s="356"/>
      <c r="F368" s="356"/>
      <c r="G368" s="356"/>
      <c r="H368" s="356"/>
      <c r="I368" s="356"/>
      <c r="J368" s="356"/>
      <c r="K368" s="356"/>
      <c r="L368" s="356"/>
      <c r="M368" s="356"/>
      <c r="N368" s="357"/>
      <c r="O368" s="360" t="s">
        <v>475</v>
      </c>
      <c r="P368" s="360"/>
      <c r="Q368" s="208">
        <f>COUNTIF($C$10:$E$35,1)+COUNTIF($C$37:$E$61,1)+COUNTIF($C$63:$E$87,1)+COUNTIF($C$89:$E$113,1)+COUNTIF($C$131:$E$157,1)+COUNTIF($C$160:$E$187,1)+COUNTIF($C$190:$E$216,1)+COUNTIF($C$218:$E$245,1)+COUNTIF($C$247:$E$274,1)+COUNTIF($C$276:$E$303,1)+COUNTIF($C$305:$E$360,1)</f>
        <v>0</v>
      </c>
      <c r="R368" s="208">
        <f>COUNTIF($C$10:$E$35,2)+COUNTIF($C$37:$E$61,2)+COUNTIF($C$63:$E$87,2)+COUNTIF($C$89:$E$113,2)+COUNTIF($C$131:$E$157,2)+COUNTIF($C$160:$E$187,2)+COUNTIF($C$190:$E$216,2)+COUNTIF($C$218:$E$245,2)+COUNTIF($C$247:$E$274,2)+COUNTIF($C$276:$E$303,2)+COUNTIF($C$305:$E$360,2)</f>
        <v>0</v>
      </c>
      <c r="S368" s="208">
        <f>COUNTIF($C$10:$E$35,3)+COUNTIF($C$37:$E$61,3)+COUNTIF($C$63:$E$87,3)+COUNTIF($C$89:$E$113,3)+COUNTIF($C$131:$E$157,3)+COUNTIF($C$160:$E$187,3)+COUNTIF($C$190:$E$216,3)+COUNTIF($C$218:$E$245,3)+COUNTIF($C$247:$E$274,3)+COUNTIF($C$276:$E$303,3)+COUNTIF($C$305:$E$360,3)</f>
        <v>0</v>
      </c>
      <c r="T368" s="208">
        <f>COUNTIF($C$10:$E$35,4)+COUNTIF($C$37:$E$61,4)+COUNTIF($C$63:$E$87,4)+COUNTIF($C$89:$E$113,4)+COUNTIF($C$131:$E$157,4)+COUNTIF($C$160:$E$187,4)+COUNTIF($C$190:$E$216,4)+COUNTIF($C$218:$E$245,4)+COUNTIF($C$247:$E$274,4)+COUNTIF($C$276:$E$303,4)+COUNTIF($C$305:$E$360,4)</f>
        <v>0</v>
      </c>
      <c r="U368" s="208">
        <f t="shared" ref="U368" si="105">COUNTIF($C$10:$E$35,4)+COUNTIF($C$37:$E$61,4)+COUNTIF($C$63:$E$87,4)+COUNTIF($C$89:$E$113,4)+COUNTIF($C$131:$E$157,4)+COUNTIF($C$160:$E$187,4)+COUNTIF($C$190:$E$216,4)+COUNTIF($C$218:$E$245,4)+COUNTIF($C$247:$E$274,4)+COUNTIF($C$276:$E$303,4)+COUNTIF($C$305:$E$360,4)</f>
        <v>0</v>
      </c>
      <c r="V368" s="208">
        <f>COUNTIF($C$10:$E$35,5)+COUNTIF($C$37:$E$61,5)+COUNTIF($C$63:$E$87,5)+COUNTIF($C$89:$E$113,5)+COUNTIF($C$131:$E$157,5)+COUNTIF($C$160:$E$187,5)+COUNTIF($C$190:$E$216,5)+COUNTIF($C$218:$E$245,5)+COUNTIF($C$247:$E$274,5)+COUNTIF($C$276:$E$303,5)+COUNTIF($C$305:$E$360,5)</f>
        <v>0</v>
      </c>
      <c r="W368" s="208">
        <f>COUNTIF($C$10:$E$35,6)+COUNTIF($C$37:$E$61,6)+COUNTIF($C$63:$E$87,6)+COUNTIF($C$89:$E$113,6)+COUNTIF($C$131:$E$157,6)+COUNTIF($C$160:$E$184,6)+COUNTIF($C$190:$E$216,6)+COUNTIF($C$218:$E$245,6)+COUNTIF($C$247:$E$274,6)+COUNTIF($C$276:$E$303,6)+COUNTIF($C$305:$E$360,6)</f>
        <v>0</v>
      </c>
      <c r="X368" s="208"/>
      <c r="Y368" s="208">
        <f>COUNTIF($C$10:$E$35,7)+COUNTIF($C$37:$E$61,7)+COUNTIF($C$63:$E$87,7)+COUNTIF($C$89:$E$113,7)+COUNTIF($C$131:$E$157,7)+COUNTIF($C$160:$E$187,7)+COUNTIF($C$190:$E$216,7)+COUNTIF($C$218:$E$245,7)+COUNTIF($C$247:$E$274,7)+COUNTIF($C$276:$E$303,7)+COUNTIF($C$305:$E$360,7)</f>
        <v>0</v>
      </c>
      <c r="Z368" s="208">
        <f t="shared" ref="Z368" si="106">COUNTIF($C$10:$E$35,7)+COUNTIF($C$37:$E$61,7)+COUNTIF($C$63:$E$87,7)+COUNTIF($C$89:$E$113,7)+COUNTIF($C$131:$E$157,7)+COUNTIF($C$160:$E$187,7)+COUNTIF($C$190:$E$216,7)+COUNTIF($C$218:$E$245,7)+COUNTIF($C$247:$E$274,7)+COUNTIF($C$276:$E$303,7)+COUNTIF($C$305:$E$360,7)</f>
        <v>0</v>
      </c>
      <c r="AA368" s="208">
        <f>COUNTIF($C$10:$E$35,8)+COUNTIF($C$37:$E$61,8)+COUNTIF($C$63:$E$87,8)+COUNTIF($C$89:$E$113,8)+COUNTIF($C$131:$E$157,8)+COUNTIF($C$160:$E$187,8)+COUNTIF($C$190:$E$216,8)+COUNTIF($C$218:$E$245,8)+COUNTIF($C$247:$E$274,8)+COUNTIF($C$276:$E$303,8)+COUNTIF($C$305:$E$360,8)</f>
        <v>0</v>
      </c>
      <c r="AB368" s="120"/>
      <c r="AC368" s="120">
        <v>828</v>
      </c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</row>
    <row r="369" spans="1:45" s="21" customFormat="1" ht="21.75" customHeight="1" x14ac:dyDescent="0.25">
      <c r="A369" s="140"/>
      <c r="B369" s="141" t="s">
        <v>67</v>
      </c>
      <c r="C369" s="325"/>
      <c r="D369" s="323"/>
      <c r="E369" s="324"/>
      <c r="F369" s="325"/>
      <c r="G369" s="323"/>
      <c r="H369" s="324"/>
      <c r="I369" s="325"/>
      <c r="J369" s="323"/>
      <c r="K369" s="324"/>
      <c r="L369" s="74"/>
      <c r="M369" s="74"/>
      <c r="N369" s="74"/>
      <c r="O369" s="74"/>
      <c r="P369" s="74"/>
      <c r="Q369" s="186">
        <f>Q361/Q5</f>
        <v>36</v>
      </c>
      <c r="R369" s="186">
        <f t="shared" ref="R369:AA369" si="107">R361/R5</f>
        <v>36</v>
      </c>
      <c r="S369" s="186">
        <f t="shared" si="107"/>
        <v>36</v>
      </c>
      <c r="T369" s="186">
        <f t="shared" si="107"/>
        <v>36</v>
      </c>
      <c r="U369" s="186" t="e">
        <f t="shared" si="107"/>
        <v>#DIV/0!</v>
      </c>
      <c r="V369" s="186">
        <f t="shared" si="107"/>
        <v>36</v>
      </c>
      <c r="W369" s="186">
        <f t="shared" si="107"/>
        <v>36</v>
      </c>
      <c r="X369" s="186">
        <f>X365/X5</f>
        <v>36</v>
      </c>
      <c r="Y369" s="186">
        <f t="shared" si="107"/>
        <v>36</v>
      </c>
      <c r="Z369" s="223" t="e">
        <f t="shared" si="107"/>
        <v>#DIV/0!</v>
      </c>
      <c r="AA369" s="186">
        <f t="shared" si="107"/>
        <v>36</v>
      </c>
      <c r="AB369" s="142"/>
      <c r="AC369" s="220">
        <f>AC367-AC368</f>
        <v>0</v>
      </c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</row>
    <row r="370" spans="1:45" s="22" customFormat="1" ht="22.5" hidden="1" x14ac:dyDescent="0.25">
      <c r="A370" s="114"/>
      <c r="B370" s="76" t="s">
        <v>81</v>
      </c>
      <c r="C370" s="85"/>
      <c r="D370" s="84"/>
      <c r="E370" s="143"/>
      <c r="F370" s="85"/>
      <c r="G370" s="84"/>
      <c r="H370" s="143"/>
      <c r="I370" s="85"/>
      <c r="J370" s="84"/>
      <c r="K370" s="143"/>
      <c r="L370" s="120">
        <f>Q370+S370+V370+Y370</f>
        <v>0</v>
      </c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>
        <v>828</v>
      </c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</row>
    <row r="371" spans="1:45" s="22" customFormat="1" ht="34.5" customHeight="1" x14ac:dyDescent="0.25">
      <c r="A371" s="114"/>
      <c r="B371" s="76" t="s">
        <v>365</v>
      </c>
      <c r="C371" s="81"/>
      <c r="D371" s="77"/>
      <c r="E371" s="144"/>
      <c r="F371" s="85"/>
      <c r="G371" s="84"/>
      <c r="H371" s="143"/>
      <c r="I371" s="85"/>
      <c r="J371" s="84"/>
      <c r="K371" s="143"/>
      <c r="L371" s="120">
        <f>SUM(Q371,R371,S371,T371,V371,W371,Y371,AA371)</f>
        <v>400</v>
      </c>
      <c r="M371" s="120"/>
      <c r="N371" s="120"/>
      <c r="O371" s="120"/>
      <c r="P371" s="120"/>
      <c r="Q371" s="120">
        <v>50</v>
      </c>
      <c r="R371" s="120">
        <v>50</v>
      </c>
      <c r="S371" s="120">
        <v>50</v>
      </c>
      <c r="T371" s="120">
        <v>50</v>
      </c>
      <c r="U371" s="120"/>
      <c r="V371" s="120">
        <v>50</v>
      </c>
      <c r="W371" s="120">
        <v>50</v>
      </c>
      <c r="X371" s="120"/>
      <c r="Y371" s="120">
        <v>50</v>
      </c>
      <c r="Z371" s="120"/>
      <c r="AA371" s="120">
        <v>50</v>
      </c>
      <c r="AB371" s="120"/>
      <c r="AC371" s="120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</row>
    <row r="372" spans="1:45" s="4" customFormat="1" x14ac:dyDescent="0.2">
      <c r="A372" s="1"/>
      <c r="B372" s="1"/>
      <c r="C372" s="172"/>
      <c r="D372" s="172"/>
      <c r="E372" s="172"/>
      <c r="F372" s="172"/>
      <c r="G372" s="172"/>
      <c r="H372" s="172"/>
      <c r="I372" s="172"/>
      <c r="J372" s="172"/>
      <c r="K372" s="17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72"/>
      <c r="AC372" s="145"/>
    </row>
    <row r="373" spans="1:45" s="4" customFormat="1" x14ac:dyDescent="0.2">
      <c r="A373" s="1"/>
      <c r="B373" s="1"/>
      <c r="C373" s="172"/>
      <c r="D373" s="172"/>
      <c r="E373" s="172"/>
      <c r="F373" s="172"/>
      <c r="G373" s="172"/>
      <c r="H373" s="172"/>
      <c r="I373" s="172"/>
      <c r="J373" s="172"/>
      <c r="K373" s="17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72"/>
      <c r="AC373" s="145"/>
    </row>
    <row r="374" spans="1:45" s="4" customFormat="1" x14ac:dyDescent="0.2">
      <c r="A374" s="370"/>
      <c r="B374" s="370"/>
      <c r="C374" s="370"/>
      <c r="D374" s="370"/>
      <c r="E374" s="370"/>
      <c r="F374" s="370"/>
      <c r="G374" s="370"/>
      <c r="H374" s="370"/>
      <c r="I374" s="370"/>
      <c r="J374" s="370"/>
      <c r="K374" s="370"/>
      <c r="L374" s="370"/>
      <c r="M374" s="370"/>
      <c r="N374" s="370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72"/>
      <c r="AC374" s="145"/>
    </row>
    <row r="375" spans="1:45" s="4" customFormat="1" x14ac:dyDescent="0.2">
      <c r="A375" s="370"/>
      <c r="B375" s="370"/>
      <c r="C375" s="370"/>
      <c r="D375" s="370"/>
      <c r="E375" s="370"/>
      <c r="F375" s="370"/>
      <c r="G375" s="370"/>
      <c r="H375" s="370"/>
      <c r="I375" s="370"/>
      <c r="J375" s="370"/>
      <c r="K375" s="370"/>
      <c r="L375" s="370"/>
      <c r="M375" s="370"/>
      <c r="N375" s="370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72"/>
      <c r="AC375" s="145"/>
    </row>
    <row r="376" spans="1:45" s="4" customFormat="1" x14ac:dyDescent="0.2">
      <c r="A376" s="370"/>
      <c r="B376" s="370"/>
      <c r="C376" s="370"/>
      <c r="D376" s="370"/>
      <c r="E376" s="370"/>
      <c r="F376" s="370"/>
      <c r="G376" s="370"/>
      <c r="H376" s="370"/>
      <c r="I376" s="370"/>
      <c r="J376" s="370"/>
      <c r="K376" s="370"/>
      <c r="L376" s="370"/>
      <c r="M376" s="370"/>
      <c r="N376" s="370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72"/>
      <c r="AC376" s="145"/>
    </row>
    <row r="377" spans="1:45" s="4" customFormat="1" ht="42.75" customHeight="1" x14ac:dyDescent="0.2">
      <c r="A377" s="370"/>
      <c r="B377" s="370"/>
      <c r="C377" s="370"/>
      <c r="D377" s="370"/>
      <c r="E377" s="370"/>
      <c r="F377" s="370"/>
      <c r="G377" s="370"/>
      <c r="H377" s="370"/>
      <c r="I377" s="370"/>
      <c r="J377" s="370"/>
      <c r="K377" s="370"/>
      <c r="L377" s="370"/>
      <c r="M377" s="370"/>
      <c r="N377" s="370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72"/>
      <c r="AC377" s="145"/>
    </row>
    <row r="378" spans="1:45" s="4" customFormat="1" ht="108" customHeight="1" x14ac:dyDescent="0.2">
      <c r="A378" s="370"/>
      <c r="B378" s="370"/>
      <c r="C378" s="370"/>
      <c r="D378" s="370"/>
      <c r="E378" s="370"/>
      <c r="F378" s="370"/>
      <c r="G378" s="370"/>
      <c r="H378" s="370"/>
      <c r="I378" s="370"/>
      <c r="J378" s="370"/>
      <c r="K378" s="370"/>
      <c r="L378" s="370"/>
      <c r="M378" s="370"/>
      <c r="N378" s="370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72"/>
      <c r="AC378" s="145"/>
    </row>
    <row r="379" spans="1:45" s="4" customFormat="1" x14ac:dyDescent="0.2">
      <c r="A379" s="150"/>
      <c r="B379" s="150"/>
      <c r="C379" s="173"/>
      <c r="D379" s="173"/>
      <c r="E379" s="173"/>
      <c r="F379" s="173"/>
      <c r="G379" s="173"/>
      <c r="H379" s="173"/>
      <c r="I379" s="173"/>
      <c r="J379" s="173"/>
      <c r="K379" s="173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  <c r="AA379" s="150"/>
      <c r="AB379" s="173"/>
      <c r="AC379" s="23"/>
    </row>
    <row r="380" spans="1:45" s="4" customFormat="1" x14ac:dyDescent="0.2">
      <c r="A380" s="150"/>
      <c r="B380" s="150"/>
      <c r="C380" s="173"/>
      <c r="D380" s="173"/>
      <c r="E380" s="173"/>
      <c r="F380" s="173"/>
      <c r="G380" s="173"/>
      <c r="H380" s="173"/>
      <c r="I380" s="173"/>
      <c r="J380" s="173"/>
      <c r="K380" s="173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50"/>
      <c r="Y380" s="150"/>
      <c r="Z380" s="150"/>
      <c r="AA380" s="150"/>
      <c r="AB380" s="173"/>
      <c r="AC380" s="23"/>
    </row>
    <row r="381" spans="1:45" s="4" customFormat="1" x14ac:dyDescent="0.2">
      <c r="A381" s="150"/>
      <c r="B381" s="150"/>
      <c r="C381" s="173"/>
      <c r="D381" s="173"/>
      <c r="E381" s="173"/>
      <c r="F381" s="173"/>
      <c r="G381" s="173"/>
      <c r="H381" s="173"/>
      <c r="I381" s="173"/>
      <c r="J381" s="173"/>
      <c r="K381" s="173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  <c r="X381" s="150"/>
      <c r="Y381" s="150"/>
      <c r="Z381" s="150"/>
      <c r="AA381" s="150"/>
      <c r="AB381" s="173"/>
      <c r="AC381" s="23"/>
    </row>
    <row r="382" spans="1:45" s="4" customFormat="1" x14ac:dyDescent="0.2">
      <c r="A382" s="150"/>
      <c r="B382" s="150"/>
      <c r="C382" s="173"/>
      <c r="D382" s="173"/>
      <c r="E382" s="173"/>
      <c r="F382" s="173"/>
      <c r="G382" s="173"/>
      <c r="H382" s="173"/>
      <c r="I382" s="173"/>
      <c r="J382" s="173"/>
      <c r="K382" s="173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  <c r="X382" s="150"/>
      <c r="Y382" s="150"/>
      <c r="Z382" s="150"/>
      <c r="AA382" s="150"/>
      <c r="AB382" s="173"/>
      <c r="AC382" s="23"/>
    </row>
    <row r="383" spans="1:45" s="4" customFormat="1" x14ac:dyDescent="0.2">
      <c r="A383" s="150"/>
      <c r="B383" s="150"/>
      <c r="C383" s="173"/>
      <c r="D383" s="173"/>
      <c r="E383" s="173"/>
      <c r="F383" s="173"/>
      <c r="G383" s="173"/>
      <c r="H383" s="173"/>
      <c r="I383" s="173"/>
      <c r="J383" s="173"/>
      <c r="K383" s="173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  <c r="Z383" s="150"/>
      <c r="AA383" s="150"/>
      <c r="AB383" s="173"/>
      <c r="AC383" s="23"/>
    </row>
    <row r="384" spans="1:45" s="4" customFormat="1" x14ac:dyDescent="0.2">
      <c r="A384" s="150"/>
      <c r="B384" s="150"/>
      <c r="C384" s="173"/>
      <c r="D384" s="173"/>
      <c r="E384" s="173"/>
      <c r="F384" s="173"/>
      <c r="G384" s="173"/>
      <c r="H384" s="173"/>
      <c r="I384" s="173"/>
      <c r="J384" s="173"/>
      <c r="K384" s="173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  <c r="Z384" s="150"/>
      <c r="AA384" s="150"/>
      <c r="AB384" s="173"/>
      <c r="AC384" s="23"/>
    </row>
    <row r="385" spans="1:29" s="4" customFormat="1" x14ac:dyDescent="0.2">
      <c r="A385" s="150"/>
      <c r="B385" s="150"/>
      <c r="C385" s="173"/>
      <c r="D385" s="173"/>
      <c r="E385" s="173"/>
      <c r="F385" s="173"/>
      <c r="G385" s="173"/>
      <c r="H385" s="173"/>
      <c r="I385" s="173"/>
      <c r="J385" s="173"/>
      <c r="K385" s="173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50"/>
      <c r="Y385" s="150"/>
      <c r="Z385" s="150"/>
      <c r="AA385" s="150"/>
      <c r="AB385" s="173"/>
      <c r="AC385" s="23"/>
    </row>
    <row r="386" spans="1:29" s="4" customFormat="1" x14ac:dyDescent="0.2">
      <c r="A386" s="150"/>
      <c r="B386" s="150"/>
      <c r="C386" s="173"/>
      <c r="D386" s="173"/>
      <c r="E386" s="173"/>
      <c r="F386" s="173"/>
      <c r="G386" s="173"/>
      <c r="H386" s="173"/>
      <c r="I386" s="173"/>
      <c r="J386" s="173"/>
      <c r="K386" s="173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  <c r="Y386" s="150"/>
      <c r="Z386" s="150"/>
      <c r="AA386" s="150"/>
      <c r="AB386" s="173"/>
      <c r="AC386" s="23"/>
    </row>
    <row r="387" spans="1:29" s="4" customFormat="1" x14ac:dyDescent="0.2">
      <c r="A387" s="150"/>
      <c r="B387" s="150"/>
      <c r="C387" s="173"/>
      <c r="D387" s="173"/>
      <c r="E387" s="173"/>
      <c r="F387" s="173"/>
      <c r="G387" s="173"/>
      <c r="H387" s="173"/>
      <c r="I387" s="173"/>
      <c r="J387" s="173"/>
      <c r="K387" s="173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  <c r="Z387" s="150"/>
      <c r="AA387" s="150"/>
      <c r="AB387" s="173"/>
      <c r="AC387" s="23"/>
    </row>
    <row r="388" spans="1:29" s="4" customFormat="1" x14ac:dyDescent="0.2">
      <c r="A388" s="150"/>
      <c r="B388" s="150"/>
      <c r="C388" s="173"/>
      <c r="D388" s="173"/>
      <c r="E388" s="173"/>
      <c r="F388" s="173"/>
      <c r="G388" s="173"/>
      <c r="H388" s="173"/>
      <c r="I388" s="173"/>
      <c r="J388" s="173"/>
      <c r="K388" s="173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50"/>
      <c r="Y388" s="150"/>
      <c r="Z388" s="150"/>
      <c r="AA388" s="150"/>
      <c r="AB388" s="173"/>
      <c r="AC388" s="23"/>
    </row>
    <row r="389" spans="1:29" s="4" customFormat="1" x14ac:dyDescent="0.2">
      <c r="A389" s="150"/>
      <c r="B389" s="150"/>
      <c r="C389" s="173"/>
      <c r="D389" s="173"/>
      <c r="E389" s="173"/>
      <c r="F389" s="173"/>
      <c r="G389" s="173"/>
      <c r="H389" s="173"/>
      <c r="I389" s="173"/>
      <c r="J389" s="173"/>
      <c r="K389" s="173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  <c r="X389" s="150"/>
      <c r="Y389" s="150"/>
      <c r="Z389" s="150"/>
      <c r="AA389" s="150"/>
      <c r="AB389" s="173"/>
      <c r="AC389" s="23"/>
    </row>
    <row r="390" spans="1:29" s="4" customFormat="1" x14ac:dyDescent="0.2">
      <c r="A390" s="150"/>
      <c r="B390" s="150"/>
      <c r="C390" s="173"/>
      <c r="D390" s="173"/>
      <c r="E390" s="173"/>
      <c r="F390" s="173"/>
      <c r="G390" s="173"/>
      <c r="H390" s="173"/>
      <c r="I390" s="173"/>
      <c r="J390" s="173"/>
      <c r="K390" s="173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50"/>
      <c r="Y390" s="150"/>
      <c r="Z390" s="150"/>
      <c r="AA390" s="150"/>
      <c r="AB390" s="173"/>
      <c r="AC390" s="23"/>
    </row>
    <row r="391" spans="1:29" s="4" customFormat="1" x14ac:dyDescent="0.2">
      <c r="A391" s="150"/>
      <c r="B391" s="150"/>
      <c r="C391" s="173"/>
      <c r="D391" s="173"/>
      <c r="E391" s="173"/>
      <c r="F391" s="173"/>
      <c r="G391" s="173"/>
      <c r="H391" s="173"/>
      <c r="I391" s="173"/>
      <c r="J391" s="173"/>
      <c r="K391" s="173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150"/>
      <c r="Y391" s="150"/>
      <c r="Z391" s="150"/>
      <c r="AA391" s="150"/>
      <c r="AB391" s="173"/>
      <c r="AC391" s="23"/>
    </row>
    <row r="392" spans="1:29" s="4" customFormat="1" x14ac:dyDescent="0.2">
      <c r="A392" s="150"/>
      <c r="B392" s="150"/>
      <c r="C392" s="173"/>
      <c r="D392" s="173"/>
      <c r="E392" s="173"/>
      <c r="F392" s="173"/>
      <c r="G392" s="173"/>
      <c r="H392" s="173"/>
      <c r="I392" s="173"/>
      <c r="J392" s="173"/>
      <c r="K392" s="173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  <c r="X392" s="150"/>
      <c r="Y392" s="150"/>
      <c r="Z392" s="150"/>
      <c r="AA392" s="150"/>
      <c r="AB392" s="173"/>
      <c r="AC392" s="23"/>
    </row>
    <row r="393" spans="1:29" s="4" customFormat="1" x14ac:dyDescent="0.2">
      <c r="A393" s="150"/>
      <c r="B393" s="150"/>
      <c r="C393" s="173"/>
      <c r="D393" s="173"/>
      <c r="E393" s="173"/>
      <c r="F393" s="173"/>
      <c r="G393" s="173"/>
      <c r="H393" s="173"/>
      <c r="I393" s="173"/>
      <c r="J393" s="173"/>
      <c r="K393" s="173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  <c r="X393" s="150"/>
      <c r="Y393" s="150"/>
      <c r="Z393" s="150"/>
      <c r="AA393" s="150"/>
      <c r="AB393" s="173"/>
      <c r="AC393" s="23"/>
    </row>
    <row r="394" spans="1:29" s="4" customFormat="1" x14ac:dyDescent="0.2">
      <c r="A394" s="150"/>
      <c r="B394" s="150"/>
      <c r="C394" s="173"/>
      <c r="D394" s="173"/>
      <c r="E394" s="173"/>
      <c r="F394" s="173"/>
      <c r="G394" s="173"/>
      <c r="H394" s="173"/>
      <c r="I394" s="173"/>
      <c r="J394" s="173"/>
      <c r="K394" s="173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0"/>
      <c r="Y394" s="150"/>
      <c r="Z394" s="150"/>
      <c r="AA394" s="150"/>
      <c r="AB394" s="173"/>
      <c r="AC394" s="23"/>
    </row>
    <row r="395" spans="1:29" s="4" customFormat="1" x14ac:dyDescent="0.2">
      <c r="A395" s="150"/>
      <c r="B395" s="150"/>
      <c r="C395" s="173"/>
      <c r="D395" s="173"/>
      <c r="E395" s="173"/>
      <c r="F395" s="173"/>
      <c r="G395" s="173"/>
      <c r="H395" s="173"/>
      <c r="I395" s="173"/>
      <c r="J395" s="173"/>
      <c r="K395" s="173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  <c r="X395" s="150"/>
      <c r="Y395" s="150"/>
      <c r="Z395" s="150"/>
      <c r="AA395" s="150"/>
      <c r="AB395" s="173"/>
      <c r="AC395" s="23"/>
    </row>
    <row r="396" spans="1:29" s="4" customFormat="1" x14ac:dyDescent="0.2">
      <c r="A396" s="150"/>
      <c r="B396" s="150"/>
      <c r="C396" s="173"/>
      <c r="D396" s="173"/>
      <c r="E396" s="173"/>
      <c r="F396" s="173"/>
      <c r="G396" s="173"/>
      <c r="H396" s="173"/>
      <c r="I396" s="173"/>
      <c r="J396" s="173"/>
      <c r="K396" s="173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  <c r="X396" s="150"/>
      <c r="Y396" s="150"/>
      <c r="Z396" s="150"/>
      <c r="AA396" s="150"/>
      <c r="AB396" s="173"/>
      <c r="AC396" s="23"/>
    </row>
    <row r="397" spans="1:29" s="4" customFormat="1" x14ac:dyDescent="0.2">
      <c r="A397" s="150"/>
      <c r="B397" s="150"/>
      <c r="C397" s="173"/>
      <c r="D397" s="173"/>
      <c r="E397" s="173"/>
      <c r="F397" s="173"/>
      <c r="G397" s="173"/>
      <c r="H397" s="173"/>
      <c r="I397" s="173"/>
      <c r="J397" s="173"/>
      <c r="K397" s="173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  <c r="X397" s="150"/>
      <c r="Y397" s="150"/>
      <c r="Z397" s="150"/>
      <c r="AA397" s="150"/>
      <c r="AB397" s="173"/>
      <c r="AC397" s="23"/>
    </row>
    <row r="398" spans="1:29" s="4" customFormat="1" x14ac:dyDescent="0.2">
      <c r="A398" s="150"/>
      <c r="B398" s="150"/>
      <c r="C398" s="173"/>
      <c r="D398" s="173"/>
      <c r="E398" s="173"/>
      <c r="F398" s="173"/>
      <c r="G398" s="173"/>
      <c r="H398" s="173"/>
      <c r="I398" s="173"/>
      <c r="J398" s="173"/>
      <c r="K398" s="173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  <c r="X398" s="150"/>
      <c r="Y398" s="150"/>
      <c r="Z398" s="150"/>
      <c r="AA398" s="150"/>
      <c r="AB398" s="173"/>
      <c r="AC398" s="23"/>
    </row>
    <row r="399" spans="1:29" s="4" customFormat="1" x14ac:dyDescent="0.2">
      <c r="A399" s="150"/>
      <c r="B399" s="150"/>
      <c r="C399" s="173"/>
      <c r="D399" s="173"/>
      <c r="E399" s="173"/>
      <c r="F399" s="173"/>
      <c r="G399" s="173"/>
      <c r="H399" s="173"/>
      <c r="I399" s="173"/>
      <c r="J399" s="173"/>
      <c r="K399" s="173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  <c r="X399" s="150"/>
      <c r="Y399" s="150"/>
      <c r="Z399" s="150"/>
      <c r="AA399" s="150"/>
      <c r="AB399" s="173"/>
      <c r="AC399" s="23"/>
    </row>
    <row r="400" spans="1:29" s="4" customFormat="1" x14ac:dyDescent="0.2">
      <c r="A400" s="150"/>
      <c r="B400" s="150"/>
      <c r="C400" s="173"/>
      <c r="D400" s="173"/>
      <c r="E400" s="173"/>
      <c r="F400" s="173"/>
      <c r="G400" s="173"/>
      <c r="H400" s="173"/>
      <c r="I400" s="173"/>
      <c r="J400" s="173"/>
      <c r="K400" s="173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  <c r="X400" s="150"/>
      <c r="Y400" s="150"/>
      <c r="Z400" s="150"/>
      <c r="AA400" s="150"/>
      <c r="AB400" s="173"/>
      <c r="AC400" s="23"/>
    </row>
    <row r="401" spans="1:29" s="4" customFormat="1" x14ac:dyDescent="0.2">
      <c r="A401" s="150"/>
      <c r="B401" s="150"/>
      <c r="C401" s="173"/>
      <c r="D401" s="173"/>
      <c r="E401" s="173"/>
      <c r="F401" s="173"/>
      <c r="G401" s="173"/>
      <c r="H401" s="173"/>
      <c r="I401" s="173"/>
      <c r="J401" s="173"/>
      <c r="K401" s="173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  <c r="X401" s="150"/>
      <c r="Y401" s="150"/>
      <c r="Z401" s="150"/>
      <c r="AA401" s="150"/>
      <c r="AB401" s="173"/>
      <c r="AC401" s="23"/>
    </row>
    <row r="402" spans="1:29" s="4" customFormat="1" x14ac:dyDescent="0.2">
      <c r="A402" s="150"/>
      <c r="B402" s="150"/>
      <c r="C402" s="173"/>
      <c r="D402" s="173"/>
      <c r="E402" s="173"/>
      <c r="F402" s="173"/>
      <c r="G402" s="173"/>
      <c r="H402" s="173"/>
      <c r="I402" s="173"/>
      <c r="J402" s="173"/>
      <c r="K402" s="173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  <c r="X402" s="150"/>
      <c r="Y402" s="150"/>
      <c r="Z402" s="150"/>
      <c r="AA402" s="150"/>
      <c r="AB402" s="173"/>
      <c r="AC402" s="23"/>
    </row>
    <row r="403" spans="1:29" s="4" customFormat="1" x14ac:dyDescent="0.2">
      <c r="A403" s="150"/>
      <c r="B403" s="150"/>
      <c r="C403" s="173"/>
      <c r="D403" s="173"/>
      <c r="E403" s="173"/>
      <c r="F403" s="173"/>
      <c r="G403" s="173"/>
      <c r="H403" s="173"/>
      <c r="I403" s="173"/>
      <c r="J403" s="173"/>
      <c r="K403" s="173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  <c r="X403" s="150"/>
      <c r="Y403" s="150"/>
      <c r="Z403" s="150"/>
      <c r="AA403" s="150"/>
      <c r="AB403" s="173"/>
      <c r="AC403" s="23"/>
    </row>
    <row r="404" spans="1:29" s="4" customFormat="1" x14ac:dyDescent="0.2">
      <c r="A404" s="150"/>
      <c r="B404" s="150"/>
      <c r="C404" s="173"/>
      <c r="D404" s="173"/>
      <c r="E404" s="173"/>
      <c r="F404" s="173"/>
      <c r="G404" s="173"/>
      <c r="H404" s="173"/>
      <c r="I404" s="173"/>
      <c r="J404" s="173"/>
      <c r="K404" s="173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  <c r="X404" s="150"/>
      <c r="Y404" s="150"/>
      <c r="Z404" s="150"/>
      <c r="AA404" s="150"/>
      <c r="AB404" s="173"/>
      <c r="AC404" s="23"/>
    </row>
    <row r="405" spans="1:29" s="4" customFormat="1" x14ac:dyDescent="0.2">
      <c r="A405" s="150"/>
      <c r="B405" s="150"/>
      <c r="C405" s="173"/>
      <c r="D405" s="173"/>
      <c r="E405" s="173"/>
      <c r="F405" s="173"/>
      <c r="G405" s="173"/>
      <c r="H405" s="173"/>
      <c r="I405" s="173"/>
      <c r="J405" s="173"/>
      <c r="K405" s="173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  <c r="Y405" s="150"/>
      <c r="Z405" s="150"/>
      <c r="AA405" s="150"/>
      <c r="AB405" s="173"/>
      <c r="AC405" s="23"/>
    </row>
    <row r="406" spans="1:29" s="4" customFormat="1" x14ac:dyDescent="0.2">
      <c r="A406" s="150"/>
      <c r="B406" s="150"/>
      <c r="C406" s="173"/>
      <c r="D406" s="173"/>
      <c r="E406" s="173"/>
      <c r="F406" s="173"/>
      <c r="G406" s="173"/>
      <c r="H406" s="173"/>
      <c r="I406" s="173"/>
      <c r="J406" s="173"/>
      <c r="K406" s="173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  <c r="X406" s="150"/>
      <c r="Y406" s="150"/>
      <c r="Z406" s="150"/>
      <c r="AA406" s="150"/>
      <c r="AB406" s="173"/>
      <c r="AC406" s="23"/>
    </row>
    <row r="407" spans="1:29" s="4" customFormat="1" x14ac:dyDescent="0.2">
      <c r="C407" s="6"/>
      <c r="D407" s="6"/>
      <c r="E407" s="6"/>
      <c r="F407" s="6"/>
      <c r="G407" s="6"/>
      <c r="H407" s="6"/>
      <c r="I407" s="6"/>
      <c r="J407" s="6"/>
      <c r="K407" s="6"/>
      <c r="AB407" s="6"/>
      <c r="AC407" s="23"/>
    </row>
    <row r="408" spans="1:29" s="4" customFormat="1" x14ac:dyDescent="0.2">
      <c r="C408" s="6"/>
      <c r="D408" s="6"/>
      <c r="E408" s="6"/>
      <c r="F408" s="6"/>
      <c r="G408" s="6"/>
      <c r="H408" s="6"/>
      <c r="I408" s="6"/>
      <c r="J408" s="6"/>
      <c r="K408" s="6"/>
      <c r="AB408" s="6"/>
      <c r="AC408" s="23"/>
    </row>
    <row r="409" spans="1:29" s="4" customFormat="1" x14ac:dyDescent="0.2">
      <c r="C409" s="6"/>
      <c r="D409" s="6"/>
      <c r="E409" s="6"/>
      <c r="F409" s="6"/>
      <c r="G409" s="6"/>
      <c r="H409" s="6"/>
      <c r="I409" s="6"/>
      <c r="J409" s="6"/>
      <c r="K409" s="6"/>
      <c r="AB409" s="6"/>
      <c r="AC409" s="23"/>
    </row>
    <row r="410" spans="1:29" s="4" customFormat="1" x14ac:dyDescent="0.2">
      <c r="C410" s="6"/>
      <c r="D410" s="6"/>
      <c r="E410" s="6"/>
      <c r="F410" s="6"/>
      <c r="G410" s="6"/>
      <c r="H410" s="6"/>
      <c r="I410" s="6"/>
      <c r="J410" s="6"/>
      <c r="K410" s="6"/>
      <c r="AB410" s="6"/>
      <c r="AC410" s="23"/>
    </row>
    <row r="411" spans="1:29" s="4" customFormat="1" x14ac:dyDescent="0.2">
      <c r="C411" s="6"/>
      <c r="D411" s="6"/>
      <c r="E411" s="6"/>
      <c r="F411" s="6"/>
      <c r="G411" s="6"/>
      <c r="H411" s="6"/>
      <c r="I411" s="6"/>
      <c r="J411" s="6"/>
      <c r="K411" s="6"/>
      <c r="AB411" s="6"/>
      <c r="AC411" s="23"/>
    </row>
    <row r="412" spans="1:29" s="4" customFormat="1" x14ac:dyDescent="0.2">
      <c r="C412" s="6"/>
      <c r="D412" s="6"/>
      <c r="E412" s="6"/>
      <c r="F412" s="6"/>
      <c r="G412" s="6"/>
      <c r="H412" s="6"/>
      <c r="I412" s="6"/>
      <c r="J412" s="6"/>
      <c r="K412" s="6"/>
      <c r="AB412" s="6"/>
      <c r="AC412" s="23"/>
    </row>
    <row r="413" spans="1:29" s="4" customFormat="1" x14ac:dyDescent="0.2">
      <c r="C413" s="6"/>
      <c r="D413" s="6"/>
      <c r="E413" s="6"/>
      <c r="F413" s="6"/>
      <c r="G413" s="6"/>
      <c r="H413" s="6"/>
      <c r="I413" s="6"/>
      <c r="J413" s="6"/>
      <c r="K413" s="6"/>
      <c r="AB413" s="6"/>
      <c r="AC413" s="23"/>
    </row>
    <row r="414" spans="1:29" s="4" customFormat="1" x14ac:dyDescent="0.2">
      <c r="C414" s="6"/>
      <c r="D414" s="6"/>
      <c r="E414" s="6"/>
      <c r="F414" s="6"/>
      <c r="G414" s="6"/>
      <c r="H414" s="6"/>
      <c r="I414" s="6"/>
      <c r="J414" s="6"/>
      <c r="K414" s="6"/>
      <c r="AB414" s="6"/>
      <c r="AC414" s="23"/>
    </row>
    <row r="415" spans="1:29" s="4" customFormat="1" x14ac:dyDescent="0.2">
      <c r="C415" s="6"/>
      <c r="D415" s="6"/>
      <c r="E415" s="6"/>
      <c r="F415" s="6"/>
      <c r="G415" s="6"/>
      <c r="H415" s="6"/>
      <c r="I415" s="6"/>
      <c r="J415" s="6"/>
      <c r="K415" s="6"/>
      <c r="AB415" s="6"/>
      <c r="AC415" s="23"/>
    </row>
    <row r="416" spans="1:29" s="4" customFormat="1" x14ac:dyDescent="0.2">
      <c r="C416" s="6"/>
      <c r="D416" s="6"/>
      <c r="E416" s="6"/>
      <c r="F416" s="6"/>
      <c r="G416" s="6"/>
      <c r="H416" s="6"/>
      <c r="I416" s="6"/>
      <c r="J416" s="6"/>
      <c r="K416" s="6"/>
      <c r="AB416" s="6"/>
      <c r="AC416" s="23"/>
    </row>
    <row r="417" spans="3:29" s="4" customFormat="1" x14ac:dyDescent="0.2">
      <c r="C417" s="6"/>
      <c r="D417" s="6"/>
      <c r="E417" s="6"/>
      <c r="F417" s="6"/>
      <c r="G417" s="6"/>
      <c r="H417" s="6"/>
      <c r="I417" s="6"/>
      <c r="J417" s="6"/>
      <c r="K417" s="6"/>
      <c r="AB417" s="6"/>
      <c r="AC417" s="23"/>
    </row>
    <row r="418" spans="3:29" s="4" customFormat="1" x14ac:dyDescent="0.2">
      <c r="C418" s="6"/>
      <c r="D418" s="6"/>
      <c r="E418" s="6"/>
      <c r="F418" s="6"/>
      <c r="G418" s="6"/>
      <c r="H418" s="6"/>
      <c r="I418" s="6"/>
      <c r="J418" s="6"/>
      <c r="K418" s="6"/>
      <c r="AB418" s="6"/>
      <c r="AC418" s="23"/>
    </row>
    <row r="419" spans="3:29" s="4" customFormat="1" x14ac:dyDescent="0.2">
      <c r="C419" s="6"/>
      <c r="D419" s="6"/>
      <c r="E419" s="6"/>
      <c r="F419" s="6"/>
      <c r="G419" s="6"/>
      <c r="H419" s="6"/>
      <c r="I419" s="6"/>
      <c r="J419" s="6"/>
      <c r="K419" s="6"/>
      <c r="AB419" s="6"/>
      <c r="AC419" s="23"/>
    </row>
    <row r="420" spans="3:29" s="4" customFormat="1" x14ac:dyDescent="0.2">
      <c r="C420" s="6"/>
      <c r="D420" s="6"/>
      <c r="E420" s="6"/>
      <c r="F420" s="6"/>
      <c r="G420" s="6"/>
      <c r="H420" s="6"/>
      <c r="I420" s="6"/>
      <c r="J420" s="6"/>
      <c r="K420" s="6"/>
      <c r="AB420" s="6"/>
      <c r="AC420" s="23"/>
    </row>
    <row r="421" spans="3:29" s="4" customFormat="1" x14ac:dyDescent="0.2">
      <c r="C421" s="6"/>
      <c r="D421" s="6"/>
      <c r="E421" s="6"/>
      <c r="F421" s="6"/>
      <c r="G421" s="6"/>
      <c r="H421" s="6"/>
      <c r="I421" s="6"/>
      <c r="J421" s="6"/>
      <c r="K421" s="6"/>
      <c r="AB421" s="6"/>
      <c r="AC421" s="23"/>
    </row>
    <row r="422" spans="3:29" s="4" customFormat="1" x14ac:dyDescent="0.2">
      <c r="C422" s="6"/>
      <c r="D422" s="6"/>
      <c r="E422" s="6"/>
      <c r="F422" s="6"/>
      <c r="G422" s="6"/>
      <c r="H422" s="6"/>
      <c r="I422" s="6"/>
      <c r="J422" s="6"/>
      <c r="K422" s="6"/>
      <c r="AB422" s="6"/>
      <c r="AC422" s="23"/>
    </row>
    <row r="423" spans="3:29" s="4" customFormat="1" x14ac:dyDescent="0.2">
      <c r="C423" s="6"/>
      <c r="D423" s="6"/>
      <c r="E423" s="6"/>
      <c r="F423" s="6"/>
      <c r="G423" s="6"/>
      <c r="H423" s="6"/>
      <c r="I423" s="6"/>
      <c r="J423" s="6"/>
      <c r="K423" s="6"/>
      <c r="AB423" s="6"/>
      <c r="AC423" s="23"/>
    </row>
    <row r="424" spans="3:29" s="4" customFormat="1" x14ac:dyDescent="0.2">
      <c r="C424" s="6"/>
      <c r="D424" s="6"/>
      <c r="E424" s="6"/>
      <c r="F424" s="6"/>
      <c r="G424" s="6"/>
      <c r="H424" s="6"/>
      <c r="I424" s="6"/>
      <c r="J424" s="6"/>
      <c r="K424" s="6"/>
      <c r="AB424" s="6"/>
      <c r="AC424" s="23"/>
    </row>
    <row r="425" spans="3:29" s="4" customFormat="1" x14ac:dyDescent="0.2">
      <c r="C425" s="6"/>
      <c r="D425" s="6"/>
      <c r="E425" s="6"/>
      <c r="F425" s="6"/>
      <c r="G425" s="6"/>
      <c r="H425" s="6"/>
      <c r="I425" s="6"/>
      <c r="J425" s="6"/>
      <c r="K425" s="6"/>
      <c r="AB425" s="6"/>
      <c r="AC425" s="23"/>
    </row>
    <row r="426" spans="3:29" s="4" customFormat="1" x14ac:dyDescent="0.2">
      <c r="C426" s="6"/>
      <c r="D426" s="6"/>
      <c r="E426" s="6"/>
      <c r="F426" s="6"/>
      <c r="G426" s="6"/>
      <c r="H426" s="6"/>
      <c r="I426" s="6"/>
      <c r="J426" s="6"/>
      <c r="K426" s="6"/>
      <c r="AB426" s="6"/>
      <c r="AC426" s="23"/>
    </row>
    <row r="427" spans="3:29" s="4" customFormat="1" x14ac:dyDescent="0.2">
      <c r="C427" s="6"/>
      <c r="D427" s="6"/>
      <c r="E427" s="6"/>
      <c r="F427" s="6"/>
      <c r="G427" s="6"/>
      <c r="H427" s="6"/>
      <c r="I427" s="6"/>
      <c r="J427" s="6"/>
      <c r="K427" s="6"/>
      <c r="AB427" s="6"/>
      <c r="AC427" s="23"/>
    </row>
    <row r="428" spans="3:29" s="4" customFormat="1" x14ac:dyDescent="0.2">
      <c r="C428" s="6"/>
      <c r="D428" s="6"/>
      <c r="E428" s="6"/>
      <c r="F428" s="6"/>
      <c r="G428" s="6"/>
      <c r="H428" s="6"/>
      <c r="I428" s="6"/>
      <c r="J428" s="6"/>
      <c r="K428" s="6"/>
      <c r="AB428" s="6"/>
      <c r="AC428" s="23"/>
    </row>
    <row r="429" spans="3:29" s="4" customFormat="1" x14ac:dyDescent="0.2">
      <c r="C429" s="6"/>
      <c r="D429" s="6"/>
      <c r="E429" s="6"/>
      <c r="F429" s="6"/>
      <c r="G429" s="6"/>
      <c r="H429" s="6"/>
      <c r="I429" s="6"/>
      <c r="J429" s="6"/>
      <c r="K429" s="6"/>
      <c r="AB429" s="6"/>
      <c r="AC429" s="23"/>
    </row>
    <row r="430" spans="3:29" s="4" customFormat="1" x14ac:dyDescent="0.2">
      <c r="C430" s="6"/>
      <c r="D430" s="6"/>
      <c r="E430" s="6"/>
      <c r="F430" s="6"/>
      <c r="G430" s="6"/>
      <c r="H430" s="6"/>
      <c r="I430" s="6"/>
      <c r="J430" s="6"/>
      <c r="K430" s="6"/>
      <c r="AB430" s="6"/>
      <c r="AC430" s="23"/>
    </row>
    <row r="431" spans="3:29" s="4" customFormat="1" x14ac:dyDescent="0.2">
      <c r="C431" s="6"/>
      <c r="D431" s="6"/>
      <c r="E431" s="6"/>
      <c r="F431" s="6"/>
      <c r="G431" s="6"/>
      <c r="H431" s="6"/>
      <c r="I431" s="6"/>
      <c r="J431" s="6"/>
      <c r="K431" s="6"/>
      <c r="AB431" s="6"/>
      <c r="AC431" s="23"/>
    </row>
    <row r="432" spans="3:29" s="4" customFormat="1" x14ac:dyDescent="0.2">
      <c r="C432" s="6"/>
      <c r="D432" s="6"/>
      <c r="E432" s="6"/>
      <c r="F432" s="6"/>
      <c r="G432" s="6"/>
      <c r="H432" s="6"/>
      <c r="I432" s="6"/>
      <c r="J432" s="6"/>
      <c r="K432" s="6"/>
      <c r="AB432" s="6"/>
      <c r="AC432" s="23"/>
    </row>
    <row r="433" spans="3:29" s="4" customFormat="1" x14ac:dyDescent="0.2">
      <c r="C433" s="6"/>
      <c r="D433" s="6"/>
      <c r="E433" s="6"/>
      <c r="F433" s="6"/>
      <c r="G433" s="6"/>
      <c r="H433" s="6"/>
      <c r="I433" s="6"/>
      <c r="J433" s="6"/>
      <c r="K433" s="6"/>
      <c r="AB433" s="6"/>
      <c r="AC433" s="23"/>
    </row>
    <row r="434" spans="3:29" s="4" customFormat="1" x14ac:dyDescent="0.2">
      <c r="C434" s="6"/>
      <c r="D434" s="6"/>
      <c r="E434" s="6"/>
      <c r="F434" s="6"/>
      <c r="G434" s="6"/>
      <c r="H434" s="6"/>
      <c r="I434" s="6"/>
      <c r="J434" s="6"/>
      <c r="K434" s="6"/>
      <c r="AB434" s="6"/>
      <c r="AC434" s="23"/>
    </row>
    <row r="435" spans="3:29" s="4" customFormat="1" x14ac:dyDescent="0.2">
      <c r="C435" s="6"/>
      <c r="D435" s="6"/>
      <c r="E435" s="6"/>
      <c r="F435" s="6"/>
      <c r="G435" s="6"/>
      <c r="H435" s="6"/>
      <c r="I435" s="6"/>
      <c r="J435" s="6"/>
      <c r="K435" s="6"/>
      <c r="AB435" s="6"/>
      <c r="AC435" s="23"/>
    </row>
    <row r="436" spans="3:29" s="4" customFormat="1" x14ac:dyDescent="0.2">
      <c r="C436" s="6"/>
      <c r="D436" s="6"/>
      <c r="E436" s="6"/>
      <c r="F436" s="6"/>
      <c r="G436" s="6"/>
      <c r="H436" s="6"/>
      <c r="I436" s="6"/>
      <c r="J436" s="6"/>
      <c r="K436" s="6"/>
      <c r="AB436" s="6"/>
      <c r="AC436" s="23"/>
    </row>
    <row r="437" spans="3:29" s="4" customFormat="1" x14ac:dyDescent="0.2">
      <c r="C437" s="6"/>
      <c r="D437" s="6"/>
      <c r="E437" s="6"/>
      <c r="F437" s="6"/>
      <c r="G437" s="6"/>
      <c r="H437" s="6"/>
      <c r="I437" s="6"/>
      <c r="J437" s="6"/>
      <c r="K437" s="6"/>
      <c r="AB437" s="6"/>
      <c r="AC437" s="23"/>
    </row>
    <row r="438" spans="3:29" s="4" customFormat="1" x14ac:dyDescent="0.2">
      <c r="C438" s="6"/>
      <c r="D438" s="6"/>
      <c r="E438" s="6"/>
      <c r="F438" s="6"/>
      <c r="G438" s="6"/>
      <c r="H438" s="6"/>
      <c r="I438" s="6"/>
      <c r="J438" s="6"/>
      <c r="K438" s="6"/>
      <c r="AB438" s="6"/>
      <c r="AC438" s="23"/>
    </row>
    <row r="439" spans="3:29" s="4" customFormat="1" x14ac:dyDescent="0.2">
      <c r="C439" s="6"/>
      <c r="D439" s="6"/>
      <c r="E439" s="6"/>
      <c r="F439" s="6"/>
      <c r="G439" s="6"/>
      <c r="H439" s="6"/>
      <c r="I439" s="6"/>
      <c r="J439" s="6"/>
      <c r="K439" s="6"/>
      <c r="AB439" s="6"/>
      <c r="AC439" s="23"/>
    </row>
    <row r="440" spans="3:29" s="4" customFormat="1" x14ac:dyDescent="0.2">
      <c r="C440" s="6"/>
      <c r="D440" s="6"/>
      <c r="E440" s="6"/>
      <c r="F440" s="6"/>
      <c r="G440" s="6"/>
      <c r="H440" s="6"/>
      <c r="I440" s="6"/>
      <c r="J440" s="6"/>
      <c r="K440" s="6"/>
      <c r="AB440" s="6"/>
      <c r="AC440" s="23"/>
    </row>
    <row r="441" spans="3:29" s="4" customFormat="1" x14ac:dyDescent="0.2">
      <c r="C441" s="6"/>
      <c r="D441" s="6"/>
      <c r="E441" s="6"/>
      <c r="F441" s="6"/>
      <c r="G441" s="6"/>
      <c r="H441" s="6"/>
      <c r="I441" s="6"/>
      <c r="J441" s="6"/>
      <c r="K441" s="6"/>
      <c r="AB441" s="6"/>
      <c r="AC441" s="23"/>
    </row>
    <row r="442" spans="3:29" s="4" customFormat="1" x14ac:dyDescent="0.2">
      <c r="C442" s="6"/>
      <c r="D442" s="6"/>
      <c r="E442" s="6"/>
      <c r="F442" s="6"/>
      <c r="G442" s="6"/>
      <c r="H442" s="6"/>
      <c r="I442" s="6"/>
      <c r="J442" s="6"/>
      <c r="K442" s="6"/>
      <c r="AB442" s="6"/>
      <c r="AC442" s="23"/>
    </row>
    <row r="443" spans="3:29" s="4" customFormat="1" x14ac:dyDescent="0.2">
      <c r="C443" s="6"/>
      <c r="D443" s="6"/>
      <c r="E443" s="6"/>
      <c r="F443" s="6"/>
      <c r="G443" s="6"/>
      <c r="H443" s="6"/>
      <c r="I443" s="6"/>
      <c r="J443" s="6"/>
      <c r="K443" s="6"/>
      <c r="AB443" s="6"/>
      <c r="AC443" s="23"/>
    </row>
    <row r="444" spans="3:29" s="4" customFormat="1" x14ac:dyDescent="0.2">
      <c r="C444" s="6"/>
      <c r="D444" s="6"/>
      <c r="E444" s="6"/>
      <c r="F444" s="6"/>
      <c r="G444" s="6"/>
      <c r="H444" s="6"/>
      <c r="I444" s="6"/>
      <c r="J444" s="6"/>
      <c r="K444" s="6"/>
      <c r="AB444" s="6"/>
      <c r="AC444" s="23"/>
    </row>
    <row r="445" spans="3:29" s="4" customFormat="1" x14ac:dyDescent="0.2">
      <c r="C445" s="6"/>
      <c r="D445" s="6"/>
      <c r="E445" s="6"/>
      <c r="F445" s="6"/>
      <c r="G445" s="6"/>
      <c r="H445" s="6"/>
      <c r="I445" s="6"/>
      <c r="J445" s="6"/>
      <c r="K445" s="6"/>
      <c r="AB445" s="6"/>
      <c r="AC445" s="23"/>
    </row>
    <row r="446" spans="3:29" s="4" customFormat="1" x14ac:dyDescent="0.2">
      <c r="C446" s="6"/>
      <c r="D446" s="6"/>
      <c r="E446" s="6"/>
      <c r="F446" s="6"/>
      <c r="G446" s="6"/>
      <c r="H446" s="6"/>
      <c r="I446" s="6"/>
      <c r="J446" s="6"/>
      <c r="K446" s="6"/>
      <c r="AB446" s="6"/>
      <c r="AC446" s="23"/>
    </row>
    <row r="447" spans="3:29" s="4" customFormat="1" x14ac:dyDescent="0.2">
      <c r="C447" s="6"/>
      <c r="D447" s="6"/>
      <c r="E447" s="6"/>
      <c r="F447" s="6"/>
      <c r="G447" s="6"/>
      <c r="H447" s="6"/>
      <c r="I447" s="6"/>
      <c r="J447" s="6"/>
      <c r="K447" s="6"/>
      <c r="AB447" s="6"/>
      <c r="AC447" s="23"/>
    </row>
    <row r="448" spans="3:29" s="4" customFormat="1" x14ac:dyDescent="0.2">
      <c r="C448" s="6"/>
      <c r="D448" s="6"/>
      <c r="E448" s="6"/>
      <c r="F448" s="6"/>
      <c r="G448" s="6"/>
      <c r="H448" s="6"/>
      <c r="I448" s="6"/>
      <c r="J448" s="6"/>
      <c r="K448" s="6"/>
      <c r="AB448" s="6"/>
      <c r="AC448" s="23"/>
    </row>
    <row r="449" spans="3:29" s="4" customFormat="1" x14ac:dyDescent="0.2">
      <c r="C449" s="6"/>
      <c r="D449" s="6"/>
      <c r="E449" s="6"/>
      <c r="F449" s="6"/>
      <c r="G449" s="6"/>
      <c r="H449" s="6"/>
      <c r="I449" s="6"/>
      <c r="J449" s="6"/>
      <c r="K449" s="6"/>
      <c r="AB449" s="6"/>
      <c r="AC449" s="23"/>
    </row>
    <row r="450" spans="3:29" s="4" customFormat="1" x14ac:dyDescent="0.2">
      <c r="C450" s="6"/>
      <c r="D450" s="6"/>
      <c r="E450" s="6"/>
      <c r="F450" s="6"/>
      <c r="G450" s="6"/>
      <c r="H450" s="6"/>
      <c r="I450" s="6"/>
      <c r="J450" s="6"/>
      <c r="K450" s="6"/>
      <c r="AB450" s="6"/>
      <c r="AC450" s="23"/>
    </row>
    <row r="451" spans="3:29" s="4" customFormat="1" x14ac:dyDescent="0.2">
      <c r="C451" s="6"/>
      <c r="D451" s="6"/>
      <c r="E451" s="6"/>
      <c r="F451" s="6"/>
      <c r="G451" s="6"/>
      <c r="H451" s="6"/>
      <c r="I451" s="6"/>
      <c r="J451" s="6"/>
      <c r="K451" s="6"/>
      <c r="AB451" s="6"/>
      <c r="AC451" s="23"/>
    </row>
    <row r="452" spans="3:29" s="4" customFormat="1" x14ac:dyDescent="0.2">
      <c r="C452" s="6"/>
      <c r="D452" s="6"/>
      <c r="E452" s="6"/>
      <c r="F452" s="6"/>
      <c r="G452" s="6"/>
      <c r="H452" s="6"/>
      <c r="I452" s="6"/>
      <c r="J452" s="6"/>
      <c r="K452" s="6"/>
      <c r="AB452" s="6"/>
      <c r="AC452" s="23"/>
    </row>
    <row r="453" spans="3:29" s="4" customFormat="1" x14ac:dyDescent="0.2">
      <c r="C453" s="6"/>
      <c r="D453" s="6"/>
      <c r="E453" s="6"/>
      <c r="F453" s="6"/>
      <c r="G453" s="6"/>
      <c r="H453" s="6"/>
      <c r="I453" s="6"/>
      <c r="J453" s="6"/>
      <c r="K453" s="6"/>
      <c r="AB453" s="6"/>
      <c r="AC453" s="23"/>
    </row>
    <row r="454" spans="3:29" s="4" customFormat="1" x14ac:dyDescent="0.2">
      <c r="C454" s="6"/>
      <c r="D454" s="6"/>
      <c r="E454" s="6"/>
      <c r="F454" s="6"/>
      <c r="G454" s="6"/>
      <c r="H454" s="6"/>
      <c r="I454" s="6"/>
      <c r="J454" s="6"/>
      <c r="K454" s="6"/>
      <c r="AB454" s="6"/>
      <c r="AC454" s="23"/>
    </row>
    <row r="455" spans="3:29" s="4" customFormat="1" x14ac:dyDescent="0.2">
      <c r="C455" s="6"/>
      <c r="D455" s="6"/>
      <c r="E455" s="6"/>
      <c r="F455" s="6"/>
      <c r="G455" s="6"/>
      <c r="H455" s="6"/>
      <c r="I455" s="6"/>
      <c r="J455" s="6"/>
      <c r="K455" s="6"/>
      <c r="AB455" s="6"/>
      <c r="AC455" s="23"/>
    </row>
    <row r="456" spans="3:29" s="4" customFormat="1" x14ac:dyDescent="0.2">
      <c r="C456" s="6"/>
      <c r="D456" s="6"/>
      <c r="E456" s="6"/>
      <c r="F456" s="6"/>
      <c r="G456" s="6"/>
      <c r="H456" s="6"/>
      <c r="I456" s="6"/>
      <c r="J456" s="6"/>
      <c r="K456" s="6"/>
      <c r="AB456" s="6"/>
      <c r="AC456" s="23"/>
    </row>
    <row r="457" spans="3:29" s="4" customFormat="1" x14ac:dyDescent="0.2">
      <c r="C457" s="6"/>
      <c r="D457" s="6"/>
      <c r="E457" s="6"/>
      <c r="F457" s="6"/>
      <c r="G457" s="6"/>
      <c r="H457" s="6"/>
      <c r="I457" s="6"/>
      <c r="J457" s="6"/>
      <c r="K457" s="6"/>
      <c r="AB457" s="6"/>
      <c r="AC457" s="23"/>
    </row>
    <row r="458" spans="3:29" s="4" customFormat="1" x14ac:dyDescent="0.2">
      <c r="C458" s="6"/>
      <c r="D458" s="6"/>
      <c r="E458" s="6"/>
      <c r="F458" s="6"/>
      <c r="G458" s="6"/>
      <c r="H458" s="6"/>
      <c r="I458" s="6"/>
      <c r="J458" s="6"/>
      <c r="K458" s="6"/>
      <c r="AB458" s="6"/>
      <c r="AC458" s="23"/>
    </row>
    <row r="459" spans="3:29" s="4" customFormat="1" x14ac:dyDescent="0.2">
      <c r="C459" s="6"/>
      <c r="D459" s="6"/>
      <c r="E459" s="6"/>
      <c r="F459" s="6"/>
      <c r="G459" s="6"/>
      <c r="H459" s="6"/>
      <c r="I459" s="6"/>
      <c r="J459" s="6"/>
      <c r="K459" s="6"/>
      <c r="AB459" s="6"/>
      <c r="AC459" s="23"/>
    </row>
    <row r="460" spans="3:29" s="4" customFormat="1" x14ac:dyDescent="0.2">
      <c r="C460" s="6"/>
      <c r="D460" s="6"/>
      <c r="E460" s="6"/>
      <c r="F460" s="6"/>
      <c r="G460" s="6"/>
      <c r="H460" s="6"/>
      <c r="I460" s="6"/>
      <c r="J460" s="6"/>
      <c r="K460" s="6"/>
      <c r="AB460" s="6"/>
      <c r="AC460" s="23"/>
    </row>
    <row r="461" spans="3:29" s="4" customFormat="1" x14ac:dyDescent="0.2">
      <c r="C461" s="6"/>
      <c r="D461" s="6"/>
      <c r="E461" s="6"/>
      <c r="F461" s="6"/>
      <c r="G461" s="6"/>
      <c r="H461" s="6"/>
      <c r="I461" s="6"/>
      <c r="J461" s="6"/>
      <c r="K461" s="6"/>
      <c r="AB461" s="6"/>
      <c r="AC461" s="23"/>
    </row>
    <row r="462" spans="3:29" s="4" customFormat="1" x14ac:dyDescent="0.2">
      <c r="C462" s="6"/>
      <c r="D462" s="6"/>
      <c r="E462" s="6"/>
      <c r="F462" s="6"/>
      <c r="G462" s="6"/>
      <c r="H462" s="6"/>
      <c r="I462" s="6"/>
      <c r="J462" s="6"/>
      <c r="K462" s="6"/>
      <c r="AB462" s="6"/>
      <c r="AC462" s="23"/>
    </row>
    <row r="463" spans="3:29" s="4" customFormat="1" x14ac:dyDescent="0.2">
      <c r="C463" s="6"/>
      <c r="D463" s="6"/>
      <c r="E463" s="6"/>
      <c r="F463" s="6"/>
      <c r="G463" s="6"/>
      <c r="H463" s="6"/>
      <c r="I463" s="6"/>
      <c r="J463" s="6"/>
      <c r="K463" s="6"/>
      <c r="AB463" s="6"/>
      <c r="AC463" s="23"/>
    </row>
    <row r="464" spans="3:29" s="4" customFormat="1" x14ac:dyDescent="0.2">
      <c r="C464" s="6"/>
      <c r="D464" s="6"/>
      <c r="E464" s="6"/>
      <c r="F464" s="6"/>
      <c r="G464" s="6"/>
      <c r="H464" s="6"/>
      <c r="I464" s="6"/>
      <c r="J464" s="6"/>
      <c r="K464" s="6"/>
      <c r="AB464" s="6"/>
      <c r="AC464" s="23"/>
    </row>
    <row r="465" spans="3:29" s="4" customFormat="1" x14ac:dyDescent="0.2">
      <c r="C465" s="6"/>
      <c r="D465" s="6"/>
      <c r="E465" s="6"/>
      <c r="F465" s="6"/>
      <c r="G465" s="6"/>
      <c r="H465" s="6"/>
      <c r="I465" s="6"/>
      <c r="J465" s="6"/>
      <c r="K465" s="6"/>
      <c r="AB465" s="6"/>
      <c r="AC465" s="23"/>
    </row>
    <row r="466" spans="3:29" s="4" customFormat="1" x14ac:dyDescent="0.2">
      <c r="C466" s="6"/>
      <c r="D466" s="6"/>
      <c r="E466" s="6"/>
      <c r="F466" s="6"/>
      <c r="G466" s="6"/>
      <c r="H466" s="6"/>
      <c r="I466" s="6"/>
      <c r="J466" s="6"/>
      <c r="K466" s="6"/>
      <c r="AB466" s="6"/>
      <c r="AC466" s="23"/>
    </row>
    <row r="467" spans="3:29" s="4" customFormat="1" x14ac:dyDescent="0.2">
      <c r="C467" s="6"/>
      <c r="D467" s="6"/>
      <c r="E467" s="6"/>
      <c r="F467" s="6"/>
      <c r="G467" s="6"/>
      <c r="H467" s="6"/>
      <c r="I467" s="6"/>
      <c r="J467" s="6"/>
      <c r="K467" s="6"/>
      <c r="AB467" s="6"/>
      <c r="AC467" s="23"/>
    </row>
    <row r="468" spans="3:29" s="4" customFormat="1" x14ac:dyDescent="0.2">
      <c r="C468" s="6"/>
      <c r="D468" s="6"/>
      <c r="E468" s="6"/>
      <c r="F468" s="6"/>
      <c r="G468" s="6"/>
      <c r="H468" s="6"/>
      <c r="I468" s="6"/>
      <c r="J468" s="6"/>
      <c r="K468" s="6"/>
      <c r="AB468" s="6"/>
      <c r="AC468" s="23"/>
    </row>
    <row r="469" spans="3:29" s="4" customFormat="1" x14ac:dyDescent="0.2">
      <c r="C469" s="6"/>
      <c r="D469" s="6"/>
      <c r="E469" s="6"/>
      <c r="F469" s="6"/>
      <c r="G469" s="6"/>
      <c r="H469" s="6"/>
      <c r="I469" s="6"/>
      <c r="J469" s="6"/>
      <c r="K469" s="6"/>
      <c r="AB469" s="6"/>
      <c r="AC469" s="23"/>
    </row>
    <row r="470" spans="3:29" s="4" customFormat="1" x14ac:dyDescent="0.2">
      <c r="C470" s="6"/>
      <c r="D470" s="6"/>
      <c r="E470" s="6"/>
      <c r="F470" s="6"/>
      <c r="G470" s="6"/>
      <c r="H470" s="6"/>
      <c r="I470" s="6"/>
      <c r="J470" s="6"/>
      <c r="K470" s="6"/>
      <c r="AB470" s="6"/>
      <c r="AC470" s="23"/>
    </row>
    <row r="471" spans="3:29" s="4" customFormat="1" x14ac:dyDescent="0.2">
      <c r="C471" s="6"/>
      <c r="D471" s="6"/>
      <c r="E471" s="6"/>
      <c r="F471" s="6"/>
      <c r="G471" s="6"/>
      <c r="H471" s="6"/>
      <c r="I471" s="6"/>
      <c r="J471" s="6"/>
      <c r="K471" s="6"/>
      <c r="AB471" s="6"/>
      <c r="AC471" s="23"/>
    </row>
    <row r="472" spans="3:29" s="4" customFormat="1" x14ac:dyDescent="0.2">
      <c r="C472" s="6"/>
      <c r="D472" s="6"/>
      <c r="E472" s="6"/>
      <c r="F472" s="6"/>
      <c r="G472" s="6"/>
      <c r="H472" s="6"/>
      <c r="I472" s="6"/>
      <c r="J472" s="6"/>
      <c r="K472" s="6"/>
      <c r="AB472" s="6"/>
      <c r="AC472" s="23"/>
    </row>
    <row r="473" spans="3:29" s="4" customFormat="1" x14ac:dyDescent="0.2">
      <c r="C473" s="6"/>
      <c r="D473" s="6"/>
      <c r="E473" s="6"/>
      <c r="F473" s="6"/>
      <c r="G473" s="6"/>
      <c r="H473" s="6"/>
      <c r="I473" s="6"/>
      <c r="J473" s="6"/>
      <c r="K473" s="6"/>
      <c r="AB473" s="6"/>
      <c r="AC473" s="23"/>
    </row>
    <row r="474" spans="3:29" s="4" customFormat="1" x14ac:dyDescent="0.2">
      <c r="C474" s="6"/>
      <c r="D474" s="6"/>
      <c r="E474" s="6"/>
      <c r="F474" s="6"/>
      <c r="G474" s="6"/>
      <c r="H474" s="6"/>
      <c r="I474" s="6"/>
      <c r="J474" s="6"/>
      <c r="K474" s="6"/>
      <c r="AB474" s="6"/>
      <c r="AC474" s="23"/>
    </row>
    <row r="475" spans="3:29" s="4" customFormat="1" x14ac:dyDescent="0.2">
      <c r="C475" s="6"/>
      <c r="D475" s="6"/>
      <c r="E475" s="6"/>
      <c r="F475" s="6"/>
      <c r="G475" s="6"/>
      <c r="H475" s="6"/>
      <c r="I475" s="6"/>
      <c r="J475" s="6"/>
      <c r="K475" s="6"/>
      <c r="AB475" s="6"/>
      <c r="AC475" s="23"/>
    </row>
    <row r="476" spans="3:29" s="4" customFormat="1" x14ac:dyDescent="0.2">
      <c r="C476" s="6"/>
      <c r="D476" s="6"/>
      <c r="E476" s="6"/>
      <c r="F476" s="6"/>
      <c r="G476" s="6"/>
      <c r="H476" s="6"/>
      <c r="I476" s="6"/>
      <c r="J476" s="6"/>
      <c r="K476" s="6"/>
      <c r="AB476" s="6"/>
      <c r="AC476" s="23"/>
    </row>
    <row r="477" spans="3:29" s="4" customFormat="1" x14ac:dyDescent="0.2">
      <c r="C477" s="6"/>
      <c r="D477" s="6"/>
      <c r="E477" s="6"/>
      <c r="F477" s="6"/>
      <c r="G477" s="6"/>
      <c r="H477" s="6"/>
      <c r="I477" s="6"/>
      <c r="J477" s="6"/>
      <c r="K477" s="6"/>
      <c r="AB477" s="6"/>
      <c r="AC477" s="23"/>
    </row>
    <row r="478" spans="3:29" s="4" customFormat="1" x14ac:dyDescent="0.2">
      <c r="C478" s="6"/>
      <c r="D478" s="6"/>
      <c r="E478" s="6"/>
      <c r="F478" s="6"/>
      <c r="G478" s="6"/>
      <c r="H478" s="6"/>
      <c r="I478" s="6"/>
      <c r="J478" s="6"/>
      <c r="K478" s="6"/>
      <c r="AB478" s="6"/>
      <c r="AC478" s="23"/>
    </row>
    <row r="479" spans="3:29" s="4" customFormat="1" x14ac:dyDescent="0.2">
      <c r="C479" s="6"/>
      <c r="D479" s="6"/>
      <c r="E479" s="6"/>
      <c r="F479" s="6"/>
      <c r="G479" s="6"/>
      <c r="H479" s="6"/>
      <c r="I479" s="6"/>
      <c r="J479" s="6"/>
      <c r="K479" s="6"/>
      <c r="AB479" s="6"/>
      <c r="AC479" s="23"/>
    </row>
    <row r="480" spans="3:29" s="4" customFormat="1" x14ac:dyDescent="0.2">
      <c r="C480" s="6"/>
      <c r="D480" s="6"/>
      <c r="E480" s="6"/>
      <c r="F480" s="6"/>
      <c r="G480" s="6"/>
      <c r="H480" s="6"/>
      <c r="I480" s="6"/>
      <c r="J480" s="6"/>
      <c r="K480" s="6"/>
      <c r="AB480" s="6"/>
      <c r="AC480" s="23"/>
    </row>
    <row r="481" spans="3:29" s="4" customFormat="1" x14ac:dyDescent="0.2">
      <c r="C481" s="6"/>
      <c r="D481" s="6"/>
      <c r="E481" s="6"/>
      <c r="F481" s="6"/>
      <c r="G481" s="6"/>
      <c r="H481" s="6"/>
      <c r="I481" s="6"/>
      <c r="J481" s="6"/>
      <c r="K481" s="6"/>
      <c r="AB481" s="6"/>
      <c r="AC481" s="23"/>
    </row>
    <row r="482" spans="3:29" s="4" customFormat="1" x14ac:dyDescent="0.2">
      <c r="C482" s="6"/>
      <c r="D482" s="6"/>
      <c r="E482" s="6"/>
      <c r="F482" s="6"/>
      <c r="G482" s="6"/>
      <c r="H482" s="6"/>
      <c r="I482" s="6"/>
      <c r="J482" s="6"/>
      <c r="K482" s="6"/>
      <c r="AB482" s="6"/>
      <c r="AC482" s="23"/>
    </row>
    <row r="483" spans="3:29" s="4" customFormat="1" x14ac:dyDescent="0.2">
      <c r="C483" s="6"/>
      <c r="D483" s="6"/>
      <c r="E483" s="6"/>
      <c r="F483" s="6"/>
      <c r="G483" s="6"/>
      <c r="H483" s="6"/>
      <c r="I483" s="6"/>
      <c r="J483" s="6"/>
      <c r="K483" s="6"/>
      <c r="AB483" s="6"/>
      <c r="AC483" s="23"/>
    </row>
    <row r="484" spans="3:29" s="4" customFormat="1" x14ac:dyDescent="0.2">
      <c r="C484" s="6"/>
      <c r="D484" s="6"/>
      <c r="E484" s="6"/>
      <c r="F484" s="6"/>
      <c r="G484" s="6"/>
      <c r="H484" s="6"/>
      <c r="I484" s="6"/>
      <c r="J484" s="6"/>
      <c r="K484" s="6"/>
      <c r="AB484" s="6"/>
      <c r="AC484" s="23"/>
    </row>
    <row r="485" spans="3:29" s="4" customFormat="1" x14ac:dyDescent="0.2">
      <c r="C485" s="6"/>
      <c r="D485" s="6"/>
      <c r="E485" s="6"/>
      <c r="F485" s="6"/>
      <c r="G485" s="6"/>
      <c r="H485" s="6"/>
      <c r="I485" s="6"/>
      <c r="J485" s="6"/>
      <c r="K485" s="6"/>
      <c r="AB485" s="6"/>
      <c r="AC485" s="23"/>
    </row>
    <row r="486" spans="3:29" s="4" customFormat="1" x14ac:dyDescent="0.2">
      <c r="C486" s="6"/>
      <c r="D486" s="6"/>
      <c r="E486" s="6"/>
      <c r="F486" s="6"/>
      <c r="G486" s="6"/>
      <c r="H486" s="6"/>
      <c r="I486" s="6"/>
      <c r="J486" s="6"/>
      <c r="K486" s="6"/>
      <c r="AB486" s="6"/>
      <c r="AC486" s="23"/>
    </row>
    <row r="487" spans="3:29" s="4" customFormat="1" x14ac:dyDescent="0.2">
      <c r="C487" s="6"/>
      <c r="D487" s="6"/>
      <c r="E487" s="6"/>
      <c r="F487" s="6"/>
      <c r="G487" s="6"/>
      <c r="H487" s="6"/>
      <c r="I487" s="6"/>
      <c r="J487" s="6"/>
      <c r="K487" s="6"/>
      <c r="AB487" s="6"/>
      <c r="AC487" s="23"/>
    </row>
    <row r="488" spans="3:29" s="4" customFormat="1" x14ac:dyDescent="0.2">
      <c r="C488" s="6"/>
      <c r="D488" s="6"/>
      <c r="E488" s="6"/>
      <c r="F488" s="6"/>
      <c r="G488" s="6"/>
      <c r="H488" s="6"/>
      <c r="I488" s="6"/>
      <c r="J488" s="6"/>
      <c r="K488" s="6"/>
      <c r="AB488" s="6"/>
      <c r="AC488" s="23"/>
    </row>
    <row r="489" spans="3:29" s="4" customFormat="1" x14ac:dyDescent="0.2">
      <c r="C489" s="6"/>
      <c r="D489" s="6"/>
      <c r="E489" s="6"/>
      <c r="F489" s="6"/>
      <c r="G489" s="6"/>
      <c r="H489" s="6"/>
      <c r="I489" s="6"/>
      <c r="J489" s="6"/>
      <c r="K489" s="6"/>
      <c r="AB489" s="6"/>
      <c r="AC489" s="23"/>
    </row>
    <row r="490" spans="3:29" s="4" customFormat="1" x14ac:dyDescent="0.2">
      <c r="C490" s="6"/>
      <c r="D490" s="6"/>
      <c r="E490" s="6"/>
      <c r="F490" s="6"/>
      <c r="G490" s="6"/>
      <c r="H490" s="6"/>
      <c r="I490" s="6"/>
      <c r="J490" s="6"/>
      <c r="K490" s="6"/>
      <c r="AB490" s="6"/>
      <c r="AC490" s="23"/>
    </row>
    <row r="491" spans="3:29" s="4" customFormat="1" x14ac:dyDescent="0.2">
      <c r="C491" s="6"/>
      <c r="D491" s="6"/>
      <c r="E491" s="6"/>
      <c r="F491" s="6"/>
      <c r="G491" s="6"/>
      <c r="H491" s="6"/>
      <c r="I491" s="6"/>
      <c r="J491" s="6"/>
      <c r="K491" s="6"/>
      <c r="AB491" s="6"/>
      <c r="AC491" s="23"/>
    </row>
    <row r="492" spans="3:29" s="4" customFormat="1" x14ac:dyDescent="0.2">
      <c r="C492" s="6"/>
      <c r="D492" s="6"/>
      <c r="E492" s="6"/>
      <c r="F492" s="6"/>
      <c r="G492" s="6"/>
      <c r="H492" s="6"/>
      <c r="I492" s="6"/>
      <c r="J492" s="6"/>
      <c r="K492" s="6"/>
      <c r="AB492" s="6"/>
      <c r="AC492" s="23"/>
    </row>
    <row r="493" spans="3:29" s="4" customFormat="1" x14ac:dyDescent="0.2">
      <c r="C493" s="6"/>
      <c r="D493" s="6"/>
      <c r="E493" s="6"/>
      <c r="F493" s="6"/>
      <c r="G493" s="6"/>
      <c r="H493" s="6"/>
      <c r="I493" s="6"/>
      <c r="J493" s="6"/>
      <c r="K493" s="6"/>
      <c r="AB493" s="6"/>
      <c r="AC493" s="23"/>
    </row>
    <row r="494" spans="3:29" s="4" customFormat="1" x14ac:dyDescent="0.2">
      <c r="C494" s="6"/>
      <c r="D494" s="6"/>
      <c r="E494" s="6"/>
      <c r="F494" s="6"/>
      <c r="G494" s="6"/>
      <c r="H494" s="6"/>
      <c r="I494" s="6"/>
      <c r="J494" s="6"/>
      <c r="K494" s="6"/>
      <c r="AB494" s="6"/>
      <c r="AC494" s="23"/>
    </row>
    <row r="495" spans="3:29" s="4" customFormat="1" x14ac:dyDescent="0.2">
      <c r="C495" s="6"/>
      <c r="D495" s="6"/>
      <c r="E495" s="6"/>
      <c r="F495" s="6"/>
      <c r="G495" s="6"/>
      <c r="H495" s="6"/>
      <c r="I495" s="6"/>
      <c r="J495" s="6"/>
      <c r="K495" s="6"/>
      <c r="AB495" s="6"/>
      <c r="AC495" s="23"/>
    </row>
    <row r="496" spans="3:29" s="4" customFormat="1" x14ac:dyDescent="0.2">
      <c r="C496" s="6"/>
      <c r="D496" s="6"/>
      <c r="E496" s="6"/>
      <c r="F496" s="6"/>
      <c r="G496" s="6"/>
      <c r="H496" s="6"/>
      <c r="I496" s="6"/>
      <c r="J496" s="6"/>
      <c r="K496" s="6"/>
      <c r="AB496" s="6"/>
      <c r="AC496" s="23"/>
    </row>
    <row r="497" spans="3:29" s="4" customFormat="1" x14ac:dyDescent="0.2">
      <c r="C497" s="6"/>
      <c r="D497" s="6"/>
      <c r="E497" s="6"/>
      <c r="F497" s="6"/>
      <c r="G497" s="6"/>
      <c r="H497" s="6"/>
      <c r="I497" s="6"/>
      <c r="J497" s="6"/>
      <c r="K497" s="6"/>
      <c r="AB497" s="6"/>
      <c r="AC497" s="23"/>
    </row>
    <row r="498" spans="3:29" s="4" customFormat="1" x14ac:dyDescent="0.2">
      <c r="C498" s="6"/>
      <c r="D498" s="6"/>
      <c r="E498" s="6"/>
      <c r="F498" s="6"/>
      <c r="G498" s="6"/>
      <c r="H498" s="6"/>
      <c r="I498" s="6"/>
      <c r="J498" s="6"/>
      <c r="K498" s="6"/>
      <c r="AB498" s="6"/>
      <c r="AC498" s="23"/>
    </row>
    <row r="499" spans="3:29" s="4" customFormat="1" x14ac:dyDescent="0.2">
      <c r="C499" s="6"/>
      <c r="D499" s="6"/>
      <c r="E499" s="6"/>
      <c r="F499" s="6"/>
      <c r="G499" s="6"/>
      <c r="H499" s="6"/>
      <c r="I499" s="6"/>
      <c r="J499" s="6"/>
      <c r="K499" s="6"/>
      <c r="AB499" s="6"/>
      <c r="AC499" s="23"/>
    </row>
    <row r="500" spans="3:29" s="4" customFormat="1" x14ac:dyDescent="0.2">
      <c r="C500" s="6"/>
      <c r="D500" s="6"/>
      <c r="E500" s="6"/>
      <c r="F500" s="6"/>
      <c r="G500" s="6"/>
      <c r="H500" s="6"/>
      <c r="I500" s="6"/>
      <c r="J500" s="6"/>
      <c r="K500" s="6"/>
      <c r="AB500" s="6"/>
      <c r="AC500" s="23"/>
    </row>
    <row r="501" spans="3:29" s="4" customFormat="1" x14ac:dyDescent="0.2">
      <c r="C501" s="6"/>
      <c r="D501" s="6"/>
      <c r="E501" s="6"/>
      <c r="F501" s="6"/>
      <c r="G501" s="6"/>
      <c r="H501" s="6"/>
      <c r="I501" s="6"/>
      <c r="J501" s="6"/>
      <c r="K501" s="6"/>
      <c r="AB501" s="6"/>
      <c r="AC501" s="23"/>
    </row>
    <row r="502" spans="3:29" s="4" customFormat="1" x14ac:dyDescent="0.2">
      <c r="C502" s="6"/>
      <c r="D502" s="6"/>
      <c r="E502" s="6"/>
      <c r="F502" s="6"/>
      <c r="G502" s="6"/>
      <c r="H502" s="6"/>
      <c r="I502" s="6"/>
      <c r="J502" s="6"/>
      <c r="K502" s="6"/>
      <c r="AB502" s="6"/>
      <c r="AC502" s="23"/>
    </row>
    <row r="503" spans="3:29" s="4" customFormat="1" x14ac:dyDescent="0.2">
      <c r="C503" s="6"/>
      <c r="D503" s="6"/>
      <c r="E503" s="6"/>
      <c r="F503" s="6"/>
      <c r="G503" s="6"/>
      <c r="H503" s="6"/>
      <c r="I503" s="6"/>
      <c r="J503" s="6"/>
      <c r="K503" s="6"/>
      <c r="AB503" s="6"/>
      <c r="AC503" s="23"/>
    </row>
    <row r="504" spans="3:29" s="4" customFormat="1" x14ac:dyDescent="0.2">
      <c r="C504" s="6"/>
      <c r="D504" s="6"/>
      <c r="E504" s="6"/>
      <c r="F504" s="6"/>
      <c r="G504" s="6"/>
      <c r="H504" s="6"/>
      <c r="I504" s="6"/>
      <c r="J504" s="6"/>
      <c r="K504" s="6"/>
      <c r="AB504" s="6"/>
      <c r="AC504" s="23"/>
    </row>
    <row r="505" spans="3:29" s="4" customFormat="1" x14ac:dyDescent="0.2">
      <c r="C505" s="6"/>
      <c r="D505" s="6"/>
      <c r="E505" s="6"/>
      <c r="F505" s="6"/>
      <c r="G505" s="6"/>
      <c r="H505" s="6"/>
      <c r="I505" s="6"/>
      <c r="J505" s="6"/>
      <c r="K505" s="6"/>
      <c r="AB505" s="6"/>
      <c r="AC505" s="23"/>
    </row>
    <row r="506" spans="3:29" s="4" customFormat="1" x14ac:dyDescent="0.2">
      <c r="C506" s="6"/>
      <c r="D506" s="6"/>
      <c r="E506" s="6"/>
      <c r="F506" s="6"/>
      <c r="G506" s="6"/>
      <c r="H506" s="6"/>
      <c r="I506" s="6"/>
      <c r="J506" s="6"/>
      <c r="K506" s="6"/>
      <c r="AB506" s="6"/>
      <c r="AC506" s="23"/>
    </row>
    <row r="507" spans="3:29" s="4" customFormat="1" x14ac:dyDescent="0.2">
      <c r="C507" s="6"/>
      <c r="D507" s="6"/>
      <c r="E507" s="6"/>
      <c r="F507" s="6"/>
      <c r="G507" s="6"/>
      <c r="H507" s="6"/>
      <c r="I507" s="6"/>
      <c r="J507" s="6"/>
      <c r="K507" s="6"/>
      <c r="AB507" s="6"/>
      <c r="AC507" s="23"/>
    </row>
    <row r="508" spans="3:29" s="4" customFormat="1" x14ac:dyDescent="0.2">
      <c r="C508" s="6"/>
      <c r="D508" s="6"/>
      <c r="E508" s="6"/>
      <c r="F508" s="6"/>
      <c r="G508" s="6"/>
      <c r="H508" s="6"/>
      <c r="I508" s="6"/>
      <c r="J508" s="6"/>
      <c r="K508" s="6"/>
      <c r="AB508" s="6"/>
      <c r="AC508" s="23"/>
    </row>
    <row r="509" spans="3:29" s="4" customFormat="1" x14ac:dyDescent="0.2">
      <c r="C509" s="6"/>
      <c r="D509" s="6"/>
      <c r="E509" s="6"/>
      <c r="F509" s="6"/>
      <c r="G509" s="6"/>
      <c r="H509" s="6"/>
      <c r="I509" s="6"/>
      <c r="J509" s="6"/>
      <c r="K509" s="6"/>
      <c r="AB509" s="6"/>
      <c r="AC509" s="23"/>
    </row>
    <row r="510" spans="3:29" s="4" customFormat="1" x14ac:dyDescent="0.2">
      <c r="C510" s="6"/>
      <c r="D510" s="6"/>
      <c r="E510" s="6"/>
      <c r="F510" s="6"/>
      <c r="G510" s="6"/>
      <c r="H510" s="6"/>
      <c r="I510" s="6"/>
      <c r="J510" s="6"/>
      <c r="K510" s="6"/>
      <c r="AB510" s="6"/>
      <c r="AC510" s="23"/>
    </row>
    <row r="511" spans="3:29" s="4" customFormat="1" x14ac:dyDescent="0.2">
      <c r="C511" s="6"/>
      <c r="D511" s="6"/>
      <c r="E511" s="6"/>
      <c r="F511" s="6"/>
      <c r="G511" s="6"/>
      <c r="H511" s="6"/>
      <c r="I511" s="6"/>
      <c r="J511" s="6"/>
      <c r="K511" s="6"/>
      <c r="AB511" s="6"/>
      <c r="AC511" s="23"/>
    </row>
    <row r="512" spans="3:29" s="4" customFormat="1" x14ac:dyDescent="0.2">
      <c r="C512" s="6"/>
      <c r="D512" s="6"/>
      <c r="E512" s="6"/>
      <c r="F512" s="6"/>
      <c r="G512" s="6"/>
      <c r="H512" s="6"/>
      <c r="I512" s="6"/>
      <c r="J512" s="6"/>
      <c r="K512" s="6"/>
      <c r="AB512" s="6"/>
      <c r="AC512" s="23"/>
    </row>
    <row r="513" spans="3:29" s="4" customFormat="1" x14ac:dyDescent="0.2">
      <c r="C513" s="6"/>
      <c r="D513" s="6"/>
      <c r="E513" s="6"/>
      <c r="F513" s="6"/>
      <c r="G513" s="6"/>
      <c r="H513" s="6"/>
      <c r="I513" s="6"/>
      <c r="J513" s="6"/>
      <c r="K513" s="6"/>
      <c r="AB513" s="6"/>
      <c r="AC513" s="23"/>
    </row>
    <row r="514" spans="3:29" s="4" customFormat="1" x14ac:dyDescent="0.2">
      <c r="C514" s="6"/>
      <c r="D514" s="6"/>
      <c r="E514" s="6"/>
      <c r="F514" s="6"/>
      <c r="G514" s="6"/>
      <c r="H514" s="6"/>
      <c r="I514" s="6"/>
      <c r="J514" s="6"/>
      <c r="K514" s="6"/>
      <c r="AB514" s="6"/>
      <c r="AC514" s="23"/>
    </row>
    <row r="515" spans="3:29" s="4" customFormat="1" x14ac:dyDescent="0.2">
      <c r="C515" s="6"/>
      <c r="D515" s="6"/>
      <c r="E515" s="6"/>
      <c r="F515" s="6"/>
      <c r="G515" s="6"/>
      <c r="H515" s="6"/>
      <c r="I515" s="6"/>
      <c r="J515" s="6"/>
      <c r="K515" s="6"/>
      <c r="AB515" s="6"/>
      <c r="AC515" s="23"/>
    </row>
    <row r="516" spans="3:29" s="4" customFormat="1" x14ac:dyDescent="0.2">
      <c r="C516" s="6"/>
      <c r="D516" s="6"/>
      <c r="E516" s="6"/>
      <c r="F516" s="6"/>
      <c r="G516" s="6"/>
      <c r="H516" s="6"/>
      <c r="I516" s="6"/>
      <c r="J516" s="6"/>
      <c r="K516" s="6"/>
      <c r="AB516" s="6"/>
      <c r="AC516" s="23"/>
    </row>
    <row r="517" spans="3:29" s="4" customFormat="1" x14ac:dyDescent="0.2">
      <c r="C517" s="6"/>
      <c r="D517" s="6"/>
      <c r="E517" s="6"/>
      <c r="F517" s="6"/>
      <c r="G517" s="6"/>
      <c r="H517" s="6"/>
      <c r="I517" s="6"/>
      <c r="J517" s="6"/>
      <c r="K517" s="6"/>
      <c r="AB517" s="6"/>
      <c r="AC517" s="23"/>
    </row>
    <row r="518" spans="3:29" s="4" customFormat="1" x14ac:dyDescent="0.2">
      <c r="C518" s="6"/>
      <c r="D518" s="6"/>
      <c r="E518" s="6"/>
      <c r="F518" s="6"/>
      <c r="G518" s="6"/>
      <c r="H518" s="6"/>
      <c r="I518" s="6"/>
      <c r="J518" s="6"/>
      <c r="K518" s="6"/>
      <c r="AB518" s="6"/>
      <c r="AC518" s="23"/>
    </row>
    <row r="519" spans="3:29" s="4" customFormat="1" x14ac:dyDescent="0.2">
      <c r="C519" s="6"/>
      <c r="D519" s="6"/>
      <c r="E519" s="6"/>
      <c r="F519" s="6"/>
      <c r="G519" s="6"/>
      <c r="H519" s="6"/>
      <c r="I519" s="6"/>
      <c r="J519" s="6"/>
      <c r="K519" s="6"/>
      <c r="AB519" s="6"/>
      <c r="AC519" s="23"/>
    </row>
    <row r="520" spans="3:29" s="4" customFormat="1" x14ac:dyDescent="0.2">
      <c r="C520" s="6"/>
      <c r="D520" s="6"/>
      <c r="E520" s="6"/>
      <c r="F520" s="6"/>
      <c r="G520" s="6"/>
      <c r="H520" s="6"/>
      <c r="I520" s="6"/>
      <c r="J520" s="6"/>
      <c r="K520" s="6"/>
      <c r="AB520" s="6"/>
      <c r="AC520" s="23"/>
    </row>
    <row r="521" spans="3:29" s="4" customFormat="1" x14ac:dyDescent="0.2">
      <c r="C521" s="6"/>
      <c r="D521" s="6"/>
      <c r="E521" s="6"/>
      <c r="F521" s="6"/>
      <c r="G521" s="6"/>
      <c r="H521" s="6"/>
      <c r="I521" s="6"/>
      <c r="J521" s="6"/>
      <c r="K521" s="6"/>
      <c r="AB521" s="6"/>
      <c r="AC521" s="23"/>
    </row>
    <row r="522" spans="3:29" s="4" customFormat="1" x14ac:dyDescent="0.2">
      <c r="C522" s="6"/>
      <c r="D522" s="6"/>
      <c r="E522" s="6"/>
      <c r="F522" s="6"/>
      <c r="G522" s="6"/>
      <c r="H522" s="6"/>
      <c r="I522" s="6"/>
      <c r="J522" s="6"/>
      <c r="K522" s="6"/>
      <c r="AB522" s="6"/>
      <c r="AC522" s="23"/>
    </row>
    <row r="523" spans="3:29" s="4" customFormat="1" x14ac:dyDescent="0.2">
      <c r="C523" s="6"/>
      <c r="D523" s="6"/>
      <c r="E523" s="6"/>
      <c r="F523" s="6"/>
      <c r="G523" s="6"/>
      <c r="H523" s="6"/>
      <c r="I523" s="6"/>
      <c r="J523" s="6"/>
      <c r="K523" s="6"/>
      <c r="AB523" s="6"/>
      <c r="AC523" s="23"/>
    </row>
    <row r="524" spans="3:29" s="4" customFormat="1" x14ac:dyDescent="0.2">
      <c r="C524" s="6"/>
      <c r="D524" s="6"/>
      <c r="E524" s="6"/>
      <c r="F524" s="6"/>
      <c r="G524" s="6"/>
      <c r="H524" s="6"/>
      <c r="I524" s="6"/>
      <c r="J524" s="6"/>
      <c r="K524" s="6"/>
      <c r="AB524" s="6"/>
      <c r="AC524" s="23"/>
    </row>
    <row r="525" spans="3:29" s="4" customFormat="1" x14ac:dyDescent="0.2">
      <c r="C525" s="6"/>
      <c r="D525" s="6"/>
      <c r="E525" s="6"/>
      <c r="F525" s="6"/>
      <c r="G525" s="6"/>
      <c r="H525" s="6"/>
      <c r="I525" s="6"/>
      <c r="J525" s="6"/>
      <c r="K525" s="6"/>
      <c r="AB525" s="6"/>
      <c r="AC525" s="23"/>
    </row>
    <row r="526" spans="3:29" s="4" customFormat="1" x14ac:dyDescent="0.2">
      <c r="C526" s="6"/>
      <c r="D526" s="6"/>
      <c r="E526" s="6"/>
      <c r="F526" s="6"/>
      <c r="G526" s="6"/>
      <c r="H526" s="6"/>
      <c r="I526" s="6"/>
      <c r="J526" s="6"/>
      <c r="K526" s="6"/>
      <c r="AB526" s="6"/>
      <c r="AC526" s="23"/>
    </row>
    <row r="527" spans="3:29" s="4" customFormat="1" x14ac:dyDescent="0.2">
      <c r="C527" s="6"/>
      <c r="D527" s="6"/>
      <c r="E527" s="6"/>
      <c r="F527" s="6"/>
      <c r="G527" s="6"/>
      <c r="H527" s="6"/>
      <c r="I527" s="6"/>
      <c r="J527" s="6"/>
      <c r="K527" s="6"/>
      <c r="AB527" s="6"/>
      <c r="AC527" s="23"/>
    </row>
    <row r="528" spans="3:29" s="4" customFormat="1" x14ac:dyDescent="0.2">
      <c r="C528" s="6"/>
      <c r="D528" s="6"/>
      <c r="E528" s="6"/>
      <c r="F528" s="6"/>
      <c r="G528" s="6"/>
      <c r="H528" s="6"/>
      <c r="I528" s="6"/>
      <c r="J528" s="6"/>
      <c r="K528" s="6"/>
      <c r="AB528" s="6"/>
      <c r="AC528" s="23"/>
    </row>
    <row r="529" spans="3:29" s="4" customFormat="1" x14ac:dyDescent="0.2">
      <c r="C529" s="6"/>
      <c r="D529" s="6"/>
      <c r="E529" s="6"/>
      <c r="F529" s="6"/>
      <c r="G529" s="6"/>
      <c r="H529" s="6"/>
      <c r="I529" s="6"/>
      <c r="J529" s="6"/>
      <c r="K529" s="6"/>
      <c r="AB529" s="6"/>
      <c r="AC529" s="23"/>
    </row>
    <row r="530" spans="3:29" s="4" customFormat="1" x14ac:dyDescent="0.2">
      <c r="C530" s="6"/>
      <c r="D530" s="6"/>
      <c r="E530" s="6"/>
      <c r="F530" s="6"/>
      <c r="G530" s="6"/>
      <c r="H530" s="6"/>
      <c r="I530" s="6"/>
      <c r="J530" s="6"/>
      <c r="K530" s="6"/>
      <c r="AB530" s="6"/>
      <c r="AC530" s="23"/>
    </row>
    <row r="531" spans="3:29" s="4" customFormat="1" x14ac:dyDescent="0.2">
      <c r="C531" s="6"/>
      <c r="D531" s="6"/>
      <c r="E531" s="6"/>
      <c r="F531" s="6"/>
      <c r="G531" s="6"/>
      <c r="H531" s="6"/>
      <c r="I531" s="6"/>
      <c r="J531" s="6"/>
      <c r="K531" s="6"/>
      <c r="AB531" s="6"/>
      <c r="AC531" s="23"/>
    </row>
    <row r="532" spans="3:29" s="4" customFormat="1" x14ac:dyDescent="0.2">
      <c r="C532" s="6"/>
      <c r="D532" s="6"/>
      <c r="E532" s="6"/>
      <c r="F532" s="6"/>
      <c r="G532" s="6"/>
      <c r="H532" s="6"/>
      <c r="I532" s="6"/>
      <c r="J532" s="6"/>
      <c r="K532" s="6"/>
      <c r="AB532" s="6"/>
      <c r="AC532" s="23"/>
    </row>
    <row r="533" spans="3:29" s="4" customFormat="1" x14ac:dyDescent="0.2">
      <c r="C533" s="6"/>
      <c r="D533" s="6"/>
      <c r="E533" s="6"/>
      <c r="F533" s="6"/>
      <c r="G533" s="6"/>
      <c r="H533" s="6"/>
      <c r="I533" s="6"/>
      <c r="J533" s="6"/>
      <c r="K533" s="6"/>
      <c r="AB533" s="6"/>
      <c r="AC533" s="23"/>
    </row>
    <row r="534" spans="3:29" s="4" customFormat="1" x14ac:dyDescent="0.2">
      <c r="C534" s="6"/>
      <c r="D534" s="6"/>
      <c r="E534" s="6"/>
      <c r="F534" s="6"/>
      <c r="G534" s="6"/>
      <c r="H534" s="6"/>
      <c r="I534" s="6"/>
      <c r="J534" s="6"/>
      <c r="K534" s="6"/>
      <c r="AB534" s="6"/>
      <c r="AC534" s="23"/>
    </row>
    <row r="535" spans="3:29" s="4" customFormat="1" x14ac:dyDescent="0.2">
      <c r="C535" s="6"/>
      <c r="D535" s="6"/>
      <c r="E535" s="6"/>
      <c r="F535" s="6"/>
      <c r="G535" s="6"/>
      <c r="H535" s="6"/>
      <c r="I535" s="6"/>
      <c r="J535" s="6"/>
      <c r="K535" s="6"/>
      <c r="AB535" s="6"/>
      <c r="AC535" s="23"/>
    </row>
    <row r="536" spans="3:29" s="4" customFormat="1" x14ac:dyDescent="0.2">
      <c r="C536" s="6"/>
      <c r="D536" s="6"/>
      <c r="E536" s="6"/>
      <c r="F536" s="6"/>
      <c r="G536" s="6"/>
      <c r="H536" s="6"/>
      <c r="I536" s="6"/>
      <c r="J536" s="6"/>
      <c r="K536" s="6"/>
      <c r="AB536" s="6"/>
      <c r="AC536" s="23"/>
    </row>
    <row r="537" spans="3:29" s="4" customFormat="1" x14ac:dyDescent="0.2">
      <c r="C537" s="6"/>
      <c r="D537" s="6"/>
      <c r="E537" s="6"/>
      <c r="F537" s="6"/>
      <c r="G537" s="6"/>
      <c r="H537" s="6"/>
      <c r="I537" s="6"/>
      <c r="J537" s="6"/>
      <c r="K537" s="6"/>
      <c r="AB537" s="6"/>
      <c r="AC537" s="23"/>
    </row>
    <row r="538" spans="3:29" s="4" customFormat="1" x14ac:dyDescent="0.2">
      <c r="C538" s="6"/>
      <c r="D538" s="6"/>
      <c r="E538" s="6"/>
      <c r="F538" s="6"/>
      <c r="G538" s="6"/>
      <c r="H538" s="6"/>
      <c r="I538" s="6"/>
      <c r="J538" s="6"/>
      <c r="K538" s="6"/>
      <c r="AB538" s="6"/>
      <c r="AC538" s="23"/>
    </row>
    <row r="539" spans="3:29" s="4" customFormat="1" x14ac:dyDescent="0.2">
      <c r="C539" s="6"/>
      <c r="D539" s="6"/>
      <c r="E539" s="6"/>
      <c r="F539" s="6"/>
      <c r="G539" s="6"/>
      <c r="H539" s="6"/>
      <c r="I539" s="6"/>
      <c r="J539" s="6"/>
      <c r="K539" s="6"/>
      <c r="AB539" s="6"/>
      <c r="AC539" s="23"/>
    </row>
    <row r="540" spans="3:29" s="4" customFormat="1" x14ac:dyDescent="0.2">
      <c r="C540" s="6"/>
      <c r="D540" s="6"/>
      <c r="E540" s="6"/>
      <c r="F540" s="6"/>
      <c r="G540" s="6"/>
      <c r="H540" s="6"/>
      <c r="I540" s="6"/>
      <c r="J540" s="6"/>
      <c r="K540" s="6"/>
      <c r="AB540" s="6"/>
      <c r="AC540" s="23"/>
    </row>
    <row r="541" spans="3:29" s="4" customFormat="1" x14ac:dyDescent="0.2">
      <c r="C541" s="6"/>
      <c r="D541" s="6"/>
      <c r="E541" s="6"/>
      <c r="F541" s="6"/>
      <c r="G541" s="6"/>
      <c r="H541" s="6"/>
      <c r="I541" s="6"/>
      <c r="J541" s="6"/>
      <c r="K541" s="6"/>
      <c r="AB541" s="6"/>
      <c r="AC541" s="23"/>
    </row>
    <row r="542" spans="3:29" s="4" customFormat="1" x14ac:dyDescent="0.2">
      <c r="C542" s="6"/>
      <c r="D542" s="6"/>
      <c r="E542" s="6"/>
      <c r="F542" s="6"/>
      <c r="G542" s="6"/>
      <c r="H542" s="6"/>
      <c r="I542" s="6"/>
      <c r="J542" s="6"/>
      <c r="K542" s="6"/>
      <c r="AB542" s="6"/>
      <c r="AC542" s="23"/>
    </row>
    <row r="543" spans="3:29" s="4" customFormat="1" x14ac:dyDescent="0.2">
      <c r="C543" s="6"/>
      <c r="D543" s="6"/>
      <c r="E543" s="6"/>
      <c r="F543" s="6"/>
      <c r="G543" s="6"/>
      <c r="H543" s="6"/>
      <c r="I543" s="6"/>
      <c r="J543" s="6"/>
      <c r="K543" s="6"/>
      <c r="AB543" s="6"/>
      <c r="AC543" s="23"/>
    </row>
    <row r="544" spans="3:29" s="4" customFormat="1" x14ac:dyDescent="0.2">
      <c r="C544" s="6"/>
      <c r="D544" s="6"/>
      <c r="E544" s="6"/>
      <c r="F544" s="6"/>
      <c r="G544" s="6"/>
      <c r="H544" s="6"/>
      <c r="I544" s="6"/>
      <c r="J544" s="6"/>
      <c r="K544" s="6"/>
      <c r="AB544" s="6"/>
      <c r="AC544" s="23"/>
    </row>
    <row r="545" spans="3:29" s="4" customFormat="1" x14ac:dyDescent="0.2">
      <c r="C545" s="6"/>
      <c r="D545" s="6"/>
      <c r="E545" s="6"/>
      <c r="F545" s="6"/>
      <c r="G545" s="6"/>
      <c r="H545" s="6"/>
      <c r="I545" s="6"/>
      <c r="J545" s="6"/>
      <c r="K545" s="6"/>
      <c r="AB545" s="6"/>
      <c r="AC545" s="23"/>
    </row>
    <row r="546" spans="3:29" s="4" customFormat="1" x14ac:dyDescent="0.2">
      <c r="C546" s="6"/>
      <c r="D546" s="6"/>
      <c r="E546" s="6"/>
      <c r="F546" s="6"/>
      <c r="G546" s="6"/>
      <c r="H546" s="6"/>
      <c r="I546" s="6"/>
      <c r="J546" s="6"/>
      <c r="K546" s="6"/>
      <c r="AB546" s="6"/>
      <c r="AC546" s="23"/>
    </row>
    <row r="547" spans="3:29" s="4" customFormat="1" x14ac:dyDescent="0.2">
      <c r="C547" s="6"/>
      <c r="D547" s="6"/>
      <c r="E547" s="6"/>
      <c r="F547" s="6"/>
      <c r="G547" s="6"/>
      <c r="H547" s="6"/>
      <c r="I547" s="6"/>
      <c r="J547" s="6"/>
      <c r="K547" s="6"/>
      <c r="AB547" s="6"/>
      <c r="AC547" s="23"/>
    </row>
    <row r="548" spans="3:29" s="4" customFormat="1" x14ac:dyDescent="0.2">
      <c r="C548" s="6"/>
      <c r="D548" s="6"/>
      <c r="E548" s="6"/>
      <c r="F548" s="6"/>
      <c r="G548" s="6"/>
      <c r="H548" s="6"/>
      <c r="I548" s="6"/>
      <c r="J548" s="6"/>
      <c r="K548" s="6"/>
      <c r="AB548" s="6"/>
      <c r="AC548" s="23"/>
    </row>
    <row r="549" spans="3:29" s="4" customFormat="1" x14ac:dyDescent="0.2">
      <c r="C549" s="6"/>
      <c r="D549" s="6"/>
      <c r="E549" s="6"/>
      <c r="F549" s="6"/>
      <c r="G549" s="6"/>
      <c r="H549" s="6"/>
      <c r="I549" s="6"/>
      <c r="J549" s="6"/>
      <c r="K549" s="6"/>
      <c r="AB549" s="6"/>
      <c r="AC549" s="23"/>
    </row>
    <row r="550" spans="3:29" s="4" customFormat="1" x14ac:dyDescent="0.2">
      <c r="C550" s="6"/>
      <c r="D550" s="6"/>
      <c r="E550" s="6"/>
      <c r="F550" s="6"/>
      <c r="G550" s="6"/>
      <c r="H550" s="6"/>
      <c r="I550" s="6"/>
      <c r="J550" s="6"/>
      <c r="K550" s="6"/>
      <c r="AB550" s="6"/>
      <c r="AC550" s="23"/>
    </row>
    <row r="551" spans="3:29" s="4" customFormat="1" x14ac:dyDescent="0.2">
      <c r="C551" s="6"/>
      <c r="D551" s="6"/>
      <c r="E551" s="6"/>
      <c r="F551" s="6"/>
      <c r="G551" s="6"/>
      <c r="H551" s="6"/>
      <c r="I551" s="6"/>
      <c r="J551" s="6"/>
      <c r="K551" s="6"/>
      <c r="AB551" s="6"/>
      <c r="AC551" s="23"/>
    </row>
    <row r="552" spans="3:29" s="4" customFormat="1" x14ac:dyDescent="0.2">
      <c r="C552" s="6"/>
      <c r="D552" s="6"/>
      <c r="E552" s="6"/>
      <c r="F552" s="6"/>
      <c r="G552" s="6"/>
      <c r="H552" s="6"/>
      <c r="I552" s="6"/>
      <c r="J552" s="6"/>
      <c r="K552" s="6"/>
      <c r="AB552" s="6"/>
      <c r="AC552" s="23"/>
    </row>
    <row r="553" spans="3:29" s="4" customFormat="1" x14ac:dyDescent="0.2">
      <c r="C553" s="6"/>
      <c r="D553" s="6"/>
      <c r="E553" s="6"/>
      <c r="F553" s="6"/>
      <c r="G553" s="6"/>
      <c r="H553" s="6"/>
      <c r="I553" s="6"/>
      <c r="J553" s="6"/>
      <c r="K553" s="6"/>
      <c r="AB553" s="6"/>
      <c r="AC553" s="23"/>
    </row>
    <row r="554" spans="3:29" s="4" customFormat="1" x14ac:dyDescent="0.2">
      <c r="C554" s="6"/>
      <c r="D554" s="6"/>
      <c r="E554" s="6"/>
      <c r="F554" s="6"/>
      <c r="G554" s="6"/>
      <c r="H554" s="6"/>
      <c r="I554" s="6"/>
      <c r="J554" s="6"/>
      <c r="K554" s="6"/>
      <c r="AB554" s="6"/>
      <c r="AC554" s="23"/>
    </row>
    <row r="555" spans="3:29" s="4" customFormat="1" x14ac:dyDescent="0.2">
      <c r="C555" s="6"/>
      <c r="D555" s="6"/>
      <c r="E555" s="6"/>
      <c r="F555" s="6"/>
      <c r="G555" s="6"/>
      <c r="H555" s="6"/>
      <c r="I555" s="6"/>
      <c r="J555" s="6"/>
      <c r="K555" s="6"/>
      <c r="AB555" s="6"/>
      <c r="AC555" s="23"/>
    </row>
    <row r="556" spans="3:29" s="4" customFormat="1" x14ac:dyDescent="0.2">
      <c r="C556" s="6"/>
      <c r="D556" s="6"/>
      <c r="E556" s="6"/>
      <c r="F556" s="6"/>
      <c r="G556" s="6"/>
      <c r="H556" s="6"/>
      <c r="I556" s="6"/>
      <c r="J556" s="6"/>
      <c r="K556" s="6"/>
      <c r="AB556" s="6"/>
      <c r="AC556" s="23"/>
    </row>
    <row r="557" spans="3:29" s="4" customFormat="1" x14ac:dyDescent="0.2">
      <c r="C557" s="6"/>
      <c r="D557" s="6"/>
      <c r="E557" s="6"/>
      <c r="F557" s="6"/>
      <c r="G557" s="6"/>
      <c r="H557" s="6"/>
      <c r="I557" s="6"/>
      <c r="J557" s="6"/>
      <c r="K557" s="6"/>
      <c r="AB557" s="6"/>
      <c r="AC557" s="23"/>
    </row>
    <row r="558" spans="3:29" s="4" customFormat="1" x14ac:dyDescent="0.2">
      <c r="C558" s="6"/>
      <c r="D558" s="6"/>
      <c r="E558" s="6"/>
      <c r="F558" s="6"/>
      <c r="G558" s="6"/>
      <c r="H558" s="6"/>
      <c r="I558" s="6"/>
      <c r="J558" s="6"/>
      <c r="K558" s="6"/>
      <c r="AB558" s="6"/>
      <c r="AC558" s="23"/>
    </row>
    <row r="559" spans="3:29" s="4" customFormat="1" x14ac:dyDescent="0.2">
      <c r="C559" s="6"/>
      <c r="D559" s="6"/>
      <c r="E559" s="6"/>
      <c r="F559" s="6"/>
      <c r="G559" s="6"/>
      <c r="H559" s="6"/>
      <c r="I559" s="6"/>
      <c r="J559" s="6"/>
      <c r="K559" s="6"/>
      <c r="AB559" s="6"/>
      <c r="AC559" s="23"/>
    </row>
    <row r="560" spans="3:29" s="4" customFormat="1" x14ac:dyDescent="0.2">
      <c r="C560" s="6"/>
      <c r="D560" s="6"/>
      <c r="E560" s="6"/>
      <c r="F560" s="6"/>
      <c r="G560" s="6"/>
      <c r="H560" s="6"/>
      <c r="I560" s="6"/>
      <c r="J560" s="6"/>
      <c r="K560" s="6"/>
      <c r="AB560" s="6"/>
      <c r="AC560" s="23"/>
    </row>
    <row r="561" spans="3:29" s="4" customFormat="1" x14ac:dyDescent="0.2">
      <c r="C561" s="6"/>
      <c r="D561" s="6"/>
      <c r="E561" s="6"/>
      <c r="F561" s="6"/>
      <c r="G561" s="6"/>
      <c r="H561" s="6"/>
      <c r="I561" s="6"/>
      <c r="J561" s="6"/>
      <c r="K561" s="6"/>
      <c r="AB561" s="6"/>
      <c r="AC561" s="23"/>
    </row>
    <row r="562" spans="3:29" s="4" customFormat="1" x14ac:dyDescent="0.2">
      <c r="C562" s="6"/>
      <c r="D562" s="6"/>
      <c r="E562" s="6"/>
      <c r="F562" s="6"/>
      <c r="G562" s="6"/>
      <c r="H562" s="6"/>
      <c r="I562" s="6"/>
      <c r="J562" s="6"/>
      <c r="K562" s="6"/>
      <c r="AB562" s="6"/>
      <c r="AC562" s="23"/>
    </row>
    <row r="563" spans="3:29" s="4" customFormat="1" x14ac:dyDescent="0.2">
      <c r="C563" s="6"/>
      <c r="D563" s="6"/>
      <c r="E563" s="6"/>
      <c r="F563" s="6"/>
      <c r="G563" s="6"/>
      <c r="H563" s="6"/>
      <c r="I563" s="6"/>
      <c r="J563" s="6"/>
      <c r="K563" s="6"/>
      <c r="AB563" s="6"/>
      <c r="AC563" s="23"/>
    </row>
    <row r="564" spans="3:29" s="4" customFormat="1" x14ac:dyDescent="0.2">
      <c r="C564" s="6"/>
      <c r="D564" s="6"/>
      <c r="E564" s="6"/>
      <c r="F564" s="6"/>
      <c r="G564" s="6"/>
      <c r="H564" s="6"/>
      <c r="I564" s="6"/>
      <c r="J564" s="6"/>
      <c r="K564" s="6"/>
      <c r="AB564" s="6"/>
      <c r="AC564" s="23"/>
    </row>
    <row r="565" spans="3:29" s="4" customFormat="1" x14ac:dyDescent="0.2">
      <c r="C565" s="6"/>
      <c r="D565" s="6"/>
      <c r="E565" s="6"/>
      <c r="F565" s="6"/>
      <c r="G565" s="6"/>
      <c r="H565" s="6"/>
      <c r="I565" s="6"/>
      <c r="J565" s="6"/>
      <c r="K565" s="6"/>
      <c r="AB565" s="6"/>
      <c r="AC565" s="23"/>
    </row>
    <row r="566" spans="3:29" s="4" customFormat="1" x14ac:dyDescent="0.2">
      <c r="C566" s="6"/>
      <c r="D566" s="6"/>
      <c r="E566" s="6"/>
      <c r="F566" s="6"/>
      <c r="G566" s="6"/>
      <c r="H566" s="6"/>
      <c r="I566" s="6"/>
      <c r="J566" s="6"/>
      <c r="K566" s="6"/>
      <c r="AB566" s="6"/>
      <c r="AC566" s="23"/>
    </row>
    <row r="567" spans="3:29" s="4" customFormat="1" x14ac:dyDescent="0.2">
      <c r="C567" s="6"/>
      <c r="D567" s="6"/>
      <c r="E567" s="6"/>
      <c r="F567" s="6"/>
      <c r="G567" s="6"/>
      <c r="H567" s="6"/>
      <c r="I567" s="6"/>
      <c r="J567" s="6"/>
      <c r="K567" s="6"/>
      <c r="AB567" s="6"/>
      <c r="AC567" s="23"/>
    </row>
    <row r="568" spans="3:29" s="4" customFormat="1" x14ac:dyDescent="0.2">
      <c r="C568" s="6"/>
      <c r="D568" s="6"/>
      <c r="E568" s="6"/>
      <c r="F568" s="6"/>
      <c r="G568" s="6"/>
      <c r="H568" s="6"/>
      <c r="I568" s="6"/>
      <c r="J568" s="6"/>
      <c r="K568" s="6"/>
      <c r="AB568" s="6"/>
      <c r="AC568" s="23"/>
    </row>
    <row r="569" spans="3:29" s="4" customFormat="1" x14ac:dyDescent="0.2">
      <c r="C569" s="6"/>
      <c r="D569" s="6"/>
      <c r="E569" s="6"/>
      <c r="F569" s="6"/>
      <c r="G569" s="6"/>
      <c r="H569" s="6"/>
      <c r="I569" s="6"/>
      <c r="J569" s="6"/>
      <c r="K569" s="6"/>
      <c r="AB569" s="6"/>
      <c r="AC569" s="23"/>
    </row>
    <row r="570" spans="3:29" s="4" customFormat="1" x14ac:dyDescent="0.2">
      <c r="C570" s="6"/>
      <c r="D570" s="6"/>
      <c r="E570" s="6"/>
      <c r="F570" s="6"/>
      <c r="G570" s="6"/>
      <c r="H570" s="6"/>
      <c r="I570" s="6"/>
      <c r="J570" s="6"/>
      <c r="K570" s="6"/>
      <c r="AB570" s="6"/>
      <c r="AC570" s="23"/>
    </row>
    <row r="571" spans="3:29" s="4" customFormat="1" x14ac:dyDescent="0.2">
      <c r="C571" s="6"/>
      <c r="D571" s="6"/>
      <c r="E571" s="6"/>
      <c r="F571" s="6"/>
      <c r="G571" s="6"/>
      <c r="H571" s="6"/>
      <c r="I571" s="6"/>
      <c r="J571" s="6"/>
      <c r="K571" s="6"/>
      <c r="AB571" s="6"/>
      <c r="AC571" s="23"/>
    </row>
    <row r="572" spans="3:29" s="4" customFormat="1" x14ac:dyDescent="0.2">
      <c r="C572" s="6"/>
      <c r="D572" s="6"/>
      <c r="E572" s="6"/>
      <c r="F572" s="6"/>
      <c r="G572" s="6"/>
      <c r="H572" s="6"/>
      <c r="I572" s="6"/>
      <c r="J572" s="6"/>
      <c r="K572" s="6"/>
      <c r="AB572" s="6"/>
      <c r="AC572" s="23"/>
    </row>
    <row r="573" spans="3:29" s="4" customFormat="1" x14ac:dyDescent="0.2">
      <c r="C573" s="6"/>
      <c r="D573" s="6"/>
      <c r="E573" s="6"/>
      <c r="F573" s="6"/>
      <c r="G573" s="6"/>
      <c r="H573" s="6"/>
      <c r="I573" s="6"/>
      <c r="J573" s="6"/>
      <c r="K573" s="6"/>
      <c r="AB573" s="6"/>
      <c r="AC573" s="23"/>
    </row>
    <row r="574" spans="3:29" s="4" customFormat="1" x14ac:dyDescent="0.2">
      <c r="C574" s="6"/>
      <c r="D574" s="6"/>
      <c r="E574" s="6"/>
      <c r="F574" s="6"/>
      <c r="G574" s="6"/>
      <c r="H574" s="6"/>
      <c r="I574" s="6"/>
      <c r="J574" s="6"/>
      <c r="K574" s="6"/>
      <c r="AB574" s="6"/>
      <c r="AC574" s="23"/>
    </row>
    <row r="575" spans="3:29" s="4" customFormat="1" x14ac:dyDescent="0.2">
      <c r="C575" s="6"/>
      <c r="D575" s="6"/>
      <c r="E575" s="6"/>
      <c r="F575" s="6"/>
      <c r="G575" s="6"/>
      <c r="H575" s="6"/>
      <c r="I575" s="6"/>
      <c r="J575" s="6"/>
      <c r="K575" s="6"/>
      <c r="AB575" s="6"/>
      <c r="AC575" s="23"/>
    </row>
    <row r="576" spans="3:29" s="4" customFormat="1" x14ac:dyDescent="0.2">
      <c r="C576" s="6"/>
      <c r="D576" s="6"/>
      <c r="E576" s="6"/>
      <c r="F576" s="6"/>
      <c r="G576" s="6"/>
      <c r="H576" s="6"/>
      <c r="I576" s="6"/>
      <c r="J576" s="6"/>
      <c r="K576" s="6"/>
      <c r="AB576" s="6"/>
      <c r="AC576" s="23"/>
    </row>
    <row r="577" spans="3:29" s="4" customFormat="1" x14ac:dyDescent="0.2">
      <c r="C577" s="6"/>
      <c r="D577" s="6"/>
      <c r="E577" s="6"/>
      <c r="F577" s="6"/>
      <c r="G577" s="6"/>
      <c r="H577" s="6"/>
      <c r="I577" s="6"/>
      <c r="J577" s="6"/>
      <c r="K577" s="6"/>
      <c r="AB577" s="6"/>
      <c r="AC577" s="23"/>
    </row>
    <row r="578" spans="3:29" s="4" customFormat="1" x14ac:dyDescent="0.2">
      <c r="C578" s="6"/>
      <c r="D578" s="6"/>
      <c r="E578" s="6"/>
      <c r="F578" s="6"/>
      <c r="G578" s="6"/>
      <c r="H578" s="6"/>
      <c r="I578" s="6"/>
      <c r="J578" s="6"/>
      <c r="K578" s="6"/>
      <c r="AB578" s="6"/>
      <c r="AC578" s="23"/>
    </row>
    <row r="579" spans="3:29" s="4" customFormat="1" x14ac:dyDescent="0.2">
      <c r="C579" s="6"/>
      <c r="D579" s="6"/>
      <c r="E579" s="6"/>
      <c r="F579" s="6"/>
      <c r="G579" s="6"/>
      <c r="H579" s="6"/>
      <c r="I579" s="6"/>
      <c r="J579" s="6"/>
      <c r="K579" s="6"/>
      <c r="AB579" s="6"/>
      <c r="AC579" s="23"/>
    </row>
    <row r="580" spans="3:29" s="4" customFormat="1" x14ac:dyDescent="0.2">
      <c r="C580" s="6"/>
      <c r="D580" s="6"/>
      <c r="E580" s="6"/>
      <c r="F580" s="6"/>
      <c r="G580" s="6"/>
      <c r="H580" s="6"/>
      <c r="I580" s="6"/>
      <c r="J580" s="6"/>
      <c r="K580" s="6"/>
      <c r="AB580" s="6"/>
      <c r="AC580" s="23"/>
    </row>
    <row r="581" spans="3:29" s="4" customFormat="1" x14ac:dyDescent="0.2">
      <c r="C581" s="6"/>
      <c r="D581" s="6"/>
      <c r="E581" s="6"/>
      <c r="F581" s="6"/>
      <c r="G581" s="6"/>
      <c r="H581" s="6"/>
      <c r="I581" s="6"/>
      <c r="J581" s="6"/>
      <c r="K581" s="6"/>
      <c r="AB581" s="6"/>
      <c r="AC581" s="23"/>
    </row>
    <row r="582" spans="3:29" s="4" customFormat="1" x14ac:dyDescent="0.2">
      <c r="C582" s="6"/>
      <c r="D582" s="6"/>
      <c r="E582" s="6"/>
      <c r="F582" s="6"/>
      <c r="G582" s="6"/>
      <c r="H582" s="6"/>
      <c r="I582" s="6"/>
      <c r="J582" s="6"/>
      <c r="K582" s="6"/>
      <c r="AB582" s="6"/>
      <c r="AC582" s="23"/>
    </row>
    <row r="583" spans="3:29" s="4" customFormat="1" x14ac:dyDescent="0.2">
      <c r="C583" s="6"/>
      <c r="D583" s="6"/>
      <c r="E583" s="6"/>
      <c r="F583" s="6"/>
      <c r="G583" s="6"/>
      <c r="H583" s="6"/>
      <c r="I583" s="6"/>
      <c r="J583" s="6"/>
      <c r="K583" s="6"/>
      <c r="AB583" s="6"/>
      <c r="AC583" s="23"/>
    </row>
    <row r="584" spans="3:29" s="4" customFormat="1" x14ac:dyDescent="0.2">
      <c r="C584" s="6"/>
      <c r="D584" s="6"/>
      <c r="E584" s="6"/>
      <c r="F584" s="6"/>
      <c r="G584" s="6"/>
      <c r="H584" s="6"/>
      <c r="I584" s="6"/>
      <c r="J584" s="6"/>
      <c r="K584" s="6"/>
      <c r="AB584" s="6"/>
      <c r="AC584" s="23"/>
    </row>
    <row r="585" spans="3:29" s="4" customFormat="1" x14ac:dyDescent="0.2">
      <c r="C585" s="6"/>
      <c r="D585" s="6"/>
      <c r="E585" s="6"/>
      <c r="F585" s="6"/>
      <c r="G585" s="6"/>
      <c r="H585" s="6"/>
      <c r="I585" s="6"/>
      <c r="J585" s="6"/>
      <c r="K585" s="6"/>
      <c r="AB585" s="6"/>
      <c r="AC585" s="23"/>
    </row>
    <row r="586" spans="3:29" s="4" customFormat="1" x14ac:dyDescent="0.2">
      <c r="C586" s="6"/>
      <c r="D586" s="6"/>
      <c r="E586" s="6"/>
      <c r="F586" s="6"/>
      <c r="G586" s="6"/>
      <c r="H586" s="6"/>
      <c r="I586" s="6"/>
      <c r="J586" s="6"/>
      <c r="K586" s="6"/>
      <c r="AB586" s="6"/>
      <c r="AC586" s="23"/>
    </row>
    <row r="587" spans="3:29" s="4" customFormat="1" x14ac:dyDescent="0.2">
      <c r="C587" s="6"/>
      <c r="D587" s="6"/>
      <c r="E587" s="6"/>
      <c r="F587" s="6"/>
      <c r="G587" s="6"/>
      <c r="H587" s="6"/>
      <c r="I587" s="6"/>
      <c r="J587" s="6"/>
      <c r="K587" s="6"/>
      <c r="AB587" s="6"/>
      <c r="AC587" s="23"/>
    </row>
    <row r="588" spans="3:29" s="4" customFormat="1" x14ac:dyDescent="0.2">
      <c r="C588" s="6"/>
      <c r="D588" s="6"/>
      <c r="E588" s="6"/>
      <c r="F588" s="6"/>
      <c r="G588" s="6"/>
      <c r="H588" s="6"/>
      <c r="I588" s="6"/>
      <c r="J588" s="6"/>
      <c r="K588" s="6"/>
      <c r="AB588" s="6"/>
      <c r="AC588" s="23"/>
    </row>
    <row r="589" spans="3:29" s="4" customFormat="1" x14ac:dyDescent="0.2">
      <c r="C589" s="6"/>
      <c r="D589" s="6"/>
      <c r="E589" s="6"/>
      <c r="F589" s="6"/>
      <c r="G589" s="6"/>
      <c r="H589" s="6"/>
      <c r="I589" s="6"/>
      <c r="J589" s="6"/>
      <c r="K589" s="6"/>
      <c r="AB589" s="6"/>
      <c r="AC589" s="23"/>
    </row>
    <row r="590" spans="3:29" s="4" customFormat="1" x14ac:dyDescent="0.2">
      <c r="C590" s="6"/>
      <c r="D590" s="6"/>
      <c r="E590" s="6"/>
      <c r="F590" s="6"/>
      <c r="G590" s="6"/>
      <c r="H590" s="6"/>
      <c r="I590" s="6"/>
      <c r="J590" s="6"/>
      <c r="K590" s="6"/>
      <c r="AB590" s="6"/>
      <c r="AC590" s="23"/>
    </row>
    <row r="591" spans="3:29" s="4" customFormat="1" x14ac:dyDescent="0.2">
      <c r="C591" s="6"/>
      <c r="D591" s="6"/>
      <c r="E591" s="6"/>
      <c r="F591" s="6"/>
      <c r="G591" s="6"/>
      <c r="H591" s="6"/>
      <c r="I591" s="6"/>
      <c r="J591" s="6"/>
      <c r="K591" s="6"/>
      <c r="AB591" s="6"/>
      <c r="AC591" s="23"/>
    </row>
    <row r="592" spans="3:29" s="4" customFormat="1" x14ac:dyDescent="0.2">
      <c r="C592" s="6"/>
      <c r="D592" s="6"/>
      <c r="E592" s="6"/>
      <c r="F592" s="6"/>
      <c r="G592" s="6"/>
      <c r="H592" s="6"/>
      <c r="I592" s="6"/>
      <c r="J592" s="6"/>
      <c r="K592" s="6"/>
      <c r="AB592" s="6"/>
      <c r="AC592" s="23"/>
    </row>
    <row r="593" spans="3:45" s="4" customFormat="1" x14ac:dyDescent="0.2">
      <c r="C593" s="6"/>
      <c r="D593" s="6"/>
      <c r="E593" s="6"/>
      <c r="F593" s="6"/>
      <c r="G593" s="6"/>
      <c r="H593" s="6"/>
      <c r="I593" s="6"/>
      <c r="J593" s="6"/>
      <c r="K593" s="6"/>
      <c r="AB593" s="6"/>
      <c r="AC593" s="23"/>
    </row>
    <row r="594" spans="3:45" s="4" customFormat="1" x14ac:dyDescent="0.2">
      <c r="C594" s="6"/>
      <c r="D594" s="6"/>
      <c r="E594" s="6"/>
      <c r="F594" s="6"/>
      <c r="G594" s="6"/>
      <c r="H594" s="6"/>
      <c r="I594" s="6"/>
      <c r="J594" s="6"/>
      <c r="K594" s="6"/>
      <c r="AB594" s="6"/>
      <c r="AC594" s="23"/>
    </row>
    <row r="595" spans="3:45" s="4" customFormat="1" x14ac:dyDescent="0.2">
      <c r="C595" s="6"/>
      <c r="D595" s="6"/>
      <c r="E595" s="6"/>
      <c r="F595" s="6"/>
      <c r="G595" s="6"/>
      <c r="H595" s="6"/>
      <c r="I595" s="6"/>
      <c r="J595" s="6"/>
      <c r="K595" s="6"/>
      <c r="AB595" s="6"/>
      <c r="AC595" s="23"/>
    </row>
    <row r="596" spans="3:45" s="4" customFormat="1" x14ac:dyDescent="0.2">
      <c r="C596" s="6"/>
      <c r="D596" s="6"/>
      <c r="E596" s="6"/>
      <c r="F596" s="6"/>
      <c r="G596" s="6"/>
      <c r="H596" s="6"/>
      <c r="I596" s="6"/>
      <c r="J596" s="6"/>
      <c r="K596" s="6"/>
      <c r="AB596" s="6"/>
      <c r="AC596" s="23"/>
    </row>
    <row r="597" spans="3:45" s="4" customFormat="1" x14ac:dyDescent="0.2">
      <c r="C597" s="6"/>
      <c r="D597" s="6"/>
      <c r="E597" s="6"/>
      <c r="F597" s="6"/>
      <c r="G597" s="6"/>
      <c r="H597" s="6"/>
      <c r="I597" s="6"/>
      <c r="J597" s="6"/>
      <c r="K597" s="6"/>
      <c r="AB597" s="6"/>
      <c r="AC597" s="23"/>
    </row>
    <row r="598" spans="3:45" s="4" customFormat="1" x14ac:dyDescent="0.2">
      <c r="C598" s="6"/>
      <c r="D598" s="6"/>
      <c r="E598" s="6"/>
      <c r="F598" s="6"/>
      <c r="G598" s="6"/>
      <c r="H598" s="6"/>
      <c r="I598" s="6"/>
      <c r="J598" s="6"/>
      <c r="K598" s="6"/>
      <c r="AB598" s="174"/>
      <c r="AC598" s="23"/>
    </row>
    <row r="599" spans="3:45" s="4" customFormat="1" x14ac:dyDescent="0.2">
      <c r="C599" s="6"/>
      <c r="D599" s="6"/>
      <c r="E599" s="6"/>
      <c r="F599" s="6"/>
      <c r="G599" s="6"/>
      <c r="H599" s="6"/>
      <c r="I599" s="6"/>
      <c r="J599" s="6"/>
      <c r="K599" s="6"/>
      <c r="AB599" s="174"/>
      <c r="AC599" s="23"/>
    </row>
    <row r="600" spans="3:45" s="4" customFormat="1" x14ac:dyDescent="0.2">
      <c r="C600" s="6"/>
      <c r="D600" s="6"/>
      <c r="E600" s="6"/>
      <c r="F600" s="6"/>
      <c r="G600" s="6"/>
      <c r="H600" s="6"/>
      <c r="I600" s="6"/>
      <c r="J600" s="6"/>
      <c r="K600" s="6"/>
      <c r="AB600" s="174"/>
      <c r="AC600" s="23"/>
    </row>
    <row r="601" spans="3:45" s="4" customFormat="1" x14ac:dyDescent="0.2">
      <c r="C601" s="6"/>
      <c r="D601" s="6"/>
      <c r="E601" s="6"/>
      <c r="F601" s="6"/>
      <c r="G601" s="6"/>
      <c r="H601" s="6"/>
      <c r="I601" s="6"/>
      <c r="J601" s="6"/>
      <c r="K601" s="6"/>
      <c r="AB601" s="174"/>
      <c r="AC601" s="23"/>
    </row>
    <row r="602" spans="3:45" s="4" customFormat="1" x14ac:dyDescent="0.2">
      <c r="C602" s="6"/>
      <c r="D602" s="6"/>
      <c r="E602" s="6"/>
      <c r="F602" s="6"/>
      <c r="G602" s="6"/>
      <c r="H602" s="6"/>
      <c r="I602" s="6"/>
      <c r="J602" s="6"/>
      <c r="K602" s="6"/>
      <c r="AB602" s="174"/>
      <c r="AC602" s="23"/>
    </row>
    <row r="603" spans="3:45" s="4" customFormat="1" x14ac:dyDescent="0.2">
      <c r="C603" s="6"/>
      <c r="D603" s="6"/>
      <c r="E603" s="6"/>
      <c r="F603" s="6"/>
      <c r="G603" s="6"/>
      <c r="H603" s="6"/>
      <c r="I603" s="6"/>
      <c r="J603" s="6"/>
      <c r="K603" s="6"/>
      <c r="AB603" s="174"/>
      <c r="AC603" s="23"/>
    </row>
    <row r="604" spans="3:45" s="4" customFormat="1" x14ac:dyDescent="0.2">
      <c r="C604" s="6"/>
      <c r="D604" s="6"/>
      <c r="E604" s="6"/>
      <c r="F604" s="6"/>
      <c r="G604" s="6"/>
      <c r="H604" s="6"/>
      <c r="I604" s="6"/>
      <c r="J604" s="6"/>
      <c r="K604" s="6"/>
      <c r="AB604" s="174"/>
      <c r="AC604" s="23"/>
    </row>
    <row r="605" spans="3:45" s="4" customFormat="1" x14ac:dyDescent="0.2">
      <c r="C605" s="6"/>
      <c r="D605" s="6"/>
      <c r="E605" s="6"/>
      <c r="F605" s="6"/>
      <c r="G605" s="6"/>
      <c r="H605" s="6"/>
      <c r="I605" s="6"/>
      <c r="J605" s="6"/>
      <c r="K605" s="6"/>
      <c r="AB605" s="174"/>
      <c r="AC605" s="23"/>
    </row>
    <row r="606" spans="3:45" s="4" customFormat="1" x14ac:dyDescent="0.2">
      <c r="C606" s="6"/>
      <c r="D606" s="6"/>
      <c r="E606" s="6"/>
      <c r="F606" s="6"/>
      <c r="G606" s="6"/>
      <c r="H606" s="6"/>
      <c r="I606" s="6"/>
      <c r="J606" s="6"/>
      <c r="K606" s="6"/>
      <c r="AB606" s="174"/>
      <c r="AC606" s="23"/>
    </row>
    <row r="607" spans="3:45" s="1" customFormat="1" x14ac:dyDescent="0.2">
      <c r="C607" s="172"/>
      <c r="D607" s="172"/>
      <c r="E607" s="172"/>
      <c r="F607" s="172"/>
      <c r="G607" s="172"/>
      <c r="H607" s="172"/>
      <c r="I607" s="172"/>
      <c r="J607" s="172"/>
      <c r="K607" s="172"/>
      <c r="AB607" s="174"/>
      <c r="AC607" s="23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</row>
    <row r="608" spans="3:45" s="1" customFormat="1" x14ac:dyDescent="0.2">
      <c r="C608" s="172"/>
      <c r="D608" s="172"/>
      <c r="E608" s="172"/>
      <c r="F608" s="172"/>
      <c r="G608" s="172"/>
      <c r="H608" s="172"/>
      <c r="I608" s="172"/>
      <c r="J608" s="172"/>
      <c r="K608" s="172"/>
      <c r="AB608" s="174"/>
      <c r="AC608" s="23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</row>
    <row r="609" spans="3:45" s="1" customFormat="1" x14ac:dyDescent="0.2">
      <c r="C609" s="172"/>
      <c r="D609" s="172"/>
      <c r="E609" s="172"/>
      <c r="F609" s="172"/>
      <c r="G609" s="172"/>
      <c r="H609" s="172"/>
      <c r="I609" s="172"/>
      <c r="J609" s="172"/>
      <c r="K609" s="172"/>
      <c r="AB609" s="174"/>
      <c r="AC609" s="23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</row>
    <row r="610" spans="3:45" s="1" customFormat="1" x14ac:dyDescent="0.2">
      <c r="C610" s="172"/>
      <c r="D610" s="172"/>
      <c r="E610" s="172"/>
      <c r="F610" s="172"/>
      <c r="G610" s="172"/>
      <c r="H610" s="172"/>
      <c r="I610" s="172"/>
      <c r="J610" s="172"/>
      <c r="K610" s="172"/>
      <c r="AB610" s="174"/>
      <c r="AC610" s="23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</row>
    <row r="611" spans="3:45" s="1" customFormat="1" x14ac:dyDescent="0.2">
      <c r="C611" s="172"/>
      <c r="D611" s="172"/>
      <c r="E611" s="172"/>
      <c r="F611" s="172"/>
      <c r="G611" s="172"/>
      <c r="H611" s="172"/>
      <c r="I611" s="172"/>
      <c r="J611" s="172"/>
      <c r="K611" s="172"/>
      <c r="AB611" s="174"/>
      <c r="AC611" s="23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</row>
    <row r="612" spans="3:45" s="1" customFormat="1" x14ac:dyDescent="0.2">
      <c r="C612" s="172"/>
      <c r="D612" s="172"/>
      <c r="E612" s="172"/>
      <c r="F612" s="172"/>
      <c r="G612" s="172"/>
      <c r="H612" s="172"/>
      <c r="I612" s="172"/>
      <c r="J612" s="172"/>
      <c r="K612" s="172"/>
      <c r="AB612" s="174"/>
      <c r="AC612" s="23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</row>
    <row r="613" spans="3:45" s="1" customFormat="1" x14ac:dyDescent="0.2">
      <c r="C613" s="172"/>
      <c r="D613" s="172"/>
      <c r="E613" s="172"/>
      <c r="F613" s="172"/>
      <c r="G613" s="172"/>
      <c r="H613" s="172"/>
      <c r="I613" s="172"/>
      <c r="J613" s="172"/>
      <c r="K613" s="172"/>
      <c r="AB613" s="174"/>
      <c r="AC613" s="23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</row>
    <row r="614" spans="3:45" s="1" customFormat="1" x14ac:dyDescent="0.2">
      <c r="C614" s="172"/>
      <c r="D614" s="172"/>
      <c r="E614" s="172"/>
      <c r="F614" s="172"/>
      <c r="G614" s="172"/>
      <c r="H614" s="172"/>
      <c r="I614" s="172"/>
      <c r="J614" s="172"/>
      <c r="K614" s="172"/>
      <c r="AB614" s="174"/>
      <c r="AC614" s="23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</row>
    <row r="615" spans="3:45" s="1" customFormat="1" x14ac:dyDescent="0.2">
      <c r="C615" s="172"/>
      <c r="D615" s="172"/>
      <c r="E615" s="172"/>
      <c r="F615" s="172"/>
      <c r="G615" s="172"/>
      <c r="H615" s="172"/>
      <c r="I615" s="172"/>
      <c r="J615" s="172"/>
      <c r="K615" s="172"/>
      <c r="AB615" s="174"/>
      <c r="AC615" s="23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</row>
    <row r="616" spans="3:45" x14ac:dyDescent="0.2">
      <c r="AB616" s="175"/>
      <c r="AC616" s="24"/>
    </row>
  </sheetData>
  <mergeCells count="88">
    <mergeCell ref="AB10:AB11"/>
    <mergeCell ref="AC10:AC11"/>
    <mergeCell ref="A378:N378"/>
    <mergeCell ref="C369:E369"/>
    <mergeCell ref="F369:H369"/>
    <mergeCell ref="I369:K369"/>
    <mergeCell ref="A374:N377"/>
    <mergeCell ref="C304:E304"/>
    <mergeCell ref="F304:H304"/>
    <mergeCell ref="I304:K304"/>
    <mergeCell ref="C332:E332"/>
    <mergeCell ref="F332:H332"/>
    <mergeCell ref="I332:K332"/>
    <mergeCell ref="C246:E246"/>
    <mergeCell ref="F246:H246"/>
    <mergeCell ref="I246:K246"/>
    <mergeCell ref="C275:E275"/>
    <mergeCell ref="F275:H275"/>
    <mergeCell ref="I275:K275"/>
    <mergeCell ref="C188:E188"/>
    <mergeCell ref="F188:H188"/>
    <mergeCell ref="I188:K188"/>
    <mergeCell ref="C217:E217"/>
    <mergeCell ref="F217:H217"/>
    <mergeCell ref="I217:K217"/>
    <mergeCell ref="C8:E8"/>
    <mergeCell ref="F8:H8"/>
    <mergeCell ref="I8:K8"/>
    <mergeCell ref="I9:K9"/>
    <mergeCell ref="F9:H9"/>
    <mergeCell ref="C7:E7"/>
    <mergeCell ref="F7:H7"/>
    <mergeCell ref="I7:K7"/>
    <mergeCell ref="C3:E6"/>
    <mergeCell ref="I3:K6"/>
    <mergeCell ref="A1:A6"/>
    <mergeCell ref="B1:B6"/>
    <mergeCell ref="O365:P365"/>
    <mergeCell ref="C1:K2"/>
    <mergeCell ref="C115:E115"/>
    <mergeCell ref="F3:H6"/>
    <mergeCell ref="A363:M368"/>
    <mergeCell ref="N363:N368"/>
    <mergeCell ref="O363:P363"/>
    <mergeCell ref="O364:P364"/>
    <mergeCell ref="O367:P367"/>
    <mergeCell ref="C9:E9"/>
    <mergeCell ref="O368:P368"/>
    <mergeCell ref="O366:P366"/>
    <mergeCell ref="L1:P2"/>
    <mergeCell ref="L3:L6"/>
    <mergeCell ref="I158:K158"/>
    <mergeCell ref="I159:K159"/>
    <mergeCell ref="F159:H159"/>
    <mergeCell ref="F158:H158"/>
    <mergeCell ref="C158:E158"/>
    <mergeCell ref="C159:E159"/>
    <mergeCell ref="C36:E36"/>
    <mergeCell ref="F36:H36"/>
    <mergeCell ref="C156:E156"/>
    <mergeCell ref="F156:H156"/>
    <mergeCell ref="I156:K156"/>
    <mergeCell ref="C62:E62"/>
    <mergeCell ref="F62:H62"/>
    <mergeCell ref="I62:K62"/>
    <mergeCell ref="F115:H115"/>
    <mergeCell ref="I115:K115"/>
    <mergeCell ref="I36:K36"/>
    <mergeCell ref="F135:H135"/>
    <mergeCell ref="C114:E114"/>
    <mergeCell ref="F114:H114"/>
    <mergeCell ref="I114:K114"/>
    <mergeCell ref="C361:E361"/>
    <mergeCell ref="F361:H361"/>
    <mergeCell ref="I361:K361"/>
    <mergeCell ref="AB2:AB7"/>
    <mergeCell ref="AC2:AC7"/>
    <mergeCell ref="C88:E88"/>
    <mergeCell ref="F88:H88"/>
    <mergeCell ref="I88:K88"/>
    <mergeCell ref="Q2:R3"/>
    <mergeCell ref="M3:M6"/>
    <mergeCell ref="O4:P5"/>
    <mergeCell ref="N3:P3"/>
    <mergeCell ref="N4:N6"/>
    <mergeCell ref="S2:U3"/>
    <mergeCell ref="V2:X3"/>
    <mergeCell ref="Y2:AA3"/>
  </mergeCells>
  <phoneticPr fontId="0" type="noConversion"/>
  <pageMargins left="0.39370078740157483" right="0.39370078740157483" top="0.39370078740157483" bottom="0.39370078740157483" header="0" footer="0"/>
  <pageSetup paperSize="9" orientation="landscape" horizontalDpi="300" verticalDpi="300" r:id="rId1"/>
  <headerFooter alignWithMargins="0"/>
  <ignoredErrors>
    <ignoredError sqref="N10 N89" formulaRange="1"/>
    <ignoredError sqref="L62 N62:O62 L36 N36:O36 L88 N189:O189 L332 N332:O333 U115 X115 Z115" formula="1"/>
    <ignoredError sqref="N3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График учебного процесса</vt:lpstr>
      <vt:lpstr>СР</vt:lpstr>
      <vt:lpstr>СР!Заголовки_для_печати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Зав практикой</cp:lastModifiedBy>
  <dcterms:created xsi:type="dcterms:W3CDTF">2019-06-02T13:16:55Z</dcterms:created>
  <dcterms:modified xsi:type="dcterms:W3CDTF">2020-02-05T13:02:23Z</dcterms:modified>
</cp:coreProperties>
</file>