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ПДО" sheetId="2" r:id="rId2"/>
  </sheets>
  <definedNames>
    <definedName name="_xlnm.Print_Titles" localSheetId="1">'ПДО'!$1:$7</definedName>
    <definedName name="_xlnm.Print_Area" localSheetId="1">'ПДО'!$A$2:$AY$605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полевая практика 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AB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S1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 практика </t>
        </r>
      </text>
    </comment>
    <comment ref="X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W27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уроки</t>
        </r>
      </text>
    </comment>
    <comment ref="W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U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W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Y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V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U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213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практика наблюдений</t>
        </r>
      </text>
    </comment>
    <comment ref="X214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летняя</t>
        </r>
      </text>
    </comment>
    <comment ref="W243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учебная</t>
        </r>
      </text>
    </comment>
    <comment ref="Y244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  <comment ref="Z244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<sst xmlns="http://schemas.openxmlformats.org/spreadsheetml/2006/main" count="586" uniqueCount="464">
  <si>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</si>
  <si>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</si>
  <si>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</si>
  <si>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</si>
  <si>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</si>
  <si>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</si>
  <si>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</si>
  <si>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</si>
  <si>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</si>
  <si>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</si>
  <si>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</si>
  <si>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</si>
  <si>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</si>
  <si>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</si>
  <si>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</si>
  <si>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</si>
  <si>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</si>
  <si>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</si>
  <si>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</si>
  <si>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</si>
  <si>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</si>
  <si>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</si>
  <si>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</si>
  <si>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</si>
  <si>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</si>
  <si>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</si>
  <si>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</si>
  <si>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</si>
  <si>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</si>
  <si>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</si>
  <si>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</si>
  <si>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</si>
  <si>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</si>
  <si>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</si>
  <si>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</si>
  <si>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</si>
  <si>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</si>
  <si>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</si>
  <si>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</si>
  <si>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</si>
  <si>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</si>
  <si>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</si>
  <si>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</si>
  <si>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</si>
  <si>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</si>
  <si>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</si>
  <si>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</si>
  <si>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</si>
  <si>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</si>
  <si>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</si>
  <si>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</si>
  <si>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</si>
  <si>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</si>
  <si>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</si>
  <si>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</si>
  <si>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</si>
  <si>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</si>
  <si>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</si>
  <si>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</si>
  <si>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</si>
  <si>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</si>
  <si>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</si>
  <si>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</si>
  <si>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</si>
  <si>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</si>
  <si>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</si>
  <si>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</si>
  <si>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</si>
  <si>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</si>
  <si>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</si>
  <si>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</si>
  <si>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</si>
  <si>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</si>
  <si>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</si>
  <si>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</si>
  <si>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</si>
  <si>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</si>
  <si>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</si>
  <si>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</si>
  <si>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</si>
  <si>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</si>
  <si>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</si>
  <si>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</si>
  <si>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</si>
  <si>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</si>
  <si>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</si>
  <si>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</si>
  <si>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</si>
  <si>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</si>
  <si>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</si>
  <si>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</si>
  <si>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</si>
  <si>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</si>
  <si>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</si>
  <si>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</si>
  <si>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</si>
  <si>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</si>
  <si>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</si>
  <si>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</si>
  <si>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</si>
  <si>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</si>
  <si>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</si>
  <si>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</si>
  <si>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</si>
  <si>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</si>
  <si>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</si>
  <si>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</si>
  <si>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</si>
  <si>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</si>
  <si>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</si>
  <si>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</si>
  <si>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</si>
  <si>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</si>
  <si>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</si>
  <si>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</si>
  <si>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</si>
  <si>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</si>
  <si>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</si>
  <si>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</si>
  <si>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</si>
  <si>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</si>
  <si>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</si>
  <si>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</si>
  <si>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</si>
  <si>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</si>
  <si>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</si>
  <si>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</si>
  <si>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</si>
  <si>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</si>
  <si>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</si>
  <si>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</si>
  <si>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</si>
  <si>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</si>
  <si>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</si>
  <si>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</si>
  <si>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</si>
  <si>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</si>
  <si>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</si>
  <si>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</si>
  <si>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</si>
  <si>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</si>
  <si>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</si>
  <si>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</si>
  <si>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</si>
  <si>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</si>
  <si>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</si>
  <si>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</si>
  <si>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</si>
  <si>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</si>
  <si>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</si>
  <si>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</si>
  <si>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</si>
  <si>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</si>
  <si>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</si>
  <si>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</si>
  <si>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</si>
  <si>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</si>
  <si>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</si>
  <si>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</si>
  <si>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</si>
  <si>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</si>
  <si>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</si>
  <si>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</si>
  <si>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</si>
  <si>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</si>
  <si>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</si>
  <si>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</si>
  <si>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</si>
  <si>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</si>
  <si>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</si>
  <si>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</si>
  <si>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</si>
  <si>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</si>
  <si>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</si>
  <si>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</si>
  <si>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</si>
  <si>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</si>
  <si>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</si>
  <si>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</si>
  <si>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</si>
  <si>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</si>
  <si>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</si>
  <si>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</si>
  <si>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</si>
  <si>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</si>
  <si>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</si>
  <si>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</si>
  <si>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</si>
  <si>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</si>
  <si>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</si>
  <si>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</si>
  <si>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</si>
  <si>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</si>
  <si>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</si>
  <si>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</si>
  <si>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</si>
  <si>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</si>
  <si>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</si>
  <si>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</si>
  <si>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</si>
  <si>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</si>
  <si>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</si>
  <si>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</si>
  <si>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</si>
  <si>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</si>
  <si>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</si>
  <si>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</si>
  <si>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</si>
  <si>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</si>
  <si>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</si>
  <si>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</si>
  <si>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</si>
  <si>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</si>
  <si>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</si>
  <si>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</si>
  <si>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</si>
  <si>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</si>
  <si>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</si>
  <si>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</si>
  <si>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</si>
  <si>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</si>
  <si>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</si>
  <si>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</si>
  <si>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</si>
  <si>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</si>
  <si>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</si>
  <si>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</si>
  <si>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</si>
  <si>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</si>
  <si>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</si>
  <si>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</si>
  <si>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</si>
  <si>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</si>
  <si>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</si>
  <si>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</si>
  <si>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</si>
  <si>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</si>
  <si>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</si>
  <si>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</si>
  <si>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</si>
  <si>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</si>
  <si>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</si>
  <si>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</si>
  <si>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</si>
  <si>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</si>
  <si>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</si>
  <si>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</si>
  <si>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</si>
  <si>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</si>
  <si>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</si>
  <si>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</si>
  <si>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</si>
  <si>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</si>
  <si>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</si>
  <si>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</si>
  <si>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</si>
  <si>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</si>
  <si>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</si>
  <si>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</si>
  <si>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</si>
  <si>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</si>
  <si>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</si>
  <si>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</si>
  <si>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</si>
  <si>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</si>
  <si>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</si>
  <si>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</si>
  <si>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</si>
  <si>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</si>
  <si>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</si>
  <si>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</si>
  <si>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</si>
  <si>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</si>
  <si>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</si>
  <si>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</si>
  <si>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</si>
  <si>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</si>
  <si>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</si>
  <si>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</si>
  <si>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</si>
  <si>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</si>
  <si>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</si>
  <si>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</si>
  <si>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</si>
  <si>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</si>
  <si>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</si>
  <si>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</si>
  <si>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</si>
  <si>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</si>
  <si>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</si>
  <si>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</si>
  <si>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</si>
  <si>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</si>
  <si>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</si>
  <si>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</si>
  <si>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</si>
  <si>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</si>
  <si>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</si>
  <si>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</si>
  <si>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</si>
  <si>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</si>
  <si>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</si>
  <si>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</si>
  <si>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</si>
  <si>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</si>
  <si>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</si>
  <si>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</si>
  <si>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</si>
  <si>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</si>
  <si>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</si>
  <si>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</si>
  <si>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</si>
  <si>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</si>
  <si>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</si>
  <si>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</si>
  <si>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</si>
  <si>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</si>
  <si>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</si>
  <si>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</si>
  <si>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</si>
  <si>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</si>
  <si>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</si>
  <si>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</si>
  <si>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СУММА: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</si>
  <si>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</si>
  <si>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</si>
  <si>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</si>
  <si>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</si>
  <si>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</si>
  <si>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</si>
  <si>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</si>
  <si>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</si>
  <si>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</si>
  <si>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</si>
  <si>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</si>
  <si>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</si>
  <si>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</si>
  <si>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</si>
  <si>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</si>
  <si>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</si>
  <si>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</si>
  <si>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</si>
  <si>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</si>
  <si>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</si>
  <si>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</si>
  <si>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</si>
  <si>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</si>
  <si>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</si>
  <si>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</si>
  <si>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</si>
  <si>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</si>
  <si>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</si>
  <si>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</si>
  <si>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</si>
  <si>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</si>
  <si>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</si>
  <si>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</si>
  <si>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</si>
  <si>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</si>
  <si>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</si>
  <si>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</si>
  <si>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</si>
  <si>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</si>
  <si>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</si>
  <si>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</si>
  <si>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</si>
  <si>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</si>
  <si>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</si>
  <si>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</si>
  <si>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</si>
  <si>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</si>
  <si>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</si>
  <si>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</si>
  <si>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</si>
  <si>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</si>
  <si>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</si>
  <si>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</si>
  <si>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</si>
  <si>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</si>
  <si>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</si>
  <si>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</si>
  <si>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</si>
  <si>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</si>
  <si>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</si>
  <si>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</si>
  <si>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</si>
  <si>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</si>
  <si>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</si>
  <si>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</si>
  <si>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</si>
  <si>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</si>
  <si>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</si>
  <si>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</si>
  <si>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</si>
  <si>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</si>
  <si>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</si>
  <si>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Дифф. зачетов</t>
  </si>
  <si>
    <t>Эффективное поведение на рынке труда</t>
  </si>
  <si>
    <t>Зачётов</t>
  </si>
  <si>
    <t>Информационно-методическое обеспечение образовательного процесса</t>
  </si>
  <si>
    <t>ФГОС</t>
  </si>
  <si>
    <t>Возрастная анатомия, физиология и  гигиена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</si>
  <si>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</si>
  <si>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</si>
  <si>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</si>
  <si>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</si>
  <si>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</si>
  <si>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</si>
  <si>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</si>
  <si>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Астрономия</t>
  </si>
  <si>
    <t>ОУПБ</t>
  </si>
  <si>
    <t>Общеобразовательные учебные предметы базового уровня</t>
  </si>
  <si>
    <t>Родной язык</t>
  </si>
  <si>
    <t>ОУПП</t>
  </si>
  <si>
    <t>Русский язык</t>
  </si>
  <si>
    <t>Литература</t>
  </si>
  <si>
    <t>ИП</t>
  </si>
  <si>
    <t>ОУПВ</t>
  </si>
  <si>
    <t>Учебные предметы по выбору, предлагаемые ОО</t>
  </si>
  <si>
    <t>Общеобразовательные учебные предметы углублённого уровня</t>
  </si>
  <si>
    <t>Государственная итоговая аттестация</t>
  </si>
  <si>
    <t>практика производственная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</si>
  <si>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</si>
  <si>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</si>
  <si>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</si>
  <si>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</si>
  <si>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</si>
  <si>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</si>
  <si>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</si>
  <si>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</si>
  <si>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</si>
  <si>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</si>
  <si>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</si>
  <si>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</si>
  <si>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</si>
  <si>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</si>
  <si>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МДК.01.01.</t>
  </si>
  <si>
    <t>МДК.01.02.</t>
  </si>
  <si>
    <t>МДК.02.01.</t>
  </si>
  <si>
    <t>МДК.03.01.</t>
  </si>
  <si>
    <t>ГИА</t>
  </si>
  <si>
    <t>преддипломная практика</t>
  </si>
  <si>
    <t>неделя отсутствует</t>
  </si>
  <si>
    <t>государственная итоговая аттестация (защита выпускной квалификационной работы)</t>
  </si>
  <si>
    <t>ОУПБ.01</t>
  </si>
  <si>
    <t>ОУПБ.02</t>
  </si>
  <si>
    <t>ОУПБ.03</t>
  </si>
  <si>
    <t>ОУПБ.04</t>
  </si>
  <si>
    <t>ОУПБ.05</t>
  </si>
  <si>
    <t>Обществознание</t>
  </si>
  <si>
    <t>ОУПБ.06</t>
  </si>
  <si>
    <t>ОУПБ.07</t>
  </si>
  <si>
    <t xml:space="preserve">Информатика </t>
  </si>
  <si>
    <t>ОУПБ.08</t>
  </si>
  <si>
    <t>ОУПП.01</t>
  </si>
  <si>
    <t>ОУПП.02</t>
  </si>
  <si>
    <t>ОУПП.03</t>
  </si>
  <si>
    <t>ОУПП.04</t>
  </si>
  <si>
    <t>*2</t>
  </si>
  <si>
    <t>Преподавание в области физкультурно-оздоровительной деятельности</t>
  </si>
  <si>
    <t>Методика преподавания по программам дополнительного образования в области физкультурно-оздоровительной деятельности</t>
  </si>
  <si>
    <t>Подготовка педагога дополнительного образования в области физкультурно-оздоровительной деятельности</t>
  </si>
  <si>
    <t>Педагогика дополнительного образования ФОД (приём 2021 - выпуск 2025) ФГОС 3+</t>
  </si>
  <si>
    <t>Педагогика дополнительного образования ФОД (приём 2021-выпуск 2025) ФГОС 3+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</si>
</sst>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1" fontId="3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/>
      <protection hidden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 shrinkToFit="1"/>
      <protection hidden="1"/>
    </xf>
    <xf numFmtId="0" fontId="3" fillId="0" borderId="13" xfId="0" applyFont="1" applyFill="1" applyBorder="1" applyAlignment="1" applyProtection="1">
      <alignment vertical="top" wrapText="1" shrinkToFit="1"/>
      <protection hidden="1"/>
    </xf>
    <xf numFmtId="0" fontId="3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0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0" fillId="0" borderId="20" xfId="0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2" fillId="35" borderId="16" xfId="0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8" fillId="35" borderId="0" xfId="0" applyFont="1" applyFill="1" applyBorder="1" applyAlignment="1">
      <alignment vertical="center"/>
    </xf>
    <xf numFmtId="0" fontId="58" fillId="35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0" borderId="15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vertical="top" wrapText="1" shrinkToFit="1"/>
      <protection hidden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/>
    </xf>
    <xf numFmtId="0" fontId="3" fillId="11" borderId="0" xfId="0" applyFont="1" applyFill="1" applyAlignment="1">
      <alignment/>
    </xf>
    <xf numFmtId="0" fontId="58" fillId="0" borderId="0" xfId="0" applyFont="1" applyFill="1" applyBorder="1" applyAlignment="1">
      <alignment vertical="center"/>
    </xf>
    <xf numFmtId="1" fontId="2" fillId="38" borderId="10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4" fillId="39" borderId="16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80" fontId="23" fillId="0" borderId="20" xfId="0" applyNumberFormat="1" applyFont="1" applyFill="1" applyBorder="1" applyAlignment="1">
      <alignment horizontal="center" vertical="center"/>
    </xf>
    <xf numFmtId="180" fontId="23" fillId="37" borderId="2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textRotation="90" wrapText="1"/>
    </xf>
    <xf numFmtId="0" fontId="3" fillId="0" borderId="33" xfId="0" applyFont="1" applyFill="1" applyBorder="1" applyAlignment="1">
      <alignment horizontal="left" vertical="top" textRotation="90" wrapText="1"/>
    </xf>
    <xf numFmtId="0" fontId="2" fillId="38" borderId="21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left" vertical="top" wrapText="1" shrinkToFit="1"/>
    </xf>
    <xf numFmtId="1" fontId="2" fillId="38" borderId="20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16" xfId="0" applyFont="1" applyFill="1" applyBorder="1" applyAlignment="1" applyProtection="1">
      <alignment vertical="top" wrapText="1"/>
      <protection hidden="1"/>
    </xf>
    <xf numFmtId="0" fontId="3" fillId="11" borderId="10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40" borderId="16" xfId="0" applyFont="1" applyFill="1" applyBorder="1" applyAlignment="1" applyProtection="1">
      <alignment vertical="top" wrapText="1"/>
      <protection hidden="1"/>
    </xf>
    <xf numFmtId="0" fontId="2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 applyProtection="1">
      <alignment vertical="top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 applyProtection="1">
      <alignment vertical="top" wrapText="1"/>
      <protection hidden="1"/>
    </xf>
    <xf numFmtId="0" fontId="2" fillId="35" borderId="2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top" wrapText="1"/>
    </xf>
    <xf numFmtId="1" fontId="3" fillId="4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40" borderId="10" xfId="0" applyNumberFormat="1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horizontal="left" vertical="top" wrapText="1" shrinkToFit="1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 wrapText="1"/>
    </xf>
    <xf numFmtId="0" fontId="3" fillId="11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/>
    </xf>
    <xf numFmtId="1" fontId="3" fillId="38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horizontal="left" vertical="top" wrapText="1"/>
      <protection hidden="1"/>
    </xf>
    <xf numFmtId="0" fontId="2" fillId="37" borderId="30" xfId="0" applyFont="1" applyFill="1" applyBorder="1" applyAlignment="1">
      <alignment vertical="center" wrapText="1"/>
    </xf>
    <xf numFmtId="0" fontId="2" fillId="37" borderId="28" xfId="0" applyFont="1" applyFill="1" applyBorder="1" applyAlignment="1">
      <alignment vertical="center" wrapText="1"/>
    </xf>
    <xf numFmtId="0" fontId="2" fillId="37" borderId="29" xfId="0" applyFont="1" applyFill="1" applyBorder="1" applyAlignment="1">
      <alignment vertical="center" wrapText="1"/>
    </xf>
    <xf numFmtId="0" fontId="3" fillId="37" borderId="15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top" wrapText="1"/>
    </xf>
    <xf numFmtId="0" fontId="3" fillId="37" borderId="26" xfId="0" applyFont="1" applyFill="1" applyBorder="1" applyAlignment="1">
      <alignment horizontal="center" vertical="top" wrapText="1"/>
    </xf>
    <xf numFmtId="0" fontId="3" fillId="37" borderId="35" xfId="0" applyFont="1" applyFill="1" applyBorder="1" applyAlignment="1">
      <alignment horizontal="center" vertical="top" wrapText="1"/>
    </xf>
    <xf numFmtId="0" fontId="3" fillId="37" borderId="36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center" textRotation="90" wrapText="1"/>
    </xf>
    <xf numFmtId="0" fontId="3" fillId="37" borderId="17" xfId="0" applyFont="1" applyFill="1" applyBorder="1" applyAlignment="1">
      <alignment horizontal="center" vertical="center" textRotation="90" wrapText="1"/>
    </xf>
    <xf numFmtId="0" fontId="3" fillId="37" borderId="37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horizontal="center" vertical="top" wrapText="1"/>
    </xf>
    <xf numFmtId="0" fontId="3" fillId="41" borderId="3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textRotation="3"/>
    </xf>
    <xf numFmtId="0" fontId="20" fillId="0" borderId="12" xfId="0" applyFont="1" applyBorder="1" applyAlignment="1">
      <alignment horizontal="left" vertical="top" textRotation="3"/>
    </xf>
    <xf numFmtId="0" fontId="8" fillId="0" borderId="22" xfId="0" applyFont="1" applyBorder="1" applyAlignment="1">
      <alignment horizontal="left"/>
    </xf>
    <xf numFmtId="0" fontId="0" fillId="0" borderId="33" xfId="0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6" fillId="0" borderId="16" xfId="0" applyFont="1" applyBorder="1" applyAlignment="1">
      <alignment horizontal="left" vertical="top" textRotation="1"/>
    </xf>
    <xf numFmtId="0" fontId="16" fillId="0" borderId="12" xfId="0" applyFont="1" applyBorder="1" applyAlignment="1">
      <alignment horizontal="left" vertical="top" textRotation="1"/>
    </xf>
    <xf numFmtId="0" fontId="0" fillId="0" borderId="0" xfId="0" applyAlignment="1">
      <alignment/>
    </xf>
    <xf numFmtId="0" fontId="8" fillId="0" borderId="1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textRotation="2"/>
    </xf>
    <xf numFmtId="0" fontId="20" fillId="0" borderId="12" xfId="0" applyFont="1" applyBorder="1" applyAlignment="1">
      <alignment horizontal="left" vertical="top" textRotation="2"/>
    </xf>
    <xf numFmtId="0" fontId="49" fillId="0" borderId="16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3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textRotation="90" wrapText="1"/>
    </xf>
    <xf numFmtId="0" fontId="3" fillId="37" borderId="41" xfId="0" applyFont="1" applyFill="1" applyBorder="1" applyAlignment="1">
      <alignment horizontal="center" vertical="center" textRotation="90" wrapText="1"/>
    </xf>
    <xf numFmtId="0" fontId="3" fillId="37" borderId="37" xfId="0" applyFont="1" applyFill="1" applyBorder="1" applyAlignment="1">
      <alignment horizontal="center" vertical="center" textRotation="90" wrapText="1"/>
    </xf>
    <xf numFmtId="0" fontId="2" fillId="37" borderId="26" xfId="0" applyFont="1" applyFill="1" applyBorder="1" applyAlignment="1">
      <alignment horizontal="center" vertical="top" wrapText="1"/>
    </xf>
    <xf numFmtId="0" fontId="2" fillId="37" borderId="24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horizontal="center" vertical="top" wrapText="1"/>
    </xf>
    <xf numFmtId="0" fontId="3" fillId="37" borderId="30" xfId="0" applyFont="1" applyFill="1" applyBorder="1" applyAlignment="1">
      <alignment horizontal="center" vertical="center" textRotation="90" wrapText="1"/>
    </xf>
    <xf numFmtId="0" fontId="3" fillId="37" borderId="28" xfId="0" applyFont="1" applyFill="1" applyBorder="1" applyAlignment="1">
      <alignment horizontal="center" vertical="center" textRotation="90" wrapText="1"/>
    </xf>
    <xf numFmtId="0" fontId="3" fillId="37" borderId="29" xfId="0" applyFont="1" applyFill="1" applyBorder="1" applyAlignment="1">
      <alignment horizontal="center" vertical="center" textRotation="90" wrapText="1"/>
    </xf>
    <xf numFmtId="0" fontId="3" fillId="37" borderId="27" xfId="0" applyFont="1" applyFill="1" applyBorder="1" applyAlignment="1">
      <alignment horizontal="center" vertical="center" textRotation="90" wrapText="1"/>
    </xf>
    <xf numFmtId="0" fontId="3" fillId="37" borderId="0" xfId="0" applyFont="1" applyFill="1" applyBorder="1" applyAlignment="1">
      <alignment horizontal="center" vertical="center" textRotation="90" wrapText="1"/>
    </xf>
    <xf numFmtId="0" fontId="3" fillId="37" borderId="36" xfId="0" applyFont="1" applyFill="1" applyBorder="1" applyAlignment="1">
      <alignment horizontal="center" vertical="center" textRotation="90" wrapText="1"/>
    </xf>
    <xf numFmtId="0" fontId="3" fillId="37" borderId="19" xfId="0" applyFont="1" applyFill="1" applyBorder="1" applyAlignment="1">
      <alignment horizontal="center" vertical="center" textRotation="90" wrapText="1"/>
    </xf>
    <xf numFmtId="0" fontId="3" fillId="37" borderId="17" xfId="0" applyFont="1" applyFill="1" applyBorder="1" applyAlignment="1">
      <alignment horizontal="center" vertical="center" textRotation="90" wrapText="1"/>
    </xf>
    <xf numFmtId="0" fontId="3" fillId="37" borderId="18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37" borderId="35" xfId="0" applyFont="1" applyFill="1" applyBorder="1" applyAlignment="1">
      <alignment horizontal="center" vertical="top" wrapText="1"/>
    </xf>
    <xf numFmtId="0" fontId="2" fillId="37" borderId="41" xfId="0" applyFont="1" applyFill="1" applyBorder="1" applyAlignment="1">
      <alignment horizontal="center" vertical="top" wrapText="1"/>
    </xf>
    <xf numFmtId="0" fontId="2" fillId="37" borderId="3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A14" sqref="A14:AL14"/>
    </sheetView>
  </sheetViews>
  <sheetFormatPr defaultColWidth="9.140625" defaultRowHeight="15"/>
  <cols>
    <col min="1" max="53" width="2.28125" style="0" customWidth="1"/>
    <col min="54" max="54" width="3.00390625" style="0" customWidth="1"/>
    <col min="55" max="57" width="2.28125" style="0" customWidth="1"/>
    <col min="58" max="58" width="3.28125" style="0" customWidth="1"/>
  </cols>
  <sheetData>
    <row r="1" spans="1:58" ht="15">
      <c r="A1" s="268" t="s">
        <v>325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BB1" s="94"/>
      <c r="BC1" s="94"/>
      <c r="BD1" s="94"/>
      <c r="BE1" s="94"/>
      <c r="BF1" s="94"/>
    </row>
    <row r="2" spans="1:58" ht="15">
      <c r="A2" s="269" t="s">
        <v>326</v>
      </c>
      <c r="B2" s="95" t="s">
        <v>327</v>
      </c>
      <c r="C2" s="95"/>
      <c r="D2" s="95"/>
      <c r="E2" s="95"/>
      <c r="F2" s="96"/>
      <c r="G2" s="95" t="s">
        <v>328</v>
      </c>
      <c r="H2" s="95"/>
      <c r="I2" s="95"/>
      <c r="J2" s="96"/>
      <c r="K2" s="95" t="s">
        <v>329</v>
      </c>
      <c r="L2" s="95"/>
      <c r="M2" s="95"/>
      <c r="N2" s="96"/>
      <c r="O2" s="95" t="s">
        <v>330</v>
      </c>
      <c r="P2" s="95"/>
      <c r="Q2" s="95"/>
      <c r="R2" s="95"/>
      <c r="S2" s="96"/>
      <c r="T2" s="95" t="s">
        <v>331</v>
      </c>
      <c r="U2" s="95"/>
      <c r="V2" s="97"/>
      <c r="W2" s="98"/>
      <c r="X2" s="95" t="s">
        <v>332</v>
      </c>
      <c r="Y2" s="95"/>
      <c r="Z2" s="95"/>
      <c r="AA2" s="95"/>
      <c r="AB2" s="99" t="s">
        <v>333</v>
      </c>
      <c r="AC2" s="95"/>
      <c r="AD2" s="95"/>
      <c r="AE2" s="95"/>
      <c r="AF2" s="96"/>
      <c r="AG2" s="95" t="s">
        <v>334</v>
      </c>
      <c r="AH2" s="95"/>
      <c r="AI2" s="95"/>
      <c r="AJ2" s="95"/>
      <c r="AK2" s="99" t="s">
        <v>335</v>
      </c>
      <c r="AL2" s="95"/>
      <c r="AM2" s="95"/>
      <c r="AN2" s="95"/>
      <c r="AO2" s="99" t="s">
        <v>336</v>
      </c>
      <c r="AP2" s="95"/>
      <c r="AQ2" s="95"/>
      <c r="AR2" s="95"/>
      <c r="AS2" s="96"/>
      <c r="AT2" s="95" t="s">
        <v>337</v>
      </c>
      <c r="AU2" s="95"/>
      <c r="AV2" s="97"/>
      <c r="AW2" s="95"/>
      <c r="AX2" s="99" t="s">
        <v>338</v>
      </c>
      <c r="AY2" s="95"/>
      <c r="AZ2" s="95"/>
      <c r="BA2" s="96"/>
      <c r="BB2" s="94"/>
      <c r="BC2" s="94"/>
      <c r="BD2" s="94"/>
      <c r="BE2" s="94"/>
      <c r="BF2" s="94"/>
    </row>
    <row r="3" spans="1:58" ht="42.75">
      <c r="A3" s="270"/>
      <c r="B3" s="100" t="s">
        <v>339</v>
      </c>
      <c r="C3" s="100" t="s">
        <v>340</v>
      </c>
      <c r="D3" s="100" t="s">
        <v>341</v>
      </c>
      <c r="E3" s="101" t="s">
        <v>342</v>
      </c>
      <c r="F3" s="100" t="s">
        <v>343</v>
      </c>
      <c r="G3" s="100" t="s">
        <v>344</v>
      </c>
      <c r="H3" s="100" t="s">
        <v>345</v>
      </c>
      <c r="I3" s="101" t="s">
        <v>346</v>
      </c>
      <c r="J3" s="100" t="s">
        <v>347</v>
      </c>
      <c r="K3" s="100" t="s">
        <v>348</v>
      </c>
      <c r="L3" s="101" t="s">
        <v>349</v>
      </c>
      <c r="M3" s="100" t="s">
        <v>350</v>
      </c>
      <c r="N3" s="100" t="s">
        <v>351</v>
      </c>
      <c r="O3" s="100" t="s">
        <v>339</v>
      </c>
      <c r="P3" s="100" t="s">
        <v>340</v>
      </c>
      <c r="Q3" s="100" t="s">
        <v>341</v>
      </c>
      <c r="R3" s="101" t="s">
        <v>342</v>
      </c>
      <c r="S3" s="100" t="s">
        <v>352</v>
      </c>
      <c r="T3" s="100" t="s">
        <v>353</v>
      </c>
      <c r="U3" s="100" t="s">
        <v>354</v>
      </c>
      <c r="V3" s="101" t="s">
        <v>355</v>
      </c>
      <c r="W3" s="100" t="s">
        <v>356</v>
      </c>
      <c r="X3" s="100" t="s">
        <v>357</v>
      </c>
      <c r="Y3" s="100" t="s">
        <v>358</v>
      </c>
      <c r="Z3" s="102" t="s">
        <v>359</v>
      </c>
      <c r="AA3" s="100" t="s">
        <v>360</v>
      </c>
      <c r="AB3" s="101" t="s">
        <v>357</v>
      </c>
      <c r="AC3" s="100" t="s">
        <v>358</v>
      </c>
      <c r="AD3" s="100" t="s">
        <v>359</v>
      </c>
      <c r="AE3" s="100" t="s">
        <v>361</v>
      </c>
      <c r="AF3" s="100" t="s">
        <v>362</v>
      </c>
      <c r="AG3" s="100" t="s">
        <v>344</v>
      </c>
      <c r="AH3" s="100" t="s">
        <v>345</v>
      </c>
      <c r="AI3" s="100" t="s">
        <v>346</v>
      </c>
      <c r="AJ3" s="100" t="s">
        <v>363</v>
      </c>
      <c r="AK3" s="100" t="s">
        <v>364</v>
      </c>
      <c r="AL3" s="100" t="s">
        <v>365</v>
      </c>
      <c r="AM3" s="100" t="s">
        <v>366</v>
      </c>
      <c r="AN3" s="100" t="s">
        <v>367</v>
      </c>
      <c r="AO3" s="100" t="s">
        <v>339</v>
      </c>
      <c r="AP3" s="100" t="s">
        <v>340</v>
      </c>
      <c r="AQ3" s="100" t="s">
        <v>341</v>
      </c>
      <c r="AR3" s="100" t="s">
        <v>342</v>
      </c>
      <c r="AS3" s="100" t="s">
        <v>343</v>
      </c>
      <c r="AT3" s="100" t="s">
        <v>344</v>
      </c>
      <c r="AU3" s="100" t="s">
        <v>345</v>
      </c>
      <c r="AV3" s="100" t="s">
        <v>346</v>
      </c>
      <c r="AW3" s="100" t="s">
        <v>347</v>
      </c>
      <c r="AX3" s="100" t="s">
        <v>348</v>
      </c>
      <c r="AY3" s="100" t="s">
        <v>349</v>
      </c>
      <c r="AZ3" s="100" t="s">
        <v>350</v>
      </c>
      <c r="BA3" s="100" t="s">
        <v>368</v>
      </c>
      <c r="BB3" s="111" t="s">
        <v>369</v>
      </c>
      <c r="BC3" s="111" t="s">
        <v>370</v>
      </c>
      <c r="BD3" s="111" t="s">
        <v>371</v>
      </c>
      <c r="BE3" s="111" t="s">
        <v>372</v>
      </c>
      <c r="BF3" s="111"/>
    </row>
    <row r="4" spans="1:58" ht="15">
      <c r="A4" s="103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373</v>
      </c>
      <c r="T4" s="105" t="s">
        <v>373</v>
      </c>
      <c r="U4" s="105"/>
      <c r="V4" s="105"/>
      <c r="W4" s="105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7"/>
      <c r="AQ4" s="107" t="s">
        <v>374</v>
      </c>
      <c r="AR4" s="107" t="s">
        <v>374</v>
      </c>
      <c r="AS4" s="108" t="s">
        <v>373</v>
      </c>
      <c r="AT4" s="108" t="s">
        <v>373</v>
      </c>
      <c r="AU4" s="108" t="s">
        <v>373</v>
      </c>
      <c r="AV4" s="108" t="s">
        <v>373</v>
      </c>
      <c r="AW4" s="108" t="s">
        <v>373</v>
      </c>
      <c r="AX4" s="108" t="s">
        <v>373</v>
      </c>
      <c r="AY4" s="108" t="s">
        <v>373</v>
      </c>
      <c r="AZ4" s="108" t="s">
        <v>373</v>
      </c>
      <c r="BA4" s="108" t="s">
        <v>373</v>
      </c>
      <c r="BB4" s="111">
        <v>39</v>
      </c>
      <c r="BC4" s="111">
        <v>2</v>
      </c>
      <c r="BD4" s="111">
        <v>2</v>
      </c>
      <c r="BE4" s="111">
        <v>9</v>
      </c>
      <c r="BF4" s="111">
        <f>SUM(BB4:BE4)</f>
        <v>52</v>
      </c>
    </row>
    <row r="5" spans="1:58" ht="15">
      <c r="A5" s="109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05" t="s">
        <v>373</v>
      </c>
      <c r="T5" s="105" t="s">
        <v>373</v>
      </c>
      <c r="U5" s="105"/>
      <c r="V5" s="105"/>
      <c r="W5" s="105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1"/>
      <c r="AR5" s="107"/>
      <c r="AS5" s="107" t="s">
        <v>374</v>
      </c>
      <c r="AT5" s="105" t="s">
        <v>373</v>
      </c>
      <c r="AU5" s="105" t="s">
        <v>373</v>
      </c>
      <c r="AV5" s="105" t="s">
        <v>373</v>
      </c>
      <c r="AW5" s="105" t="s">
        <v>373</v>
      </c>
      <c r="AX5" s="105" t="s">
        <v>373</v>
      </c>
      <c r="AY5" s="105" t="s">
        <v>373</v>
      </c>
      <c r="AZ5" s="105" t="s">
        <v>373</v>
      </c>
      <c r="BA5" s="105" t="s">
        <v>373</v>
      </c>
      <c r="BB5" s="111">
        <v>41</v>
      </c>
      <c r="BC5" s="111">
        <v>2</v>
      </c>
      <c r="BD5" s="111">
        <v>1</v>
      </c>
      <c r="BE5" s="111">
        <v>8</v>
      </c>
      <c r="BF5" s="111">
        <f>SUM(BB5:BE5)</f>
        <v>52</v>
      </c>
    </row>
    <row r="6" spans="1:58" ht="15">
      <c r="A6" s="109">
        <v>3</v>
      </c>
      <c r="B6" s="110"/>
      <c r="C6" s="112"/>
      <c r="D6" s="110"/>
      <c r="E6" s="110"/>
      <c r="F6" s="110"/>
      <c r="G6" s="110"/>
      <c r="H6" s="110"/>
      <c r="I6" s="110"/>
      <c r="J6" s="111"/>
      <c r="K6" s="110"/>
      <c r="L6" s="110"/>
      <c r="M6" s="110"/>
      <c r="N6" s="110"/>
      <c r="O6" s="110"/>
      <c r="P6" s="113"/>
      <c r="Q6" s="115" t="s">
        <v>375</v>
      </c>
      <c r="R6" s="107" t="s">
        <v>374</v>
      </c>
      <c r="S6" s="105" t="s">
        <v>373</v>
      </c>
      <c r="T6" s="105" t="s">
        <v>373</v>
      </c>
      <c r="U6" s="105"/>
      <c r="V6" s="105"/>
      <c r="W6" s="105"/>
      <c r="X6" s="114"/>
      <c r="Y6" s="114"/>
      <c r="Z6" s="114"/>
      <c r="AA6" s="114"/>
      <c r="AB6" s="115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1" t="s">
        <v>369</v>
      </c>
      <c r="AO6" s="107" t="s">
        <v>374</v>
      </c>
      <c r="AP6" s="115" t="s">
        <v>375</v>
      </c>
      <c r="AQ6" s="115" t="s">
        <v>375</v>
      </c>
      <c r="AR6" s="115" t="s">
        <v>375</v>
      </c>
      <c r="AS6" s="105" t="s">
        <v>373</v>
      </c>
      <c r="AT6" s="105" t="s">
        <v>373</v>
      </c>
      <c r="AU6" s="105" t="s">
        <v>373</v>
      </c>
      <c r="AV6" s="105" t="s">
        <v>373</v>
      </c>
      <c r="AW6" s="105" t="s">
        <v>373</v>
      </c>
      <c r="AX6" s="105" t="s">
        <v>373</v>
      </c>
      <c r="AY6" s="105" t="s">
        <v>373</v>
      </c>
      <c r="AZ6" s="105" t="s">
        <v>373</v>
      </c>
      <c r="BA6" s="105" t="s">
        <v>373</v>
      </c>
      <c r="BB6" s="111">
        <v>39</v>
      </c>
      <c r="BC6" s="111">
        <v>2</v>
      </c>
      <c r="BD6" s="111">
        <v>2</v>
      </c>
      <c r="BE6" s="111">
        <v>9</v>
      </c>
      <c r="BF6" s="111">
        <f>SUM(BB6:BE6)</f>
        <v>52</v>
      </c>
    </row>
    <row r="7" spans="1:58" ht="15">
      <c r="A7" s="109">
        <v>4</v>
      </c>
      <c r="B7" s="115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0"/>
      <c r="O7" s="116"/>
      <c r="P7" s="116"/>
      <c r="Q7" s="115" t="s">
        <v>375</v>
      </c>
      <c r="R7" s="107" t="s">
        <v>374</v>
      </c>
      <c r="S7" s="105" t="s">
        <v>373</v>
      </c>
      <c r="T7" s="105" t="s">
        <v>373</v>
      </c>
      <c r="U7" s="105"/>
      <c r="V7" s="105"/>
      <c r="W7" s="105"/>
      <c r="X7" s="117"/>
      <c r="Y7" s="107"/>
      <c r="Z7" s="107"/>
      <c r="AA7" s="107"/>
      <c r="AB7" s="105"/>
      <c r="AC7" s="105"/>
      <c r="AD7" s="105"/>
      <c r="AE7" s="105"/>
      <c r="AF7" s="105"/>
      <c r="AG7" s="105"/>
      <c r="AH7" s="118" t="s">
        <v>374</v>
      </c>
      <c r="AI7" s="105" t="s">
        <v>376</v>
      </c>
      <c r="AJ7" s="105" t="s">
        <v>376</v>
      </c>
      <c r="AK7" s="105" t="s">
        <v>376</v>
      </c>
      <c r="AL7" s="119" t="s">
        <v>376</v>
      </c>
      <c r="AM7" s="120" t="s">
        <v>377</v>
      </c>
      <c r="AN7" s="120" t="s">
        <v>377</v>
      </c>
      <c r="AO7" s="120" t="s">
        <v>377</v>
      </c>
      <c r="AP7" s="120" t="s">
        <v>377</v>
      </c>
      <c r="AQ7" s="107" t="s">
        <v>378</v>
      </c>
      <c r="AR7" s="107" t="s">
        <v>378</v>
      </c>
      <c r="AS7" s="121" t="s">
        <v>379</v>
      </c>
      <c r="AT7" s="121" t="s">
        <v>379</v>
      </c>
      <c r="AU7" s="121" t="s">
        <v>379</v>
      </c>
      <c r="AV7" s="121" t="s">
        <v>379</v>
      </c>
      <c r="AW7" s="121" t="s">
        <v>379</v>
      </c>
      <c r="AX7" s="121" t="s">
        <v>379</v>
      </c>
      <c r="AY7" s="121" t="s">
        <v>379</v>
      </c>
      <c r="AZ7" s="121" t="s">
        <v>379</v>
      </c>
      <c r="BA7" s="121" t="s">
        <v>379</v>
      </c>
      <c r="BB7" s="111">
        <v>29</v>
      </c>
      <c r="BC7" s="111">
        <v>2</v>
      </c>
      <c r="BD7" s="111">
        <v>2</v>
      </c>
      <c r="BE7" s="111"/>
      <c r="BF7" s="111">
        <f>SUM(BB7:BE7)</f>
        <v>33</v>
      </c>
    </row>
    <row r="8" spans="1:58" s="124" customFormat="1" ht="15">
      <c r="A8" s="123" t="s">
        <v>380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BC8" s="125"/>
      <c r="BD8" s="125"/>
      <c r="BE8" s="125"/>
      <c r="BF8" s="125"/>
    </row>
    <row r="9" spans="1:58" ht="42" customHeight="1">
      <c r="A9" s="265"/>
      <c r="B9" s="265"/>
      <c r="C9" s="271" t="s">
        <v>381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3"/>
      <c r="S9" s="274" t="s">
        <v>369</v>
      </c>
      <c r="T9" s="274"/>
      <c r="U9" s="262" t="s">
        <v>382</v>
      </c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6" t="s">
        <v>378</v>
      </c>
      <c r="AL9" s="267"/>
      <c r="AM9" s="259" t="s">
        <v>443</v>
      </c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1"/>
      <c r="BB9" s="122"/>
      <c r="BC9" s="94"/>
      <c r="BD9" s="94"/>
      <c r="BE9" s="94"/>
      <c r="BF9" s="94"/>
    </row>
    <row r="10" spans="1:58" ht="28.5" customHeight="1">
      <c r="A10" s="275" t="s">
        <v>373</v>
      </c>
      <c r="B10" s="276"/>
      <c r="C10" s="262" t="s">
        <v>383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3" t="s">
        <v>375</v>
      </c>
      <c r="T10" s="264"/>
      <c r="U10" s="259" t="s">
        <v>421</v>
      </c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1"/>
      <c r="AK10" s="265" t="s">
        <v>376</v>
      </c>
      <c r="AL10" s="265"/>
      <c r="AM10" s="259" t="s">
        <v>441</v>
      </c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1"/>
      <c r="BB10" s="94"/>
      <c r="BC10" s="94"/>
      <c r="BD10" s="94"/>
      <c r="BE10" s="94"/>
      <c r="BF10" s="94"/>
    </row>
    <row r="11" spans="1:58" ht="30" customHeight="1">
      <c r="A11" s="278" t="s">
        <v>374</v>
      </c>
      <c r="B11" s="279"/>
      <c r="C11" s="271" t="s">
        <v>384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3"/>
      <c r="S11" s="280" t="s">
        <v>377</v>
      </c>
      <c r="T11" s="281"/>
      <c r="U11" s="259" t="s">
        <v>385</v>
      </c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1"/>
      <c r="AK11" s="282" t="s">
        <v>379</v>
      </c>
      <c r="AL11" s="283"/>
      <c r="AM11" s="259" t="s">
        <v>442</v>
      </c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1"/>
      <c r="BB11" s="94"/>
      <c r="BC11" s="94"/>
      <c r="BD11" s="94"/>
      <c r="BE11" s="94"/>
      <c r="BF11" s="94"/>
    </row>
    <row r="13" ht="15">
      <c r="BB13" s="94"/>
    </row>
    <row r="14" spans="1:38" ht="15">
      <c r="A14" s="277" t="s">
        <v>462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</row>
  </sheetData>
  <sheetProtection/>
  <mergeCells count="21">
    <mergeCell ref="A14:AL14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  <mergeCell ref="A10:B10"/>
    <mergeCell ref="C10:R10"/>
    <mergeCell ref="AM10:BA10"/>
    <mergeCell ref="U9:AJ9"/>
    <mergeCell ref="S10:T10"/>
    <mergeCell ref="U10:AJ10"/>
    <mergeCell ref="AK10:AL10"/>
    <mergeCell ref="AM11:BA11"/>
    <mergeCell ref="AK9:AL9"/>
    <mergeCell ref="AM9:BA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5"/>
  <sheetViews>
    <sheetView tabSelected="1" view="pageBreakPreview" zoomScaleSheetLayoutView="100" zoomScalePageLayoutView="0" workbookViewId="0" topLeftCell="A2">
      <pane xSplit="29" ySplit="5" topLeftCell="AD7" activePane="bottomRight" state="frozen"/>
      <selection pane="topLeft" activeCell="A2" sqref="A2"/>
      <selection pane="topRight" activeCell="AE2" sqref="AE2"/>
      <selection pane="bottomLeft" activeCell="A7" sqref="A7"/>
      <selection pane="bottomRight" activeCell="C1" sqref="C1:K2"/>
    </sheetView>
  </sheetViews>
  <sheetFormatPr defaultColWidth="9.140625" defaultRowHeight="15"/>
  <cols>
    <col min="1" max="1" width="9.00390625" style="20" customWidth="1"/>
    <col min="2" max="2" width="32.140625" style="20" customWidth="1"/>
    <col min="3" max="11" width="2.7109375" style="20" customWidth="1"/>
    <col min="12" max="16" width="4.7109375" style="20" customWidth="1"/>
    <col min="17" max="27" width="3.7109375" style="20" customWidth="1"/>
    <col min="28" max="28" width="5.00390625" style="71" customWidth="1"/>
    <col min="29" max="29" width="7.00390625" style="93" hidden="1" customWidth="1"/>
    <col min="30" max="51" width="9.140625" style="2" hidden="1" customWidth="1"/>
    <col min="52" max="16384" width="9.140625" style="20" customWidth="1"/>
  </cols>
  <sheetData>
    <row r="1" spans="1:29" ht="45" customHeight="1" hidden="1">
      <c r="A1" s="322" t="s">
        <v>0</v>
      </c>
      <c r="B1" s="325" t="s">
        <v>1</v>
      </c>
      <c r="C1" s="330" t="s">
        <v>463</v>
      </c>
      <c r="D1" s="331"/>
      <c r="E1" s="331"/>
      <c r="F1" s="331"/>
      <c r="G1" s="331"/>
      <c r="H1" s="331"/>
      <c r="I1" s="331"/>
      <c r="J1" s="331"/>
      <c r="K1" s="332"/>
      <c r="L1" s="330" t="s">
        <v>42</v>
      </c>
      <c r="M1" s="331"/>
      <c r="N1" s="331"/>
      <c r="O1" s="331"/>
      <c r="P1" s="332"/>
      <c r="Q1" s="241"/>
      <c r="R1" s="242"/>
      <c r="S1" s="242"/>
      <c r="T1" s="242"/>
      <c r="U1" s="242"/>
      <c r="V1" s="242"/>
      <c r="W1" s="242"/>
      <c r="X1" s="242"/>
      <c r="Y1" s="242"/>
      <c r="Z1" s="242"/>
      <c r="AA1" s="243"/>
      <c r="AB1" s="244"/>
      <c r="AC1" s="19"/>
    </row>
    <row r="2" spans="1:29" ht="57" customHeight="1" thickBot="1">
      <c r="A2" s="323"/>
      <c r="B2" s="326"/>
      <c r="C2" s="333"/>
      <c r="D2" s="334"/>
      <c r="E2" s="334"/>
      <c r="F2" s="334"/>
      <c r="G2" s="334"/>
      <c r="H2" s="334"/>
      <c r="I2" s="334"/>
      <c r="J2" s="334"/>
      <c r="K2" s="335"/>
      <c r="L2" s="333"/>
      <c r="M2" s="334"/>
      <c r="N2" s="334"/>
      <c r="O2" s="334"/>
      <c r="P2" s="335"/>
      <c r="Q2" s="349" t="s">
        <v>3</v>
      </c>
      <c r="R2" s="351"/>
      <c r="S2" s="349" t="s">
        <v>4</v>
      </c>
      <c r="T2" s="350"/>
      <c r="U2" s="349" t="s">
        <v>5</v>
      </c>
      <c r="V2" s="350"/>
      <c r="W2" s="350"/>
      <c r="X2" s="351"/>
      <c r="Y2" s="355" t="s">
        <v>54</v>
      </c>
      <c r="Z2" s="356"/>
      <c r="AA2" s="357"/>
      <c r="AB2" s="363" t="s">
        <v>400</v>
      </c>
      <c r="AC2" s="366" t="s">
        <v>45</v>
      </c>
    </row>
    <row r="3" spans="1:29" ht="13.5" customHeight="1" thickBot="1">
      <c r="A3" s="323"/>
      <c r="B3" s="326"/>
      <c r="C3" s="313" t="s">
        <v>398</v>
      </c>
      <c r="D3" s="314"/>
      <c r="E3" s="315"/>
      <c r="F3" s="313" t="s">
        <v>310</v>
      </c>
      <c r="G3" s="314"/>
      <c r="H3" s="315"/>
      <c r="I3" s="313" t="s">
        <v>38</v>
      </c>
      <c r="J3" s="314"/>
      <c r="K3" s="315"/>
      <c r="L3" s="307" t="s">
        <v>43</v>
      </c>
      <c r="M3" s="307" t="s">
        <v>41</v>
      </c>
      <c r="N3" s="373" t="s">
        <v>2</v>
      </c>
      <c r="O3" s="374"/>
      <c r="P3" s="374"/>
      <c r="Q3" s="352"/>
      <c r="R3" s="354"/>
      <c r="S3" s="352"/>
      <c r="T3" s="353"/>
      <c r="U3" s="352"/>
      <c r="V3" s="353"/>
      <c r="W3" s="353"/>
      <c r="X3" s="354"/>
      <c r="Y3" s="358"/>
      <c r="Z3" s="359"/>
      <c r="AA3" s="360"/>
      <c r="AB3" s="364"/>
      <c r="AC3" s="367"/>
    </row>
    <row r="4" spans="1:29" ht="23.25" customHeight="1" thickBot="1">
      <c r="A4" s="323"/>
      <c r="B4" s="326"/>
      <c r="C4" s="316"/>
      <c r="D4" s="317"/>
      <c r="E4" s="318"/>
      <c r="F4" s="316"/>
      <c r="G4" s="317"/>
      <c r="H4" s="318"/>
      <c r="I4" s="316"/>
      <c r="J4" s="317"/>
      <c r="K4" s="318"/>
      <c r="L4" s="308"/>
      <c r="M4" s="308"/>
      <c r="N4" s="307" t="s">
        <v>6</v>
      </c>
      <c r="O4" s="369" t="s">
        <v>7</v>
      </c>
      <c r="P4" s="370"/>
      <c r="Q4" s="245" t="s">
        <v>77</v>
      </c>
      <c r="R4" s="246" t="s">
        <v>8</v>
      </c>
      <c r="S4" s="245" t="s">
        <v>9</v>
      </c>
      <c r="T4" s="246" t="s">
        <v>10</v>
      </c>
      <c r="U4" s="246" t="s">
        <v>55</v>
      </c>
      <c r="V4" s="246"/>
      <c r="W4" s="246" t="s">
        <v>56</v>
      </c>
      <c r="X4" s="246"/>
      <c r="Y4" s="246" t="s">
        <v>57</v>
      </c>
      <c r="Z4" s="246"/>
      <c r="AA4" s="245" t="s">
        <v>58</v>
      </c>
      <c r="AB4" s="364"/>
      <c r="AC4" s="367"/>
    </row>
    <row r="5" spans="1:29" ht="11.25" customHeight="1" thickBot="1">
      <c r="A5" s="323"/>
      <c r="B5" s="326"/>
      <c r="C5" s="316"/>
      <c r="D5" s="317"/>
      <c r="E5" s="318"/>
      <c r="F5" s="316"/>
      <c r="G5" s="317"/>
      <c r="H5" s="318"/>
      <c r="I5" s="316"/>
      <c r="J5" s="317"/>
      <c r="K5" s="318"/>
      <c r="L5" s="308"/>
      <c r="M5" s="308"/>
      <c r="N5" s="308"/>
      <c r="O5" s="371"/>
      <c r="P5" s="372"/>
      <c r="Q5" s="247">
        <v>17</v>
      </c>
      <c r="R5" s="248">
        <v>22</v>
      </c>
      <c r="S5" s="248">
        <v>17</v>
      </c>
      <c r="T5" s="248">
        <v>24</v>
      </c>
      <c r="U5" s="248">
        <v>15</v>
      </c>
      <c r="V5" s="248">
        <v>1</v>
      </c>
      <c r="W5" s="248">
        <v>19</v>
      </c>
      <c r="X5" s="248">
        <v>4</v>
      </c>
      <c r="Y5" s="248">
        <v>15</v>
      </c>
      <c r="Z5" s="248">
        <v>1</v>
      </c>
      <c r="AA5" s="248">
        <v>13</v>
      </c>
      <c r="AB5" s="364"/>
      <c r="AC5" s="367"/>
    </row>
    <row r="6" spans="1:30" ht="66" customHeight="1" thickBot="1">
      <c r="A6" s="324"/>
      <c r="B6" s="327"/>
      <c r="C6" s="319"/>
      <c r="D6" s="320"/>
      <c r="E6" s="321"/>
      <c r="F6" s="319"/>
      <c r="G6" s="320"/>
      <c r="H6" s="321"/>
      <c r="I6" s="316"/>
      <c r="J6" s="317"/>
      <c r="K6" s="318"/>
      <c r="L6" s="309"/>
      <c r="M6" s="309"/>
      <c r="N6" s="309"/>
      <c r="O6" s="249" t="s">
        <v>11</v>
      </c>
      <c r="P6" s="250" t="s">
        <v>12</v>
      </c>
      <c r="Q6" s="251" t="s">
        <v>39</v>
      </c>
      <c r="R6" s="251" t="s">
        <v>39</v>
      </c>
      <c r="S6" s="251" t="s">
        <v>39</v>
      </c>
      <c r="T6" s="251" t="s">
        <v>39</v>
      </c>
      <c r="U6" s="251" t="s">
        <v>39</v>
      </c>
      <c r="V6" s="251"/>
      <c r="W6" s="251" t="s">
        <v>39</v>
      </c>
      <c r="X6" s="251"/>
      <c r="Y6" s="251" t="s">
        <v>39</v>
      </c>
      <c r="Z6" s="251"/>
      <c r="AA6" s="251" t="s">
        <v>39</v>
      </c>
      <c r="AB6" s="364"/>
      <c r="AC6" s="367"/>
      <c r="AD6" s="21"/>
    </row>
    <row r="7" spans="1:29" ht="15.75" customHeight="1" thickBot="1">
      <c r="A7" s="252">
        <v>1</v>
      </c>
      <c r="B7" s="253">
        <v>2</v>
      </c>
      <c r="C7" s="310">
        <v>3</v>
      </c>
      <c r="D7" s="311"/>
      <c r="E7" s="312"/>
      <c r="F7" s="310">
        <v>4</v>
      </c>
      <c r="G7" s="311"/>
      <c r="H7" s="312"/>
      <c r="I7" s="310">
        <v>5</v>
      </c>
      <c r="J7" s="311"/>
      <c r="K7" s="312"/>
      <c r="L7" s="252">
        <v>6</v>
      </c>
      <c r="M7" s="254">
        <v>7</v>
      </c>
      <c r="N7" s="254">
        <v>8</v>
      </c>
      <c r="O7" s="254">
        <v>9</v>
      </c>
      <c r="P7" s="254">
        <v>10</v>
      </c>
      <c r="Q7" s="254">
        <v>11</v>
      </c>
      <c r="R7" s="254">
        <v>12</v>
      </c>
      <c r="S7" s="254">
        <v>14</v>
      </c>
      <c r="T7" s="254">
        <v>15</v>
      </c>
      <c r="U7" s="254">
        <v>16</v>
      </c>
      <c r="V7" s="254"/>
      <c r="W7" s="254">
        <v>17</v>
      </c>
      <c r="X7" s="254"/>
      <c r="Y7" s="254">
        <v>18</v>
      </c>
      <c r="Z7" s="254"/>
      <c r="AA7" s="254">
        <v>19</v>
      </c>
      <c r="AB7" s="365"/>
      <c r="AC7" s="368"/>
    </row>
    <row r="8" spans="1:29" ht="15.75" customHeight="1">
      <c r="A8" s="189"/>
      <c r="B8" s="190" t="s">
        <v>44</v>
      </c>
      <c r="C8" s="361">
        <f>C9+C35</f>
        <v>0</v>
      </c>
      <c r="D8" s="362"/>
      <c r="E8" s="362"/>
      <c r="F8" s="362">
        <f>F9+F35</f>
        <v>8</v>
      </c>
      <c r="G8" s="362"/>
      <c r="H8" s="362"/>
      <c r="I8" s="362">
        <f>I9+I35</f>
        <v>3</v>
      </c>
      <c r="J8" s="362"/>
      <c r="K8" s="362"/>
      <c r="L8" s="191">
        <f>L9+L35+L42+L43</f>
        <v>2106</v>
      </c>
      <c r="M8" s="191">
        <f aca="true" t="shared" si="0" ref="M8:R8">M9+M35+M42+M43</f>
        <v>702</v>
      </c>
      <c r="N8" s="191">
        <f t="shared" si="0"/>
        <v>1404</v>
      </c>
      <c r="O8" s="191">
        <f t="shared" si="0"/>
        <v>536</v>
      </c>
      <c r="P8" s="191">
        <f t="shared" si="0"/>
        <v>868</v>
      </c>
      <c r="Q8" s="191">
        <f t="shared" si="0"/>
        <v>612</v>
      </c>
      <c r="R8" s="191">
        <f t="shared" si="0"/>
        <v>792</v>
      </c>
      <c r="S8" s="192">
        <f aca="true" t="shared" si="1" ref="S8:Z8">S9+S35</f>
        <v>0</v>
      </c>
      <c r="T8" s="192">
        <f t="shared" si="1"/>
        <v>0</v>
      </c>
      <c r="U8" s="192">
        <f>U9+U35</f>
        <v>0</v>
      </c>
      <c r="V8" s="192">
        <f t="shared" si="1"/>
        <v>0</v>
      </c>
      <c r="W8" s="192">
        <f>W9+W35</f>
        <v>0</v>
      </c>
      <c r="X8" s="192">
        <f t="shared" si="1"/>
        <v>0</v>
      </c>
      <c r="Y8" s="192">
        <f>Y9+Y35</f>
        <v>0</v>
      </c>
      <c r="Z8" s="192">
        <f t="shared" si="1"/>
        <v>0</v>
      </c>
      <c r="AA8" s="192">
        <f>AA9+AA35</f>
        <v>0</v>
      </c>
      <c r="AB8" s="191"/>
      <c r="AC8" s="238"/>
    </row>
    <row r="9" spans="1:29" ht="24" customHeight="1">
      <c r="A9" s="23" t="s">
        <v>410</v>
      </c>
      <c r="B9" s="24" t="s">
        <v>411</v>
      </c>
      <c r="C9" s="291">
        <f>COUNTIF(C10:E34,1)+COUNTIF(C10:E34,2)+COUNTIF(C10:E34,3)+COUNTIF(C10:E34,4)+COUNTIF(C10:E34,5)+COUNTIF(C10:E34,6)+COUNTIF(C10:E34,7)+COUNTIF(C10:E34,8)</f>
        <v>0</v>
      </c>
      <c r="D9" s="291"/>
      <c r="E9" s="292"/>
      <c r="F9" s="290">
        <f>COUNTIF(F10:H34,1)+COUNTIF(F10:H34,2)+COUNTIF(F10:H34,3)+COUNTIF(F10:H34,4)+COUNTIF(F10:H34,5)+COUNTIF(F10:H34,6)+COUNTIF(F10:H34,7)+COUNTIF(F10:H34,8)</f>
        <v>6</v>
      </c>
      <c r="G9" s="291"/>
      <c r="H9" s="292"/>
      <c r="I9" s="290">
        <f>COUNTIF(I10:K34,1)+COUNTIF(I10:K34,2)+COUNTIF(I10:K34,3)+COUNTIF(I10:K34,4)+COUNTIF(I10:K34,5)+COUNTIF(I10:K34,6)+COUNTIF(I10:K34,7)+COUNTIF(I10:K34,8)</f>
        <v>1</v>
      </c>
      <c r="J9" s="291"/>
      <c r="K9" s="291"/>
      <c r="L9" s="25">
        <f aca="true" t="shared" si="2" ref="L9:AA9">SUM(L10:L34)</f>
        <v>1287</v>
      </c>
      <c r="M9" s="25">
        <f t="shared" si="2"/>
        <v>429</v>
      </c>
      <c r="N9" s="25">
        <f t="shared" si="2"/>
        <v>858</v>
      </c>
      <c r="O9" s="25">
        <f t="shared" si="2"/>
        <v>357</v>
      </c>
      <c r="P9" s="25">
        <f t="shared" si="2"/>
        <v>501</v>
      </c>
      <c r="Q9" s="25">
        <f t="shared" si="2"/>
        <v>374</v>
      </c>
      <c r="R9" s="25">
        <f t="shared" si="2"/>
        <v>484</v>
      </c>
      <c r="S9" s="25">
        <f t="shared" si="2"/>
        <v>0</v>
      </c>
      <c r="T9" s="25">
        <f t="shared" si="2"/>
        <v>0</v>
      </c>
      <c r="U9" s="25">
        <f t="shared" si="2"/>
        <v>0</v>
      </c>
      <c r="V9" s="25">
        <f t="shared" si="2"/>
        <v>0</v>
      </c>
      <c r="W9" s="25">
        <f t="shared" si="2"/>
        <v>0</v>
      </c>
      <c r="X9" s="25">
        <f t="shared" si="2"/>
        <v>0</v>
      </c>
      <c r="Y9" s="25">
        <f t="shared" si="2"/>
        <v>0</v>
      </c>
      <c r="Z9" s="25">
        <f t="shared" si="2"/>
        <v>0</v>
      </c>
      <c r="AA9" s="25">
        <f t="shared" si="2"/>
        <v>0</v>
      </c>
      <c r="AB9" s="26"/>
      <c r="AC9" s="27"/>
    </row>
    <row r="10" spans="1:29" ht="11.25">
      <c r="A10" s="240" t="s">
        <v>444</v>
      </c>
      <c r="B10" s="176" t="s">
        <v>314</v>
      </c>
      <c r="C10" s="33"/>
      <c r="D10" s="31"/>
      <c r="E10" s="32"/>
      <c r="F10" s="33"/>
      <c r="G10" s="31"/>
      <c r="H10" s="32"/>
      <c r="I10" s="34"/>
      <c r="J10" s="31">
        <v>2</v>
      </c>
      <c r="K10" s="30"/>
      <c r="L10" s="35">
        <f>M10+N10</f>
        <v>234</v>
      </c>
      <c r="M10" s="35">
        <v>78</v>
      </c>
      <c r="N10" s="35">
        <f>SUM(Q10:AB10)</f>
        <v>156</v>
      </c>
      <c r="O10" s="35">
        <v>78</v>
      </c>
      <c r="P10" s="36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7"/>
    </row>
    <row r="11" spans="1:29" ht="13.5" customHeight="1">
      <c r="A11" s="240" t="s">
        <v>445</v>
      </c>
      <c r="B11" s="176" t="s">
        <v>409</v>
      </c>
      <c r="C11" s="9"/>
      <c r="D11" s="4"/>
      <c r="E11" s="5"/>
      <c r="F11" s="9"/>
      <c r="G11" s="4">
        <v>2</v>
      </c>
      <c r="H11" s="5"/>
      <c r="I11" s="16"/>
      <c r="J11" s="4"/>
      <c r="K11" s="38"/>
      <c r="L11" s="35">
        <f aca="true" t="shared" si="3" ref="L11:L17">M11+N11</f>
        <v>58</v>
      </c>
      <c r="M11" s="35">
        <v>19</v>
      </c>
      <c r="N11" s="35">
        <f aca="true" t="shared" si="4" ref="N11:N17">SUM(Q11:AB11)</f>
        <v>39</v>
      </c>
      <c r="O11" s="35">
        <f aca="true" t="shared" si="5" ref="O11:O17">N11-P11</f>
        <v>21</v>
      </c>
      <c r="P11" s="36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7"/>
    </row>
    <row r="12" spans="1:29" ht="12.75" customHeight="1">
      <c r="A12" s="240" t="s">
        <v>446</v>
      </c>
      <c r="B12" s="176" t="s">
        <v>315</v>
      </c>
      <c r="C12" s="9"/>
      <c r="D12" s="4"/>
      <c r="E12" s="5"/>
      <c r="F12" s="9"/>
      <c r="G12" s="4" t="s">
        <v>458</v>
      </c>
      <c r="H12" s="5"/>
      <c r="I12" s="16"/>
      <c r="J12" s="4"/>
      <c r="K12" s="38"/>
      <c r="L12" s="35">
        <f t="shared" si="3"/>
        <v>176</v>
      </c>
      <c r="M12" s="35">
        <v>59</v>
      </c>
      <c r="N12" s="35">
        <f t="shared" si="4"/>
        <v>117</v>
      </c>
      <c r="O12" s="35">
        <f t="shared" si="5"/>
        <v>0</v>
      </c>
      <c r="P12" s="36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7"/>
    </row>
    <row r="13" spans="1:29" ht="14.25" customHeight="1">
      <c r="A13" s="240" t="s">
        <v>447</v>
      </c>
      <c r="B13" s="176" t="s">
        <v>389</v>
      </c>
      <c r="C13" s="9"/>
      <c r="D13" s="4"/>
      <c r="E13" s="5"/>
      <c r="F13" s="9"/>
      <c r="G13" s="4">
        <v>2</v>
      </c>
      <c r="H13" s="5"/>
      <c r="I13" s="16"/>
      <c r="J13" s="4"/>
      <c r="K13" s="38"/>
      <c r="L13" s="35">
        <f t="shared" si="3"/>
        <v>117</v>
      </c>
      <c r="M13" s="35">
        <v>39</v>
      </c>
      <c r="N13" s="35">
        <f t="shared" si="4"/>
        <v>78</v>
      </c>
      <c r="O13" s="35">
        <f t="shared" si="5"/>
        <v>48</v>
      </c>
      <c r="P13" s="36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7"/>
    </row>
    <row r="14" spans="1:29" ht="12.75" customHeight="1">
      <c r="A14" s="240" t="s">
        <v>448</v>
      </c>
      <c r="B14" s="176" t="s">
        <v>449</v>
      </c>
      <c r="C14" s="9"/>
      <c r="D14" s="4"/>
      <c r="E14" s="5"/>
      <c r="F14" s="9"/>
      <c r="G14" s="4">
        <v>2</v>
      </c>
      <c r="H14" s="5"/>
      <c r="I14" s="16"/>
      <c r="J14" s="4"/>
      <c r="K14" s="38"/>
      <c r="L14" s="35">
        <f t="shared" si="3"/>
        <v>176</v>
      </c>
      <c r="M14" s="35">
        <v>59</v>
      </c>
      <c r="N14" s="35">
        <f t="shared" si="4"/>
        <v>117</v>
      </c>
      <c r="O14" s="35">
        <f t="shared" si="5"/>
        <v>67</v>
      </c>
      <c r="P14" s="36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7"/>
    </row>
    <row r="15" spans="1:29" ht="12.75" customHeight="1">
      <c r="A15" s="240" t="s">
        <v>450</v>
      </c>
      <c r="B15" s="176" t="s">
        <v>388</v>
      </c>
      <c r="C15" s="9"/>
      <c r="D15" s="4"/>
      <c r="E15" s="5"/>
      <c r="F15" s="9"/>
      <c r="G15" s="4">
        <v>2</v>
      </c>
      <c r="H15" s="5"/>
      <c r="I15" s="16"/>
      <c r="J15" s="4"/>
      <c r="K15" s="38"/>
      <c r="L15" s="35">
        <f>M15+N15</f>
        <v>293</v>
      </c>
      <c r="M15" s="35">
        <v>98</v>
      </c>
      <c r="N15" s="35">
        <f>SUM(Q15:AB15)</f>
        <v>195</v>
      </c>
      <c r="O15" s="35">
        <f>N15-P15</f>
        <v>97</v>
      </c>
      <c r="P15" s="36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7"/>
    </row>
    <row r="16" spans="1:29" ht="12" customHeight="1">
      <c r="A16" s="240" t="s">
        <v>451</v>
      </c>
      <c r="B16" s="176" t="s">
        <v>452</v>
      </c>
      <c r="C16" s="9"/>
      <c r="D16" s="4"/>
      <c r="E16" s="5"/>
      <c r="F16" s="9"/>
      <c r="G16" s="4">
        <v>2</v>
      </c>
      <c r="H16" s="5"/>
      <c r="I16" s="16"/>
      <c r="J16" s="4"/>
      <c r="K16" s="38"/>
      <c r="L16" s="35">
        <f t="shared" si="3"/>
        <v>175</v>
      </c>
      <c r="M16" s="35">
        <v>58</v>
      </c>
      <c r="N16" s="35">
        <f t="shared" si="4"/>
        <v>117</v>
      </c>
      <c r="O16" s="35">
        <f t="shared" si="5"/>
        <v>37</v>
      </c>
      <c r="P16" s="36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7"/>
    </row>
    <row r="17" spans="1:29" ht="12.75" customHeight="1">
      <c r="A17" s="240" t="s">
        <v>453</v>
      </c>
      <c r="B17" s="176" t="s">
        <v>412</v>
      </c>
      <c r="C17" s="9"/>
      <c r="D17" s="4"/>
      <c r="E17" s="5"/>
      <c r="F17" s="9"/>
      <c r="G17" s="4">
        <v>2</v>
      </c>
      <c r="H17" s="5"/>
      <c r="I17" s="16"/>
      <c r="J17" s="4"/>
      <c r="K17" s="38"/>
      <c r="L17" s="35">
        <f t="shared" si="3"/>
        <v>58</v>
      </c>
      <c r="M17" s="35">
        <v>19</v>
      </c>
      <c r="N17" s="35">
        <f t="shared" si="4"/>
        <v>39</v>
      </c>
      <c r="O17" s="35">
        <f t="shared" si="5"/>
        <v>9</v>
      </c>
      <c r="P17" s="36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7"/>
    </row>
    <row r="18" spans="1:29" ht="11.25" hidden="1">
      <c r="A18" s="193"/>
      <c r="B18" s="176"/>
      <c r="C18" s="38"/>
      <c r="D18" s="4"/>
      <c r="E18" s="5"/>
      <c r="F18" s="9"/>
      <c r="G18" s="4"/>
      <c r="H18" s="5"/>
      <c r="I18" s="16"/>
      <c r="J18" s="4"/>
      <c r="K18" s="38"/>
      <c r="L18" s="35">
        <f aca="true" t="shared" si="6" ref="L18:L34">M18+N18</f>
        <v>0</v>
      </c>
      <c r="M18" s="35">
        <f aca="true" t="shared" si="7" ref="M18:M33">N18/2</f>
        <v>0</v>
      </c>
      <c r="N18" s="35">
        <f>SUM(Q18:AA18)</f>
        <v>0</v>
      </c>
      <c r="O18" s="35">
        <v>0</v>
      </c>
      <c r="P18" s="36">
        <v>0</v>
      </c>
      <c r="Q18" s="3">
        <v>0</v>
      </c>
      <c r="R18" s="3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7"/>
    </row>
    <row r="19" spans="1:29" ht="11.25" hidden="1">
      <c r="A19" s="28"/>
      <c r="B19" s="176"/>
      <c r="C19" s="38"/>
      <c r="D19" s="4"/>
      <c r="E19" s="5"/>
      <c r="F19" s="9"/>
      <c r="G19" s="4"/>
      <c r="H19" s="5"/>
      <c r="I19" s="16"/>
      <c r="J19" s="4"/>
      <c r="K19" s="38"/>
      <c r="L19" s="35"/>
      <c r="M19" s="35"/>
      <c r="N19" s="35"/>
      <c r="O19" s="35"/>
      <c r="P19" s="3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7"/>
    </row>
    <row r="20" spans="1:29" ht="11.25" hidden="1">
      <c r="A20" s="28"/>
      <c r="B20" s="176"/>
      <c r="C20" s="38"/>
      <c r="D20" s="4"/>
      <c r="E20" s="5"/>
      <c r="F20" s="9"/>
      <c r="G20" s="4"/>
      <c r="H20" s="5"/>
      <c r="I20" s="16"/>
      <c r="J20" s="4"/>
      <c r="K20" s="38"/>
      <c r="L20" s="35"/>
      <c r="M20" s="35"/>
      <c r="N20" s="35"/>
      <c r="O20" s="35"/>
      <c r="P20" s="3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7"/>
    </row>
    <row r="21" spans="1:29" ht="11.25" hidden="1">
      <c r="A21" s="39" t="s">
        <v>63</v>
      </c>
      <c r="B21" s="177"/>
      <c r="C21" s="16"/>
      <c r="D21" s="4"/>
      <c r="E21" s="5"/>
      <c r="F21" s="9"/>
      <c r="G21" s="4"/>
      <c r="H21" s="5"/>
      <c r="I21" s="16"/>
      <c r="J21" s="4"/>
      <c r="K21" s="38"/>
      <c r="L21" s="35">
        <f t="shared" si="6"/>
        <v>0</v>
      </c>
      <c r="M21" s="35">
        <f t="shared" si="7"/>
        <v>0</v>
      </c>
      <c r="N21" s="35">
        <f aca="true" t="shared" si="8" ref="N21:N34">SUM(Q21:AA21)</f>
        <v>0</v>
      </c>
      <c r="O21" s="35">
        <f aca="true" t="shared" si="9" ref="O21:O34">N21-P21</f>
        <v>0</v>
      </c>
      <c r="P21" s="3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7"/>
    </row>
    <row r="22" spans="1:29" ht="11.25" hidden="1">
      <c r="A22" s="39" t="s">
        <v>64</v>
      </c>
      <c r="B22" s="178"/>
      <c r="C22" s="16"/>
      <c r="D22" s="4"/>
      <c r="E22" s="5"/>
      <c r="F22" s="9"/>
      <c r="G22" s="4"/>
      <c r="H22" s="5"/>
      <c r="I22" s="16"/>
      <c r="J22" s="4"/>
      <c r="K22" s="38"/>
      <c r="L22" s="35">
        <f t="shared" si="6"/>
        <v>0</v>
      </c>
      <c r="M22" s="35">
        <f t="shared" si="7"/>
        <v>0</v>
      </c>
      <c r="N22" s="35">
        <f t="shared" si="8"/>
        <v>0</v>
      </c>
      <c r="O22" s="35">
        <f t="shared" si="9"/>
        <v>0</v>
      </c>
      <c r="P22" s="3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7"/>
    </row>
    <row r="23" spans="1:29" ht="11.25" hidden="1">
      <c r="A23" s="39" t="s">
        <v>65</v>
      </c>
      <c r="B23" s="178"/>
      <c r="C23" s="16"/>
      <c r="D23" s="4"/>
      <c r="E23" s="5"/>
      <c r="F23" s="9"/>
      <c r="G23" s="4"/>
      <c r="H23" s="5"/>
      <c r="I23" s="16"/>
      <c r="J23" s="4"/>
      <c r="K23" s="38"/>
      <c r="L23" s="35">
        <f t="shared" si="6"/>
        <v>0</v>
      </c>
      <c r="M23" s="35">
        <f t="shared" si="7"/>
        <v>0</v>
      </c>
      <c r="N23" s="35">
        <f t="shared" si="8"/>
        <v>0</v>
      </c>
      <c r="O23" s="35">
        <f t="shared" si="9"/>
        <v>0</v>
      </c>
      <c r="P23" s="3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7"/>
    </row>
    <row r="24" spans="1:29" ht="11.25" hidden="1">
      <c r="A24" s="39" t="s">
        <v>66</v>
      </c>
      <c r="B24" s="178"/>
      <c r="C24" s="16"/>
      <c r="D24" s="4"/>
      <c r="E24" s="5"/>
      <c r="F24" s="9"/>
      <c r="G24" s="4"/>
      <c r="H24" s="5"/>
      <c r="I24" s="16"/>
      <c r="J24" s="4"/>
      <c r="K24" s="38"/>
      <c r="L24" s="35">
        <f t="shared" si="6"/>
        <v>0</v>
      </c>
      <c r="M24" s="35">
        <f t="shared" si="7"/>
        <v>0</v>
      </c>
      <c r="N24" s="35">
        <f t="shared" si="8"/>
        <v>0</v>
      </c>
      <c r="O24" s="35">
        <f t="shared" si="9"/>
        <v>0</v>
      </c>
      <c r="P24" s="3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7"/>
    </row>
    <row r="25" spans="1:29" ht="11.25" hidden="1">
      <c r="A25" s="39" t="s">
        <v>67</v>
      </c>
      <c r="B25" s="178"/>
      <c r="C25" s="16"/>
      <c r="D25" s="4"/>
      <c r="E25" s="5"/>
      <c r="F25" s="9"/>
      <c r="G25" s="4"/>
      <c r="H25" s="5"/>
      <c r="I25" s="16"/>
      <c r="J25" s="4"/>
      <c r="K25" s="38"/>
      <c r="L25" s="35">
        <f t="shared" si="6"/>
        <v>0</v>
      </c>
      <c r="M25" s="35">
        <f t="shared" si="7"/>
        <v>0</v>
      </c>
      <c r="N25" s="35">
        <f t="shared" si="8"/>
        <v>0</v>
      </c>
      <c r="O25" s="35">
        <f t="shared" si="9"/>
        <v>0</v>
      </c>
      <c r="P25" s="3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7"/>
    </row>
    <row r="26" spans="1:29" ht="11.25" hidden="1">
      <c r="A26" s="39" t="s">
        <v>68</v>
      </c>
      <c r="B26" s="178"/>
      <c r="C26" s="16"/>
      <c r="D26" s="4"/>
      <c r="E26" s="5"/>
      <c r="F26" s="9"/>
      <c r="G26" s="4"/>
      <c r="H26" s="5"/>
      <c r="I26" s="16"/>
      <c r="J26" s="4"/>
      <c r="K26" s="38"/>
      <c r="L26" s="35">
        <f t="shared" si="6"/>
        <v>0</v>
      </c>
      <c r="M26" s="35">
        <f t="shared" si="7"/>
        <v>0</v>
      </c>
      <c r="N26" s="35">
        <f t="shared" si="8"/>
        <v>0</v>
      </c>
      <c r="O26" s="35">
        <f t="shared" si="9"/>
        <v>0</v>
      </c>
      <c r="P26" s="3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7"/>
    </row>
    <row r="27" spans="1:29" ht="11.25" hidden="1">
      <c r="A27" s="39" t="s">
        <v>69</v>
      </c>
      <c r="B27" s="178"/>
      <c r="C27" s="16"/>
      <c r="D27" s="4"/>
      <c r="E27" s="5"/>
      <c r="F27" s="9"/>
      <c r="G27" s="4"/>
      <c r="H27" s="5"/>
      <c r="I27" s="16"/>
      <c r="J27" s="4"/>
      <c r="K27" s="38"/>
      <c r="L27" s="35">
        <f t="shared" si="6"/>
        <v>0</v>
      </c>
      <c r="M27" s="35">
        <f t="shared" si="7"/>
        <v>0</v>
      </c>
      <c r="N27" s="35">
        <f t="shared" si="8"/>
        <v>0</v>
      </c>
      <c r="O27" s="35">
        <f t="shared" si="9"/>
        <v>0</v>
      </c>
      <c r="P27" s="3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7"/>
    </row>
    <row r="28" spans="1:29" ht="11.25" hidden="1">
      <c r="A28" s="39" t="s">
        <v>70</v>
      </c>
      <c r="B28" s="178"/>
      <c r="C28" s="16"/>
      <c r="D28" s="4"/>
      <c r="E28" s="5"/>
      <c r="F28" s="9"/>
      <c r="G28" s="4"/>
      <c r="H28" s="5"/>
      <c r="I28" s="16"/>
      <c r="J28" s="4"/>
      <c r="K28" s="38"/>
      <c r="L28" s="35">
        <f t="shared" si="6"/>
        <v>0</v>
      </c>
      <c r="M28" s="35">
        <f t="shared" si="7"/>
        <v>0</v>
      </c>
      <c r="N28" s="35">
        <f t="shared" si="8"/>
        <v>0</v>
      </c>
      <c r="O28" s="35">
        <f t="shared" si="9"/>
        <v>0</v>
      </c>
      <c r="P28" s="3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7"/>
    </row>
    <row r="29" spans="1:29" ht="11.25" hidden="1">
      <c r="A29" s="39" t="s">
        <v>71</v>
      </c>
      <c r="B29" s="178"/>
      <c r="C29" s="16"/>
      <c r="D29" s="4"/>
      <c r="E29" s="5"/>
      <c r="F29" s="9"/>
      <c r="G29" s="4"/>
      <c r="H29" s="5"/>
      <c r="I29" s="16"/>
      <c r="J29" s="4"/>
      <c r="K29" s="38"/>
      <c r="L29" s="35">
        <f t="shared" si="6"/>
        <v>0</v>
      </c>
      <c r="M29" s="35">
        <f t="shared" si="7"/>
        <v>0</v>
      </c>
      <c r="N29" s="35">
        <f t="shared" si="8"/>
        <v>0</v>
      </c>
      <c r="O29" s="35">
        <f t="shared" si="9"/>
        <v>0</v>
      </c>
      <c r="P29" s="3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7"/>
    </row>
    <row r="30" spans="1:29" ht="12.75" customHeight="1" hidden="1">
      <c r="A30" s="39" t="s">
        <v>72</v>
      </c>
      <c r="B30" s="178"/>
      <c r="C30" s="16"/>
      <c r="D30" s="4"/>
      <c r="E30" s="5"/>
      <c r="F30" s="9"/>
      <c r="G30" s="4"/>
      <c r="H30" s="5"/>
      <c r="I30" s="16"/>
      <c r="J30" s="4"/>
      <c r="K30" s="38"/>
      <c r="L30" s="35">
        <f t="shared" si="6"/>
        <v>0</v>
      </c>
      <c r="M30" s="35">
        <f t="shared" si="7"/>
        <v>0</v>
      </c>
      <c r="N30" s="35">
        <f t="shared" si="8"/>
        <v>0</v>
      </c>
      <c r="O30" s="35">
        <f t="shared" si="9"/>
        <v>0</v>
      </c>
      <c r="P30" s="3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7"/>
    </row>
    <row r="31" spans="1:29" ht="11.25" hidden="1">
      <c r="A31" s="39" t="s">
        <v>73</v>
      </c>
      <c r="B31" s="178"/>
      <c r="C31" s="16"/>
      <c r="D31" s="4"/>
      <c r="E31" s="5"/>
      <c r="F31" s="9"/>
      <c r="G31" s="4"/>
      <c r="H31" s="5"/>
      <c r="I31" s="16"/>
      <c r="J31" s="4"/>
      <c r="K31" s="38"/>
      <c r="L31" s="35">
        <f t="shared" si="6"/>
        <v>0</v>
      </c>
      <c r="M31" s="35">
        <f t="shared" si="7"/>
        <v>0</v>
      </c>
      <c r="N31" s="35">
        <f t="shared" si="8"/>
        <v>0</v>
      </c>
      <c r="O31" s="35">
        <f t="shared" si="9"/>
        <v>0</v>
      </c>
      <c r="P31" s="3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7"/>
    </row>
    <row r="32" spans="1:51" s="41" customFormat="1" ht="11.25" hidden="1">
      <c r="A32" s="39" t="s">
        <v>74</v>
      </c>
      <c r="B32" s="178"/>
      <c r="C32" s="16"/>
      <c r="D32" s="4"/>
      <c r="E32" s="5"/>
      <c r="F32" s="9"/>
      <c r="G32" s="4"/>
      <c r="H32" s="5"/>
      <c r="I32" s="16"/>
      <c r="J32" s="4"/>
      <c r="K32" s="38"/>
      <c r="L32" s="35">
        <f t="shared" si="6"/>
        <v>0</v>
      </c>
      <c r="M32" s="35">
        <f t="shared" si="7"/>
        <v>0</v>
      </c>
      <c r="N32" s="35">
        <f t="shared" si="8"/>
        <v>0</v>
      </c>
      <c r="O32" s="35">
        <f t="shared" si="9"/>
        <v>0</v>
      </c>
      <c r="P32" s="3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7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1:29" ht="11.25" hidden="1">
      <c r="A33" s="28" t="s">
        <v>75</v>
      </c>
      <c r="B33" s="176"/>
      <c r="C33" s="38"/>
      <c r="D33" s="4"/>
      <c r="E33" s="5"/>
      <c r="F33" s="42"/>
      <c r="G33" s="43"/>
      <c r="H33" s="44"/>
      <c r="I33" s="16"/>
      <c r="J33" s="4"/>
      <c r="K33" s="38"/>
      <c r="L33" s="35">
        <f t="shared" si="6"/>
        <v>0</v>
      </c>
      <c r="M33" s="35">
        <f t="shared" si="7"/>
        <v>0</v>
      </c>
      <c r="N33" s="35">
        <f t="shared" si="8"/>
        <v>0</v>
      </c>
      <c r="O33" s="35">
        <f t="shared" si="9"/>
        <v>0</v>
      </c>
      <c r="P33" s="3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7"/>
    </row>
    <row r="34" spans="1:29" ht="11.25" hidden="1">
      <c r="A34" s="28" t="s">
        <v>76</v>
      </c>
      <c r="B34" s="176"/>
      <c r="C34" s="30"/>
      <c r="D34" s="31"/>
      <c r="E34" s="32"/>
      <c r="F34" s="33"/>
      <c r="G34" s="31"/>
      <c r="H34" s="32"/>
      <c r="I34" s="34"/>
      <c r="J34" s="31"/>
      <c r="K34" s="30"/>
      <c r="L34" s="35">
        <f t="shared" si="6"/>
        <v>0</v>
      </c>
      <c r="M34" s="35">
        <f aca="true" t="shared" si="10" ref="M34:M60">N34/2</f>
        <v>0</v>
      </c>
      <c r="N34" s="35">
        <f t="shared" si="8"/>
        <v>0</v>
      </c>
      <c r="O34" s="35">
        <f t="shared" si="9"/>
        <v>0</v>
      </c>
      <c r="P34" s="3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7"/>
    </row>
    <row r="35" spans="1:29" ht="24" customHeight="1">
      <c r="A35" s="45" t="s">
        <v>413</v>
      </c>
      <c r="B35" s="24" t="s">
        <v>419</v>
      </c>
      <c r="C35" s="291">
        <f>COUNTIF(C36:E61,1)+COUNTIF(C36:E61,2)+COUNTIF(C36:E61,3)+COUNTIF(C36:E61,4)+COUNTIF(C36:E61,5)+COUNTIF(C36:E61,6)+COUNTIF(C36:E61,7)+COUNTIF(C36:E61,8)</f>
        <v>0</v>
      </c>
      <c r="D35" s="291"/>
      <c r="E35" s="292"/>
      <c r="F35" s="290">
        <f>COUNTIF(F36:H61,1)+COUNTIF(F36:H61,2)+COUNTIF(F36:H61,3)+COUNTIF(F36:H61,4)+COUNTIF(F36:H61,5)+COUNTIF(F36:H61,6)+COUNTIF(F36:H61,7)+COUNTIF(F36:H61,8)</f>
        <v>2</v>
      </c>
      <c r="G35" s="291"/>
      <c r="H35" s="292"/>
      <c r="I35" s="290">
        <f>COUNTIF(I36:K61,1)+COUNTIF(I36:K61,2)+COUNTIF(I36:K61,3)+COUNTIF(I36:K61,4)+COUNTIF(I36:K61,5)+COUNTIF(I36:K61,6)+COUNTIF(I36:K61,7)+COUNTIF(I36:K61,8)</f>
        <v>2</v>
      </c>
      <c r="J35" s="291"/>
      <c r="K35" s="291"/>
      <c r="L35" s="25">
        <f>SUM(L36:L39)</f>
        <v>819</v>
      </c>
      <c r="M35" s="25">
        <f aca="true" t="shared" si="11" ref="M35:R35">SUM(M36:M39)</f>
        <v>273</v>
      </c>
      <c r="N35" s="25">
        <f t="shared" si="11"/>
        <v>546</v>
      </c>
      <c r="O35" s="25">
        <f t="shared" si="11"/>
        <v>179</v>
      </c>
      <c r="P35" s="25">
        <f t="shared" si="11"/>
        <v>367</v>
      </c>
      <c r="Q35" s="25">
        <f t="shared" si="11"/>
        <v>238</v>
      </c>
      <c r="R35" s="25">
        <f t="shared" si="11"/>
        <v>308</v>
      </c>
      <c r="S35" s="25">
        <f aca="true" t="shared" si="12" ref="S35:AA35">SUM(S36:S61)</f>
        <v>0</v>
      </c>
      <c r="T35" s="25">
        <f t="shared" si="12"/>
        <v>0</v>
      </c>
      <c r="U35" s="46">
        <f t="shared" si="12"/>
        <v>0</v>
      </c>
      <c r="V35" s="25">
        <f t="shared" si="12"/>
        <v>0</v>
      </c>
      <c r="W35" s="46">
        <f t="shared" si="12"/>
        <v>0</v>
      </c>
      <c r="X35" s="25">
        <f t="shared" si="12"/>
        <v>0</v>
      </c>
      <c r="Y35" s="46">
        <f t="shared" si="12"/>
        <v>0</v>
      </c>
      <c r="Z35" s="25">
        <f t="shared" si="12"/>
        <v>0</v>
      </c>
      <c r="AA35" s="46">
        <f t="shared" si="12"/>
        <v>0</v>
      </c>
      <c r="AB35" s="26"/>
      <c r="AC35" s="25"/>
    </row>
    <row r="36" spans="1:29" ht="13.5" customHeight="1">
      <c r="A36" s="240" t="s">
        <v>454</v>
      </c>
      <c r="B36" s="176" t="s">
        <v>414</v>
      </c>
      <c r="C36" s="9"/>
      <c r="D36" s="4"/>
      <c r="E36" s="4"/>
      <c r="F36" s="9"/>
      <c r="G36" s="4"/>
      <c r="H36" s="4"/>
      <c r="I36" s="16"/>
      <c r="J36" s="4">
        <v>2</v>
      </c>
      <c r="K36" s="89"/>
      <c r="L36" s="35">
        <f>M36+N36</f>
        <v>176</v>
      </c>
      <c r="M36" s="35">
        <v>59</v>
      </c>
      <c r="N36" s="35">
        <f>SUM(Q36:AB36)</f>
        <v>117</v>
      </c>
      <c r="O36" s="35">
        <f>N36-P36</f>
        <v>20</v>
      </c>
      <c r="P36" s="36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286"/>
      <c r="AC36" s="288"/>
    </row>
    <row r="37" spans="1:29" ht="12.75" customHeight="1">
      <c r="A37" s="240" t="s">
        <v>455</v>
      </c>
      <c r="B37" s="176" t="s">
        <v>415</v>
      </c>
      <c r="C37" s="9"/>
      <c r="D37" s="4"/>
      <c r="E37" s="4"/>
      <c r="F37" s="9"/>
      <c r="G37" s="4"/>
      <c r="H37" s="4"/>
      <c r="I37" s="16"/>
      <c r="J37" s="4">
        <v>2</v>
      </c>
      <c r="K37" s="89"/>
      <c r="L37" s="35">
        <f>M37+N37</f>
        <v>292</v>
      </c>
      <c r="M37" s="35">
        <v>97</v>
      </c>
      <c r="N37" s="35">
        <f>SUM(Q37:AB37)</f>
        <v>195</v>
      </c>
      <c r="O37" s="35">
        <f>N37-P37</f>
        <v>92</v>
      </c>
      <c r="P37" s="36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287"/>
      <c r="AC37" s="289"/>
    </row>
    <row r="38" spans="1:29" ht="11.25" customHeight="1">
      <c r="A38" s="240" t="s">
        <v>456</v>
      </c>
      <c r="B38" s="176" t="s">
        <v>318</v>
      </c>
      <c r="C38" s="9"/>
      <c r="D38" s="4"/>
      <c r="E38" s="4"/>
      <c r="F38" s="9"/>
      <c r="G38" s="4">
        <v>2</v>
      </c>
      <c r="H38" s="4"/>
      <c r="I38" s="16"/>
      <c r="J38" s="4"/>
      <c r="K38" s="89"/>
      <c r="L38" s="35">
        <f>M38+N38</f>
        <v>176</v>
      </c>
      <c r="M38" s="35">
        <v>59</v>
      </c>
      <c r="N38" s="35">
        <f>SUM(Q38:AB38)</f>
        <v>117</v>
      </c>
      <c r="O38" s="35">
        <f>N38-P38</f>
        <v>67</v>
      </c>
      <c r="P38" s="36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7"/>
    </row>
    <row r="39" spans="1:29" ht="12.75" customHeight="1">
      <c r="A39" s="240" t="s">
        <v>457</v>
      </c>
      <c r="B39" s="176" t="s">
        <v>313</v>
      </c>
      <c r="C39" s="9"/>
      <c r="D39" s="4"/>
      <c r="E39" s="4"/>
      <c r="F39" s="9"/>
      <c r="G39" s="4">
        <v>2</v>
      </c>
      <c r="H39" s="4"/>
      <c r="I39" s="16"/>
      <c r="J39" s="4"/>
      <c r="K39" s="89"/>
      <c r="L39" s="35">
        <f>M39+N39</f>
        <v>175</v>
      </c>
      <c r="M39" s="35">
        <v>58</v>
      </c>
      <c r="N39" s="35">
        <f>SUM(Q39:AB39)</f>
        <v>117</v>
      </c>
      <c r="O39" s="35">
        <f>N39-P39</f>
        <v>0</v>
      </c>
      <c r="P39" s="36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7"/>
    </row>
    <row r="40" spans="1:29" ht="11.25" hidden="1">
      <c r="A40" s="47"/>
      <c r="B40" s="176"/>
      <c r="C40" s="38"/>
      <c r="D40" s="4"/>
      <c r="E40" s="5"/>
      <c r="F40" s="9"/>
      <c r="G40" s="4"/>
      <c r="H40" s="4"/>
      <c r="I40" s="16"/>
      <c r="J40" s="4"/>
      <c r="K40" s="17"/>
      <c r="L40" s="35"/>
      <c r="M40" s="35"/>
      <c r="N40" s="35"/>
      <c r="O40" s="35"/>
      <c r="P40" s="3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7"/>
    </row>
    <row r="41" spans="1:29" ht="11.25" hidden="1">
      <c r="A41" s="47"/>
      <c r="B41" s="176"/>
      <c r="C41" s="38"/>
      <c r="D41" s="4"/>
      <c r="E41" s="5"/>
      <c r="F41" s="9"/>
      <c r="G41" s="4"/>
      <c r="H41" s="4"/>
      <c r="I41" s="34"/>
      <c r="J41" s="31"/>
      <c r="K41" s="30"/>
      <c r="L41" s="35">
        <f aca="true" t="shared" si="13" ref="L41:L61">M41+N41</f>
        <v>0</v>
      </c>
      <c r="M41" s="35">
        <f t="shared" si="10"/>
        <v>0</v>
      </c>
      <c r="N41" s="35">
        <f aca="true" t="shared" si="14" ref="N41:N61">SUM(Q41:AA41)</f>
        <v>0</v>
      </c>
      <c r="O41" s="35">
        <f aca="true" t="shared" si="15" ref="O41:O87">N41-P41</f>
        <v>0</v>
      </c>
      <c r="P41" s="3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7">
        <f aca="true" t="shared" si="16" ref="AC41:AC72">N41-AB41</f>
        <v>0</v>
      </c>
    </row>
    <row r="42" spans="1:29" ht="11.25" hidden="1">
      <c r="A42" s="204" t="s">
        <v>416</v>
      </c>
      <c r="B42" s="213"/>
      <c r="C42" s="205"/>
      <c r="D42" s="206"/>
      <c r="E42" s="207"/>
      <c r="F42" s="208"/>
      <c r="G42" s="206"/>
      <c r="H42" s="206"/>
      <c r="I42" s="209"/>
      <c r="J42" s="206"/>
      <c r="K42" s="205"/>
      <c r="L42" s="210">
        <f t="shared" si="13"/>
        <v>0</v>
      </c>
      <c r="M42" s="210"/>
      <c r="N42" s="210">
        <f t="shared" si="14"/>
        <v>0</v>
      </c>
      <c r="O42" s="210">
        <f t="shared" si="15"/>
        <v>0</v>
      </c>
      <c r="P42" s="211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21"/>
      <c r="AC42" s="222">
        <f t="shared" si="16"/>
        <v>0</v>
      </c>
    </row>
    <row r="43" spans="1:29" ht="22.5" hidden="1">
      <c r="A43" s="214" t="s">
        <v>417</v>
      </c>
      <c r="B43" s="183" t="s">
        <v>418</v>
      </c>
      <c r="C43" s="174"/>
      <c r="D43" s="215"/>
      <c r="E43" s="216"/>
      <c r="F43" s="217"/>
      <c r="G43" s="215"/>
      <c r="H43" s="215"/>
      <c r="I43" s="175"/>
      <c r="J43" s="215"/>
      <c r="K43" s="174"/>
      <c r="L43" s="25">
        <f>SUM(L44:L45)</f>
        <v>0</v>
      </c>
      <c r="M43" s="25">
        <f aca="true" t="shared" si="17" ref="M43:R43">SUM(M44:M45)</f>
        <v>0</v>
      </c>
      <c r="N43" s="25">
        <f t="shared" si="17"/>
        <v>0</v>
      </c>
      <c r="O43" s="25">
        <f t="shared" si="17"/>
        <v>0</v>
      </c>
      <c r="P43" s="25">
        <f t="shared" si="17"/>
        <v>0</v>
      </c>
      <c r="Q43" s="25">
        <f t="shared" si="17"/>
        <v>0</v>
      </c>
      <c r="R43" s="25">
        <f t="shared" si="17"/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3"/>
      <c r="AC43" s="37">
        <f t="shared" si="16"/>
        <v>0</v>
      </c>
    </row>
    <row r="44" spans="1:29" ht="11.25" hidden="1">
      <c r="A44" s="218"/>
      <c r="B44" s="195"/>
      <c r="C44" s="196"/>
      <c r="D44" s="197"/>
      <c r="E44" s="198"/>
      <c r="F44" s="199"/>
      <c r="G44" s="197"/>
      <c r="H44" s="197"/>
      <c r="I44" s="200"/>
      <c r="J44" s="197"/>
      <c r="K44" s="196"/>
      <c r="L44" s="201">
        <f t="shared" si="13"/>
        <v>0</v>
      </c>
      <c r="M44" s="201"/>
      <c r="N44" s="201">
        <f t="shared" si="14"/>
        <v>0</v>
      </c>
      <c r="O44" s="201">
        <f t="shared" si="15"/>
        <v>0</v>
      </c>
      <c r="P44" s="202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23">
        <f t="shared" si="16"/>
        <v>0</v>
      </c>
    </row>
    <row r="45" spans="1:29" ht="11.25" hidden="1">
      <c r="A45" s="218"/>
      <c r="B45" s="195"/>
      <c r="C45" s="196"/>
      <c r="D45" s="197"/>
      <c r="E45" s="198"/>
      <c r="F45" s="199"/>
      <c r="G45" s="197"/>
      <c r="H45" s="197"/>
      <c r="I45" s="200"/>
      <c r="J45" s="197"/>
      <c r="K45" s="196"/>
      <c r="L45" s="201">
        <f t="shared" si="13"/>
        <v>0</v>
      </c>
      <c r="M45" s="201"/>
      <c r="N45" s="201">
        <f t="shared" si="14"/>
        <v>0</v>
      </c>
      <c r="O45" s="201">
        <f t="shared" si="15"/>
        <v>0</v>
      </c>
      <c r="P45" s="202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23">
        <f t="shared" si="16"/>
        <v>0</v>
      </c>
    </row>
    <row r="46" spans="1:29" ht="13.5" customHeight="1" hidden="1">
      <c r="A46" s="194"/>
      <c r="B46" s="176"/>
      <c r="C46" s="38"/>
      <c r="D46" s="4"/>
      <c r="E46" s="5"/>
      <c r="F46" s="9"/>
      <c r="G46" s="4"/>
      <c r="H46" s="4"/>
      <c r="I46" s="16"/>
      <c r="J46" s="4"/>
      <c r="K46" s="38"/>
      <c r="L46" s="35">
        <f t="shared" si="13"/>
        <v>0</v>
      </c>
      <c r="M46" s="35"/>
      <c r="N46" s="35">
        <f t="shared" si="14"/>
        <v>0</v>
      </c>
      <c r="O46" s="35">
        <f t="shared" si="15"/>
        <v>0</v>
      </c>
      <c r="P46" s="3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7">
        <f t="shared" si="16"/>
        <v>0</v>
      </c>
    </row>
    <row r="47" spans="1:29" ht="11.25" hidden="1">
      <c r="A47" s="194"/>
      <c r="B47" s="176"/>
      <c r="C47" s="38"/>
      <c r="D47" s="4"/>
      <c r="E47" s="5"/>
      <c r="F47" s="9"/>
      <c r="G47" s="4"/>
      <c r="H47" s="4"/>
      <c r="I47" s="16"/>
      <c r="J47" s="4"/>
      <c r="K47" s="38"/>
      <c r="L47" s="35">
        <f t="shared" si="13"/>
        <v>0</v>
      </c>
      <c r="M47" s="35">
        <f t="shared" si="10"/>
        <v>0</v>
      </c>
      <c r="N47" s="35">
        <f t="shared" si="14"/>
        <v>0</v>
      </c>
      <c r="O47" s="35">
        <f t="shared" si="15"/>
        <v>0</v>
      </c>
      <c r="P47" s="3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7">
        <f t="shared" si="16"/>
        <v>0</v>
      </c>
    </row>
    <row r="48" spans="1:29" ht="11.25" hidden="1">
      <c r="A48" s="194"/>
      <c r="B48" s="176"/>
      <c r="C48" s="38"/>
      <c r="D48" s="4"/>
      <c r="E48" s="5"/>
      <c r="F48" s="9"/>
      <c r="G48" s="4"/>
      <c r="H48" s="4"/>
      <c r="I48" s="16"/>
      <c r="J48" s="4"/>
      <c r="K48" s="38"/>
      <c r="L48" s="35">
        <f t="shared" si="13"/>
        <v>0</v>
      </c>
      <c r="M48" s="35">
        <f t="shared" si="10"/>
        <v>0</v>
      </c>
      <c r="N48" s="35">
        <f t="shared" si="14"/>
        <v>0</v>
      </c>
      <c r="O48" s="35">
        <f t="shared" si="15"/>
        <v>0</v>
      </c>
      <c r="P48" s="3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7">
        <f t="shared" si="16"/>
        <v>0</v>
      </c>
    </row>
    <row r="49" spans="1:29" ht="11.25" hidden="1">
      <c r="A49" s="194"/>
      <c r="B49" s="176"/>
      <c r="C49" s="38"/>
      <c r="D49" s="4"/>
      <c r="E49" s="5"/>
      <c r="F49" s="9"/>
      <c r="G49" s="4"/>
      <c r="H49" s="4"/>
      <c r="I49" s="16"/>
      <c r="J49" s="4"/>
      <c r="K49" s="38"/>
      <c r="L49" s="35">
        <f t="shared" si="13"/>
        <v>0</v>
      </c>
      <c r="M49" s="35">
        <f t="shared" si="10"/>
        <v>0</v>
      </c>
      <c r="N49" s="35">
        <f t="shared" si="14"/>
        <v>0</v>
      </c>
      <c r="O49" s="35">
        <f t="shared" si="15"/>
        <v>0</v>
      </c>
      <c r="P49" s="3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7">
        <f t="shared" si="16"/>
        <v>0</v>
      </c>
    </row>
    <row r="50" spans="1:29" ht="11.25" hidden="1">
      <c r="A50" s="194"/>
      <c r="B50" s="176"/>
      <c r="C50" s="38"/>
      <c r="D50" s="4"/>
      <c r="E50" s="5"/>
      <c r="F50" s="9"/>
      <c r="G50" s="4"/>
      <c r="H50" s="4"/>
      <c r="I50" s="16"/>
      <c r="J50" s="4"/>
      <c r="K50" s="38"/>
      <c r="L50" s="35">
        <f t="shared" si="13"/>
        <v>0</v>
      </c>
      <c r="M50" s="35">
        <f t="shared" si="10"/>
        <v>0</v>
      </c>
      <c r="N50" s="35">
        <f t="shared" si="14"/>
        <v>0</v>
      </c>
      <c r="O50" s="35">
        <f t="shared" si="15"/>
        <v>0</v>
      </c>
      <c r="P50" s="3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7">
        <f t="shared" si="16"/>
        <v>0</v>
      </c>
    </row>
    <row r="51" spans="1:29" ht="11.25" hidden="1">
      <c r="A51" s="194"/>
      <c r="B51" s="176"/>
      <c r="C51" s="38"/>
      <c r="D51" s="4"/>
      <c r="E51" s="5"/>
      <c r="F51" s="9"/>
      <c r="G51" s="4"/>
      <c r="H51" s="4"/>
      <c r="I51" s="16"/>
      <c r="J51" s="4"/>
      <c r="K51" s="38"/>
      <c r="L51" s="35">
        <f t="shared" si="13"/>
        <v>0</v>
      </c>
      <c r="M51" s="35">
        <f t="shared" si="10"/>
        <v>0</v>
      </c>
      <c r="N51" s="35">
        <f t="shared" si="14"/>
        <v>0</v>
      </c>
      <c r="O51" s="35">
        <f t="shared" si="15"/>
        <v>0</v>
      </c>
      <c r="P51" s="3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7">
        <f t="shared" si="16"/>
        <v>0</v>
      </c>
    </row>
    <row r="52" spans="1:29" ht="11.25" hidden="1">
      <c r="A52" s="47"/>
      <c r="B52" s="176"/>
      <c r="C52" s="38"/>
      <c r="D52" s="4"/>
      <c r="E52" s="5"/>
      <c r="F52" s="9"/>
      <c r="G52" s="4"/>
      <c r="H52" s="4"/>
      <c r="I52" s="16"/>
      <c r="J52" s="4"/>
      <c r="K52" s="38"/>
      <c r="L52" s="35">
        <f t="shared" si="13"/>
        <v>0</v>
      </c>
      <c r="M52" s="35">
        <f t="shared" si="10"/>
        <v>0</v>
      </c>
      <c r="N52" s="35">
        <f t="shared" si="14"/>
        <v>0</v>
      </c>
      <c r="O52" s="35">
        <f t="shared" si="15"/>
        <v>0</v>
      </c>
      <c r="P52" s="3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7">
        <f t="shared" si="16"/>
        <v>0</v>
      </c>
    </row>
    <row r="53" spans="1:29" ht="11.25" hidden="1">
      <c r="A53" s="47"/>
      <c r="B53" s="176"/>
      <c r="C53" s="38"/>
      <c r="D53" s="4"/>
      <c r="E53" s="5"/>
      <c r="F53" s="9"/>
      <c r="G53" s="4"/>
      <c r="H53" s="4"/>
      <c r="I53" s="16"/>
      <c r="J53" s="4"/>
      <c r="K53" s="38"/>
      <c r="L53" s="35">
        <f t="shared" si="13"/>
        <v>0</v>
      </c>
      <c r="M53" s="35">
        <f t="shared" si="10"/>
        <v>0</v>
      </c>
      <c r="N53" s="35">
        <f t="shared" si="14"/>
        <v>0</v>
      </c>
      <c r="O53" s="35">
        <f t="shared" si="15"/>
        <v>0</v>
      </c>
      <c r="P53" s="3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7">
        <f t="shared" si="16"/>
        <v>0</v>
      </c>
    </row>
    <row r="54" spans="1:29" ht="11.25" hidden="1">
      <c r="A54" s="47"/>
      <c r="B54" s="176"/>
      <c r="C54" s="38"/>
      <c r="D54" s="4"/>
      <c r="E54" s="5"/>
      <c r="F54" s="9"/>
      <c r="G54" s="4"/>
      <c r="H54" s="4"/>
      <c r="I54" s="16"/>
      <c r="J54" s="4"/>
      <c r="K54" s="38"/>
      <c r="L54" s="35">
        <f t="shared" si="13"/>
        <v>0</v>
      </c>
      <c r="M54" s="35">
        <f t="shared" si="10"/>
        <v>0</v>
      </c>
      <c r="N54" s="35">
        <f t="shared" si="14"/>
        <v>0</v>
      </c>
      <c r="O54" s="35">
        <f t="shared" si="15"/>
        <v>0</v>
      </c>
      <c r="P54" s="3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7">
        <f t="shared" si="16"/>
        <v>0</v>
      </c>
    </row>
    <row r="55" spans="1:29" ht="11.25" hidden="1">
      <c r="A55" s="47"/>
      <c r="B55" s="176"/>
      <c r="C55" s="38"/>
      <c r="D55" s="4"/>
      <c r="E55" s="5"/>
      <c r="F55" s="9"/>
      <c r="G55" s="4"/>
      <c r="H55" s="4"/>
      <c r="I55" s="16"/>
      <c r="J55" s="4"/>
      <c r="K55" s="38"/>
      <c r="L55" s="35">
        <f t="shared" si="13"/>
        <v>0</v>
      </c>
      <c r="M55" s="35">
        <f t="shared" si="10"/>
        <v>0</v>
      </c>
      <c r="N55" s="35">
        <f t="shared" si="14"/>
        <v>0</v>
      </c>
      <c r="O55" s="35">
        <f t="shared" si="15"/>
        <v>0</v>
      </c>
      <c r="P55" s="3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7">
        <f t="shared" si="16"/>
        <v>0</v>
      </c>
    </row>
    <row r="56" spans="1:29" ht="11.25" hidden="1">
      <c r="A56" s="47"/>
      <c r="B56" s="176"/>
      <c r="C56" s="38"/>
      <c r="D56" s="4"/>
      <c r="E56" s="5"/>
      <c r="F56" s="9"/>
      <c r="G56" s="4"/>
      <c r="H56" s="4"/>
      <c r="I56" s="16"/>
      <c r="J56" s="4"/>
      <c r="K56" s="38"/>
      <c r="L56" s="35">
        <f t="shared" si="13"/>
        <v>0</v>
      </c>
      <c r="M56" s="35">
        <f t="shared" si="10"/>
        <v>0</v>
      </c>
      <c r="N56" s="35">
        <f t="shared" si="14"/>
        <v>0</v>
      </c>
      <c r="O56" s="35">
        <f t="shared" si="15"/>
        <v>0</v>
      </c>
      <c r="P56" s="3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7">
        <f t="shared" si="16"/>
        <v>0</v>
      </c>
    </row>
    <row r="57" spans="1:29" ht="11.25" hidden="1">
      <c r="A57" s="47"/>
      <c r="B57" s="176"/>
      <c r="C57" s="38"/>
      <c r="D57" s="4"/>
      <c r="E57" s="5"/>
      <c r="F57" s="9"/>
      <c r="G57" s="4"/>
      <c r="H57" s="4"/>
      <c r="I57" s="16"/>
      <c r="J57" s="4"/>
      <c r="K57" s="38"/>
      <c r="L57" s="35">
        <f t="shared" si="13"/>
        <v>0</v>
      </c>
      <c r="M57" s="35">
        <f t="shared" si="10"/>
        <v>0</v>
      </c>
      <c r="N57" s="35">
        <f t="shared" si="14"/>
        <v>0</v>
      </c>
      <c r="O57" s="35">
        <f t="shared" si="15"/>
        <v>0</v>
      </c>
      <c r="P57" s="3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7">
        <f t="shared" si="16"/>
        <v>0</v>
      </c>
    </row>
    <row r="58" spans="1:29" ht="11.25" hidden="1">
      <c r="A58" s="47"/>
      <c r="B58" s="176"/>
      <c r="C58" s="38"/>
      <c r="D58" s="4"/>
      <c r="E58" s="5"/>
      <c r="F58" s="9"/>
      <c r="G58" s="4"/>
      <c r="H58" s="4"/>
      <c r="I58" s="16"/>
      <c r="J58" s="4"/>
      <c r="K58" s="38"/>
      <c r="L58" s="35">
        <f t="shared" si="13"/>
        <v>0</v>
      </c>
      <c r="M58" s="35">
        <f t="shared" si="10"/>
        <v>0</v>
      </c>
      <c r="N58" s="35">
        <f t="shared" si="14"/>
        <v>0</v>
      </c>
      <c r="O58" s="35">
        <f t="shared" si="15"/>
        <v>0</v>
      </c>
      <c r="P58" s="3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7">
        <f t="shared" si="16"/>
        <v>0</v>
      </c>
    </row>
    <row r="59" spans="1:29" ht="11.25" hidden="1">
      <c r="A59" s="47"/>
      <c r="B59" s="176"/>
      <c r="C59" s="38"/>
      <c r="D59" s="4"/>
      <c r="E59" s="5"/>
      <c r="F59" s="9"/>
      <c r="G59" s="4"/>
      <c r="H59" s="4"/>
      <c r="I59" s="16"/>
      <c r="J59" s="4"/>
      <c r="K59" s="38"/>
      <c r="L59" s="35">
        <f t="shared" si="13"/>
        <v>0</v>
      </c>
      <c r="M59" s="35">
        <f t="shared" si="10"/>
        <v>0</v>
      </c>
      <c r="N59" s="35">
        <f t="shared" si="14"/>
        <v>0</v>
      </c>
      <c r="O59" s="35">
        <f t="shared" si="15"/>
        <v>0</v>
      </c>
      <c r="P59" s="3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7">
        <f t="shared" si="16"/>
        <v>0</v>
      </c>
    </row>
    <row r="60" spans="1:29" ht="11.25" hidden="1">
      <c r="A60" s="47"/>
      <c r="B60" s="176"/>
      <c r="C60" s="38"/>
      <c r="D60" s="4"/>
      <c r="E60" s="5"/>
      <c r="F60" s="9"/>
      <c r="G60" s="4"/>
      <c r="H60" s="4"/>
      <c r="I60" s="16"/>
      <c r="J60" s="4"/>
      <c r="K60" s="38"/>
      <c r="L60" s="35">
        <f t="shared" si="13"/>
        <v>0</v>
      </c>
      <c r="M60" s="35">
        <f t="shared" si="10"/>
        <v>0</v>
      </c>
      <c r="N60" s="35">
        <f t="shared" si="14"/>
        <v>0</v>
      </c>
      <c r="O60" s="35">
        <f t="shared" si="15"/>
        <v>0</v>
      </c>
      <c r="P60" s="3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7">
        <f t="shared" si="16"/>
        <v>0</v>
      </c>
    </row>
    <row r="61" spans="1:29" ht="11.25" hidden="1">
      <c r="A61" s="47"/>
      <c r="B61" s="176"/>
      <c r="C61" s="38"/>
      <c r="D61" s="4"/>
      <c r="E61" s="5"/>
      <c r="F61" s="9"/>
      <c r="G61" s="4"/>
      <c r="H61" s="4"/>
      <c r="I61" s="16"/>
      <c r="J61" s="4"/>
      <c r="K61" s="38"/>
      <c r="L61" s="35">
        <f t="shared" si="13"/>
        <v>0</v>
      </c>
      <c r="M61" s="35">
        <f aca="true" t="shared" si="18" ref="M61:M86">N61/2</f>
        <v>0</v>
      </c>
      <c r="N61" s="35">
        <f t="shared" si="14"/>
        <v>0</v>
      </c>
      <c r="O61" s="35">
        <f t="shared" si="15"/>
        <v>0</v>
      </c>
      <c r="P61" s="3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7">
        <f t="shared" si="16"/>
        <v>0</v>
      </c>
    </row>
    <row r="62" spans="1:51" s="143" customFormat="1" ht="25.5" customHeight="1">
      <c r="A62" s="166" t="s">
        <v>59</v>
      </c>
      <c r="B62" s="179" t="s">
        <v>405</v>
      </c>
      <c r="C62" s="341">
        <f>COUNTIF(C63:E87,1)+COUNTIF(C63:E87,2)+COUNTIF(C63:E87,3)+COUNTIF(C63:E87,4)+COUNTIF(C63:E87,5)+COUNTIF(C63:E87,6)+COUNTIF(C63:E87,7)+COUNTIF(C63:E87,8)</f>
        <v>0</v>
      </c>
      <c r="D62" s="341"/>
      <c r="E62" s="342"/>
      <c r="F62" s="343">
        <f>COUNTIF(F63:H87,1)+COUNTIF(F63:H87,2)+COUNTIF(F63:H87,3)+COUNTIF(F63:H87,4)+COUNTIF(F63:H87,5)+COUNTIF(F63:H87,6)+COUNTIF(F63:H87,7)+COUNTIF(F63:H87,8)</f>
        <v>4</v>
      </c>
      <c r="G62" s="341"/>
      <c r="H62" s="342"/>
      <c r="I62" s="343">
        <f>COUNTIF(I63:K87,1)+COUNTIF(I63:K87,2)+COUNTIF(I63:K87,3)+COUNTIF(I63:K87,4)+COUNTIF(I63:K87,5)+COUNTIF(I63:K87,6)+COUNTIF(I63:K87,7)+COUNTIF(I63:K87,8)</f>
        <v>0</v>
      </c>
      <c r="J62" s="341"/>
      <c r="K62" s="341"/>
      <c r="L62" s="154">
        <f aca="true" t="shared" si="19" ref="L62:AA62">SUM(L63:L87)</f>
        <v>873</v>
      </c>
      <c r="M62" s="159">
        <f t="shared" si="19"/>
        <v>290</v>
      </c>
      <c r="N62" s="154">
        <f t="shared" si="19"/>
        <v>583</v>
      </c>
      <c r="O62" s="154">
        <f t="shared" si="19"/>
        <v>115</v>
      </c>
      <c r="P62" s="154">
        <f t="shared" si="19"/>
        <v>468</v>
      </c>
      <c r="Q62" s="154">
        <f t="shared" si="19"/>
        <v>0</v>
      </c>
      <c r="R62" s="154">
        <f t="shared" si="19"/>
        <v>0</v>
      </c>
      <c r="S62" s="154">
        <f t="shared" si="19"/>
        <v>68</v>
      </c>
      <c r="T62" s="154">
        <f t="shared" si="19"/>
        <v>144</v>
      </c>
      <c r="U62" s="154">
        <f t="shared" si="19"/>
        <v>75</v>
      </c>
      <c r="V62" s="154">
        <f t="shared" si="19"/>
        <v>0</v>
      </c>
      <c r="W62" s="154">
        <f t="shared" si="19"/>
        <v>76</v>
      </c>
      <c r="X62" s="154">
        <f t="shared" si="19"/>
        <v>0</v>
      </c>
      <c r="Y62" s="154">
        <f t="shared" si="19"/>
        <v>90</v>
      </c>
      <c r="Z62" s="154">
        <f t="shared" si="19"/>
        <v>0</v>
      </c>
      <c r="AA62" s="154">
        <f t="shared" si="19"/>
        <v>130</v>
      </c>
      <c r="AB62" s="159">
        <f>SUM(AB63:AB67)</f>
        <v>488</v>
      </c>
      <c r="AC62" s="155">
        <f t="shared" si="16"/>
        <v>95</v>
      </c>
      <c r="AD62" s="158"/>
      <c r="AE62" s="158"/>
      <c r="AF62" s="158"/>
      <c r="AG62" s="158"/>
      <c r="AH62" s="158"/>
      <c r="AI62" s="142"/>
      <c r="AJ62" s="142"/>
      <c r="AK62" s="142"/>
      <c r="AL62" s="142"/>
      <c r="AM62" s="142"/>
      <c r="AN62" s="142"/>
      <c r="AO62" s="158"/>
      <c r="AP62" s="158"/>
      <c r="AQ62" s="158"/>
      <c r="AR62" s="158"/>
      <c r="AS62" s="142"/>
      <c r="AT62" s="142"/>
      <c r="AU62" s="142"/>
      <c r="AV62" s="142"/>
      <c r="AW62" s="142"/>
      <c r="AX62" s="142"/>
      <c r="AY62" s="142"/>
    </row>
    <row r="63" spans="1:51" s="146" customFormat="1" ht="13.5" customHeight="1">
      <c r="A63" s="47" t="s">
        <v>422</v>
      </c>
      <c r="B63" s="176" t="s">
        <v>316</v>
      </c>
      <c r="C63" s="18"/>
      <c r="D63" s="7"/>
      <c r="E63" s="7"/>
      <c r="F63" s="6"/>
      <c r="G63" s="7">
        <v>8</v>
      </c>
      <c r="H63" s="8"/>
      <c r="I63" s="18"/>
      <c r="J63" s="7"/>
      <c r="K63" s="147"/>
      <c r="L63" s="35">
        <f>M63+N63</f>
        <v>60</v>
      </c>
      <c r="M63" s="35">
        <v>8</v>
      </c>
      <c r="N63" s="35">
        <f aca="true" t="shared" si="20" ref="N63:N87">SUM(Q63:AA63)</f>
        <v>52</v>
      </c>
      <c r="O63" s="35">
        <f t="shared" si="15"/>
        <v>36</v>
      </c>
      <c r="P63" s="36">
        <v>16</v>
      </c>
      <c r="Q63" s="3"/>
      <c r="R63" s="3"/>
      <c r="S63" s="3"/>
      <c r="T63" s="3"/>
      <c r="U63" s="3" t="s">
        <v>319</v>
      </c>
      <c r="V63" s="3"/>
      <c r="W63" s="3" t="s">
        <v>319</v>
      </c>
      <c r="X63" s="3"/>
      <c r="Y63" s="3"/>
      <c r="Z63" s="3"/>
      <c r="AA63" s="3">
        <v>52</v>
      </c>
      <c r="AB63" s="3">
        <v>48</v>
      </c>
      <c r="AC63" s="37">
        <f t="shared" si="16"/>
        <v>4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45"/>
      <c r="AT63" s="145"/>
      <c r="AU63" s="145"/>
      <c r="AV63" s="145"/>
      <c r="AW63" s="145"/>
      <c r="AX63" s="145"/>
      <c r="AY63" s="145"/>
    </row>
    <row r="64" spans="1:51" s="146" customFormat="1" ht="15" customHeight="1">
      <c r="A64" s="47" t="s">
        <v>423</v>
      </c>
      <c r="B64" s="178" t="s">
        <v>317</v>
      </c>
      <c r="C64" s="15"/>
      <c r="D64" s="4"/>
      <c r="E64" s="5"/>
      <c r="F64" s="9"/>
      <c r="G64" s="4">
        <v>8</v>
      </c>
      <c r="H64" s="5"/>
      <c r="I64" s="15"/>
      <c r="J64" s="4"/>
      <c r="K64" s="17"/>
      <c r="L64" s="48">
        <f aca="true" t="shared" si="21" ref="L64:L87">M64+N64</f>
        <v>70</v>
      </c>
      <c r="M64" s="35">
        <v>14</v>
      </c>
      <c r="N64" s="35">
        <f t="shared" si="20"/>
        <v>56</v>
      </c>
      <c r="O64" s="35">
        <f t="shared" si="15"/>
        <v>32</v>
      </c>
      <c r="P64" s="36">
        <v>24</v>
      </c>
      <c r="Q64" s="3"/>
      <c r="R64" s="3"/>
      <c r="S64" s="3"/>
      <c r="T64" s="3"/>
      <c r="U64" s="3"/>
      <c r="V64" s="3"/>
      <c r="W64" s="3" t="s">
        <v>319</v>
      </c>
      <c r="X64" s="3"/>
      <c r="Y64" s="3">
        <v>30</v>
      </c>
      <c r="Z64" s="3"/>
      <c r="AA64" s="3">
        <v>26</v>
      </c>
      <c r="AB64" s="3">
        <v>48</v>
      </c>
      <c r="AC64" s="37">
        <f t="shared" si="16"/>
        <v>8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45"/>
      <c r="AT64" s="145"/>
      <c r="AU64" s="145"/>
      <c r="AV64" s="145"/>
      <c r="AW64" s="145"/>
      <c r="AX64" s="145"/>
      <c r="AY64" s="145"/>
    </row>
    <row r="65" spans="1:51" s="146" customFormat="1" ht="13.5" customHeight="1">
      <c r="A65" s="47" t="s">
        <v>424</v>
      </c>
      <c r="B65" s="178" t="s">
        <v>318</v>
      </c>
      <c r="C65" s="15"/>
      <c r="D65" s="4"/>
      <c r="E65" s="5"/>
      <c r="F65" s="9"/>
      <c r="G65" s="4">
        <v>5</v>
      </c>
      <c r="H65" s="5"/>
      <c r="I65" s="15"/>
      <c r="J65" s="4"/>
      <c r="K65" s="17"/>
      <c r="L65" s="48">
        <f t="shared" si="21"/>
        <v>73</v>
      </c>
      <c r="M65" s="35">
        <v>10</v>
      </c>
      <c r="N65" s="35">
        <f t="shared" si="20"/>
        <v>63</v>
      </c>
      <c r="O65" s="35">
        <f t="shared" si="15"/>
        <v>47</v>
      </c>
      <c r="P65" s="36">
        <v>16</v>
      </c>
      <c r="Q65" s="3"/>
      <c r="R65" s="3"/>
      <c r="S65" s="3" t="s">
        <v>319</v>
      </c>
      <c r="T65" s="3">
        <v>48</v>
      </c>
      <c r="U65" s="3">
        <v>15</v>
      </c>
      <c r="V65" s="3"/>
      <c r="W65" s="3"/>
      <c r="X65" s="3"/>
      <c r="Y65" s="3"/>
      <c r="Z65" s="3"/>
      <c r="AA65" s="3"/>
      <c r="AB65" s="3">
        <v>48</v>
      </c>
      <c r="AC65" s="37">
        <f t="shared" si="16"/>
        <v>15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46" customFormat="1" ht="14.25" customHeight="1">
      <c r="A66" s="47" t="s">
        <v>425</v>
      </c>
      <c r="B66" s="178" t="s">
        <v>313</v>
      </c>
      <c r="C66" s="15"/>
      <c r="D66" s="4"/>
      <c r="E66" s="5"/>
      <c r="F66" s="9"/>
      <c r="G66" s="4">
        <v>8</v>
      </c>
      <c r="H66" s="5"/>
      <c r="I66" s="18"/>
      <c r="J66" s="7"/>
      <c r="K66" s="148"/>
      <c r="L66" s="48">
        <f t="shared" si="21"/>
        <v>258</v>
      </c>
      <c r="M66" s="36">
        <v>52</v>
      </c>
      <c r="N66" s="35">
        <f t="shared" si="20"/>
        <v>206</v>
      </c>
      <c r="O66" s="35">
        <f t="shared" si="15"/>
        <v>0</v>
      </c>
      <c r="P66" s="36">
        <v>206</v>
      </c>
      <c r="Q66" s="3"/>
      <c r="R66" s="3" t="s">
        <v>319</v>
      </c>
      <c r="S66" s="3">
        <v>34</v>
      </c>
      <c r="T66" s="3">
        <v>48</v>
      </c>
      <c r="U66" s="3">
        <v>30</v>
      </c>
      <c r="V66" s="3"/>
      <c r="W66" s="3">
        <v>38</v>
      </c>
      <c r="X66" s="3"/>
      <c r="Y66" s="3">
        <v>30</v>
      </c>
      <c r="Z66" s="3"/>
      <c r="AA66" s="3">
        <v>26</v>
      </c>
      <c r="AB66" s="3">
        <v>172</v>
      </c>
      <c r="AC66" s="37">
        <f t="shared" si="16"/>
        <v>34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46" customFormat="1" ht="12.75" customHeight="1">
      <c r="A67" s="47" t="s">
        <v>426</v>
      </c>
      <c r="B67" s="178" t="s">
        <v>315</v>
      </c>
      <c r="C67" s="15"/>
      <c r="D67" s="4"/>
      <c r="E67" s="5"/>
      <c r="F67" s="149"/>
      <c r="G67" s="4" t="s">
        <v>387</v>
      </c>
      <c r="H67" s="150"/>
      <c r="I67" s="15"/>
      <c r="J67" s="4"/>
      <c r="K67" s="17"/>
      <c r="L67" s="48">
        <f t="shared" si="21"/>
        <v>412</v>
      </c>
      <c r="M67" s="35">
        <v>206</v>
      </c>
      <c r="N67" s="35">
        <f t="shared" si="20"/>
        <v>206</v>
      </c>
      <c r="O67" s="35">
        <f t="shared" si="15"/>
        <v>0</v>
      </c>
      <c r="P67" s="36">
        <v>206</v>
      </c>
      <c r="Q67" s="3"/>
      <c r="R67" s="3"/>
      <c r="S67" s="3">
        <v>34</v>
      </c>
      <c r="T67" s="3">
        <v>48</v>
      </c>
      <c r="U67" s="3">
        <v>30</v>
      </c>
      <c r="V67" s="3"/>
      <c r="W67" s="3">
        <v>38</v>
      </c>
      <c r="X67" s="3"/>
      <c r="Y67" s="3">
        <v>30</v>
      </c>
      <c r="Z67" s="3"/>
      <c r="AA67" s="3">
        <v>26</v>
      </c>
      <c r="AB67" s="3">
        <v>172</v>
      </c>
      <c r="AC67" s="37">
        <f t="shared" si="16"/>
        <v>34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29" ht="11.25" hidden="1">
      <c r="A68" s="47" t="s">
        <v>78</v>
      </c>
      <c r="B68" s="176"/>
      <c r="C68" s="49"/>
      <c r="D68" s="31"/>
      <c r="E68" s="31"/>
      <c r="F68" s="50"/>
      <c r="G68" s="31"/>
      <c r="H68" s="32"/>
      <c r="I68" s="51"/>
      <c r="J68" s="31"/>
      <c r="K68" s="49"/>
      <c r="L68" s="35">
        <f t="shared" si="21"/>
        <v>0</v>
      </c>
      <c r="M68" s="36">
        <f t="shared" si="18"/>
        <v>0</v>
      </c>
      <c r="N68" s="35">
        <f t="shared" si="20"/>
        <v>0</v>
      </c>
      <c r="O68" s="35">
        <f t="shared" si="15"/>
        <v>0</v>
      </c>
      <c r="P68" s="3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7">
        <f t="shared" si="16"/>
        <v>0</v>
      </c>
    </row>
    <row r="69" spans="1:29" ht="11.25" hidden="1">
      <c r="A69" s="47" t="s">
        <v>79</v>
      </c>
      <c r="B69" s="176"/>
      <c r="C69" s="52"/>
      <c r="D69" s="4"/>
      <c r="E69" s="5"/>
      <c r="F69" s="33"/>
      <c r="G69" s="4"/>
      <c r="H69" s="5"/>
      <c r="I69" s="15"/>
      <c r="J69" s="4"/>
      <c r="K69" s="52"/>
      <c r="L69" s="35">
        <f t="shared" si="21"/>
        <v>0</v>
      </c>
      <c r="M69" s="36">
        <f t="shared" si="18"/>
        <v>0</v>
      </c>
      <c r="N69" s="35">
        <f t="shared" si="20"/>
        <v>0</v>
      </c>
      <c r="O69" s="35">
        <f t="shared" si="15"/>
        <v>0</v>
      </c>
      <c r="P69" s="3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7">
        <f t="shared" si="16"/>
        <v>0</v>
      </c>
    </row>
    <row r="70" spans="1:29" ht="11.25" hidden="1">
      <c r="A70" s="47" t="s">
        <v>80</v>
      </c>
      <c r="B70" s="176"/>
      <c r="C70" s="52"/>
      <c r="D70" s="4"/>
      <c r="E70" s="5"/>
      <c r="F70" s="6"/>
      <c r="G70" s="4"/>
      <c r="H70" s="5"/>
      <c r="I70" s="15"/>
      <c r="J70" s="4"/>
      <c r="K70" s="52"/>
      <c r="L70" s="35">
        <f t="shared" si="21"/>
        <v>0</v>
      </c>
      <c r="M70" s="36">
        <f t="shared" si="18"/>
        <v>0</v>
      </c>
      <c r="N70" s="35">
        <f t="shared" si="20"/>
        <v>0</v>
      </c>
      <c r="O70" s="35">
        <f t="shared" si="15"/>
        <v>0</v>
      </c>
      <c r="P70" s="3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7">
        <f t="shared" si="16"/>
        <v>0</v>
      </c>
    </row>
    <row r="71" spans="1:29" ht="11.25" hidden="1">
      <c r="A71" s="47" t="s">
        <v>81</v>
      </c>
      <c r="B71" s="176"/>
      <c r="C71" s="52"/>
      <c r="D71" s="4"/>
      <c r="E71" s="4"/>
      <c r="F71" s="36"/>
      <c r="G71" s="4"/>
      <c r="H71" s="5"/>
      <c r="I71" s="15"/>
      <c r="J71" s="4"/>
      <c r="K71" s="52"/>
      <c r="L71" s="35">
        <f t="shared" si="21"/>
        <v>0</v>
      </c>
      <c r="M71" s="36">
        <f t="shared" si="18"/>
        <v>0</v>
      </c>
      <c r="N71" s="35">
        <f t="shared" si="20"/>
        <v>0</v>
      </c>
      <c r="O71" s="35">
        <f t="shared" si="15"/>
        <v>0</v>
      </c>
      <c r="P71" s="3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7">
        <f t="shared" si="16"/>
        <v>0</v>
      </c>
    </row>
    <row r="72" spans="1:29" ht="11.25" hidden="1">
      <c r="A72" s="47" t="s">
        <v>82</v>
      </c>
      <c r="B72" s="176"/>
      <c r="C72" s="52"/>
      <c r="D72" s="4"/>
      <c r="E72" s="5"/>
      <c r="F72" s="33"/>
      <c r="G72" s="4"/>
      <c r="H72" s="5"/>
      <c r="I72" s="15"/>
      <c r="J72" s="4"/>
      <c r="K72" s="52"/>
      <c r="L72" s="35">
        <f t="shared" si="21"/>
        <v>0</v>
      </c>
      <c r="M72" s="36">
        <f t="shared" si="18"/>
        <v>0</v>
      </c>
      <c r="N72" s="35">
        <f t="shared" si="20"/>
        <v>0</v>
      </c>
      <c r="O72" s="35">
        <f t="shared" si="15"/>
        <v>0</v>
      </c>
      <c r="P72" s="3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7">
        <f t="shared" si="16"/>
        <v>0</v>
      </c>
    </row>
    <row r="73" spans="1:29" ht="11.25" hidden="1">
      <c r="A73" s="47" t="s">
        <v>83</v>
      </c>
      <c r="B73" s="176"/>
      <c r="C73" s="52"/>
      <c r="D73" s="4"/>
      <c r="E73" s="5"/>
      <c r="F73" s="9"/>
      <c r="G73" s="4"/>
      <c r="H73" s="5"/>
      <c r="I73" s="15"/>
      <c r="J73" s="4"/>
      <c r="K73" s="52"/>
      <c r="L73" s="35">
        <f t="shared" si="21"/>
        <v>0</v>
      </c>
      <c r="M73" s="36">
        <f t="shared" si="18"/>
        <v>0</v>
      </c>
      <c r="N73" s="35">
        <f t="shared" si="20"/>
        <v>0</v>
      </c>
      <c r="O73" s="35">
        <f t="shared" si="15"/>
        <v>0</v>
      </c>
      <c r="P73" s="3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7">
        <f aca="true" t="shared" si="22" ref="AC73:AC104">N73-AB73</f>
        <v>0</v>
      </c>
    </row>
    <row r="74" spans="1:29" ht="11.25" hidden="1">
      <c r="A74" s="47" t="s">
        <v>84</v>
      </c>
      <c r="B74" s="176"/>
      <c r="C74" s="52"/>
      <c r="D74" s="4"/>
      <c r="E74" s="5"/>
      <c r="F74" s="9"/>
      <c r="G74" s="4"/>
      <c r="H74" s="5"/>
      <c r="I74" s="15"/>
      <c r="J74" s="4"/>
      <c r="K74" s="52"/>
      <c r="L74" s="35">
        <f t="shared" si="21"/>
        <v>0</v>
      </c>
      <c r="M74" s="36">
        <f t="shared" si="18"/>
        <v>0</v>
      </c>
      <c r="N74" s="35">
        <f t="shared" si="20"/>
        <v>0</v>
      </c>
      <c r="O74" s="35">
        <f t="shared" si="15"/>
        <v>0</v>
      </c>
      <c r="P74" s="3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7">
        <f t="shared" si="22"/>
        <v>0</v>
      </c>
    </row>
    <row r="75" spans="1:29" ht="11.25" hidden="1">
      <c r="A75" s="47" t="s">
        <v>85</v>
      </c>
      <c r="B75" s="176"/>
      <c r="C75" s="52"/>
      <c r="D75" s="4"/>
      <c r="E75" s="5"/>
      <c r="F75" s="9"/>
      <c r="G75" s="4"/>
      <c r="H75" s="5"/>
      <c r="I75" s="15"/>
      <c r="J75" s="4"/>
      <c r="K75" s="52"/>
      <c r="L75" s="35">
        <f t="shared" si="21"/>
        <v>0</v>
      </c>
      <c r="M75" s="36">
        <f t="shared" si="18"/>
        <v>0</v>
      </c>
      <c r="N75" s="35">
        <f t="shared" si="20"/>
        <v>0</v>
      </c>
      <c r="O75" s="35">
        <f t="shared" si="15"/>
        <v>0</v>
      </c>
      <c r="P75" s="3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7">
        <f t="shared" si="22"/>
        <v>0</v>
      </c>
    </row>
    <row r="76" spans="1:29" ht="11.25" hidden="1">
      <c r="A76" s="47" t="s">
        <v>86</v>
      </c>
      <c r="B76" s="176"/>
      <c r="C76" s="52"/>
      <c r="D76" s="4"/>
      <c r="E76" s="5"/>
      <c r="F76" s="9"/>
      <c r="G76" s="4"/>
      <c r="H76" s="5"/>
      <c r="I76" s="15"/>
      <c r="J76" s="4"/>
      <c r="K76" s="52"/>
      <c r="L76" s="35">
        <f t="shared" si="21"/>
        <v>0</v>
      </c>
      <c r="M76" s="36">
        <f t="shared" si="18"/>
        <v>0</v>
      </c>
      <c r="N76" s="35">
        <f t="shared" si="20"/>
        <v>0</v>
      </c>
      <c r="O76" s="35">
        <f t="shared" si="15"/>
        <v>0</v>
      </c>
      <c r="P76" s="3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7">
        <f t="shared" si="22"/>
        <v>0</v>
      </c>
    </row>
    <row r="77" spans="1:29" ht="11.25" hidden="1">
      <c r="A77" s="47" t="s">
        <v>87</v>
      </c>
      <c r="B77" s="176"/>
      <c r="C77" s="52"/>
      <c r="D77" s="4"/>
      <c r="E77" s="5"/>
      <c r="F77" s="9"/>
      <c r="G77" s="4"/>
      <c r="H77" s="5"/>
      <c r="I77" s="15"/>
      <c r="J77" s="4"/>
      <c r="K77" s="52"/>
      <c r="L77" s="35">
        <f t="shared" si="21"/>
        <v>0</v>
      </c>
      <c r="M77" s="36">
        <f t="shared" si="18"/>
        <v>0</v>
      </c>
      <c r="N77" s="35">
        <f t="shared" si="20"/>
        <v>0</v>
      </c>
      <c r="O77" s="35">
        <f t="shared" si="15"/>
        <v>0</v>
      </c>
      <c r="P77" s="3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7">
        <f t="shared" si="22"/>
        <v>0</v>
      </c>
    </row>
    <row r="78" spans="1:29" ht="11.25" hidden="1">
      <c r="A78" s="47" t="s">
        <v>88</v>
      </c>
      <c r="B78" s="176"/>
      <c r="C78" s="52"/>
      <c r="D78" s="4"/>
      <c r="E78" s="5"/>
      <c r="F78" s="9"/>
      <c r="G78" s="4"/>
      <c r="H78" s="5"/>
      <c r="I78" s="15"/>
      <c r="J78" s="4"/>
      <c r="K78" s="52"/>
      <c r="L78" s="35">
        <f t="shared" si="21"/>
        <v>0</v>
      </c>
      <c r="M78" s="36">
        <f t="shared" si="18"/>
        <v>0</v>
      </c>
      <c r="N78" s="35">
        <f t="shared" si="20"/>
        <v>0</v>
      </c>
      <c r="O78" s="35">
        <f t="shared" si="15"/>
        <v>0</v>
      </c>
      <c r="P78" s="3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7">
        <f t="shared" si="22"/>
        <v>0</v>
      </c>
    </row>
    <row r="79" spans="1:29" ht="11.25" hidden="1">
      <c r="A79" s="47" t="s">
        <v>89</v>
      </c>
      <c r="B79" s="176"/>
      <c r="C79" s="52"/>
      <c r="D79" s="4"/>
      <c r="E79" s="5"/>
      <c r="F79" s="9"/>
      <c r="G79" s="4"/>
      <c r="H79" s="5"/>
      <c r="I79" s="15"/>
      <c r="J79" s="4"/>
      <c r="K79" s="52"/>
      <c r="L79" s="35">
        <f t="shared" si="21"/>
        <v>0</v>
      </c>
      <c r="M79" s="36">
        <f t="shared" si="18"/>
        <v>0</v>
      </c>
      <c r="N79" s="35">
        <f t="shared" si="20"/>
        <v>0</v>
      </c>
      <c r="O79" s="35">
        <f t="shared" si="15"/>
        <v>0</v>
      </c>
      <c r="P79" s="3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7">
        <f t="shared" si="22"/>
        <v>0</v>
      </c>
    </row>
    <row r="80" spans="1:29" ht="11.25" hidden="1">
      <c r="A80" s="47" t="s">
        <v>90</v>
      </c>
      <c r="B80" s="176"/>
      <c r="C80" s="52"/>
      <c r="D80" s="4"/>
      <c r="E80" s="5"/>
      <c r="F80" s="9"/>
      <c r="G80" s="4"/>
      <c r="H80" s="5"/>
      <c r="I80" s="15"/>
      <c r="J80" s="4"/>
      <c r="K80" s="52"/>
      <c r="L80" s="35">
        <f t="shared" si="21"/>
        <v>0</v>
      </c>
      <c r="M80" s="36">
        <f t="shared" si="18"/>
        <v>0</v>
      </c>
      <c r="N80" s="35">
        <f t="shared" si="20"/>
        <v>0</v>
      </c>
      <c r="O80" s="35">
        <f t="shared" si="15"/>
        <v>0</v>
      </c>
      <c r="P80" s="3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7">
        <f t="shared" si="22"/>
        <v>0</v>
      </c>
    </row>
    <row r="81" spans="1:29" ht="11.25" hidden="1">
      <c r="A81" s="47" t="s">
        <v>91</v>
      </c>
      <c r="B81" s="176"/>
      <c r="C81" s="52"/>
      <c r="D81" s="4"/>
      <c r="E81" s="5"/>
      <c r="F81" s="9"/>
      <c r="G81" s="4"/>
      <c r="H81" s="5"/>
      <c r="I81" s="15"/>
      <c r="J81" s="4"/>
      <c r="K81" s="52"/>
      <c r="L81" s="35">
        <f t="shared" si="21"/>
        <v>0</v>
      </c>
      <c r="M81" s="36">
        <f t="shared" si="18"/>
        <v>0</v>
      </c>
      <c r="N81" s="35">
        <f t="shared" si="20"/>
        <v>0</v>
      </c>
      <c r="O81" s="35">
        <f t="shared" si="15"/>
        <v>0</v>
      </c>
      <c r="P81" s="3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7">
        <f t="shared" si="22"/>
        <v>0</v>
      </c>
    </row>
    <row r="82" spans="1:29" ht="11.25" hidden="1">
      <c r="A82" s="47" t="s">
        <v>92</v>
      </c>
      <c r="B82" s="176"/>
      <c r="C82" s="52"/>
      <c r="D82" s="4"/>
      <c r="E82" s="5"/>
      <c r="F82" s="9"/>
      <c r="G82" s="4"/>
      <c r="H82" s="5"/>
      <c r="I82" s="15"/>
      <c r="J82" s="4"/>
      <c r="K82" s="52"/>
      <c r="L82" s="35">
        <f t="shared" si="21"/>
        <v>0</v>
      </c>
      <c r="M82" s="36">
        <f t="shared" si="18"/>
        <v>0</v>
      </c>
      <c r="N82" s="35">
        <f t="shared" si="20"/>
        <v>0</v>
      </c>
      <c r="O82" s="35">
        <f t="shared" si="15"/>
        <v>0</v>
      </c>
      <c r="P82" s="3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7">
        <f t="shared" si="22"/>
        <v>0</v>
      </c>
    </row>
    <row r="83" spans="1:29" ht="11.25" hidden="1">
      <c r="A83" s="47" t="s">
        <v>93</v>
      </c>
      <c r="B83" s="176"/>
      <c r="C83" s="52"/>
      <c r="D83" s="4"/>
      <c r="E83" s="5"/>
      <c r="F83" s="9"/>
      <c r="G83" s="4"/>
      <c r="H83" s="5"/>
      <c r="I83" s="15"/>
      <c r="J83" s="4"/>
      <c r="K83" s="52"/>
      <c r="L83" s="35">
        <f t="shared" si="21"/>
        <v>0</v>
      </c>
      <c r="M83" s="36">
        <f t="shared" si="18"/>
        <v>0</v>
      </c>
      <c r="N83" s="35">
        <f t="shared" si="20"/>
        <v>0</v>
      </c>
      <c r="O83" s="35">
        <f t="shared" si="15"/>
        <v>0</v>
      </c>
      <c r="P83" s="3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7">
        <f t="shared" si="22"/>
        <v>0</v>
      </c>
    </row>
    <row r="84" spans="1:29" ht="11.25" hidden="1">
      <c r="A84" s="47" t="s">
        <v>94</v>
      </c>
      <c r="B84" s="176"/>
      <c r="C84" s="52"/>
      <c r="D84" s="4"/>
      <c r="E84" s="5"/>
      <c r="F84" s="9"/>
      <c r="G84" s="4"/>
      <c r="H84" s="5"/>
      <c r="I84" s="15"/>
      <c r="J84" s="4"/>
      <c r="K84" s="52"/>
      <c r="L84" s="35">
        <f t="shared" si="21"/>
        <v>0</v>
      </c>
      <c r="M84" s="36">
        <f t="shared" si="18"/>
        <v>0</v>
      </c>
      <c r="N84" s="35">
        <f t="shared" si="20"/>
        <v>0</v>
      </c>
      <c r="O84" s="35">
        <f t="shared" si="15"/>
        <v>0</v>
      </c>
      <c r="P84" s="3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7">
        <f t="shared" si="22"/>
        <v>0</v>
      </c>
    </row>
    <row r="85" spans="1:29" ht="11.25" hidden="1">
      <c r="A85" s="47" t="s">
        <v>95</v>
      </c>
      <c r="B85" s="176"/>
      <c r="C85" s="52"/>
      <c r="D85" s="4"/>
      <c r="E85" s="5"/>
      <c r="F85" s="9"/>
      <c r="G85" s="4"/>
      <c r="H85" s="5"/>
      <c r="I85" s="15"/>
      <c r="J85" s="4"/>
      <c r="K85" s="52"/>
      <c r="L85" s="35">
        <f t="shared" si="21"/>
        <v>0</v>
      </c>
      <c r="M85" s="36">
        <f t="shared" si="18"/>
        <v>0</v>
      </c>
      <c r="N85" s="35">
        <f t="shared" si="20"/>
        <v>0</v>
      </c>
      <c r="O85" s="35">
        <f t="shared" si="15"/>
        <v>0</v>
      </c>
      <c r="P85" s="3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7">
        <f t="shared" si="22"/>
        <v>0</v>
      </c>
    </row>
    <row r="86" spans="1:29" ht="11.25" hidden="1">
      <c r="A86" s="47" t="s">
        <v>96</v>
      </c>
      <c r="B86" s="176"/>
      <c r="C86" s="52"/>
      <c r="D86" s="4"/>
      <c r="E86" s="5"/>
      <c r="F86" s="9"/>
      <c r="G86" s="4"/>
      <c r="H86" s="5"/>
      <c r="I86" s="15"/>
      <c r="J86" s="4"/>
      <c r="K86" s="52"/>
      <c r="L86" s="35">
        <f t="shared" si="21"/>
        <v>0</v>
      </c>
      <c r="M86" s="36">
        <f t="shared" si="18"/>
        <v>0</v>
      </c>
      <c r="N86" s="35">
        <f t="shared" si="20"/>
        <v>0</v>
      </c>
      <c r="O86" s="35">
        <f t="shared" si="15"/>
        <v>0</v>
      </c>
      <c r="P86" s="3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7">
        <f t="shared" si="22"/>
        <v>0</v>
      </c>
    </row>
    <row r="87" spans="1:29" ht="11.25" hidden="1">
      <c r="A87" s="47" t="s">
        <v>97</v>
      </c>
      <c r="B87" s="176"/>
      <c r="C87" s="52"/>
      <c r="D87" s="4"/>
      <c r="E87" s="5"/>
      <c r="F87" s="9"/>
      <c r="G87" s="4"/>
      <c r="H87" s="5"/>
      <c r="I87" s="15"/>
      <c r="J87" s="4"/>
      <c r="K87" s="52"/>
      <c r="L87" s="35">
        <f t="shared" si="21"/>
        <v>0</v>
      </c>
      <c r="M87" s="36">
        <f aca="true" t="shared" si="23" ref="M87:M112">N87/2</f>
        <v>0</v>
      </c>
      <c r="N87" s="35">
        <f t="shared" si="20"/>
        <v>0</v>
      </c>
      <c r="O87" s="35">
        <f t="shared" si="15"/>
        <v>0</v>
      </c>
      <c r="P87" s="3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7">
        <f t="shared" si="22"/>
        <v>0</v>
      </c>
    </row>
    <row r="88" spans="1:51" s="163" customFormat="1" ht="24" customHeight="1">
      <c r="A88" s="164" t="s">
        <v>60</v>
      </c>
      <c r="B88" s="180" t="s">
        <v>406</v>
      </c>
      <c r="C88" s="300">
        <f>COUNTIF(C89:E113,1)+COUNTIF(C89:E113,2)+COUNTIF(C89:E113,3)+COUNTIF(C89:E113,4)+COUNTIF(C89:E113,5)+COUNTIF(C89:E113,6)+COUNTIF(C89:E113,7)+COUNTIF(C89:E113,8)</f>
        <v>0</v>
      </c>
      <c r="D88" s="300"/>
      <c r="E88" s="301"/>
      <c r="F88" s="345">
        <f>COUNTIF(F89:H113,1)+COUNTIF(F89:H113,2)+COUNTIF(F89:H113,3)+COUNTIF(F89:H113,4)+COUNTIF(F89:H113,5)+COUNTIF(F89:H113,6)+COUNTIF(F89:H113,7)+COUNTIF(F89:H113,8)</f>
        <v>2</v>
      </c>
      <c r="G88" s="300"/>
      <c r="H88" s="301"/>
      <c r="I88" s="345">
        <f>COUNTIF(I89:K113,1)+COUNTIF(I89:K113,2)+COUNTIF(I89:K113,3)+COUNTIF(I89:K113,4)+COUNTIF(I89:K113,5)+COUNTIF(I89:K113,6)+COUNTIF(I89:K113,7)+COUNTIF(I89:K113,8)</f>
        <v>0</v>
      </c>
      <c r="J88" s="300"/>
      <c r="K88" s="300"/>
      <c r="L88" s="165">
        <f>SUM(L89:L113)</f>
        <v>225</v>
      </c>
      <c r="M88" s="161">
        <f aca="true" t="shared" si="24" ref="M88:AA88">SUM(M89:M113)</f>
        <v>75</v>
      </c>
      <c r="N88" s="165">
        <f t="shared" si="24"/>
        <v>150</v>
      </c>
      <c r="O88" s="165">
        <f t="shared" si="24"/>
        <v>40</v>
      </c>
      <c r="P88" s="165">
        <f t="shared" si="24"/>
        <v>110</v>
      </c>
      <c r="Q88" s="165">
        <f t="shared" si="24"/>
        <v>0</v>
      </c>
      <c r="R88" s="165">
        <f t="shared" si="24"/>
        <v>0</v>
      </c>
      <c r="S88" s="165">
        <f t="shared" si="24"/>
        <v>102</v>
      </c>
      <c r="T88" s="165">
        <f t="shared" si="24"/>
        <v>48</v>
      </c>
      <c r="U88" s="165">
        <f t="shared" si="24"/>
        <v>0</v>
      </c>
      <c r="V88" s="165">
        <f t="shared" si="24"/>
        <v>0</v>
      </c>
      <c r="W88" s="165">
        <f t="shared" si="24"/>
        <v>0</v>
      </c>
      <c r="X88" s="165">
        <f t="shared" si="24"/>
        <v>0</v>
      </c>
      <c r="Y88" s="165">
        <f t="shared" si="24"/>
        <v>0</v>
      </c>
      <c r="Z88" s="165">
        <f t="shared" si="24"/>
        <v>0</v>
      </c>
      <c r="AA88" s="165">
        <f t="shared" si="24"/>
        <v>0</v>
      </c>
      <c r="AB88" s="165">
        <v>124</v>
      </c>
      <c r="AC88" s="162">
        <f t="shared" si="22"/>
        <v>26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146" customFormat="1" ht="12" customHeight="1">
      <c r="A89" s="151" t="s">
        <v>427</v>
      </c>
      <c r="B89" s="176" t="s">
        <v>314</v>
      </c>
      <c r="C89" s="52"/>
      <c r="D89" s="4"/>
      <c r="E89" s="5"/>
      <c r="F89" s="9"/>
      <c r="G89" s="4">
        <v>3</v>
      </c>
      <c r="H89" s="5"/>
      <c r="I89" s="15"/>
      <c r="J89" s="4"/>
      <c r="K89" s="52"/>
      <c r="L89" s="35">
        <f>M89+N89</f>
        <v>76.5</v>
      </c>
      <c r="M89" s="35">
        <f t="shared" si="23"/>
        <v>25.5</v>
      </c>
      <c r="N89" s="35">
        <f aca="true" t="shared" si="25" ref="N89:N113">SUM(Q89:AA89)</f>
        <v>51</v>
      </c>
      <c r="O89" s="35">
        <f aca="true" t="shared" si="26" ref="O89:O113">N89-P89</f>
        <v>26</v>
      </c>
      <c r="P89" s="53">
        <v>25</v>
      </c>
      <c r="Q89" s="3"/>
      <c r="R89" s="3"/>
      <c r="S89" s="3">
        <v>51</v>
      </c>
      <c r="T89" s="3"/>
      <c r="U89" s="3"/>
      <c r="V89" s="3"/>
      <c r="W89" s="3"/>
      <c r="X89" s="3"/>
      <c r="Y89" s="3"/>
      <c r="Z89" s="3"/>
      <c r="AA89" s="3"/>
      <c r="AB89" s="53"/>
      <c r="AC89" s="37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146" customFormat="1" ht="38.25" customHeight="1">
      <c r="A90" s="54" t="s">
        <v>428</v>
      </c>
      <c r="B90" s="176" t="s">
        <v>403</v>
      </c>
      <c r="C90" s="52"/>
      <c r="D90" s="4"/>
      <c r="E90" s="5"/>
      <c r="F90" s="9"/>
      <c r="G90" s="4">
        <v>4</v>
      </c>
      <c r="H90" s="5"/>
      <c r="I90" s="15"/>
      <c r="J90" s="4"/>
      <c r="K90" s="52"/>
      <c r="L90" s="35">
        <f aca="true" t="shared" si="27" ref="L90:L113">M90+N90</f>
        <v>148.5</v>
      </c>
      <c r="M90" s="35">
        <f t="shared" si="23"/>
        <v>49.5</v>
      </c>
      <c r="N90" s="35">
        <f t="shared" si="25"/>
        <v>99</v>
      </c>
      <c r="O90" s="35">
        <f t="shared" si="26"/>
        <v>14</v>
      </c>
      <c r="P90" s="53">
        <v>85</v>
      </c>
      <c r="Q90" s="3"/>
      <c r="R90" s="3"/>
      <c r="S90" s="3">
        <v>51</v>
      </c>
      <c r="T90" s="3">
        <v>48</v>
      </c>
      <c r="U90" s="3"/>
      <c r="V90" s="3"/>
      <c r="W90" s="3"/>
      <c r="X90" s="3"/>
      <c r="Y90" s="3"/>
      <c r="Z90" s="3"/>
      <c r="AA90" s="3"/>
      <c r="AB90" s="53"/>
      <c r="AC90" s="37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29" ht="11.25" hidden="1">
      <c r="A91" s="54" t="s">
        <v>98</v>
      </c>
      <c r="B91" s="181"/>
      <c r="C91" s="52"/>
      <c r="D91" s="4"/>
      <c r="E91" s="5"/>
      <c r="F91" s="9"/>
      <c r="G91" s="4"/>
      <c r="H91" s="5"/>
      <c r="I91" s="15"/>
      <c r="J91" s="4"/>
      <c r="K91" s="52"/>
      <c r="L91" s="35">
        <f t="shared" si="27"/>
        <v>0</v>
      </c>
      <c r="M91" s="36">
        <f t="shared" si="23"/>
        <v>0</v>
      </c>
      <c r="N91" s="35">
        <f t="shared" si="25"/>
        <v>0</v>
      </c>
      <c r="O91" s="35">
        <f t="shared" si="26"/>
        <v>0</v>
      </c>
      <c r="P91" s="5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53"/>
      <c r="AC91" s="37">
        <f t="shared" si="22"/>
        <v>0</v>
      </c>
    </row>
    <row r="92" spans="1:29" ht="11.25" hidden="1">
      <c r="A92" s="54" t="s">
        <v>99</v>
      </c>
      <c r="B92" s="181"/>
      <c r="C92" s="52"/>
      <c r="D92" s="4"/>
      <c r="E92" s="5"/>
      <c r="F92" s="9"/>
      <c r="G92" s="4"/>
      <c r="H92" s="5"/>
      <c r="I92" s="15"/>
      <c r="J92" s="4"/>
      <c r="K92" s="52"/>
      <c r="L92" s="35">
        <f t="shared" si="27"/>
        <v>0</v>
      </c>
      <c r="M92" s="36">
        <f t="shared" si="23"/>
        <v>0</v>
      </c>
      <c r="N92" s="35">
        <f t="shared" si="25"/>
        <v>0</v>
      </c>
      <c r="O92" s="35">
        <f t="shared" si="26"/>
        <v>0</v>
      </c>
      <c r="P92" s="5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53"/>
      <c r="AC92" s="37">
        <f t="shared" si="22"/>
        <v>0</v>
      </c>
    </row>
    <row r="93" spans="1:29" ht="11.25" hidden="1">
      <c r="A93" s="54" t="s">
        <v>100</v>
      </c>
      <c r="B93" s="181"/>
      <c r="C93" s="52"/>
      <c r="D93" s="4"/>
      <c r="E93" s="5"/>
      <c r="F93" s="9"/>
      <c r="G93" s="4"/>
      <c r="H93" s="5"/>
      <c r="I93" s="15"/>
      <c r="J93" s="4"/>
      <c r="K93" s="52"/>
      <c r="L93" s="35">
        <f t="shared" si="27"/>
        <v>0</v>
      </c>
      <c r="M93" s="36">
        <f t="shared" si="23"/>
        <v>0</v>
      </c>
      <c r="N93" s="35">
        <f t="shared" si="25"/>
        <v>0</v>
      </c>
      <c r="O93" s="35">
        <f t="shared" si="26"/>
        <v>0</v>
      </c>
      <c r="P93" s="5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53"/>
      <c r="AC93" s="37">
        <f t="shared" si="22"/>
        <v>0</v>
      </c>
    </row>
    <row r="94" spans="1:29" ht="11.25" hidden="1">
      <c r="A94" s="54" t="s">
        <v>101</v>
      </c>
      <c r="B94" s="181"/>
      <c r="C94" s="52"/>
      <c r="D94" s="4"/>
      <c r="E94" s="5"/>
      <c r="F94" s="9"/>
      <c r="G94" s="4"/>
      <c r="H94" s="5"/>
      <c r="I94" s="15"/>
      <c r="J94" s="4"/>
      <c r="K94" s="52"/>
      <c r="L94" s="35">
        <f t="shared" si="27"/>
        <v>0</v>
      </c>
      <c r="M94" s="36">
        <f t="shared" si="23"/>
        <v>0</v>
      </c>
      <c r="N94" s="35">
        <f t="shared" si="25"/>
        <v>0</v>
      </c>
      <c r="O94" s="35">
        <f t="shared" si="26"/>
        <v>0</v>
      </c>
      <c r="P94" s="5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53"/>
      <c r="AC94" s="37">
        <f t="shared" si="22"/>
        <v>0</v>
      </c>
    </row>
    <row r="95" spans="1:29" ht="11.25" hidden="1">
      <c r="A95" s="54" t="s">
        <v>102</v>
      </c>
      <c r="B95" s="181"/>
      <c r="C95" s="52"/>
      <c r="D95" s="4"/>
      <c r="E95" s="5"/>
      <c r="F95" s="9"/>
      <c r="G95" s="4"/>
      <c r="H95" s="5"/>
      <c r="I95" s="15"/>
      <c r="J95" s="4"/>
      <c r="K95" s="52"/>
      <c r="L95" s="35">
        <f t="shared" si="27"/>
        <v>0</v>
      </c>
      <c r="M95" s="36">
        <f t="shared" si="23"/>
        <v>0</v>
      </c>
      <c r="N95" s="35">
        <f t="shared" si="25"/>
        <v>0</v>
      </c>
      <c r="O95" s="35">
        <f t="shared" si="26"/>
        <v>0</v>
      </c>
      <c r="P95" s="5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53"/>
      <c r="AC95" s="37">
        <f t="shared" si="22"/>
        <v>0</v>
      </c>
    </row>
    <row r="96" spans="1:29" ht="11.25" hidden="1">
      <c r="A96" s="54" t="s">
        <v>103</v>
      </c>
      <c r="B96" s="181"/>
      <c r="C96" s="52"/>
      <c r="D96" s="4"/>
      <c r="E96" s="5"/>
      <c r="F96" s="9"/>
      <c r="G96" s="4"/>
      <c r="H96" s="5"/>
      <c r="I96" s="15"/>
      <c r="J96" s="4"/>
      <c r="K96" s="52"/>
      <c r="L96" s="35">
        <f t="shared" si="27"/>
        <v>0</v>
      </c>
      <c r="M96" s="36">
        <f t="shared" si="23"/>
        <v>0</v>
      </c>
      <c r="N96" s="35">
        <f t="shared" si="25"/>
        <v>0</v>
      </c>
      <c r="O96" s="35">
        <f t="shared" si="26"/>
        <v>0</v>
      </c>
      <c r="P96" s="5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53"/>
      <c r="AC96" s="37">
        <f t="shared" si="22"/>
        <v>0</v>
      </c>
    </row>
    <row r="97" spans="1:29" ht="11.25" hidden="1">
      <c r="A97" s="54" t="s">
        <v>104</v>
      </c>
      <c r="B97" s="181"/>
      <c r="C97" s="52"/>
      <c r="D97" s="4"/>
      <c r="E97" s="5"/>
      <c r="F97" s="9"/>
      <c r="G97" s="4"/>
      <c r="H97" s="5"/>
      <c r="I97" s="15"/>
      <c r="J97" s="4"/>
      <c r="K97" s="52"/>
      <c r="L97" s="35">
        <f t="shared" si="27"/>
        <v>0</v>
      </c>
      <c r="M97" s="36">
        <f t="shared" si="23"/>
        <v>0</v>
      </c>
      <c r="N97" s="35">
        <f t="shared" si="25"/>
        <v>0</v>
      </c>
      <c r="O97" s="35">
        <f t="shared" si="26"/>
        <v>0</v>
      </c>
      <c r="P97" s="5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53"/>
      <c r="AC97" s="37">
        <f t="shared" si="22"/>
        <v>0</v>
      </c>
    </row>
    <row r="98" spans="1:29" ht="11.25" hidden="1">
      <c r="A98" s="54" t="s">
        <v>105</v>
      </c>
      <c r="B98" s="181"/>
      <c r="C98" s="52"/>
      <c r="D98" s="4"/>
      <c r="E98" s="5"/>
      <c r="F98" s="9"/>
      <c r="G98" s="4"/>
      <c r="H98" s="5"/>
      <c r="I98" s="15"/>
      <c r="J98" s="4"/>
      <c r="K98" s="52"/>
      <c r="L98" s="35">
        <f t="shared" si="27"/>
        <v>0</v>
      </c>
      <c r="M98" s="36">
        <f t="shared" si="23"/>
        <v>0</v>
      </c>
      <c r="N98" s="35">
        <f t="shared" si="25"/>
        <v>0</v>
      </c>
      <c r="O98" s="35">
        <f t="shared" si="26"/>
        <v>0</v>
      </c>
      <c r="P98" s="5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53"/>
      <c r="AC98" s="37">
        <f t="shared" si="22"/>
        <v>0</v>
      </c>
    </row>
    <row r="99" spans="1:29" ht="11.25" hidden="1">
      <c r="A99" s="54" t="s">
        <v>106</v>
      </c>
      <c r="B99" s="181"/>
      <c r="C99" s="52"/>
      <c r="D99" s="4"/>
      <c r="E99" s="5"/>
      <c r="F99" s="9"/>
      <c r="G99" s="4"/>
      <c r="H99" s="5"/>
      <c r="I99" s="15"/>
      <c r="J99" s="4"/>
      <c r="K99" s="52"/>
      <c r="L99" s="35">
        <f t="shared" si="27"/>
        <v>0</v>
      </c>
      <c r="M99" s="36">
        <f t="shared" si="23"/>
        <v>0</v>
      </c>
      <c r="N99" s="35">
        <f t="shared" si="25"/>
        <v>0</v>
      </c>
      <c r="O99" s="35">
        <f t="shared" si="26"/>
        <v>0</v>
      </c>
      <c r="P99" s="5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53"/>
      <c r="AC99" s="37">
        <f t="shared" si="22"/>
        <v>0</v>
      </c>
    </row>
    <row r="100" spans="1:29" ht="11.25" hidden="1">
      <c r="A100" s="54" t="s">
        <v>107</v>
      </c>
      <c r="B100" s="181"/>
      <c r="C100" s="52"/>
      <c r="D100" s="4"/>
      <c r="E100" s="5"/>
      <c r="F100" s="9"/>
      <c r="G100" s="4"/>
      <c r="H100" s="5"/>
      <c r="I100" s="15"/>
      <c r="J100" s="4"/>
      <c r="K100" s="52"/>
      <c r="L100" s="35">
        <f t="shared" si="27"/>
        <v>0</v>
      </c>
      <c r="M100" s="36">
        <f t="shared" si="23"/>
        <v>0</v>
      </c>
      <c r="N100" s="35">
        <f t="shared" si="25"/>
        <v>0</v>
      </c>
      <c r="O100" s="35">
        <f t="shared" si="26"/>
        <v>0</v>
      </c>
      <c r="P100" s="5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53"/>
      <c r="AC100" s="37">
        <f t="shared" si="22"/>
        <v>0</v>
      </c>
    </row>
    <row r="101" spans="1:29" ht="11.25" hidden="1">
      <c r="A101" s="54" t="s">
        <v>108</v>
      </c>
      <c r="B101" s="181"/>
      <c r="C101" s="52"/>
      <c r="D101" s="4"/>
      <c r="E101" s="5"/>
      <c r="F101" s="9"/>
      <c r="G101" s="4"/>
      <c r="H101" s="5"/>
      <c r="I101" s="15"/>
      <c r="J101" s="4"/>
      <c r="K101" s="52"/>
      <c r="L101" s="35">
        <f t="shared" si="27"/>
        <v>0</v>
      </c>
      <c r="M101" s="36">
        <f t="shared" si="23"/>
        <v>0</v>
      </c>
      <c r="N101" s="35">
        <f t="shared" si="25"/>
        <v>0</v>
      </c>
      <c r="O101" s="35">
        <f t="shared" si="26"/>
        <v>0</v>
      </c>
      <c r="P101" s="5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53"/>
      <c r="AC101" s="37">
        <f t="shared" si="22"/>
        <v>0</v>
      </c>
    </row>
    <row r="102" spans="1:29" ht="11.25" hidden="1">
      <c r="A102" s="54" t="s">
        <v>109</v>
      </c>
      <c r="B102" s="181"/>
      <c r="C102" s="52"/>
      <c r="D102" s="4"/>
      <c r="E102" s="5"/>
      <c r="F102" s="9"/>
      <c r="G102" s="4"/>
      <c r="H102" s="5"/>
      <c r="I102" s="15"/>
      <c r="J102" s="4"/>
      <c r="K102" s="52"/>
      <c r="L102" s="35">
        <f t="shared" si="27"/>
        <v>0</v>
      </c>
      <c r="M102" s="36">
        <f t="shared" si="23"/>
        <v>0</v>
      </c>
      <c r="N102" s="35">
        <f t="shared" si="25"/>
        <v>0</v>
      </c>
      <c r="O102" s="35">
        <f t="shared" si="26"/>
        <v>0</v>
      </c>
      <c r="P102" s="5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53"/>
      <c r="AC102" s="37">
        <f t="shared" si="22"/>
        <v>0</v>
      </c>
    </row>
    <row r="103" spans="1:29" ht="11.25" hidden="1">
      <c r="A103" s="54" t="s">
        <v>110</v>
      </c>
      <c r="B103" s="181"/>
      <c r="C103" s="52"/>
      <c r="D103" s="4"/>
      <c r="E103" s="5"/>
      <c r="F103" s="9"/>
      <c r="G103" s="4"/>
      <c r="H103" s="5"/>
      <c r="I103" s="15"/>
      <c r="J103" s="4"/>
      <c r="K103" s="52"/>
      <c r="L103" s="35">
        <f t="shared" si="27"/>
        <v>0</v>
      </c>
      <c r="M103" s="36">
        <f t="shared" si="23"/>
        <v>0</v>
      </c>
      <c r="N103" s="35">
        <f t="shared" si="25"/>
        <v>0</v>
      </c>
      <c r="O103" s="35">
        <f t="shared" si="26"/>
        <v>0</v>
      </c>
      <c r="P103" s="5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53"/>
      <c r="AC103" s="37">
        <f t="shared" si="22"/>
        <v>0</v>
      </c>
    </row>
    <row r="104" spans="1:29" ht="11.25" hidden="1">
      <c r="A104" s="54" t="s">
        <v>111</v>
      </c>
      <c r="B104" s="181"/>
      <c r="C104" s="52"/>
      <c r="D104" s="4"/>
      <c r="E104" s="5"/>
      <c r="F104" s="9"/>
      <c r="G104" s="4"/>
      <c r="H104" s="5"/>
      <c r="I104" s="15"/>
      <c r="J104" s="4"/>
      <c r="K104" s="52"/>
      <c r="L104" s="35">
        <f t="shared" si="27"/>
        <v>0</v>
      </c>
      <c r="M104" s="36">
        <f t="shared" si="23"/>
        <v>0</v>
      </c>
      <c r="N104" s="35">
        <f t="shared" si="25"/>
        <v>0</v>
      </c>
      <c r="O104" s="35">
        <f t="shared" si="26"/>
        <v>0</v>
      </c>
      <c r="P104" s="5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53"/>
      <c r="AC104" s="37">
        <f t="shared" si="22"/>
        <v>0</v>
      </c>
    </row>
    <row r="105" spans="1:29" ht="11.25" hidden="1">
      <c r="A105" s="54" t="s">
        <v>112</v>
      </c>
      <c r="B105" s="181"/>
      <c r="C105" s="52"/>
      <c r="D105" s="4"/>
      <c r="E105" s="5"/>
      <c r="F105" s="9"/>
      <c r="G105" s="4"/>
      <c r="H105" s="5"/>
      <c r="I105" s="15"/>
      <c r="J105" s="4"/>
      <c r="K105" s="52"/>
      <c r="L105" s="35">
        <f t="shared" si="27"/>
        <v>0</v>
      </c>
      <c r="M105" s="36">
        <f t="shared" si="23"/>
        <v>0</v>
      </c>
      <c r="N105" s="35">
        <f t="shared" si="25"/>
        <v>0</v>
      </c>
      <c r="O105" s="35">
        <f t="shared" si="26"/>
        <v>0</v>
      </c>
      <c r="P105" s="5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53"/>
      <c r="AC105" s="37">
        <f aca="true" t="shared" si="28" ref="AC105:AC114">N105-AB105</f>
        <v>0</v>
      </c>
    </row>
    <row r="106" spans="1:29" ht="11.25" hidden="1">
      <c r="A106" s="54" t="s">
        <v>113</v>
      </c>
      <c r="B106" s="181"/>
      <c r="C106" s="52"/>
      <c r="D106" s="4"/>
      <c r="E106" s="5"/>
      <c r="F106" s="9"/>
      <c r="G106" s="4"/>
      <c r="H106" s="5"/>
      <c r="I106" s="15"/>
      <c r="J106" s="4"/>
      <c r="K106" s="52"/>
      <c r="L106" s="35">
        <f t="shared" si="27"/>
        <v>0</v>
      </c>
      <c r="M106" s="36">
        <f t="shared" si="23"/>
        <v>0</v>
      </c>
      <c r="N106" s="35">
        <f t="shared" si="25"/>
        <v>0</v>
      </c>
      <c r="O106" s="35">
        <f t="shared" si="26"/>
        <v>0</v>
      </c>
      <c r="P106" s="5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53"/>
      <c r="AC106" s="37">
        <f t="shared" si="28"/>
        <v>0</v>
      </c>
    </row>
    <row r="107" spans="1:29" ht="11.25" hidden="1">
      <c r="A107" s="54" t="s">
        <v>114</v>
      </c>
      <c r="B107" s="181"/>
      <c r="C107" s="52"/>
      <c r="D107" s="4"/>
      <c r="E107" s="5"/>
      <c r="F107" s="9"/>
      <c r="G107" s="4"/>
      <c r="H107" s="5"/>
      <c r="I107" s="15"/>
      <c r="J107" s="4"/>
      <c r="K107" s="52"/>
      <c r="L107" s="35">
        <f t="shared" si="27"/>
        <v>0</v>
      </c>
      <c r="M107" s="36">
        <f t="shared" si="23"/>
        <v>0</v>
      </c>
      <c r="N107" s="35">
        <f t="shared" si="25"/>
        <v>0</v>
      </c>
      <c r="O107" s="35">
        <f t="shared" si="26"/>
        <v>0</v>
      </c>
      <c r="P107" s="5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53"/>
      <c r="AC107" s="37">
        <f t="shared" si="28"/>
        <v>0</v>
      </c>
    </row>
    <row r="108" spans="1:29" ht="11.25" hidden="1">
      <c r="A108" s="54" t="s">
        <v>115</v>
      </c>
      <c r="B108" s="181"/>
      <c r="C108" s="52"/>
      <c r="D108" s="4"/>
      <c r="E108" s="5"/>
      <c r="F108" s="9"/>
      <c r="G108" s="4"/>
      <c r="H108" s="5"/>
      <c r="I108" s="15"/>
      <c r="J108" s="4"/>
      <c r="K108" s="52"/>
      <c r="L108" s="35">
        <f t="shared" si="27"/>
        <v>0</v>
      </c>
      <c r="M108" s="36">
        <f t="shared" si="23"/>
        <v>0</v>
      </c>
      <c r="N108" s="35">
        <f t="shared" si="25"/>
        <v>0</v>
      </c>
      <c r="O108" s="35">
        <f t="shared" si="26"/>
        <v>0</v>
      </c>
      <c r="P108" s="5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53"/>
      <c r="AC108" s="37">
        <f t="shared" si="28"/>
        <v>0</v>
      </c>
    </row>
    <row r="109" spans="1:29" ht="11.25" hidden="1">
      <c r="A109" s="54" t="s">
        <v>116</v>
      </c>
      <c r="B109" s="181"/>
      <c r="C109" s="52"/>
      <c r="D109" s="4"/>
      <c r="E109" s="5"/>
      <c r="F109" s="9"/>
      <c r="G109" s="4"/>
      <c r="H109" s="5"/>
      <c r="I109" s="15"/>
      <c r="J109" s="4"/>
      <c r="K109" s="52"/>
      <c r="L109" s="35">
        <f t="shared" si="27"/>
        <v>0</v>
      </c>
      <c r="M109" s="36">
        <f t="shared" si="23"/>
        <v>0</v>
      </c>
      <c r="N109" s="35">
        <f t="shared" si="25"/>
        <v>0</v>
      </c>
      <c r="O109" s="35">
        <f t="shared" si="26"/>
        <v>0</v>
      </c>
      <c r="P109" s="5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53"/>
      <c r="AC109" s="37">
        <f t="shared" si="28"/>
        <v>0</v>
      </c>
    </row>
    <row r="110" spans="1:29" ht="11.25" hidden="1">
      <c r="A110" s="54" t="s">
        <v>117</v>
      </c>
      <c r="B110" s="181"/>
      <c r="C110" s="52"/>
      <c r="D110" s="4"/>
      <c r="E110" s="5"/>
      <c r="F110" s="9"/>
      <c r="G110" s="4"/>
      <c r="H110" s="5"/>
      <c r="I110" s="15"/>
      <c r="J110" s="4"/>
      <c r="K110" s="52"/>
      <c r="L110" s="35">
        <f t="shared" si="27"/>
        <v>0</v>
      </c>
      <c r="M110" s="36">
        <f t="shared" si="23"/>
        <v>0</v>
      </c>
      <c r="N110" s="35">
        <f t="shared" si="25"/>
        <v>0</v>
      </c>
      <c r="O110" s="35">
        <f t="shared" si="26"/>
        <v>0</v>
      </c>
      <c r="P110" s="5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53"/>
      <c r="AC110" s="37">
        <f t="shared" si="28"/>
        <v>0</v>
      </c>
    </row>
    <row r="111" spans="1:29" ht="11.25" hidden="1">
      <c r="A111" s="54" t="s">
        <v>118</v>
      </c>
      <c r="B111" s="181"/>
      <c r="C111" s="52"/>
      <c r="D111" s="4"/>
      <c r="E111" s="5"/>
      <c r="F111" s="9"/>
      <c r="G111" s="4"/>
      <c r="H111" s="5"/>
      <c r="I111" s="15"/>
      <c r="J111" s="4"/>
      <c r="K111" s="52"/>
      <c r="L111" s="35">
        <f t="shared" si="27"/>
        <v>0</v>
      </c>
      <c r="M111" s="36">
        <f t="shared" si="23"/>
        <v>0</v>
      </c>
      <c r="N111" s="35">
        <f t="shared" si="25"/>
        <v>0</v>
      </c>
      <c r="O111" s="35">
        <f t="shared" si="26"/>
        <v>0</v>
      </c>
      <c r="P111" s="5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53"/>
      <c r="AC111" s="37">
        <f t="shared" si="28"/>
        <v>0</v>
      </c>
    </row>
    <row r="112" spans="1:29" ht="11.25" hidden="1">
      <c r="A112" s="54" t="s">
        <v>119</v>
      </c>
      <c r="B112" s="181"/>
      <c r="C112" s="52"/>
      <c r="D112" s="4"/>
      <c r="E112" s="5"/>
      <c r="F112" s="9"/>
      <c r="G112" s="4"/>
      <c r="H112" s="5"/>
      <c r="I112" s="15"/>
      <c r="J112" s="4"/>
      <c r="K112" s="52"/>
      <c r="L112" s="35">
        <f t="shared" si="27"/>
        <v>0</v>
      </c>
      <c r="M112" s="36">
        <f t="shared" si="23"/>
        <v>0</v>
      </c>
      <c r="N112" s="35">
        <f t="shared" si="25"/>
        <v>0</v>
      </c>
      <c r="O112" s="35">
        <f t="shared" si="26"/>
        <v>0</v>
      </c>
      <c r="P112" s="5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53"/>
      <c r="AC112" s="37">
        <f t="shared" si="28"/>
        <v>0</v>
      </c>
    </row>
    <row r="113" spans="1:29" ht="11.25" hidden="1">
      <c r="A113" s="55" t="s">
        <v>120</v>
      </c>
      <c r="B113" s="181"/>
      <c r="C113" s="56"/>
      <c r="D113" s="7"/>
      <c r="E113" s="8"/>
      <c r="F113" s="6"/>
      <c r="G113" s="7"/>
      <c r="H113" s="8"/>
      <c r="I113" s="18"/>
      <c r="J113" s="7"/>
      <c r="K113" s="56"/>
      <c r="L113" s="35">
        <f t="shared" si="27"/>
        <v>0</v>
      </c>
      <c r="M113" s="36">
        <f>N113/2</f>
        <v>0</v>
      </c>
      <c r="N113" s="35">
        <f t="shared" si="25"/>
        <v>0</v>
      </c>
      <c r="O113" s="35">
        <f t="shared" si="26"/>
        <v>0</v>
      </c>
      <c r="P113" s="5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53"/>
      <c r="AC113" s="37">
        <f t="shared" si="28"/>
        <v>0</v>
      </c>
    </row>
    <row r="114" spans="1:51" s="163" customFormat="1" ht="16.5" customHeight="1">
      <c r="A114" s="160" t="s">
        <v>28</v>
      </c>
      <c r="B114" s="182" t="s">
        <v>407</v>
      </c>
      <c r="C114" s="345">
        <f>C115+C158</f>
        <v>1</v>
      </c>
      <c r="D114" s="300"/>
      <c r="E114" s="301"/>
      <c r="F114" s="346">
        <f>F115+F157</f>
        <v>18</v>
      </c>
      <c r="G114" s="347"/>
      <c r="H114" s="348"/>
      <c r="I114" s="299">
        <f>I115+I157</f>
        <v>6</v>
      </c>
      <c r="J114" s="300"/>
      <c r="K114" s="301"/>
      <c r="L114" s="161">
        <f aca="true" t="shared" si="29" ref="L114:AB114">L115+L157</f>
        <v>3545.5</v>
      </c>
      <c r="M114" s="161">
        <f t="shared" si="29"/>
        <v>1182.5</v>
      </c>
      <c r="N114" s="161">
        <f t="shared" si="29"/>
        <v>2363</v>
      </c>
      <c r="O114" s="161">
        <f t="shared" si="29"/>
        <v>1140</v>
      </c>
      <c r="P114" s="161">
        <f t="shared" si="29"/>
        <v>1223</v>
      </c>
      <c r="Q114" s="161">
        <f t="shared" si="29"/>
        <v>0</v>
      </c>
      <c r="R114" s="161">
        <f t="shared" si="29"/>
        <v>0</v>
      </c>
      <c r="S114" s="161">
        <f t="shared" si="29"/>
        <v>391</v>
      </c>
      <c r="T114" s="161">
        <f t="shared" si="29"/>
        <v>534</v>
      </c>
      <c r="U114" s="161">
        <f t="shared" si="29"/>
        <v>375</v>
      </c>
      <c r="V114" s="161">
        <f t="shared" si="29"/>
        <v>36</v>
      </c>
      <c r="W114" s="161">
        <f t="shared" si="29"/>
        <v>456</v>
      </c>
      <c r="X114" s="161">
        <f t="shared" si="29"/>
        <v>144</v>
      </c>
      <c r="Y114" s="161">
        <f t="shared" si="29"/>
        <v>360</v>
      </c>
      <c r="Z114" s="161">
        <f t="shared" si="29"/>
        <v>0</v>
      </c>
      <c r="AA114" s="161">
        <f t="shared" si="29"/>
        <v>247</v>
      </c>
      <c r="AB114" s="161">
        <f t="shared" si="29"/>
        <v>1548</v>
      </c>
      <c r="AC114" s="162">
        <f t="shared" si="28"/>
        <v>815</v>
      </c>
      <c r="AD114" s="2">
        <v>1548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30" ht="16.5" customHeight="1">
      <c r="A115" s="130" t="s">
        <v>29</v>
      </c>
      <c r="B115" s="220" t="s">
        <v>408</v>
      </c>
      <c r="C115" s="336">
        <f>COUNTIF(C116:E140,1)+COUNTIF(C116:E140,2)+COUNTIF(C116:E140,3)+COUNTIF(C116:E140,4)+COUNTIF(C116:E140,5)+COUNTIF(C116:E140,6)+COUNTIF(C116:E140,7)+COUNTIF(C116:E140,8)</f>
        <v>0</v>
      </c>
      <c r="D115" s="336"/>
      <c r="E115" s="337"/>
      <c r="F115" s="344">
        <f>COUNTIF(F116:H140,1)+COUNTIF(F116:H140,2)+COUNTIF(F116:H140,3)+COUNTIF(F116:H140,4)+COUNTIF(F116:H140,5)+COUNTIF(F116:H140,6)+COUNTIF(F116:H140,7)+COUNTIF(F116:H140,8)</f>
        <v>7</v>
      </c>
      <c r="G115" s="336"/>
      <c r="H115" s="337"/>
      <c r="I115" s="344">
        <f>COUNTIF(I116:K140,1)+COUNTIF(I116:K140,2)+COUNTIF(I116:K140,3)+COUNTIF(I116:K140,4)+COUNTIF(I116:K140,5)+COUNTIF(I116:K140,6)+COUNTIF(I116:K140,7)+COUNTIF(I116:K140,8)</f>
        <v>2</v>
      </c>
      <c r="J115" s="336"/>
      <c r="K115" s="336"/>
      <c r="L115" s="131">
        <f>SUM(L131:L155)</f>
        <v>980.5</v>
      </c>
      <c r="M115" s="131">
        <f aca="true" t="shared" si="30" ref="M115:AA115">SUM(M131:M155)</f>
        <v>327.5</v>
      </c>
      <c r="N115" s="131">
        <f t="shared" si="30"/>
        <v>653</v>
      </c>
      <c r="O115" s="131">
        <f t="shared" si="30"/>
        <v>452</v>
      </c>
      <c r="P115" s="131">
        <f t="shared" si="30"/>
        <v>201</v>
      </c>
      <c r="Q115" s="131">
        <f t="shared" si="30"/>
        <v>0</v>
      </c>
      <c r="R115" s="131">
        <f t="shared" si="30"/>
        <v>0</v>
      </c>
      <c r="S115" s="131">
        <f t="shared" si="30"/>
        <v>187</v>
      </c>
      <c r="T115" s="131">
        <f t="shared" si="30"/>
        <v>192</v>
      </c>
      <c r="U115" s="131">
        <f t="shared" si="30"/>
        <v>90</v>
      </c>
      <c r="V115" s="131">
        <f t="shared" si="30"/>
        <v>0</v>
      </c>
      <c r="W115" s="131">
        <f t="shared" si="30"/>
        <v>76</v>
      </c>
      <c r="X115" s="131">
        <f t="shared" si="30"/>
        <v>0</v>
      </c>
      <c r="Y115" s="131">
        <f t="shared" si="30"/>
        <v>30</v>
      </c>
      <c r="Z115" s="131">
        <f t="shared" si="30"/>
        <v>0</v>
      </c>
      <c r="AA115" s="131">
        <f t="shared" si="30"/>
        <v>78</v>
      </c>
      <c r="AB115" s="132">
        <v>372</v>
      </c>
      <c r="AC115" s="133">
        <f>N115-AB115</f>
        <v>281</v>
      </c>
      <c r="AD115" s="2">
        <v>372</v>
      </c>
    </row>
    <row r="116" spans="1:29" ht="28.5" customHeight="1" hidden="1" thickBot="1">
      <c r="A116" s="58" t="s">
        <v>13</v>
      </c>
      <c r="B116" s="183"/>
      <c r="C116" s="59"/>
      <c r="D116" s="59"/>
      <c r="E116" s="60"/>
      <c r="F116" s="61"/>
      <c r="G116" s="59"/>
      <c r="H116" s="60"/>
      <c r="I116" s="59"/>
      <c r="J116" s="59"/>
      <c r="K116" s="59"/>
      <c r="L116" s="46" t="e">
        <f aca="true" t="shared" si="31" ref="L116:L130">M116+N116</f>
        <v>#REF!</v>
      </c>
      <c r="M116" s="46" t="e">
        <f aca="true" t="shared" si="32" ref="M116:M130">N116*0.5</f>
        <v>#REF!</v>
      </c>
      <c r="N116" s="46" t="e">
        <f>Q116*$Q$5+R116*$R$5+#REF!*#REF!+S116*$S$5+T116*$T$5+#REF!*#REF!+#REF!*#REF!+AA116*$AA$5+#REF!*#REF!+#REF!*#REF!</f>
        <v>#REF!</v>
      </c>
      <c r="O116" s="46"/>
      <c r="P116" s="46"/>
      <c r="Q116" s="46">
        <f>SUM(Q117:Q130)</f>
        <v>0</v>
      </c>
      <c r="R116" s="46">
        <f>SUM(R117:R130)</f>
        <v>0</v>
      </c>
      <c r="S116" s="46">
        <f>SUM(S117:S130)</f>
        <v>0</v>
      </c>
      <c r="T116" s="46"/>
      <c r="U116" s="46"/>
      <c r="V116" s="46"/>
      <c r="W116" s="46"/>
      <c r="X116" s="46"/>
      <c r="Y116" s="46"/>
      <c r="Z116" s="46"/>
      <c r="AA116" s="46"/>
      <c r="AC116" s="37" t="e">
        <f aca="true" t="shared" si="33" ref="AC116:AC155">N116-AB116</f>
        <v>#REF!</v>
      </c>
    </row>
    <row r="117" spans="1:29" ht="12" hidden="1" thickBot="1">
      <c r="A117" s="62" t="s">
        <v>14</v>
      </c>
      <c r="B117" s="176"/>
      <c r="C117" s="63"/>
      <c r="D117" s="63"/>
      <c r="E117" s="64"/>
      <c r="F117" s="65"/>
      <c r="G117" s="63"/>
      <c r="H117" s="64"/>
      <c r="I117" s="63"/>
      <c r="J117" s="63"/>
      <c r="K117" s="63"/>
      <c r="L117" s="46" t="e">
        <f t="shared" si="31"/>
        <v>#REF!</v>
      </c>
      <c r="M117" s="46" t="e">
        <f t="shared" si="32"/>
        <v>#REF!</v>
      </c>
      <c r="N117" s="46" t="e">
        <f>Q117*$Q$5+R117*$R$5+#REF!*#REF!+S117*$S$5+T117*$T$5+#REF!*#REF!+#REF!*#REF!+AA117*$AA$5+#REF!*#REF!+#REF!*#REF!</f>
        <v>#REF!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C117" s="37" t="e">
        <f t="shared" si="33"/>
        <v>#REF!</v>
      </c>
    </row>
    <row r="118" spans="1:29" ht="12" hidden="1" thickBot="1">
      <c r="A118" s="62" t="s">
        <v>15</v>
      </c>
      <c r="B118" s="176"/>
      <c r="C118" s="63"/>
      <c r="D118" s="63"/>
      <c r="E118" s="64"/>
      <c r="F118" s="65"/>
      <c r="G118" s="63"/>
      <c r="H118" s="64"/>
      <c r="I118" s="63"/>
      <c r="J118" s="63"/>
      <c r="K118" s="63"/>
      <c r="L118" s="46" t="e">
        <f t="shared" si="31"/>
        <v>#REF!</v>
      </c>
      <c r="M118" s="46" t="e">
        <f t="shared" si="32"/>
        <v>#REF!</v>
      </c>
      <c r="N118" s="46" t="e">
        <f>Q118*$Q$5+R118*$R$5+#REF!*#REF!+S118*$S$5+T118*$T$5+#REF!*#REF!+#REF!*#REF!+AA118*$AA$5+#REF!*#REF!+#REF!*#REF!</f>
        <v>#REF!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C118" s="37" t="e">
        <f t="shared" si="33"/>
        <v>#REF!</v>
      </c>
    </row>
    <row r="119" spans="1:29" ht="12" hidden="1" thickBot="1">
      <c r="A119" s="62" t="s">
        <v>16</v>
      </c>
      <c r="B119" s="176"/>
      <c r="C119" s="63"/>
      <c r="D119" s="63"/>
      <c r="E119" s="64"/>
      <c r="F119" s="65"/>
      <c r="G119" s="63"/>
      <c r="H119" s="64"/>
      <c r="I119" s="63"/>
      <c r="J119" s="63"/>
      <c r="K119" s="63"/>
      <c r="L119" s="46" t="e">
        <f t="shared" si="31"/>
        <v>#REF!</v>
      </c>
      <c r="M119" s="46" t="e">
        <f t="shared" si="32"/>
        <v>#REF!</v>
      </c>
      <c r="N119" s="46" t="e">
        <f>Q119*$Q$5+R119*$R$5+#REF!*#REF!+S119*$S$5+T119*$T$5+#REF!*#REF!+#REF!*#REF!+AA119*$AA$5+#REF!*#REF!+#REF!*#REF!</f>
        <v>#REF!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C119" s="37" t="e">
        <f t="shared" si="33"/>
        <v>#REF!</v>
      </c>
    </row>
    <row r="120" spans="1:29" ht="12" hidden="1" thickBot="1">
      <c r="A120" s="62" t="s">
        <v>17</v>
      </c>
      <c r="B120" s="176"/>
      <c r="C120" s="63"/>
      <c r="D120" s="63"/>
      <c r="E120" s="64"/>
      <c r="F120" s="65"/>
      <c r="G120" s="63"/>
      <c r="H120" s="64"/>
      <c r="I120" s="63"/>
      <c r="J120" s="63"/>
      <c r="K120" s="63"/>
      <c r="L120" s="46" t="e">
        <f t="shared" si="31"/>
        <v>#REF!</v>
      </c>
      <c r="M120" s="46" t="e">
        <f t="shared" si="32"/>
        <v>#REF!</v>
      </c>
      <c r="N120" s="46" t="e">
        <f>Q120*$Q$5+R120*$R$5+#REF!*#REF!+S120*$S$5+T120*$T$5+#REF!*#REF!+#REF!*#REF!+AA120*$AA$5+#REF!*#REF!+#REF!*#REF!</f>
        <v>#REF!</v>
      </c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C120" s="37" t="e">
        <f t="shared" si="33"/>
        <v>#REF!</v>
      </c>
    </row>
    <row r="121" spans="1:29" ht="12" hidden="1" thickBot="1">
      <c r="A121" s="62" t="s">
        <v>18</v>
      </c>
      <c r="B121" s="176"/>
      <c r="C121" s="63"/>
      <c r="D121" s="63"/>
      <c r="E121" s="64"/>
      <c r="F121" s="65"/>
      <c r="G121" s="63"/>
      <c r="H121" s="64"/>
      <c r="I121" s="63"/>
      <c r="J121" s="63"/>
      <c r="K121" s="63"/>
      <c r="L121" s="46" t="e">
        <f t="shared" si="31"/>
        <v>#REF!</v>
      </c>
      <c r="M121" s="46" t="e">
        <f t="shared" si="32"/>
        <v>#REF!</v>
      </c>
      <c r="N121" s="46" t="e">
        <f>Q121*$Q$5+R121*$R$5+#REF!*#REF!+S121*$S$5+T121*$T$5+#REF!*#REF!+#REF!*#REF!+AA121*$AA$5+#REF!*#REF!+#REF!*#REF!</f>
        <v>#REF!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C121" s="37" t="e">
        <f t="shared" si="33"/>
        <v>#REF!</v>
      </c>
    </row>
    <row r="122" spans="1:29" ht="12" hidden="1" thickBot="1">
      <c r="A122" s="62" t="s">
        <v>19</v>
      </c>
      <c r="B122" s="176"/>
      <c r="C122" s="63"/>
      <c r="D122" s="63"/>
      <c r="E122" s="64"/>
      <c r="F122" s="65"/>
      <c r="G122" s="63"/>
      <c r="H122" s="64"/>
      <c r="I122" s="63"/>
      <c r="J122" s="63"/>
      <c r="K122" s="63"/>
      <c r="L122" s="46" t="e">
        <f t="shared" si="31"/>
        <v>#REF!</v>
      </c>
      <c r="M122" s="46" t="e">
        <f t="shared" si="32"/>
        <v>#REF!</v>
      </c>
      <c r="N122" s="46" t="e">
        <f>Q122*$Q$5+R122*$R$5+#REF!*#REF!+S122*$S$5+T122*$T$5+#REF!*#REF!+#REF!*#REF!+AA122*$AA$5+#REF!*#REF!+#REF!*#REF!</f>
        <v>#REF!</v>
      </c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C122" s="37" t="e">
        <f t="shared" si="33"/>
        <v>#REF!</v>
      </c>
    </row>
    <row r="123" spans="1:29" ht="12" hidden="1" thickBot="1">
      <c r="A123" s="62" t="s">
        <v>20</v>
      </c>
      <c r="B123" s="176"/>
      <c r="C123" s="63"/>
      <c r="D123" s="63"/>
      <c r="E123" s="64"/>
      <c r="F123" s="65"/>
      <c r="G123" s="63"/>
      <c r="H123" s="64"/>
      <c r="I123" s="63"/>
      <c r="J123" s="63"/>
      <c r="K123" s="63"/>
      <c r="L123" s="46" t="e">
        <f t="shared" si="31"/>
        <v>#REF!</v>
      </c>
      <c r="M123" s="46" t="e">
        <f t="shared" si="32"/>
        <v>#REF!</v>
      </c>
      <c r="N123" s="46" t="e">
        <f>Q123*$Q$5+R123*$R$5+#REF!*#REF!+S123*$S$5+T123*$T$5+#REF!*#REF!+#REF!*#REF!+AA123*$AA$5+#REF!*#REF!+#REF!*#REF!</f>
        <v>#REF!</v>
      </c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C123" s="37" t="e">
        <f t="shared" si="33"/>
        <v>#REF!</v>
      </c>
    </row>
    <row r="124" spans="1:29" ht="12" hidden="1" thickBot="1">
      <c r="A124" s="62" t="s">
        <v>21</v>
      </c>
      <c r="B124" s="176"/>
      <c r="C124" s="63"/>
      <c r="D124" s="63"/>
      <c r="E124" s="64"/>
      <c r="F124" s="65"/>
      <c r="G124" s="63"/>
      <c r="H124" s="64"/>
      <c r="I124" s="63"/>
      <c r="J124" s="63"/>
      <c r="K124" s="63"/>
      <c r="L124" s="46" t="e">
        <f t="shared" si="31"/>
        <v>#REF!</v>
      </c>
      <c r="M124" s="46" t="e">
        <f t="shared" si="32"/>
        <v>#REF!</v>
      </c>
      <c r="N124" s="46" t="e">
        <f>Q124*$Q$5+R124*$R$5+#REF!*#REF!+S124*$S$5+T124*$T$5+#REF!*#REF!+#REF!*#REF!+AA124*$AA$5+#REF!*#REF!+#REF!*#REF!</f>
        <v>#REF!</v>
      </c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C124" s="37" t="e">
        <f t="shared" si="33"/>
        <v>#REF!</v>
      </c>
    </row>
    <row r="125" spans="1:29" ht="12" hidden="1" thickBot="1">
      <c r="A125" s="62" t="s">
        <v>22</v>
      </c>
      <c r="B125" s="176"/>
      <c r="C125" s="63"/>
      <c r="D125" s="63"/>
      <c r="E125" s="64"/>
      <c r="F125" s="65"/>
      <c r="G125" s="63"/>
      <c r="H125" s="64"/>
      <c r="I125" s="63"/>
      <c r="J125" s="63"/>
      <c r="K125" s="63"/>
      <c r="L125" s="46" t="e">
        <f t="shared" si="31"/>
        <v>#REF!</v>
      </c>
      <c r="M125" s="46" t="e">
        <f t="shared" si="32"/>
        <v>#REF!</v>
      </c>
      <c r="N125" s="46" t="e">
        <f>Q125*$Q$5+R125*$R$5+#REF!*#REF!+S125*$S$5+T125*$T$5+#REF!*#REF!+#REF!*#REF!+AA125*$AA$5+#REF!*#REF!+#REF!*#REF!</f>
        <v>#REF!</v>
      </c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C125" s="37" t="e">
        <f t="shared" si="33"/>
        <v>#REF!</v>
      </c>
    </row>
    <row r="126" spans="1:29" ht="12" hidden="1" thickBot="1">
      <c r="A126" s="62" t="s">
        <v>23</v>
      </c>
      <c r="B126" s="176"/>
      <c r="C126" s="63"/>
      <c r="D126" s="63"/>
      <c r="E126" s="64"/>
      <c r="F126" s="65"/>
      <c r="G126" s="63"/>
      <c r="H126" s="64"/>
      <c r="I126" s="63"/>
      <c r="J126" s="63"/>
      <c r="K126" s="63"/>
      <c r="L126" s="46" t="e">
        <f t="shared" si="31"/>
        <v>#REF!</v>
      </c>
      <c r="M126" s="46" t="e">
        <f t="shared" si="32"/>
        <v>#REF!</v>
      </c>
      <c r="N126" s="46" t="e">
        <f>Q126*$Q$5+R126*$R$5+#REF!*#REF!+S126*$S$5+T126*$T$5+#REF!*#REF!+#REF!*#REF!+AA126*$AA$5+#REF!*#REF!+#REF!*#REF!</f>
        <v>#REF!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C126" s="37" t="e">
        <f t="shared" si="33"/>
        <v>#REF!</v>
      </c>
    </row>
    <row r="127" spans="1:29" ht="12" hidden="1" thickBot="1">
      <c r="A127" s="62" t="s">
        <v>24</v>
      </c>
      <c r="B127" s="176"/>
      <c r="C127" s="63"/>
      <c r="D127" s="63"/>
      <c r="E127" s="64"/>
      <c r="F127" s="65"/>
      <c r="G127" s="63"/>
      <c r="H127" s="64"/>
      <c r="I127" s="63"/>
      <c r="J127" s="63"/>
      <c r="K127" s="63"/>
      <c r="L127" s="46" t="e">
        <f t="shared" si="31"/>
        <v>#REF!</v>
      </c>
      <c r="M127" s="46" t="e">
        <f t="shared" si="32"/>
        <v>#REF!</v>
      </c>
      <c r="N127" s="46" t="e">
        <f>Q127*$Q$5+R127*$R$5+#REF!*#REF!+S127*$S$5+T127*$T$5+#REF!*#REF!+#REF!*#REF!+AA127*$AA$5+#REF!*#REF!+#REF!*#REF!</f>
        <v>#REF!</v>
      </c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C127" s="37" t="e">
        <f t="shared" si="33"/>
        <v>#REF!</v>
      </c>
    </row>
    <row r="128" spans="1:29" ht="12" hidden="1" thickBot="1">
      <c r="A128" s="62" t="s">
        <v>25</v>
      </c>
      <c r="B128" s="176"/>
      <c r="C128" s="63"/>
      <c r="D128" s="63"/>
      <c r="E128" s="64"/>
      <c r="F128" s="65"/>
      <c r="G128" s="63"/>
      <c r="H128" s="64"/>
      <c r="I128" s="63"/>
      <c r="J128" s="63"/>
      <c r="K128" s="63"/>
      <c r="L128" s="46" t="e">
        <f t="shared" si="31"/>
        <v>#REF!</v>
      </c>
      <c r="M128" s="46" t="e">
        <f t="shared" si="32"/>
        <v>#REF!</v>
      </c>
      <c r="N128" s="46" t="e">
        <f>Q128*$Q$5+R128*$R$5+#REF!*#REF!+S128*$S$5+T128*$T$5+#REF!*#REF!+#REF!*#REF!+AA128*$AA$5+#REF!*#REF!+#REF!*#REF!</f>
        <v>#REF!</v>
      </c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C128" s="37" t="e">
        <f t="shared" si="33"/>
        <v>#REF!</v>
      </c>
    </row>
    <row r="129" spans="1:29" ht="12" hidden="1" thickBot="1">
      <c r="A129" s="62" t="s">
        <v>26</v>
      </c>
      <c r="B129" s="176"/>
      <c r="C129" s="63"/>
      <c r="D129" s="63"/>
      <c r="E129" s="64"/>
      <c r="F129" s="65"/>
      <c r="G129" s="63"/>
      <c r="H129" s="64"/>
      <c r="I129" s="63"/>
      <c r="J129" s="63"/>
      <c r="K129" s="63"/>
      <c r="L129" s="46" t="e">
        <f t="shared" si="31"/>
        <v>#REF!</v>
      </c>
      <c r="M129" s="46" t="e">
        <f t="shared" si="32"/>
        <v>#REF!</v>
      </c>
      <c r="N129" s="46" t="e">
        <f>Q129*$Q$5+R129*$R$5+#REF!*#REF!+S129*$S$5+T129*$T$5+#REF!*#REF!+#REF!*#REF!+AA129*$AA$5+#REF!*#REF!+#REF!*#REF!</f>
        <v>#REF!</v>
      </c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C129" s="37" t="e">
        <f t="shared" si="33"/>
        <v>#REF!</v>
      </c>
    </row>
    <row r="130" spans="1:29" ht="11.25" hidden="1">
      <c r="A130" s="66" t="s">
        <v>27</v>
      </c>
      <c r="B130" s="176"/>
      <c r="C130" s="67"/>
      <c r="D130" s="67"/>
      <c r="E130" s="68"/>
      <c r="F130" s="69"/>
      <c r="G130" s="67"/>
      <c r="H130" s="68"/>
      <c r="I130" s="67"/>
      <c r="J130" s="67"/>
      <c r="K130" s="67"/>
      <c r="L130" s="46" t="e">
        <f t="shared" si="31"/>
        <v>#REF!</v>
      </c>
      <c r="M130" s="46" t="e">
        <f t="shared" si="32"/>
        <v>#REF!</v>
      </c>
      <c r="N130" s="46" t="e">
        <f>Q130*$Q$5+R130*$R$5+#REF!*#REF!+S130*$S$5+T130*$T$5+#REF!*#REF!+#REF!*#REF!+AA130*$AA$5+#REF!*#REF!+#REF!*#REF!</f>
        <v>#REF!</v>
      </c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C130" s="37" t="e">
        <f t="shared" si="33"/>
        <v>#REF!</v>
      </c>
    </row>
    <row r="131" spans="1:29" ht="12.75" customHeight="1">
      <c r="A131" s="81" t="s">
        <v>429</v>
      </c>
      <c r="B131" s="176" t="s">
        <v>320</v>
      </c>
      <c r="C131" s="15"/>
      <c r="D131" s="4"/>
      <c r="E131" s="5"/>
      <c r="F131" s="6"/>
      <c r="G131" s="7">
        <v>4</v>
      </c>
      <c r="H131" s="8"/>
      <c r="I131" s="6"/>
      <c r="J131" s="7">
        <v>6</v>
      </c>
      <c r="K131" s="8"/>
      <c r="L131" s="35">
        <f>M131+N131</f>
        <v>293</v>
      </c>
      <c r="M131" s="35">
        <v>95</v>
      </c>
      <c r="N131" s="35">
        <f aca="true" t="shared" si="34" ref="N131:N155">SUM(Q131:AA131)</f>
        <v>198</v>
      </c>
      <c r="O131" s="35">
        <f aca="true" t="shared" si="35" ref="O131:O155">N131-P131</f>
        <v>138</v>
      </c>
      <c r="P131" s="53">
        <v>60</v>
      </c>
      <c r="Q131" s="36"/>
      <c r="R131" s="36"/>
      <c r="S131" s="36">
        <v>34</v>
      </c>
      <c r="T131" s="36">
        <v>96</v>
      </c>
      <c r="U131" s="36">
        <v>30</v>
      </c>
      <c r="V131" s="36"/>
      <c r="W131" s="36">
        <v>38</v>
      </c>
      <c r="X131" s="36"/>
      <c r="Y131" s="36"/>
      <c r="Z131" s="36"/>
      <c r="AA131" s="36"/>
      <c r="AB131" s="53"/>
      <c r="AC131" s="37"/>
    </row>
    <row r="132" spans="1:29" ht="12.75" customHeight="1">
      <c r="A132" s="81" t="s">
        <v>430</v>
      </c>
      <c r="B132" s="176" t="s">
        <v>321</v>
      </c>
      <c r="C132" s="18"/>
      <c r="D132" s="7"/>
      <c r="E132" s="7"/>
      <c r="F132" s="9"/>
      <c r="G132" s="4">
        <v>4</v>
      </c>
      <c r="H132" s="5"/>
      <c r="I132" s="9"/>
      <c r="J132" s="4">
        <v>5</v>
      </c>
      <c r="K132" s="5"/>
      <c r="L132" s="48">
        <f aca="true" t="shared" si="36" ref="L132:L155">M132+N132</f>
        <v>224</v>
      </c>
      <c r="M132" s="35">
        <v>78</v>
      </c>
      <c r="N132" s="35">
        <f t="shared" si="34"/>
        <v>146</v>
      </c>
      <c r="O132" s="35">
        <f t="shared" si="35"/>
        <v>112</v>
      </c>
      <c r="P132" s="53">
        <v>34</v>
      </c>
      <c r="Q132" s="36"/>
      <c r="R132" s="36"/>
      <c r="S132" s="36">
        <v>68</v>
      </c>
      <c r="T132" s="36">
        <v>48</v>
      </c>
      <c r="U132" s="36">
        <v>30</v>
      </c>
      <c r="V132" s="36"/>
      <c r="W132" s="36"/>
      <c r="X132" s="36"/>
      <c r="Y132" s="36"/>
      <c r="Z132" s="36"/>
      <c r="AA132" s="36"/>
      <c r="AB132" s="53"/>
      <c r="AC132" s="37"/>
    </row>
    <row r="133" spans="1:29" ht="21.75" customHeight="1">
      <c r="A133" s="81" t="s">
        <v>431</v>
      </c>
      <c r="B133" s="178" t="s">
        <v>401</v>
      </c>
      <c r="C133" s="15"/>
      <c r="D133" s="4"/>
      <c r="E133" s="5"/>
      <c r="F133" s="9"/>
      <c r="G133" s="4">
        <v>4</v>
      </c>
      <c r="H133" s="5"/>
      <c r="I133" s="9"/>
      <c r="J133" s="4"/>
      <c r="K133" s="5"/>
      <c r="L133" s="48">
        <f t="shared" si="36"/>
        <v>122</v>
      </c>
      <c r="M133" s="35">
        <v>40</v>
      </c>
      <c r="N133" s="35">
        <f t="shared" si="34"/>
        <v>82</v>
      </c>
      <c r="O133" s="35">
        <f t="shared" si="35"/>
        <v>47</v>
      </c>
      <c r="P133" s="53">
        <v>35</v>
      </c>
      <c r="Q133" s="36"/>
      <c r="R133" s="36"/>
      <c r="S133" s="36">
        <v>34</v>
      </c>
      <c r="T133" s="36">
        <v>48</v>
      </c>
      <c r="U133" s="36"/>
      <c r="V133" s="36"/>
      <c r="W133" s="36"/>
      <c r="X133" s="36"/>
      <c r="Y133" s="36"/>
      <c r="Z133" s="36"/>
      <c r="AA133" s="36"/>
      <c r="AB133" s="53"/>
      <c r="AC133" s="37"/>
    </row>
    <row r="134" spans="1:29" ht="25.5" customHeight="1">
      <c r="A134" s="81" t="s">
        <v>432</v>
      </c>
      <c r="B134" s="176" t="s">
        <v>404</v>
      </c>
      <c r="C134" s="15"/>
      <c r="D134" s="4"/>
      <c r="E134" s="5"/>
      <c r="F134" s="9"/>
      <c r="G134" s="4">
        <v>8</v>
      </c>
      <c r="H134" s="5"/>
      <c r="I134" s="9"/>
      <c r="J134" s="4"/>
      <c r="K134" s="5"/>
      <c r="L134" s="35">
        <f t="shared" si="36"/>
        <v>104</v>
      </c>
      <c r="M134" s="36">
        <v>35</v>
      </c>
      <c r="N134" s="35">
        <f t="shared" si="34"/>
        <v>69</v>
      </c>
      <c r="O134" s="35">
        <f t="shared" si="35"/>
        <v>57</v>
      </c>
      <c r="P134" s="53">
        <v>12</v>
      </c>
      <c r="Q134" s="36"/>
      <c r="R134" s="36"/>
      <c r="S134" s="36"/>
      <c r="T134" s="36"/>
      <c r="U134" s="36"/>
      <c r="V134" s="36"/>
      <c r="W134" s="36"/>
      <c r="X134" s="36"/>
      <c r="Y134" s="36">
        <v>30</v>
      </c>
      <c r="Z134" s="36"/>
      <c r="AA134" s="36">
        <v>39</v>
      </c>
      <c r="AB134" s="53"/>
      <c r="AC134" s="37"/>
    </row>
    <row r="135" spans="1:29" ht="24" customHeight="1">
      <c r="A135" s="81" t="s">
        <v>433</v>
      </c>
      <c r="B135" s="184" t="s">
        <v>392</v>
      </c>
      <c r="C135" s="15"/>
      <c r="D135" s="4"/>
      <c r="E135" s="5"/>
      <c r="F135" s="10"/>
      <c r="G135" s="4">
        <v>3</v>
      </c>
      <c r="H135" s="11"/>
      <c r="I135" s="9"/>
      <c r="J135" s="4"/>
      <c r="K135" s="5"/>
      <c r="L135" s="35">
        <f t="shared" si="36"/>
        <v>76.5</v>
      </c>
      <c r="M135" s="35">
        <f aca="true" t="shared" si="37" ref="M135:M155">N135/2</f>
        <v>25.5</v>
      </c>
      <c r="N135" s="35">
        <f t="shared" si="34"/>
        <v>51</v>
      </c>
      <c r="O135" s="35">
        <f t="shared" si="35"/>
        <v>39</v>
      </c>
      <c r="P135" s="53">
        <v>12</v>
      </c>
      <c r="Q135" s="36"/>
      <c r="R135" s="36"/>
      <c r="S135" s="36">
        <v>51</v>
      </c>
      <c r="T135" s="36"/>
      <c r="U135" s="36"/>
      <c r="V135" s="36"/>
      <c r="W135" s="36"/>
      <c r="X135" s="36"/>
      <c r="Y135" s="36"/>
      <c r="Z135" s="36"/>
      <c r="AA135" s="36"/>
      <c r="AC135" s="37"/>
    </row>
    <row r="136" spans="1:29" ht="16.5" customHeight="1">
      <c r="A136" s="81" t="s">
        <v>434</v>
      </c>
      <c r="B136" s="181" t="s">
        <v>322</v>
      </c>
      <c r="C136" s="15"/>
      <c r="D136" s="4"/>
      <c r="E136" s="5"/>
      <c r="F136" s="9"/>
      <c r="G136" s="4">
        <v>6</v>
      </c>
      <c r="H136" s="5"/>
      <c r="I136" s="15"/>
      <c r="J136" s="4"/>
      <c r="K136" s="17"/>
      <c r="L136" s="35">
        <f>M136+N136</f>
        <v>102</v>
      </c>
      <c r="M136" s="36">
        <f>N136/2</f>
        <v>34</v>
      </c>
      <c r="N136" s="35">
        <f t="shared" si="34"/>
        <v>68</v>
      </c>
      <c r="O136" s="35">
        <f>N136-P136</f>
        <v>39</v>
      </c>
      <c r="P136" s="53">
        <v>29</v>
      </c>
      <c r="Q136" s="36"/>
      <c r="R136" s="36"/>
      <c r="S136" s="36"/>
      <c r="T136" s="36"/>
      <c r="U136" s="36">
        <v>30</v>
      </c>
      <c r="V136" s="36"/>
      <c r="W136" s="36">
        <v>38</v>
      </c>
      <c r="X136" s="36"/>
      <c r="Y136" s="36"/>
      <c r="Z136" s="36"/>
      <c r="AA136" s="36"/>
      <c r="AB136" s="53">
        <v>68</v>
      </c>
      <c r="AC136" s="37">
        <f t="shared" si="33"/>
        <v>0</v>
      </c>
    </row>
    <row r="137" spans="1:51" s="157" customFormat="1" ht="14.25" customHeight="1">
      <c r="A137" s="224" t="s">
        <v>435</v>
      </c>
      <c r="B137" s="225" t="s">
        <v>397</v>
      </c>
      <c r="C137" s="226"/>
      <c r="D137" s="227"/>
      <c r="E137" s="228"/>
      <c r="F137" s="229"/>
      <c r="G137" s="227">
        <v>8</v>
      </c>
      <c r="H137" s="228"/>
      <c r="I137" s="230"/>
      <c r="J137" s="227"/>
      <c r="K137" s="226"/>
      <c r="L137" s="201">
        <f>M137+N137</f>
        <v>59</v>
      </c>
      <c r="M137" s="202">
        <v>20</v>
      </c>
      <c r="N137" s="201">
        <f t="shared" si="34"/>
        <v>39</v>
      </c>
      <c r="O137" s="201">
        <f>N137-P137</f>
        <v>20</v>
      </c>
      <c r="P137" s="231">
        <v>19</v>
      </c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>
        <v>39</v>
      </c>
      <c r="AB137" s="231">
        <v>32</v>
      </c>
      <c r="AC137" s="223">
        <f t="shared" si="33"/>
        <v>7</v>
      </c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</row>
    <row r="138" spans="1:29" ht="11.25" customHeight="1" hidden="1">
      <c r="A138" s="70" t="s">
        <v>46</v>
      </c>
      <c r="B138" s="181"/>
      <c r="C138" s="56"/>
      <c r="D138" s="7"/>
      <c r="E138" s="8"/>
      <c r="F138" s="6"/>
      <c r="G138" s="7"/>
      <c r="H138" s="8"/>
      <c r="I138" s="18"/>
      <c r="J138" s="7"/>
      <c r="K138" s="56"/>
      <c r="L138" s="35">
        <f t="shared" si="36"/>
        <v>0</v>
      </c>
      <c r="M138" s="36">
        <f t="shared" si="37"/>
        <v>0</v>
      </c>
      <c r="N138" s="35">
        <f t="shared" si="34"/>
        <v>0</v>
      </c>
      <c r="O138" s="35">
        <f t="shared" si="35"/>
        <v>0</v>
      </c>
      <c r="P138" s="53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53"/>
      <c r="AC138" s="37">
        <f t="shared" si="33"/>
        <v>0</v>
      </c>
    </row>
    <row r="139" spans="1:29" ht="11.25" customHeight="1" hidden="1">
      <c r="A139" s="70" t="s">
        <v>121</v>
      </c>
      <c r="B139" s="181"/>
      <c r="C139" s="56"/>
      <c r="D139" s="7"/>
      <c r="E139" s="8"/>
      <c r="F139" s="6"/>
      <c r="G139" s="7"/>
      <c r="H139" s="8"/>
      <c r="I139" s="18"/>
      <c r="J139" s="7"/>
      <c r="K139" s="56"/>
      <c r="L139" s="35">
        <f t="shared" si="36"/>
        <v>0</v>
      </c>
      <c r="M139" s="36">
        <f t="shared" si="37"/>
        <v>0</v>
      </c>
      <c r="N139" s="35">
        <f t="shared" si="34"/>
        <v>0</v>
      </c>
      <c r="O139" s="35">
        <f t="shared" si="35"/>
        <v>0</v>
      </c>
      <c r="P139" s="53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53"/>
      <c r="AC139" s="37">
        <f t="shared" si="33"/>
        <v>0</v>
      </c>
    </row>
    <row r="140" spans="1:29" ht="11.25" customHeight="1" hidden="1">
      <c r="A140" s="70" t="s">
        <v>122</v>
      </c>
      <c r="B140" s="181"/>
      <c r="C140" s="56"/>
      <c r="D140" s="7"/>
      <c r="E140" s="8"/>
      <c r="F140" s="6"/>
      <c r="G140" s="7"/>
      <c r="H140" s="8"/>
      <c r="I140" s="18"/>
      <c r="J140" s="7"/>
      <c r="K140" s="56"/>
      <c r="L140" s="35">
        <f t="shared" si="36"/>
        <v>0</v>
      </c>
      <c r="M140" s="36">
        <f t="shared" si="37"/>
        <v>0</v>
      </c>
      <c r="N140" s="35">
        <f t="shared" si="34"/>
        <v>0</v>
      </c>
      <c r="O140" s="35">
        <f t="shared" si="35"/>
        <v>0</v>
      </c>
      <c r="P140" s="53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53"/>
      <c r="AC140" s="37">
        <f t="shared" si="33"/>
        <v>0</v>
      </c>
    </row>
    <row r="141" spans="1:29" ht="11.25" customHeight="1" hidden="1">
      <c r="A141" s="70" t="s">
        <v>123</v>
      </c>
      <c r="B141" s="181"/>
      <c r="C141" s="56"/>
      <c r="D141" s="7"/>
      <c r="E141" s="8"/>
      <c r="F141" s="6"/>
      <c r="G141" s="7"/>
      <c r="H141" s="8"/>
      <c r="I141" s="18"/>
      <c r="J141" s="7"/>
      <c r="K141" s="56"/>
      <c r="L141" s="35">
        <f t="shared" si="36"/>
        <v>0</v>
      </c>
      <c r="M141" s="36">
        <f t="shared" si="37"/>
        <v>0</v>
      </c>
      <c r="N141" s="35">
        <f t="shared" si="34"/>
        <v>0</v>
      </c>
      <c r="O141" s="35">
        <f t="shared" si="35"/>
        <v>0</v>
      </c>
      <c r="P141" s="53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53"/>
      <c r="AC141" s="37">
        <f t="shared" si="33"/>
        <v>0</v>
      </c>
    </row>
    <row r="142" spans="1:29" ht="11.25" customHeight="1" hidden="1">
      <c r="A142" s="70" t="s">
        <v>124</v>
      </c>
      <c r="B142" s="181"/>
      <c r="C142" s="56"/>
      <c r="D142" s="7"/>
      <c r="E142" s="8"/>
      <c r="F142" s="6"/>
      <c r="G142" s="7"/>
      <c r="H142" s="8"/>
      <c r="I142" s="18"/>
      <c r="J142" s="7"/>
      <c r="K142" s="56"/>
      <c r="L142" s="35">
        <f t="shared" si="36"/>
        <v>0</v>
      </c>
      <c r="M142" s="36">
        <f t="shared" si="37"/>
        <v>0</v>
      </c>
      <c r="N142" s="35">
        <f t="shared" si="34"/>
        <v>0</v>
      </c>
      <c r="O142" s="35">
        <f t="shared" si="35"/>
        <v>0</v>
      </c>
      <c r="P142" s="53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53"/>
      <c r="AC142" s="37">
        <f t="shared" si="33"/>
        <v>0</v>
      </c>
    </row>
    <row r="143" spans="1:29" ht="11.25" customHeight="1" hidden="1">
      <c r="A143" s="70" t="s">
        <v>125</v>
      </c>
      <c r="B143" s="181"/>
      <c r="C143" s="56"/>
      <c r="D143" s="7"/>
      <c r="E143" s="8"/>
      <c r="F143" s="6"/>
      <c r="G143" s="7"/>
      <c r="H143" s="8"/>
      <c r="I143" s="18"/>
      <c r="J143" s="7"/>
      <c r="K143" s="56"/>
      <c r="L143" s="35">
        <f t="shared" si="36"/>
        <v>0</v>
      </c>
      <c r="M143" s="36">
        <f t="shared" si="37"/>
        <v>0</v>
      </c>
      <c r="N143" s="35">
        <f t="shared" si="34"/>
        <v>0</v>
      </c>
      <c r="O143" s="35">
        <f t="shared" si="35"/>
        <v>0</v>
      </c>
      <c r="P143" s="53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53"/>
      <c r="AC143" s="37">
        <f t="shared" si="33"/>
        <v>0</v>
      </c>
    </row>
    <row r="144" spans="1:29" ht="11.25" customHeight="1" hidden="1">
      <c r="A144" s="70" t="s">
        <v>126</v>
      </c>
      <c r="B144" s="181"/>
      <c r="C144" s="56"/>
      <c r="D144" s="7"/>
      <c r="E144" s="8"/>
      <c r="F144" s="6"/>
      <c r="G144" s="7"/>
      <c r="H144" s="8"/>
      <c r="I144" s="18"/>
      <c r="J144" s="7"/>
      <c r="K144" s="56"/>
      <c r="L144" s="35">
        <f t="shared" si="36"/>
        <v>0</v>
      </c>
      <c r="M144" s="36">
        <f t="shared" si="37"/>
        <v>0</v>
      </c>
      <c r="N144" s="35">
        <f t="shared" si="34"/>
        <v>0</v>
      </c>
      <c r="O144" s="35">
        <f t="shared" si="35"/>
        <v>0</v>
      </c>
      <c r="P144" s="53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53"/>
      <c r="AC144" s="37">
        <f t="shared" si="33"/>
        <v>0</v>
      </c>
    </row>
    <row r="145" spans="1:29" ht="11.25" customHeight="1" hidden="1">
      <c r="A145" s="70" t="s">
        <v>127</v>
      </c>
      <c r="B145" s="181"/>
      <c r="C145" s="56"/>
      <c r="D145" s="7"/>
      <c r="E145" s="8"/>
      <c r="F145" s="6"/>
      <c r="G145" s="7"/>
      <c r="H145" s="8"/>
      <c r="I145" s="18"/>
      <c r="J145" s="7"/>
      <c r="K145" s="56"/>
      <c r="L145" s="35">
        <f t="shared" si="36"/>
        <v>0</v>
      </c>
      <c r="M145" s="36">
        <f t="shared" si="37"/>
        <v>0</v>
      </c>
      <c r="N145" s="35">
        <f t="shared" si="34"/>
        <v>0</v>
      </c>
      <c r="O145" s="35">
        <f t="shared" si="35"/>
        <v>0</v>
      </c>
      <c r="P145" s="53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53"/>
      <c r="AC145" s="37">
        <f t="shared" si="33"/>
        <v>0</v>
      </c>
    </row>
    <row r="146" spans="1:29" ht="11.25" customHeight="1" hidden="1">
      <c r="A146" s="70" t="s">
        <v>128</v>
      </c>
      <c r="B146" s="181"/>
      <c r="C146" s="56"/>
      <c r="D146" s="7"/>
      <c r="E146" s="8"/>
      <c r="F146" s="6"/>
      <c r="G146" s="7"/>
      <c r="H146" s="8"/>
      <c r="I146" s="18"/>
      <c r="J146" s="7"/>
      <c r="K146" s="56"/>
      <c r="L146" s="35">
        <f t="shared" si="36"/>
        <v>0</v>
      </c>
      <c r="M146" s="36">
        <f t="shared" si="37"/>
        <v>0</v>
      </c>
      <c r="N146" s="35">
        <f t="shared" si="34"/>
        <v>0</v>
      </c>
      <c r="O146" s="35">
        <f t="shared" si="35"/>
        <v>0</v>
      </c>
      <c r="P146" s="53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53"/>
      <c r="AC146" s="37">
        <f t="shared" si="33"/>
        <v>0</v>
      </c>
    </row>
    <row r="147" spans="1:29" ht="11.25" customHeight="1" hidden="1">
      <c r="A147" s="70" t="s">
        <v>129</v>
      </c>
      <c r="B147" s="181"/>
      <c r="C147" s="56"/>
      <c r="D147" s="7"/>
      <c r="E147" s="8"/>
      <c r="F147" s="6"/>
      <c r="G147" s="7"/>
      <c r="H147" s="8"/>
      <c r="I147" s="18"/>
      <c r="J147" s="7"/>
      <c r="K147" s="56"/>
      <c r="L147" s="35">
        <f t="shared" si="36"/>
        <v>0</v>
      </c>
      <c r="M147" s="36">
        <f t="shared" si="37"/>
        <v>0</v>
      </c>
      <c r="N147" s="35">
        <f t="shared" si="34"/>
        <v>0</v>
      </c>
      <c r="O147" s="35">
        <f t="shared" si="35"/>
        <v>0</v>
      </c>
      <c r="P147" s="53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53"/>
      <c r="AC147" s="37">
        <f t="shared" si="33"/>
        <v>0</v>
      </c>
    </row>
    <row r="148" spans="1:29" ht="11.25" customHeight="1" hidden="1">
      <c r="A148" s="70" t="s">
        <v>130</v>
      </c>
      <c r="B148" s="181"/>
      <c r="C148" s="56"/>
      <c r="D148" s="7"/>
      <c r="E148" s="8"/>
      <c r="F148" s="6"/>
      <c r="G148" s="7"/>
      <c r="H148" s="8"/>
      <c r="I148" s="18"/>
      <c r="J148" s="7"/>
      <c r="K148" s="56"/>
      <c r="L148" s="35">
        <f t="shared" si="36"/>
        <v>0</v>
      </c>
      <c r="M148" s="36">
        <f t="shared" si="37"/>
        <v>0</v>
      </c>
      <c r="N148" s="35">
        <f t="shared" si="34"/>
        <v>0</v>
      </c>
      <c r="O148" s="35">
        <f t="shared" si="35"/>
        <v>0</v>
      </c>
      <c r="P148" s="53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53"/>
      <c r="AC148" s="37">
        <f t="shared" si="33"/>
        <v>0</v>
      </c>
    </row>
    <row r="149" spans="1:29" ht="11.25" customHeight="1" hidden="1">
      <c r="A149" s="70" t="s">
        <v>131</v>
      </c>
      <c r="B149" s="181"/>
      <c r="C149" s="56"/>
      <c r="D149" s="7"/>
      <c r="E149" s="8"/>
      <c r="F149" s="6"/>
      <c r="G149" s="7"/>
      <c r="H149" s="8"/>
      <c r="I149" s="18"/>
      <c r="J149" s="7"/>
      <c r="K149" s="56"/>
      <c r="L149" s="35">
        <f t="shared" si="36"/>
        <v>0</v>
      </c>
      <c r="M149" s="36">
        <f t="shared" si="37"/>
        <v>0</v>
      </c>
      <c r="N149" s="35">
        <f t="shared" si="34"/>
        <v>0</v>
      </c>
      <c r="O149" s="35">
        <f t="shared" si="35"/>
        <v>0</v>
      </c>
      <c r="P149" s="53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53"/>
      <c r="AC149" s="37">
        <f t="shared" si="33"/>
        <v>0</v>
      </c>
    </row>
    <row r="150" spans="1:29" ht="11.25" customHeight="1" hidden="1">
      <c r="A150" s="70" t="s">
        <v>132</v>
      </c>
      <c r="B150" s="181"/>
      <c r="C150" s="56"/>
      <c r="D150" s="7"/>
      <c r="E150" s="8"/>
      <c r="F150" s="6"/>
      <c r="G150" s="7"/>
      <c r="H150" s="8"/>
      <c r="I150" s="18"/>
      <c r="J150" s="7"/>
      <c r="K150" s="56"/>
      <c r="L150" s="35">
        <f t="shared" si="36"/>
        <v>0</v>
      </c>
      <c r="M150" s="36">
        <f t="shared" si="37"/>
        <v>0</v>
      </c>
      <c r="N150" s="35">
        <f t="shared" si="34"/>
        <v>0</v>
      </c>
      <c r="O150" s="35">
        <f t="shared" si="35"/>
        <v>0</v>
      </c>
      <c r="P150" s="53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53"/>
      <c r="AC150" s="37">
        <f t="shared" si="33"/>
        <v>0</v>
      </c>
    </row>
    <row r="151" spans="1:29" ht="11.25" customHeight="1" hidden="1">
      <c r="A151" s="70" t="s">
        <v>133</v>
      </c>
      <c r="B151" s="181"/>
      <c r="C151" s="56"/>
      <c r="D151" s="7"/>
      <c r="E151" s="8"/>
      <c r="F151" s="6"/>
      <c r="G151" s="7"/>
      <c r="H151" s="8"/>
      <c r="I151" s="18"/>
      <c r="J151" s="7"/>
      <c r="K151" s="56"/>
      <c r="L151" s="35">
        <f t="shared" si="36"/>
        <v>0</v>
      </c>
      <c r="M151" s="36">
        <f t="shared" si="37"/>
        <v>0</v>
      </c>
      <c r="N151" s="35">
        <f t="shared" si="34"/>
        <v>0</v>
      </c>
      <c r="O151" s="35">
        <f t="shared" si="35"/>
        <v>0</v>
      </c>
      <c r="P151" s="53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53"/>
      <c r="AC151" s="37">
        <f t="shared" si="33"/>
        <v>0</v>
      </c>
    </row>
    <row r="152" spans="1:29" ht="11.25" customHeight="1" hidden="1">
      <c r="A152" s="70" t="s">
        <v>134</v>
      </c>
      <c r="B152" s="181"/>
      <c r="C152" s="56"/>
      <c r="D152" s="7"/>
      <c r="E152" s="8"/>
      <c r="F152" s="6"/>
      <c r="G152" s="7"/>
      <c r="H152" s="8"/>
      <c r="I152" s="18"/>
      <c r="J152" s="7"/>
      <c r="K152" s="56"/>
      <c r="L152" s="35">
        <f t="shared" si="36"/>
        <v>0</v>
      </c>
      <c r="M152" s="36">
        <f t="shared" si="37"/>
        <v>0</v>
      </c>
      <c r="N152" s="35">
        <f t="shared" si="34"/>
        <v>0</v>
      </c>
      <c r="O152" s="35">
        <f t="shared" si="35"/>
        <v>0</v>
      </c>
      <c r="P152" s="53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53"/>
      <c r="AC152" s="37">
        <f t="shared" si="33"/>
        <v>0</v>
      </c>
    </row>
    <row r="153" spans="1:29" ht="11.25" customHeight="1" hidden="1">
      <c r="A153" s="70" t="s">
        <v>135</v>
      </c>
      <c r="B153" s="181"/>
      <c r="C153" s="56"/>
      <c r="D153" s="7"/>
      <c r="E153" s="8"/>
      <c r="F153" s="6"/>
      <c r="G153" s="7"/>
      <c r="H153" s="8"/>
      <c r="I153" s="18"/>
      <c r="J153" s="7"/>
      <c r="K153" s="56"/>
      <c r="L153" s="35">
        <f t="shared" si="36"/>
        <v>0</v>
      </c>
      <c r="M153" s="36">
        <f t="shared" si="37"/>
        <v>0</v>
      </c>
      <c r="N153" s="35">
        <f t="shared" si="34"/>
        <v>0</v>
      </c>
      <c r="O153" s="35">
        <f t="shared" si="35"/>
        <v>0</v>
      </c>
      <c r="P153" s="53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53"/>
      <c r="AC153" s="37">
        <f t="shared" si="33"/>
        <v>0</v>
      </c>
    </row>
    <row r="154" spans="1:29" ht="11.25" customHeight="1" hidden="1">
      <c r="A154" s="70" t="s">
        <v>136</v>
      </c>
      <c r="B154" s="181"/>
      <c r="C154" s="56"/>
      <c r="D154" s="7"/>
      <c r="E154" s="8"/>
      <c r="F154" s="6"/>
      <c r="G154" s="7"/>
      <c r="H154" s="8"/>
      <c r="I154" s="18"/>
      <c r="J154" s="7"/>
      <c r="K154" s="56"/>
      <c r="L154" s="35">
        <f t="shared" si="36"/>
        <v>0</v>
      </c>
      <c r="M154" s="36">
        <f t="shared" si="37"/>
        <v>0</v>
      </c>
      <c r="N154" s="35">
        <f t="shared" si="34"/>
        <v>0</v>
      </c>
      <c r="O154" s="35">
        <f t="shared" si="35"/>
        <v>0</v>
      </c>
      <c r="P154" s="53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53"/>
      <c r="AC154" s="37">
        <f t="shared" si="33"/>
        <v>0</v>
      </c>
    </row>
    <row r="155" spans="1:29" ht="11.25" customHeight="1" hidden="1">
      <c r="A155" s="76" t="s">
        <v>137</v>
      </c>
      <c r="B155" s="181"/>
      <c r="C155" s="56"/>
      <c r="D155" s="7"/>
      <c r="E155" s="8"/>
      <c r="F155" s="6"/>
      <c r="G155" s="7"/>
      <c r="H155" s="8"/>
      <c r="I155" s="18"/>
      <c r="J155" s="7"/>
      <c r="K155" s="56"/>
      <c r="L155" s="35">
        <f t="shared" si="36"/>
        <v>0</v>
      </c>
      <c r="M155" s="36">
        <f t="shared" si="37"/>
        <v>0</v>
      </c>
      <c r="N155" s="35">
        <f t="shared" si="34"/>
        <v>0</v>
      </c>
      <c r="O155" s="35">
        <f t="shared" si="35"/>
        <v>0</v>
      </c>
      <c r="P155" s="53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53"/>
      <c r="AC155" s="37">
        <f t="shared" si="33"/>
        <v>0</v>
      </c>
    </row>
    <row r="156" spans="1:29" ht="27.75" customHeight="1" hidden="1">
      <c r="A156" s="57"/>
      <c r="B156" s="183"/>
      <c r="C156" s="305"/>
      <c r="D156" s="306"/>
      <c r="E156" s="306"/>
      <c r="F156" s="306"/>
      <c r="G156" s="306"/>
      <c r="H156" s="306"/>
      <c r="I156" s="306"/>
      <c r="J156" s="306"/>
      <c r="K156" s="340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126"/>
      <c r="AC156" s="27"/>
    </row>
    <row r="157" spans="1:51" s="129" customFormat="1" ht="15" customHeight="1">
      <c r="A157" s="219" t="s">
        <v>30</v>
      </c>
      <c r="B157" s="220" t="s">
        <v>31</v>
      </c>
      <c r="C157" s="302">
        <f>C158+C187+C216+C245</f>
        <v>4</v>
      </c>
      <c r="D157" s="303"/>
      <c r="E157" s="303"/>
      <c r="F157" s="302">
        <f>F158+F187+F216+F245</f>
        <v>11</v>
      </c>
      <c r="G157" s="303"/>
      <c r="H157" s="303"/>
      <c r="I157" s="302">
        <f>I158+I187+I216+I245</f>
        <v>4</v>
      </c>
      <c r="J157" s="303"/>
      <c r="K157" s="303"/>
      <c r="L157" s="132">
        <f aca="true" t="shared" si="38" ref="L157:AA157">L158+L187+L216</f>
        <v>2565</v>
      </c>
      <c r="M157" s="132">
        <f t="shared" si="38"/>
        <v>855</v>
      </c>
      <c r="N157" s="132">
        <f t="shared" si="38"/>
        <v>1710</v>
      </c>
      <c r="O157" s="132">
        <f t="shared" si="38"/>
        <v>688</v>
      </c>
      <c r="P157" s="132">
        <f t="shared" si="38"/>
        <v>1022</v>
      </c>
      <c r="Q157" s="132">
        <f t="shared" si="38"/>
        <v>0</v>
      </c>
      <c r="R157" s="132">
        <f t="shared" si="38"/>
        <v>0</v>
      </c>
      <c r="S157" s="132">
        <f t="shared" si="38"/>
        <v>204</v>
      </c>
      <c r="T157" s="132">
        <f t="shared" si="38"/>
        <v>342</v>
      </c>
      <c r="U157" s="132">
        <f t="shared" si="38"/>
        <v>285</v>
      </c>
      <c r="V157" s="132">
        <f t="shared" si="38"/>
        <v>36</v>
      </c>
      <c r="W157" s="132">
        <f t="shared" si="38"/>
        <v>380</v>
      </c>
      <c r="X157" s="132">
        <f t="shared" si="38"/>
        <v>144</v>
      </c>
      <c r="Y157" s="132">
        <f t="shared" si="38"/>
        <v>330</v>
      </c>
      <c r="Z157" s="132">
        <f t="shared" si="38"/>
        <v>0</v>
      </c>
      <c r="AA157" s="132">
        <f t="shared" si="38"/>
        <v>169</v>
      </c>
      <c r="AB157" s="132">
        <v>1176</v>
      </c>
      <c r="AC157" s="133">
        <f>N157-AB157</f>
        <v>534</v>
      </c>
      <c r="AD157" s="1">
        <v>1176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28"/>
    </row>
    <row r="158" spans="1:51" s="135" customFormat="1" ht="34.5" customHeight="1">
      <c r="A158" s="57" t="s">
        <v>32</v>
      </c>
      <c r="B158" s="185" t="s">
        <v>459</v>
      </c>
      <c r="C158" s="296">
        <f>COUNTIF(C159:E185,1)+COUNTIF(C159:E185,2)+COUNTIF(C159:E185,3)+COUNTIF(C159:E185,4)+COUNTIF(C159:E185,5)+COUNTIF(C159:E185,6)+COUNTIF(C159:E185,7)+COUNTIF(C159:E185,8)</f>
        <v>1</v>
      </c>
      <c r="D158" s="296"/>
      <c r="E158" s="297"/>
      <c r="F158" s="298">
        <f>COUNTIF(F159:H185,1)+COUNTIF(F159:H185,2)+COUNTIF(F159:H185,3)+COUNTIF(F159:H185,4)+COUNTIF(F159:H185,5)+COUNTIF(F159:H185,6)+COUNTIF(F159:H185,7)+COUNTIF(F159:H185,8)</f>
        <v>4</v>
      </c>
      <c r="G158" s="296"/>
      <c r="H158" s="297"/>
      <c r="I158" s="298">
        <f>COUNTIF(I159:K185,1)+COUNTIF(I159:K185,2)+COUNTIF(I159:K185,3)+COUNTIF(I159:K185,4)+COUNTIF(I159:K185,5)+COUNTIF(I159:K185,6)+COUNTIF(I159:K185,7)+COUNTIF(I159:K185,8)</f>
        <v>4</v>
      </c>
      <c r="J158" s="296"/>
      <c r="K158" s="296"/>
      <c r="L158" s="46">
        <f aca="true" t="shared" si="39" ref="L158:T158">SUM(L159:L183)</f>
        <v>2023</v>
      </c>
      <c r="M158" s="46">
        <f t="shared" si="39"/>
        <v>674</v>
      </c>
      <c r="N158" s="46">
        <f t="shared" si="39"/>
        <v>1349</v>
      </c>
      <c r="O158" s="46">
        <f t="shared" si="39"/>
        <v>509</v>
      </c>
      <c r="P158" s="46">
        <f t="shared" si="39"/>
        <v>840</v>
      </c>
      <c r="Q158" s="46">
        <f t="shared" si="39"/>
        <v>0</v>
      </c>
      <c r="R158" s="46">
        <f t="shared" si="39"/>
        <v>0</v>
      </c>
      <c r="S158" s="46">
        <f t="shared" si="39"/>
        <v>170</v>
      </c>
      <c r="T158" s="46">
        <f t="shared" si="39"/>
        <v>294</v>
      </c>
      <c r="U158" s="46">
        <f>SUM(U159:U183)</f>
        <v>210</v>
      </c>
      <c r="V158" s="46">
        <f>SUM(V159:V185)</f>
        <v>0</v>
      </c>
      <c r="W158" s="46">
        <f>SUM(W159:W183)</f>
        <v>266</v>
      </c>
      <c r="X158" s="46">
        <f>SUM(X159:X185)</f>
        <v>0</v>
      </c>
      <c r="Y158" s="46">
        <f>SUM(Y159:Y183)</f>
        <v>240</v>
      </c>
      <c r="Z158" s="46">
        <f>SUM(Z159:Z185)</f>
        <v>0</v>
      </c>
      <c r="AA158" s="46">
        <f>SUM(AA159:AA183)</f>
        <v>169</v>
      </c>
      <c r="AB158" s="46"/>
      <c r="AC158" s="27">
        <f>SUM(AC159:AC183)</f>
        <v>0</v>
      </c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134"/>
    </row>
    <row r="159" spans="1:29" ht="46.5" customHeight="1">
      <c r="A159" s="80" t="s">
        <v>436</v>
      </c>
      <c r="B159" s="186" t="s">
        <v>460</v>
      </c>
      <c r="C159" s="15"/>
      <c r="D159" s="4"/>
      <c r="E159" s="5"/>
      <c r="F159" s="9"/>
      <c r="G159" s="4">
        <v>6</v>
      </c>
      <c r="H159" s="5">
        <v>7</v>
      </c>
      <c r="I159" s="9"/>
      <c r="J159" s="4">
        <v>5</v>
      </c>
      <c r="K159" s="5"/>
      <c r="L159" s="48">
        <f aca="true" t="shared" si="40" ref="L159:L185">M159+N159</f>
        <v>324</v>
      </c>
      <c r="M159" s="35">
        <f aca="true" t="shared" si="41" ref="M159:M183">N159/2</f>
        <v>108</v>
      </c>
      <c r="N159" s="36">
        <f>SUM(Q159:AA159)</f>
        <v>216</v>
      </c>
      <c r="O159" s="36">
        <f aca="true" t="shared" si="42" ref="O159:O183">N159-P159</f>
        <v>107</v>
      </c>
      <c r="P159" s="53">
        <v>109</v>
      </c>
      <c r="Q159" s="36"/>
      <c r="R159" s="36"/>
      <c r="S159" s="36">
        <v>34</v>
      </c>
      <c r="T159" s="36">
        <v>54</v>
      </c>
      <c r="U159" s="36">
        <v>30</v>
      </c>
      <c r="V159" s="36"/>
      <c r="W159" s="36">
        <v>38</v>
      </c>
      <c r="X159" s="36"/>
      <c r="Y159" s="36">
        <v>60</v>
      </c>
      <c r="Z159" s="36"/>
      <c r="AA159" s="36"/>
      <c r="AB159" s="53"/>
      <c r="AC159" s="37"/>
    </row>
    <row r="160" spans="1:29" ht="35.25" customHeight="1">
      <c r="A160" s="80" t="s">
        <v>437</v>
      </c>
      <c r="B160" s="184" t="s">
        <v>461</v>
      </c>
      <c r="C160" s="15"/>
      <c r="D160" s="4"/>
      <c r="E160" s="4"/>
      <c r="F160" s="9"/>
      <c r="G160" s="4">
        <v>5</v>
      </c>
      <c r="H160" s="5"/>
      <c r="I160" s="9">
        <v>4</v>
      </c>
      <c r="J160" s="4">
        <v>6</v>
      </c>
      <c r="K160" s="5">
        <v>8</v>
      </c>
      <c r="L160" s="48">
        <f t="shared" si="40"/>
        <v>1699</v>
      </c>
      <c r="M160" s="35">
        <v>566</v>
      </c>
      <c r="N160" s="36">
        <f>SUM(Q160:AA160)</f>
        <v>1133</v>
      </c>
      <c r="O160" s="36">
        <f t="shared" si="42"/>
        <v>402</v>
      </c>
      <c r="P160" s="53">
        <v>731</v>
      </c>
      <c r="Q160" s="36"/>
      <c r="R160" s="36"/>
      <c r="S160" s="36">
        <v>136</v>
      </c>
      <c r="T160" s="36">
        <v>240</v>
      </c>
      <c r="U160" s="36">
        <v>180</v>
      </c>
      <c r="V160" s="36"/>
      <c r="W160" s="36">
        <v>228</v>
      </c>
      <c r="X160" s="36"/>
      <c r="Y160" s="36">
        <v>180</v>
      </c>
      <c r="Z160" s="36"/>
      <c r="AA160" s="36">
        <v>169</v>
      </c>
      <c r="AB160" s="53"/>
      <c r="AC160" s="37"/>
    </row>
    <row r="161" spans="1:29" ht="72" customHeight="1" hidden="1">
      <c r="A161" s="80"/>
      <c r="B161" s="186"/>
      <c r="C161" s="15"/>
      <c r="D161" s="4"/>
      <c r="E161" s="5"/>
      <c r="F161" s="9"/>
      <c r="G161" s="4"/>
      <c r="H161" s="5"/>
      <c r="I161" s="9"/>
      <c r="J161" s="4"/>
      <c r="K161" s="5"/>
      <c r="L161" s="48">
        <f t="shared" si="40"/>
        <v>0</v>
      </c>
      <c r="M161" s="35">
        <f t="shared" si="41"/>
        <v>0</v>
      </c>
      <c r="N161" s="36">
        <f>SUM(Q161:AA161)</f>
        <v>0</v>
      </c>
      <c r="O161" s="36">
        <f>SUM(R161:AB161)</f>
        <v>0</v>
      </c>
      <c r="P161" s="53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53"/>
      <c r="AC161" s="37"/>
    </row>
    <row r="162" spans="1:29" ht="49.5" customHeight="1" hidden="1">
      <c r="A162" s="80"/>
      <c r="B162" s="184"/>
      <c r="C162" s="16"/>
      <c r="D162" s="4"/>
      <c r="E162" s="4"/>
      <c r="F162" s="9"/>
      <c r="G162" s="4"/>
      <c r="H162" s="5"/>
      <c r="I162" s="9"/>
      <c r="J162" s="4"/>
      <c r="K162" s="5"/>
      <c r="L162" s="48"/>
      <c r="M162" s="36"/>
      <c r="N162" s="36"/>
      <c r="O162" s="36"/>
      <c r="P162" s="53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53"/>
      <c r="AC162" s="37">
        <f aca="true" t="shared" si="43" ref="AC162:AC183">N162-AB162</f>
        <v>0</v>
      </c>
    </row>
    <row r="163" spans="1:29" ht="23.25" customHeight="1" hidden="1">
      <c r="A163" s="80"/>
      <c r="B163" s="176"/>
      <c r="C163" s="15"/>
      <c r="D163" s="4"/>
      <c r="E163" s="5"/>
      <c r="F163" s="9"/>
      <c r="G163" s="4"/>
      <c r="H163" s="5"/>
      <c r="I163" s="9"/>
      <c r="J163" s="4"/>
      <c r="K163" s="5"/>
      <c r="L163" s="36"/>
      <c r="M163" s="36"/>
      <c r="N163" s="36"/>
      <c r="O163" s="36"/>
      <c r="P163" s="53"/>
      <c r="Q163" s="36"/>
      <c r="R163" s="36"/>
      <c r="S163" s="36" t="s">
        <v>319</v>
      </c>
      <c r="T163" s="36" t="s">
        <v>319</v>
      </c>
      <c r="U163" s="36"/>
      <c r="V163" s="36"/>
      <c r="W163" s="36"/>
      <c r="X163" s="36"/>
      <c r="Y163" s="36"/>
      <c r="Z163" s="36"/>
      <c r="AA163" s="36"/>
      <c r="AB163" s="53"/>
      <c r="AC163" s="37">
        <f t="shared" si="43"/>
        <v>0</v>
      </c>
    </row>
    <row r="164" spans="1:29" ht="35.25" customHeight="1" hidden="1">
      <c r="A164" s="80"/>
      <c r="B164" s="176"/>
      <c r="C164" s="15"/>
      <c r="D164" s="4"/>
      <c r="E164" s="5"/>
      <c r="F164" s="9"/>
      <c r="G164" s="4"/>
      <c r="H164" s="5"/>
      <c r="I164" s="9"/>
      <c r="J164" s="4"/>
      <c r="K164" s="5"/>
      <c r="L164" s="36"/>
      <c r="M164" s="36"/>
      <c r="N164" s="36"/>
      <c r="O164" s="36"/>
      <c r="P164" s="53"/>
      <c r="Q164" s="36"/>
      <c r="R164" s="36"/>
      <c r="S164" s="36"/>
      <c r="T164" s="36" t="s">
        <v>319</v>
      </c>
      <c r="U164" s="36"/>
      <c r="V164" s="36"/>
      <c r="W164" s="36"/>
      <c r="X164" s="36"/>
      <c r="Y164" s="36"/>
      <c r="Z164" s="36"/>
      <c r="AA164" s="36"/>
      <c r="AB164" s="53"/>
      <c r="AC164" s="37">
        <f t="shared" si="43"/>
        <v>0</v>
      </c>
    </row>
    <row r="165" spans="1:29" ht="35.25" customHeight="1" hidden="1">
      <c r="A165" s="80"/>
      <c r="B165" s="178"/>
      <c r="C165" s="15"/>
      <c r="D165" s="4"/>
      <c r="E165" s="5"/>
      <c r="F165" s="9"/>
      <c r="G165" s="4"/>
      <c r="H165" s="5"/>
      <c r="I165" s="9"/>
      <c r="J165" s="4"/>
      <c r="K165" s="5"/>
      <c r="L165" s="5"/>
      <c r="M165" s="36"/>
      <c r="N165" s="36"/>
      <c r="O165" s="36"/>
      <c r="P165" s="53"/>
      <c r="Q165" s="36"/>
      <c r="R165" s="36"/>
      <c r="S165" s="36"/>
      <c r="T165" s="36"/>
      <c r="U165" s="36" t="s">
        <v>319</v>
      </c>
      <c r="V165" s="36"/>
      <c r="W165" s="36"/>
      <c r="X165" s="36"/>
      <c r="Y165" s="36"/>
      <c r="Z165" s="36"/>
      <c r="AA165" s="36"/>
      <c r="AB165" s="53"/>
      <c r="AC165" s="37">
        <f t="shared" si="43"/>
        <v>0</v>
      </c>
    </row>
    <row r="166" spans="1:29" ht="45.75" customHeight="1" hidden="1">
      <c r="A166" s="80"/>
      <c r="B166" s="186"/>
      <c r="C166" s="15"/>
      <c r="D166" s="4"/>
      <c r="E166" s="5"/>
      <c r="F166" s="9"/>
      <c r="G166" s="4"/>
      <c r="H166" s="5"/>
      <c r="I166" s="9"/>
      <c r="J166" s="4"/>
      <c r="K166" s="5"/>
      <c r="L166" s="5"/>
      <c r="M166" s="36"/>
      <c r="N166" s="36"/>
      <c r="O166" s="36"/>
      <c r="P166" s="53"/>
      <c r="Q166" s="36"/>
      <c r="R166" s="36"/>
      <c r="S166" s="36" t="s">
        <v>319</v>
      </c>
      <c r="T166" s="36"/>
      <c r="U166" s="36" t="s">
        <v>319</v>
      </c>
      <c r="V166" s="36"/>
      <c r="W166" s="36"/>
      <c r="X166" s="36"/>
      <c r="Y166" s="36"/>
      <c r="Z166" s="36"/>
      <c r="AA166" s="36"/>
      <c r="AB166" s="53"/>
      <c r="AC166" s="37">
        <f t="shared" si="43"/>
        <v>0</v>
      </c>
    </row>
    <row r="167" spans="1:29" ht="18" customHeight="1" hidden="1" thickBot="1">
      <c r="A167" s="80" t="s">
        <v>138</v>
      </c>
      <c r="B167" s="184"/>
      <c r="C167" s="1"/>
      <c r="D167" s="12"/>
      <c r="E167" s="13"/>
      <c r="F167" s="14"/>
      <c r="G167" s="12"/>
      <c r="H167" s="13"/>
      <c r="I167" s="12"/>
      <c r="J167" s="12"/>
      <c r="K167" s="12"/>
      <c r="L167" s="36">
        <f t="shared" si="40"/>
        <v>0</v>
      </c>
      <c r="M167" s="36">
        <f t="shared" si="41"/>
        <v>0</v>
      </c>
      <c r="N167" s="36">
        <f aca="true" t="shared" si="44" ref="N167:N185">SUM(Q167:AA167)</f>
        <v>0</v>
      </c>
      <c r="O167" s="36">
        <v>0</v>
      </c>
      <c r="P167" s="53">
        <v>0</v>
      </c>
      <c r="Q167" s="36"/>
      <c r="R167" s="36"/>
      <c r="S167" s="36"/>
      <c r="T167" s="36" t="s">
        <v>319</v>
      </c>
      <c r="U167" s="36"/>
      <c r="V167" s="36"/>
      <c r="W167" s="36">
        <v>0</v>
      </c>
      <c r="X167" s="36"/>
      <c r="Y167" s="36" t="s">
        <v>319</v>
      </c>
      <c r="Z167" s="36"/>
      <c r="AA167" s="36" t="s">
        <v>319</v>
      </c>
      <c r="AB167" s="53">
        <v>0</v>
      </c>
      <c r="AC167" s="37">
        <f t="shared" si="43"/>
        <v>0</v>
      </c>
    </row>
    <row r="168" spans="1:29" ht="11.25" customHeight="1" hidden="1">
      <c r="A168" s="80" t="s">
        <v>139</v>
      </c>
      <c r="B168" s="184"/>
      <c r="C168" s="56"/>
      <c r="D168" s="7"/>
      <c r="E168" s="8"/>
      <c r="F168" s="6"/>
      <c r="G168" s="7"/>
      <c r="H168" s="8"/>
      <c r="I168" s="18"/>
      <c r="J168" s="7"/>
      <c r="K168" s="56"/>
      <c r="L168" s="36">
        <f t="shared" si="40"/>
        <v>0</v>
      </c>
      <c r="M168" s="36">
        <f t="shared" si="41"/>
        <v>0</v>
      </c>
      <c r="N168" s="36">
        <f t="shared" si="44"/>
        <v>0</v>
      </c>
      <c r="O168" s="36">
        <f t="shared" si="42"/>
        <v>0</v>
      </c>
      <c r="P168" s="53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53"/>
      <c r="AC168" s="37">
        <f t="shared" si="43"/>
        <v>0</v>
      </c>
    </row>
    <row r="169" spans="1:29" ht="11.25" customHeight="1" hidden="1">
      <c r="A169" s="80" t="s">
        <v>140</v>
      </c>
      <c r="B169" s="184"/>
      <c r="C169" s="56"/>
      <c r="D169" s="7"/>
      <c r="E169" s="8"/>
      <c r="F169" s="6"/>
      <c r="G169" s="7"/>
      <c r="H169" s="8"/>
      <c r="I169" s="18"/>
      <c r="J169" s="7"/>
      <c r="K169" s="56"/>
      <c r="L169" s="36">
        <f t="shared" si="40"/>
        <v>0</v>
      </c>
      <c r="M169" s="36">
        <f t="shared" si="41"/>
        <v>0</v>
      </c>
      <c r="N169" s="36">
        <f t="shared" si="44"/>
        <v>0</v>
      </c>
      <c r="O169" s="36">
        <f t="shared" si="42"/>
        <v>0</v>
      </c>
      <c r="P169" s="53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53"/>
      <c r="AC169" s="37">
        <f t="shared" si="43"/>
        <v>0</v>
      </c>
    </row>
    <row r="170" spans="1:29" ht="11.25" customHeight="1" hidden="1">
      <c r="A170" s="80" t="s">
        <v>141</v>
      </c>
      <c r="B170" s="184"/>
      <c r="C170" s="56"/>
      <c r="D170" s="7"/>
      <c r="E170" s="8"/>
      <c r="F170" s="6"/>
      <c r="G170" s="7"/>
      <c r="H170" s="8"/>
      <c r="I170" s="18"/>
      <c r="J170" s="7"/>
      <c r="K170" s="56"/>
      <c r="L170" s="36">
        <f t="shared" si="40"/>
        <v>0</v>
      </c>
      <c r="M170" s="36">
        <f t="shared" si="41"/>
        <v>0</v>
      </c>
      <c r="N170" s="36">
        <f t="shared" si="44"/>
        <v>0</v>
      </c>
      <c r="O170" s="36">
        <f t="shared" si="42"/>
        <v>0</v>
      </c>
      <c r="P170" s="53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53"/>
      <c r="AC170" s="37">
        <f t="shared" si="43"/>
        <v>0</v>
      </c>
    </row>
    <row r="171" spans="1:29" ht="11.25" customHeight="1" hidden="1">
      <c r="A171" s="80" t="s">
        <v>142</v>
      </c>
      <c r="B171" s="184"/>
      <c r="C171" s="56"/>
      <c r="D171" s="7"/>
      <c r="E171" s="8"/>
      <c r="F171" s="6"/>
      <c r="G171" s="7"/>
      <c r="H171" s="8"/>
      <c r="I171" s="18"/>
      <c r="J171" s="7"/>
      <c r="K171" s="56"/>
      <c r="L171" s="36">
        <f t="shared" si="40"/>
        <v>0</v>
      </c>
      <c r="M171" s="36">
        <f t="shared" si="41"/>
        <v>0</v>
      </c>
      <c r="N171" s="36">
        <f t="shared" si="44"/>
        <v>0</v>
      </c>
      <c r="O171" s="36">
        <f t="shared" si="42"/>
        <v>0</v>
      </c>
      <c r="P171" s="53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53"/>
      <c r="AC171" s="37">
        <f t="shared" si="43"/>
        <v>0</v>
      </c>
    </row>
    <row r="172" spans="1:29" ht="11.25" customHeight="1" hidden="1">
      <c r="A172" s="80" t="s">
        <v>143</v>
      </c>
      <c r="B172" s="184"/>
      <c r="C172" s="56"/>
      <c r="D172" s="7"/>
      <c r="E172" s="8"/>
      <c r="F172" s="6"/>
      <c r="G172" s="7"/>
      <c r="H172" s="8"/>
      <c r="I172" s="18"/>
      <c r="J172" s="7"/>
      <c r="K172" s="56"/>
      <c r="L172" s="36">
        <f t="shared" si="40"/>
        <v>0</v>
      </c>
      <c r="M172" s="36">
        <f t="shared" si="41"/>
        <v>0</v>
      </c>
      <c r="N172" s="36">
        <f t="shared" si="44"/>
        <v>0</v>
      </c>
      <c r="O172" s="36">
        <f t="shared" si="42"/>
        <v>0</v>
      </c>
      <c r="P172" s="53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53"/>
      <c r="AC172" s="37">
        <f t="shared" si="43"/>
        <v>0</v>
      </c>
    </row>
    <row r="173" spans="1:29" ht="11.25" customHeight="1" hidden="1">
      <c r="A173" s="80" t="s">
        <v>144</v>
      </c>
      <c r="B173" s="184"/>
      <c r="C173" s="56"/>
      <c r="D173" s="7"/>
      <c r="E173" s="8"/>
      <c r="F173" s="6"/>
      <c r="G173" s="7"/>
      <c r="H173" s="8"/>
      <c r="I173" s="18"/>
      <c r="J173" s="7"/>
      <c r="K173" s="56"/>
      <c r="L173" s="36">
        <f t="shared" si="40"/>
        <v>0</v>
      </c>
      <c r="M173" s="36">
        <f t="shared" si="41"/>
        <v>0</v>
      </c>
      <c r="N173" s="36">
        <f t="shared" si="44"/>
        <v>0</v>
      </c>
      <c r="O173" s="36">
        <f t="shared" si="42"/>
        <v>0</v>
      </c>
      <c r="P173" s="53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53"/>
      <c r="AC173" s="37">
        <f t="shared" si="43"/>
        <v>0</v>
      </c>
    </row>
    <row r="174" spans="1:29" ht="11.25" customHeight="1" hidden="1">
      <c r="A174" s="80" t="s">
        <v>145</v>
      </c>
      <c r="B174" s="184"/>
      <c r="C174" s="56"/>
      <c r="D174" s="7"/>
      <c r="E174" s="8"/>
      <c r="F174" s="6"/>
      <c r="G174" s="7"/>
      <c r="H174" s="8"/>
      <c r="I174" s="18"/>
      <c r="J174" s="7"/>
      <c r="K174" s="56"/>
      <c r="L174" s="36">
        <f t="shared" si="40"/>
        <v>0</v>
      </c>
      <c r="M174" s="36">
        <f t="shared" si="41"/>
        <v>0</v>
      </c>
      <c r="N174" s="36">
        <f t="shared" si="44"/>
        <v>0</v>
      </c>
      <c r="O174" s="36">
        <f t="shared" si="42"/>
        <v>0</v>
      </c>
      <c r="P174" s="53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53"/>
      <c r="AC174" s="37">
        <f t="shared" si="43"/>
        <v>0</v>
      </c>
    </row>
    <row r="175" spans="1:29" ht="11.25" customHeight="1" hidden="1">
      <c r="A175" s="80" t="s">
        <v>146</v>
      </c>
      <c r="B175" s="184"/>
      <c r="C175" s="56"/>
      <c r="D175" s="7"/>
      <c r="E175" s="8"/>
      <c r="F175" s="6"/>
      <c r="G175" s="7"/>
      <c r="H175" s="8"/>
      <c r="I175" s="18"/>
      <c r="J175" s="7"/>
      <c r="K175" s="56"/>
      <c r="L175" s="36">
        <f t="shared" si="40"/>
        <v>0</v>
      </c>
      <c r="M175" s="36">
        <f t="shared" si="41"/>
        <v>0</v>
      </c>
      <c r="N175" s="36">
        <f t="shared" si="44"/>
        <v>0</v>
      </c>
      <c r="O175" s="36">
        <f t="shared" si="42"/>
        <v>0</v>
      </c>
      <c r="P175" s="53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53"/>
      <c r="AC175" s="37">
        <f t="shared" si="43"/>
        <v>0</v>
      </c>
    </row>
    <row r="176" spans="1:29" ht="11.25" customHeight="1" hidden="1">
      <c r="A176" s="80" t="s">
        <v>147</v>
      </c>
      <c r="B176" s="184"/>
      <c r="C176" s="56"/>
      <c r="D176" s="7"/>
      <c r="E176" s="8"/>
      <c r="F176" s="6"/>
      <c r="G176" s="7"/>
      <c r="H176" s="8"/>
      <c r="I176" s="18"/>
      <c r="J176" s="7"/>
      <c r="K176" s="56"/>
      <c r="L176" s="36">
        <f t="shared" si="40"/>
        <v>0</v>
      </c>
      <c r="M176" s="36">
        <f t="shared" si="41"/>
        <v>0</v>
      </c>
      <c r="N176" s="36">
        <f t="shared" si="44"/>
        <v>0</v>
      </c>
      <c r="O176" s="36">
        <f t="shared" si="42"/>
        <v>0</v>
      </c>
      <c r="P176" s="53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53"/>
      <c r="AC176" s="37">
        <f t="shared" si="43"/>
        <v>0</v>
      </c>
    </row>
    <row r="177" spans="1:29" ht="11.25" customHeight="1" hidden="1">
      <c r="A177" s="80" t="s">
        <v>148</v>
      </c>
      <c r="B177" s="184"/>
      <c r="C177" s="56"/>
      <c r="D177" s="7"/>
      <c r="E177" s="8"/>
      <c r="F177" s="6"/>
      <c r="G177" s="7"/>
      <c r="H177" s="8"/>
      <c r="I177" s="18"/>
      <c r="J177" s="7"/>
      <c r="K177" s="56"/>
      <c r="L177" s="36">
        <f t="shared" si="40"/>
        <v>0</v>
      </c>
      <c r="M177" s="36">
        <f t="shared" si="41"/>
        <v>0</v>
      </c>
      <c r="N177" s="36">
        <f t="shared" si="44"/>
        <v>0</v>
      </c>
      <c r="O177" s="36">
        <f t="shared" si="42"/>
        <v>0</v>
      </c>
      <c r="P177" s="53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53"/>
      <c r="AC177" s="37">
        <f t="shared" si="43"/>
        <v>0</v>
      </c>
    </row>
    <row r="178" spans="1:29" ht="11.25" customHeight="1" hidden="1">
      <c r="A178" s="80" t="s">
        <v>149</v>
      </c>
      <c r="B178" s="184"/>
      <c r="C178" s="56"/>
      <c r="D178" s="7"/>
      <c r="E178" s="8"/>
      <c r="F178" s="6"/>
      <c r="G178" s="7"/>
      <c r="H178" s="8"/>
      <c r="I178" s="18"/>
      <c r="J178" s="7"/>
      <c r="K178" s="56"/>
      <c r="L178" s="36">
        <f t="shared" si="40"/>
        <v>0</v>
      </c>
      <c r="M178" s="36">
        <f t="shared" si="41"/>
        <v>0</v>
      </c>
      <c r="N178" s="36">
        <f t="shared" si="44"/>
        <v>0</v>
      </c>
      <c r="O178" s="36">
        <f t="shared" si="42"/>
        <v>0</v>
      </c>
      <c r="P178" s="53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53"/>
      <c r="AC178" s="37">
        <f t="shared" si="43"/>
        <v>0</v>
      </c>
    </row>
    <row r="179" spans="1:29" ht="11.25" customHeight="1" hidden="1">
      <c r="A179" s="80" t="s">
        <v>150</v>
      </c>
      <c r="B179" s="184"/>
      <c r="C179" s="56"/>
      <c r="D179" s="7"/>
      <c r="E179" s="8"/>
      <c r="F179" s="6"/>
      <c r="G179" s="7"/>
      <c r="H179" s="8"/>
      <c r="I179" s="18"/>
      <c r="J179" s="7"/>
      <c r="K179" s="56"/>
      <c r="L179" s="36">
        <f t="shared" si="40"/>
        <v>0</v>
      </c>
      <c r="M179" s="36">
        <f t="shared" si="41"/>
        <v>0</v>
      </c>
      <c r="N179" s="36">
        <f t="shared" si="44"/>
        <v>0</v>
      </c>
      <c r="O179" s="36">
        <f t="shared" si="42"/>
        <v>0</v>
      </c>
      <c r="P179" s="53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53"/>
      <c r="AC179" s="37">
        <f t="shared" si="43"/>
        <v>0</v>
      </c>
    </row>
    <row r="180" spans="1:29" ht="11.25" customHeight="1" hidden="1">
      <c r="A180" s="80" t="s">
        <v>151</v>
      </c>
      <c r="B180" s="184"/>
      <c r="C180" s="56"/>
      <c r="D180" s="7"/>
      <c r="E180" s="8"/>
      <c r="F180" s="6"/>
      <c r="G180" s="7"/>
      <c r="H180" s="8"/>
      <c r="I180" s="18"/>
      <c r="J180" s="7"/>
      <c r="K180" s="56"/>
      <c r="L180" s="36">
        <f t="shared" si="40"/>
        <v>0</v>
      </c>
      <c r="M180" s="36">
        <f t="shared" si="41"/>
        <v>0</v>
      </c>
      <c r="N180" s="36">
        <f t="shared" si="44"/>
        <v>0</v>
      </c>
      <c r="O180" s="36">
        <f t="shared" si="42"/>
        <v>0</v>
      </c>
      <c r="P180" s="53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53"/>
      <c r="AC180" s="37">
        <f t="shared" si="43"/>
        <v>0</v>
      </c>
    </row>
    <row r="181" spans="1:29" ht="11.25" customHeight="1" hidden="1">
      <c r="A181" s="80" t="s">
        <v>152</v>
      </c>
      <c r="B181" s="184"/>
      <c r="C181" s="56"/>
      <c r="D181" s="7"/>
      <c r="E181" s="8"/>
      <c r="F181" s="6"/>
      <c r="G181" s="7"/>
      <c r="H181" s="8"/>
      <c r="I181" s="18"/>
      <c r="J181" s="7"/>
      <c r="K181" s="56"/>
      <c r="L181" s="36">
        <f t="shared" si="40"/>
        <v>0</v>
      </c>
      <c r="M181" s="36">
        <f t="shared" si="41"/>
        <v>0</v>
      </c>
      <c r="N181" s="36">
        <f t="shared" si="44"/>
        <v>0</v>
      </c>
      <c r="O181" s="36">
        <f t="shared" si="42"/>
        <v>0</v>
      </c>
      <c r="P181" s="53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53"/>
      <c r="AC181" s="37">
        <f t="shared" si="43"/>
        <v>0</v>
      </c>
    </row>
    <row r="182" spans="1:29" ht="11.25" customHeight="1" hidden="1">
      <c r="A182" s="80" t="s">
        <v>153</v>
      </c>
      <c r="B182" s="184"/>
      <c r="C182" s="56"/>
      <c r="D182" s="7"/>
      <c r="E182" s="8"/>
      <c r="F182" s="6"/>
      <c r="G182" s="7"/>
      <c r="H182" s="8"/>
      <c r="I182" s="18"/>
      <c r="J182" s="7"/>
      <c r="K182" s="56"/>
      <c r="L182" s="36">
        <f t="shared" si="40"/>
        <v>0</v>
      </c>
      <c r="M182" s="36">
        <f t="shared" si="41"/>
        <v>0</v>
      </c>
      <c r="N182" s="36">
        <f t="shared" si="44"/>
        <v>0</v>
      </c>
      <c r="O182" s="36">
        <f t="shared" si="42"/>
        <v>0</v>
      </c>
      <c r="P182" s="53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53"/>
      <c r="AC182" s="37">
        <f t="shared" si="43"/>
        <v>0</v>
      </c>
    </row>
    <row r="183" spans="1:29" ht="11.25" customHeight="1" hidden="1">
      <c r="A183" s="80" t="s">
        <v>154</v>
      </c>
      <c r="B183" s="184"/>
      <c r="C183" s="56"/>
      <c r="D183" s="7"/>
      <c r="E183" s="8"/>
      <c r="F183" s="6"/>
      <c r="G183" s="7"/>
      <c r="H183" s="8"/>
      <c r="I183" s="18"/>
      <c r="J183" s="7"/>
      <c r="K183" s="56"/>
      <c r="L183" s="36">
        <f t="shared" si="40"/>
        <v>0</v>
      </c>
      <c r="M183" s="36">
        <f t="shared" si="41"/>
        <v>0</v>
      </c>
      <c r="N183" s="36">
        <f t="shared" si="44"/>
        <v>0</v>
      </c>
      <c r="O183" s="36">
        <f t="shared" si="42"/>
        <v>0</v>
      </c>
      <c r="P183" s="53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53"/>
      <c r="AC183" s="37">
        <f t="shared" si="43"/>
        <v>0</v>
      </c>
    </row>
    <row r="184" spans="1:51" s="137" customFormat="1" ht="12.75" customHeight="1">
      <c r="A184" s="81" t="s">
        <v>33</v>
      </c>
      <c r="B184" s="176" t="s">
        <v>390</v>
      </c>
      <c r="C184" s="4"/>
      <c r="D184" s="4">
        <v>3</v>
      </c>
      <c r="E184" s="5"/>
      <c r="F184" s="6"/>
      <c r="G184" s="7"/>
      <c r="H184" s="8"/>
      <c r="I184" s="6"/>
      <c r="J184" s="7"/>
      <c r="K184" s="7"/>
      <c r="L184" s="36">
        <f t="shared" si="40"/>
        <v>51</v>
      </c>
      <c r="M184" s="36"/>
      <c r="N184" s="36">
        <f t="shared" si="44"/>
        <v>51</v>
      </c>
      <c r="O184" s="36"/>
      <c r="P184" s="36">
        <f>SUM(S184:AC184)</f>
        <v>51</v>
      </c>
      <c r="Q184" s="36"/>
      <c r="R184" s="36"/>
      <c r="S184" s="36">
        <v>51</v>
      </c>
      <c r="T184" s="36"/>
      <c r="U184" s="36"/>
      <c r="V184" s="36"/>
      <c r="W184" s="36"/>
      <c r="X184" s="36"/>
      <c r="Y184" s="36"/>
      <c r="Z184" s="36"/>
      <c r="AA184" s="36"/>
      <c r="AB184" s="71"/>
      <c r="AC184" s="37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136"/>
      <c r="AT184" s="136"/>
      <c r="AU184" s="136"/>
      <c r="AV184" s="136"/>
      <c r="AW184" s="136"/>
      <c r="AX184" s="136"/>
      <c r="AY184" s="136"/>
    </row>
    <row r="185" spans="1:51" s="139" customFormat="1" ht="12" customHeight="1">
      <c r="A185" s="81" t="s">
        <v>34</v>
      </c>
      <c r="B185" s="176" t="s">
        <v>391</v>
      </c>
      <c r="C185" s="4"/>
      <c r="D185" s="4"/>
      <c r="E185" s="5"/>
      <c r="F185" s="9"/>
      <c r="G185" s="4">
        <v>8</v>
      </c>
      <c r="H185" s="5"/>
      <c r="I185" s="9"/>
      <c r="J185" s="4"/>
      <c r="K185" s="4"/>
      <c r="L185" s="36">
        <f t="shared" si="40"/>
        <v>370</v>
      </c>
      <c r="M185" s="36"/>
      <c r="N185" s="36">
        <f t="shared" si="44"/>
        <v>370</v>
      </c>
      <c r="O185" s="36"/>
      <c r="P185" s="36">
        <f>SUM(S185:AC185)</f>
        <v>370</v>
      </c>
      <c r="Q185" s="36"/>
      <c r="R185" s="36"/>
      <c r="S185" s="36"/>
      <c r="T185" s="36">
        <v>83</v>
      </c>
      <c r="U185" s="167">
        <v>60</v>
      </c>
      <c r="V185" s="36"/>
      <c r="W185" s="36">
        <v>76</v>
      </c>
      <c r="X185" s="36"/>
      <c r="Y185" s="36">
        <v>60</v>
      </c>
      <c r="Z185" s="36"/>
      <c r="AA185" s="53">
        <v>91</v>
      </c>
      <c r="AB185" s="71"/>
      <c r="AC185" s="37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138"/>
      <c r="AT185" s="138"/>
      <c r="AU185" s="138"/>
      <c r="AV185" s="138"/>
      <c r="AW185" s="138"/>
      <c r="AX185" s="138"/>
      <c r="AY185" s="138"/>
    </row>
    <row r="186" spans="1:51" s="139" customFormat="1" ht="12" customHeight="1">
      <c r="A186" s="81"/>
      <c r="B186" s="176" t="s">
        <v>402</v>
      </c>
      <c r="C186" s="7"/>
      <c r="D186" s="7"/>
      <c r="E186" s="8"/>
      <c r="F186" s="6"/>
      <c r="G186" s="7"/>
      <c r="H186" s="8"/>
      <c r="I186" s="6"/>
      <c r="J186" s="7">
        <v>8</v>
      </c>
      <c r="K186" s="7"/>
      <c r="L186" s="36"/>
      <c r="M186" s="36"/>
      <c r="N186" s="36"/>
      <c r="O186" s="36"/>
      <c r="P186" s="36"/>
      <c r="Q186" s="36"/>
      <c r="R186" s="36"/>
      <c r="S186" s="36"/>
      <c r="T186" s="167"/>
      <c r="U186" s="167"/>
      <c r="V186" s="36"/>
      <c r="W186" s="36"/>
      <c r="X186" s="36"/>
      <c r="Y186" s="36"/>
      <c r="Z186" s="36"/>
      <c r="AA186" s="36"/>
      <c r="AB186" s="71"/>
      <c r="AC186" s="37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138"/>
      <c r="AT186" s="138"/>
      <c r="AU186" s="138"/>
      <c r="AV186" s="138"/>
      <c r="AW186" s="138"/>
      <c r="AX186" s="138"/>
      <c r="AY186" s="138"/>
    </row>
    <row r="187" spans="1:51" s="141" customFormat="1" ht="15" customHeight="1">
      <c r="A187" s="57" t="s">
        <v>35</v>
      </c>
      <c r="B187" s="185" t="s">
        <v>393</v>
      </c>
      <c r="C187" s="296">
        <f>COUNTIF(C188:E214,1)+COUNTIF(C188:E214,2)+COUNTIF(C188:E214,3)+COUNTIF(C188:E214,4)+COUNTIF(C188:E214,5)+COUNTIF(C188:E214,6)+COUNTIF(C188:E214,7)+COUNTIF(C188:E214,8)</f>
        <v>2</v>
      </c>
      <c r="D187" s="296"/>
      <c r="E187" s="297"/>
      <c r="F187" s="298">
        <f>COUNTIF(F188:H214,1)+COUNTIF(F188:H214,2)+COUNTIF(F188:H214,3)+COUNTIF(F188:H214,4)+COUNTIF(F188:H214,5)+COUNTIF(F188:H214,6)+COUNTIF(F188:H214,7)+COUNTIF(F188:H214,8)</f>
        <v>4</v>
      </c>
      <c r="G187" s="296"/>
      <c r="H187" s="297"/>
      <c r="I187" s="298">
        <f>COUNTIF(I188:K214,1)+COUNTIF(I188:K214,2)+COUNTIF(I188:K214,3)+COUNTIF(I188:K214,4)+COUNTIF(I188:K214,5)+COUNTIF(I188:K214,6)+COUNTIF(I188:K214,7)+COUNTIF(I188:K214,8)</f>
        <v>0</v>
      </c>
      <c r="J187" s="296"/>
      <c r="K187" s="296"/>
      <c r="L187" s="46">
        <f aca="true" t="shared" si="45" ref="L187:R187">SUM(L188:L212)</f>
        <v>293</v>
      </c>
      <c r="M187" s="46">
        <f t="shared" si="45"/>
        <v>98</v>
      </c>
      <c r="N187" s="46">
        <f t="shared" si="45"/>
        <v>195</v>
      </c>
      <c r="O187" s="46">
        <f t="shared" si="45"/>
        <v>98</v>
      </c>
      <c r="P187" s="46">
        <f t="shared" si="45"/>
        <v>97</v>
      </c>
      <c r="Q187" s="46">
        <f t="shared" si="45"/>
        <v>0</v>
      </c>
      <c r="R187" s="46">
        <f t="shared" si="45"/>
        <v>0</v>
      </c>
      <c r="S187" s="46">
        <f>SUM(S188:S212)</f>
        <v>34</v>
      </c>
      <c r="T187" s="173">
        <f>SUM(T188:T212)</f>
        <v>48</v>
      </c>
      <c r="U187" s="173">
        <f>SUM(U188:U212)</f>
        <v>45</v>
      </c>
      <c r="V187" s="46">
        <f>SUM(V188:V214)</f>
        <v>36</v>
      </c>
      <c r="W187" s="46">
        <f>SUM(W188:W212)</f>
        <v>38</v>
      </c>
      <c r="X187" s="46">
        <f>SUM(X188:X214)</f>
        <v>144</v>
      </c>
      <c r="Y187" s="46">
        <f>SUM(Y188:Y212)</f>
        <v>30</v>
      </c>
      <c r="Z187" s="46">
        <f>SUM(Z188:Z214)</f>
        <v>0</v>
      </c>
      <c r="AA187" s="46">
        <f>SUM(AA188:AA212)</f>
        <v>0</v>
      </c>
      <c r="AB187" s="46">
        <f>SUM(AB188)</f>
        <v>0</v>
      </c>
      <c r="AC187" s="27">
        <f>SUM(AC188:AC212)</f>
        <v>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140"/>
      <c r="AW187" s="140"/>
      <c r="AX187" s="140"/>
      <c r="AY187" s="140"/>
    </row>
    <row r="188" spans="1:29" ht="25.5" customHeight="1">
      <c r="A188" s="80" t="s">
        <v>438</v>
      </c>
      <c r="B188" s="186" t="s">
        <v>394</v>
      </c>
      <c r="C188" s="15"/>
      <c r="D188" s="4"/>
      <c r="E188" s="5"/>
      <c r="F188" s="9">
        <v>4</v>
      </c>
      <c r="G188" s="4">
        <v>6</v>
      </c>
      <c r="H188" s="5">
        <v>7</v>
      </c>
      <c r="I188" s="9"/>
      <c r="J188" s="4"/>
      <c r="K188" s="17"/>
      <c r="L188" s="48">
        <f aca="true" t="shared" si="46" ref="L188:L214">M188+N188</f>
        <v>293</v>
      </c>
      <c r="M188" s="35">
        <v>98</v>
      </c>
      <c r="N188" s="35">
        <f aca="true" t="shared" si="47" ref="N188:N214">SUM(Q188:AA188)</f>
        <v>195</v>
      </c>
      <c r="O188" s="36">
        <f aca="true" t="shared" si="48" ref="O188:O212">N188-P188</f>
        <v>98</v>
      </c>
      <c r="P188" s="53">
        <v>97</v>
      </c>
      <c r="Q188" s="36"/>
      <c r="R188" s="36"/>
      <c r="S188" s="36">
        <v>34</v>
      </c>
      <c r="T188" s="167">
        <v>48</v>
      </c>
      <c r="U188" s="167">
        <v>45</v>
      </c>
      <c r="V188" s="36"/>
      <c r="W188" s="36">
        <v>38</v>
      </c>
      <c r="X188" s="36"/>
      <c r="Y188" s="36">
        <v>30</v>
      </c>
      <c r="Z188" s="36"/>
      <c r="AA188" s="36"/>
      <c r="AC188" s="37"/>
    </row>
    <row r="189" spans="1:29" ht="11.25" customHeight="1" hidden="1">
      <c r="A189" s="80" t="s">
        <v>155</v>
      </c>
      <c r="B189" s="184"/>
      <c r="C189" s="1"/>
      <c r="D189" s="72"/>
      <c r="E189" s="73"/>
      <c r="F189" s="74"/>
      <c r="G189" s="72"/>
      <c r="H189" s="73"/>
      <c r="I189" s="75"/>
      <c r="J189" s="72"/>
      <c r="K189" s="1"/>
      <c r="L189" s="35">
        <f t="shared" si="46"/>
        <v>0</v>
      </c>
      <c r="M189" s="35">
        <f aca="true" t="shared" si="49" ref="M189:M212">N189/2</f>
        <v>0</v>
      </c>
      <c r="N189" s="35">
        <f t="shared" si="47"/>
        <v>0</v>
      </c>
      <c r="O189" s="36">
        <f t="shared" si="48"/>
        <v>0</v>
      </c>
      <c r="P189" s="53"/>
      <c r="Q189" s="36"/>
      <c r="R189" s="36"/>
      <c r="S189" s="36"/>
      <c r="T189" s="167"/>
      <c r="U189" s="167"/>
      <c r="V189" s="36"/>
      <c r="W189" s="36"/>
      <c r="X189" s="36"/>
      <c r="Y189" s="36"/>
      <c r="Z189" s="36"/>
      <c r="AA189" s="36"/>
      <c r="AB189" s="53"/>
      <c r="AC189" s="37">
        <f aca="true" t="shared" si="50" ref="AC189:AC212">N189-AB189</f>
        <v>0</v>
      </c>
    </row>
    <row r="190" spans="1:29" ht="11.25" customHeight="1" hidden="1">
      <c r="A190" s="80" t="s">
        <v>156</v>
      </c>
      <c r="B190" s="184"/>
      <c r="C190" s="56"/>
      <c r="D190" s="7"/>
      <c r="E190" s="8"/>
      <c r="F190" s="6"/>
      <c r="G190" s="7"/>
      <c r="H190" s="8"/>
      <c r="I190" s="18"/>
      <c r="J190" s="7"/>
      <c r="K190" s="56"/>
      <c r="L190" s="35">
        <f t="shared" si="46"/>
        <v>0</v>
      </c>
      <c r="M190" s="35">
        <f t="shared" si="49"/>
        <v>0</v>
      </c>
      <c r="N190" s="35">
        <f t="shared" si="47"/>
        <v>0</v>
      </c>
      <c r="O190" s="36">
        <f t="shared" si="48"/>
        <v>0</v>
      </c>
      <c r="P190" s="53"/>
      <c r="Q190" s="36"/>
      <c r="R190" s="36"/>
      <c r="S190" s="36"/>
      <c r="T190" s="167"/>
      <c r="U190" s="167"/>
      <c r="V190" s="36"/>
      <c r="W190" s="36"/>
      <c r="X190" s="36"/>
      <c r="Y190" s="36"/>
      <c r="Z190" s="36"/>
      <c r="AA190" s="36"/>
      <c r="AB190" s="53"/>
      <c r="AC190" s="37">
        <f t="shared" si="50"/>
        <v>0</v>
      </c>
    </row>
    <row r="191" spans="1:29" ht="11.25" customHeight="1" hidden="1">
      <c r="A191" s="80" t="s">
        <v>157</v>
      </c>
      <c r="B191" s="184"/>
      <c r="C191" s="56"/>
      <c r="D191" s="7"/>
      <c r="E191" s="8"/>
      <c r="F191" s="6"/>
      <c r="G191" s="7"/>
      <c r="H191" s="8"/>
      <c r="I191" s="18"/>
      <c r="J191" s="7"/>
      <c r="K191" s="56"/>
      <c r="L191" s="35">
        <f t="shared" si="46"/>
        <v>0</v>
      </c>
      <c r="M191" s="35">
        <f t="shared" si="49"/>
        <v>0</v>
      </c>
      <c r="N191" s="35">
        <f t="shared" si="47"/>
        <v>0</v>
      </c>
      <c r="O191" s="36">
        <f t="shared" si="48"/>
        <v>0</v>
      </c>
      <c r="P191" s="53"/>
      <c r="Q191" s="36"/>
      <c r="R191" s="36"/>
      <c r="S191" s="36"/>
      <c r="T191" s="167"/>
      <c r="U191" s="167"/>
      <c r="V191" s="36"/>
      <c r="W191" s="36"/>
      <c r="X191" s="36"/>
      <c r="Y191" s="36"/>
      <c r="Z191" s="36"/>
      <c r="AA191" s="36"/>
      <c r="AB191" s="53"/>
      <c r="AC191" s="37">
        <f t="shared" si="50"/>
        <v>0</v>
      </c>
    </row>
    <row r="192" spans="1:29" ht="11.25" customHeight="1" hidden="1">
      <c r="A192" s="80" t="s">
        <v>158</v>
      </c>
      <c r="B192" s="184"/>
      <c r="C192" s="56"/>
      <c r="D192" s="7"/>
      <c r="E192" s="8"/>
      <c r="F192" s="6"/>
      <c r="G192" s="7"/>
      <c r="H192" s="8"/>
      <c r="I192" s="18"/>
      <c r="J192" s="7"/>
      <c r="K192" s="56"/>
      <c r="L192" s="35">
        <f t="shared" si="46"/>
        <v>0</v>
      </c>
      <c r="M192" s="35">
        <f t="shared" si="49"/>
        <v>0</v>
      </c>
      <c r="N192" s="35">
        <f t="shared" si="47"/>
        <v>0</v>
      </c>
      <c r="O192" s="36">
        <f t="shared" si="48"/>
        <v>0</v>
      </c>
      <c r="P192" s="53"/>
      <c r="Q192" s="36"/>
      <c r="R192" s="36"/>
      <c r="S192" s="36"/>
      <c r="T192" s="167"/>
      <c r="U192" s="167"/>
      <c r="V192" s="36"/>
      <c r="W192" s="36"/>
      <c r="X192" s="36"/>
      <c r="Y192" s="36"/>
      <c r="Z192" s="36"/>
      <c r="AA192" s="36"/>
      <c r="AB192" s="53"/>
      <c r="AC192" s="37">
        <f t="shared" si="50"/>
        <v>0</v>
      </c>
    </row>
    <row r="193" spans="1:29" ht="11.25" customHeight="1" hidden="1">
      <c r="A193" s="80" t="s">
        <v>159</v>
      </c>
      <c r="B193" s="184"/>
      <c r="C193" s="56"/>
      <c r="D193" s="7"/>
      <c r="E193" s="8"/>
      <c r="F193" s="6"/>
      <c r="G193" s="7"/>
      <c r="H193" s="8"/>
      <c r="I193" s="18"/>
      <c r="J193" s="7"/>
      <c r="K193" s="56"/>
      <c r="L193" s="35">
        <f t="shared" si="46"/>
        <v>0</v>
      </c>
      <c r="M193" s="35">
        <f t="shared" si="49"/>
        <v>0</v>
      </c>
      <c r="N193" s="35">
        <f t="shared" si="47"/>
        <v>0</v>
      </c>
      <c r="O193" s="36">
        <f t="shared" si="48"/>
        <v>0</v>
      </c>
      <c r="P193" s="53"/>
      <c r="Q193" s="36"/>
      <c r="R193" s="36"/>
      <c r="S193" s="36"/>
      <c r="T193" s="167"/>
      <c r="U193" s="167"/>
      <c r="V193" s="36"/>
      <c r="W193" s="36"/>
      <c r="X193" s="36"/>
      <c r="Y193" s="36"/>
      <c r="Z193" s="36"/>
      <c r="AA193" s="36"/>
      <c r="AB193" s="53"/>
      <c r="AC193" s="37">
        <f t="shared" si="50"/>
        <v>0</v>
      </c>
    </row>
    <row r="194" spans="1:29" ht="11.25" customHeight="1" hidden="1">
      <c r="A194" s="80" t="s">
        <v>160</v>
      </c>
      <c r="B194" s="184"/>
      <c r="C194" s="56"/>
      <c r="D194" s="7"/>
      <c r="E194" s="8"/>
      <c r="F194" s="6"/>
      <c r="G194" s="7"/>
      <c r="H194" s="8"/>
      <c r="I194" s="18"/>
      <c r="J194" s="7"/>
      <c r="K194" s="56"/>
      <c r="L194" s="35">
        <f t="shared" si="46"/>
        <v>0</v>
      </c>
      <c r="M194" s="35">
        <f t="shared" si="49"/>
        <v>0</v>
      </c>
      <c r="N194" s="35">
        <f t="shared" si="47"/>
        <v>0</v>
      </c>
      <c r="O194" s="36">
        <f t="shared" si="48"/>
        <v>0</v>
      </c>
      <c r="P194" s="53"/>
      <c r="Q194" s="36"/>
      <c r="R194" s="36"/>
      <c r="S194" s="36"/>
      <c r="T194" s="167"/>
      <c r="U194" s="167"/>
      <c r="V194" s="36"/>
      <c r="W194" s="36"/>
      <c r="X194" s="36"/>
      <c r="Y194" s="36"/>
      <c r="Z194" s="36"/>
      <c r="AA194" s="36"/>
      <c r="AB194" s="53"/>
      <c r="AC194" s="37">
        <f t="shared" si="50"/>
        <v>0</v>
      </c>
    </row>
    <row r="195" spans="1:29" ht="11.25" customHeight="1" hidden="1">
      <c r="A195" s="80" t="s">
        <v>161</v>
      </c>
      <c r="B195" s="184"/>
      <c r="C195" s="56"/>
      <c r="D195" s="7"/>
      <c r="E195" s="8"/>
      <c r="F195" s="6"/>
      <c r="G195" s="7"/>
      <c r="H195" s="8"/>
      <c r="I195" s="18"/>
      <c r="J195" s="7"/>
      <c r="K195" s="56"/>
      <c r="L195" s="35">
        <f t="shared" si="46"/>
        <v>0</v>
      </c>
      <c r="M195" s="35">
        <f t="shared" si="49"/>
        <v>0</v>
      </c>
      <c r="N195" s="35">
        <f t="shared" si="47"/>
        <v>0</v>
      </c>
      <c r="O195" s="36">
        <f t="shared" si="48"/>
        <v>0</v>
      </c>
      <c r="P195" s="53"/>
      <c r="Q195" s="36"/>
      <c r="R195" s="36"/>
      <c r="S195" s="36"/>
      <c r="T195" s="167"/>
      <c r="U195" s="167"/>
      <c r="V195" s="36"/>
      <c r="W195" s="36"/>
      <c r="X195" s="36"/>
      <c r="Y195" s="36"/>
      <c r="Z195" s="36"/>
      <c r="AA195" s="36"/>
      <c r="AB195" s="53"/>
      <c r="AC195" s="37">
        <f t="shared" si="50"/>
        <v>0</v>
      </c>
    </row>
    <row r="196" spans="1:29" ht="11.25" customHeight="1" hidden="1">
      <c r="A196" s="80" t="s">
        <v>162</v>
      </c>
      <c r="B196" s="184"/>
      <c r="C196" s="56"/>
      <c r="D196" s="7"/>
      <c r="E196" s="8"/>
      <c r="F196" s="6"/>
      <c r="G196" s="7"/>
      <c r="H196" s="8"/>
      <c r="I196" s="18"/>
      <c r="J196" s="7"/>
      <c r="K196" s="56"/>
      <c r="L196" s="35">
        <f t="shared" si="46"/>
        <v>0</v>
      </c>
      <c r="M196" s="35">
        <f t="shared" si="49"/>
        <v>0</v>
      </c>
      <c r="N196" s="35">
        <f t="shared" si="47"/>
        <v>0</v>
      </c>
      <c r="O196" s="36">
        <f t="shared" si="48"/>
        <v>0</v>
      </c>
      <c r="P196" s="53"/>
      <c r="Q196" s="36"/>
      <c r="R196" s="36"/>
      <c r="S196" s="36"/>
      <c r="T196" s="167"/>
      <c r="U196" s="167"/>
      <c r="V196" s="36"/>
      <c r="W196" s="36"/>
      <c r="X196" s="36"/>
      <c r="Y196" s="36"/>
      <c r="Z196" s="36"/>
      <c r="AA196" s="36"/>
      <c r="AB196" s="53"/>
      <c r="AC196" s="37">
        <f t="shared" si="50"/>
        <v>0</v>
      </c>
    </row>
    <row r="197" spans="1:29" ht="11.25" customHeight="1" hidden="1">
      <c r="A197" s="80" t="s">
        <v>163</v>
      </c>
      <c r="B197" s="184"/>
      <c r="C197" s="56"/>
      <c r="D197" s="7"/>
      <c r="E197" s="8"/>
      <c r="F197" s="6"/>
      <c r="G197" s="7"/>
      <c r="H197" s="8"/>
      <c r="I197" s="18"/>
      <c r="J197" s="7"/>
      <c r="K197" s="56"/>
      <c r="L197" s="35">
        <f t="shared" si="46"/>
        <v>0</v>
      </c>
      <c r="M197" s="35">
        <f t="shared" si="49"/>
        <v>0</v>
      </c>
      <c r="N197" s="35">
        <f t="shared" si="47"/>
        <v>0</v>
      </c>
      <c r="O197" s="36">
        <f t="shared" si="48"/>
        <v>0</v>
      </c>
      <c r="P197" s="53"/>
      <c r="Q197" s="36"/>
      <c r="R197" s="36"/>
      <c r="S197" s="36"/>
      <c r="T197" s="167"/>
      <c r="U197" s="167"/>
      <c r="V197" s="36"/>
      <c r="W197" s="36"/>
      <c r="X197" s="36"/>
      <c r="Y197" s="36"/>
      <c r="Z197" s="36"/>
      <c r="AA197" s="36"/>
      <c r="AB197" s="53"/>
      <c r="AC197" s="37">
        <f t="shared" si="50"/>
        <v>0</v>
      </c>
    </row>
    <row r="198" spans="1:29" ht="11.25" customHeight="1" hidden="1">
      <c r="A198" s="80" t="s">
        <v>164</v>
      </c>
      <c r="B198" s="184"/>
      <c r="C198" s="56"/>
      <c r="D198" s="7"/>
      <c r="E198" s="8"/>
      <c r="F198" s="6"/>
      <c r="G198" s="7"/>
      <c r="H198" s="8"/>
      <c r="I198" s="18"/>
      <c r="J198" s="7"/>
      <c r="K198" s="56"/>
      <c r="L198" s="35">
        <f t="shared" si="46"/>
        <v>0</v>
      </c>
      <c r="M198" s="35">
        <f t="shared" si="49"/>
        <v>0</v>
      </c>
      <c r="N198" s="35">
        <f t="shared" si="47"/>
        <v>0</v>
      </c>
      <c r="O198" s="36">
        <f t="shared" si="48"/>
        <v>0</v>
      </c>
      <c r="P198" s="53"/>
      <c r="Q198" s="36"/>
      <c r="R198" s="36"/>
      <c r="S198" s="36"/>
      <c r="T198" s="167"/>
      <c r="U198" s="167"/>
      <c r="V198" s="36"/>
      <c r="W198" s="36"/>
      <c r="X198" s="36"/>
      <c r="Y198" s="36"/>
      <c r="Z198" s="36"/>
      <c r="AA198" s="36"/>
      <c r="AB198" s="53"/>
      <c r="AC198" s="37">
        <f t="shared" si="50"/>
        <v>0</v>
      </c>
    </row>
    <row r="199" spans="1:29" ht="11.25" customHeight="1" hidden="1">
      <c r="A199" s="80" t="s">
        <v>165</v>
      </c>
      <c r="B199" s="184"/>
      <c r="C199" s="56"/>
      <c r="D199" s="7"/>
      <c r="E199" s="8"/>
      <c r="F199" s="6"/>
      <c r="G199" s="7"/>
      <c r="H199" s="8"/>
      <c r="I199" s="18"/>
      <c r="J199" s="7"/>
      <c r="K199" s="56"/>
      <c r="L199" s="35">
        <f t="shared" si="46"/>
        <v>0</v>
      </c>
      <c r="M199" s="35">
        <f t="shared" si="49"/>
        <v>0</v>
      </c>
      <c r="N199" s="35">
        <f t="shared" si="47"/>
        <v>0</v>
      </c>
      <c r="O199" s="36">
        <f t="shared" si="48"/>
        <v>0</v>
      </c>
      <c r="P199" s="53"/>
      <c r="Q199" s="36"/>
      <c r="R199" s="36"/>
      <c r="S199" s="36"/>
      <c r="T199" s="167"/>
      <c r="U199" s="167"/>
      <c r="V199" s="36"/>
      <c r="W199" s="36"/>
      <c r="X199" s="36"/>
      <c r="Y199" s="36"/>
      <c r="Z199" s="36"/>
      <c r="AA199" s="36"/>
      <c r="AB199" s="53"/>
      <c r="AC199" s="37">
        <f t="shared" si="50"/>
        <v>0</v>
      </c>
    </row>
    <row r="200" spans="1:29" ht="11.25" customHeight="1" hidden="1">
      <c r="A200" s="80" t="s">
        <v>166</v>
      </c>
      <c r="B200" s="184"/>
      <c r="C200" s="56"/>
      <c r="D200" s="7"/>
      <c r="E200" s="8"/>
      <c r="F200" s="6"/>
      <c r="G200" s="7"/>
      <c r="H200" s="8"/>
      <c r="I200" s="18"/>
      <c r="J200" s="7"/>
      <c r="K200" s="56"/>
      <c r="L200" s="35">
        <f t="shared" si="46"/>
        <v>0</v>
      </c>
      <c r="M200" s="35">
        <f t="shared" si="49"/>
        <v>0</v>
      </c>
      <c r="N200" s="35">
        <f t="shared" si="47"/>
        <v>0</v>
      </c>
      <c r="O200" s="36">
        <f t="shared" si="48"/>
        <v>0</v>
      </c>
      <c r="P200" s="53"/>
      <c r="Q200" s="36"/>
      <c r="R200" s="36"/>
      <c r="S200" s="36"/>
      <c r="T200" s="167"/>
      <c r="U200" s="167"/>
      <c r="V200" s="36"/>
      <c r="W200" s="36"/>
      <c r="X200" s="36"/>
      <c r="Y200" s="36"/>
      <c r="Z200" s="36"/>
      <c r="AA200" s="36"/>
      <c r="AB200" s="53"/>
      <c r="AC200" s="37">
        <f t="shared" si="50"/>
        <v>0</v>
      </c>
    </row>
    <row r="201" spans="1:29" ht="11.25" customHeight="1" hidden="1">
      <c r="A201" s="80" t="s">
        <v>167</v>
      </c>
      <c r="B201" s="184"/>
      <c r="C201" s="56"/>
      <c r="D201" s="7"/>
      <c r="E201" s="8"/>
      <c r="F201" s="6"/>
      <c r="G201" s="7"/>
      <c r="H201" s="8"/>
      <c r="I201" s="18"/>
      <c r="J201" s="7"/>
      <c r="K201" s="56"/>
      <c r="L201" s="35">
        <f t="shared" si="46"/>
        <v>0</v>
      </c>
      <c r="M201" s="35">
        <f t="shared" si="49"/>
        <v>0</v>
      </c>
      <c r="N201" s="35">
        <f t="shared" si="47"/>
        <v>0</v>
      </c>
      <c r="O201" s="36">
        <f t="shared" si="48"/>
        <v>0</v>
      </c>
      <c r="P201" s="53"/>
      <c r="Q201" s="36"/>
      <c r="R201" s="36"/>
      <c r="S201" s="36"/>
      <c r="T201" s="167"/>
      <c r="U201" s="167"/>
      <c r="V201" s="36"/>
      <c r="W201" s="36"/>
      <c r="X201" s="36"/>
      <c r="Y201" s="36"/>
      <c r="Z201" s="36"/>
      <c r="AA201" s="36"/>
      <c r="AB201" s="53"/>
      <c r="AC201" s="37">
        <f t="shared" si="50"/>
        <v>0</v>
      </c>
    </row>
    <row r="202" spans="1:29" ht="11.25" customHeight="1" hidden="1">
      <c r="A202" s="80" t="s">
        <v>168</v>
      </c>
      <c r="B202" s="184"/>
      <c r="C202" s="56"/>
      <c r="D202" s="7"/>
      <c r="E202" s="8"/>
      <c r="F202" s="6"/>
      <c r="G202" s="7"/>
      <c r="H202" s="8"/>
      <c r="I202" s="18"/>
      <c r="J202" s="7"/>
      <c r="K202" s="56"/>
      <c r="L202" s="35">
        <f t="shared" si="46"/>
        <v>0</v>
      </c>
      <c r="M202" s="35">
        <f t="shared" si="49"/>
        <v>0</v>
      </c>
      <c r="N202" s="35">
        <f t="shared" si="47"/>
        <v>0</v>
      </c>
      <c r="O202" s="36">
        <f t="shared" si="48"/>
        <v>0</v>
      </c>
      <c r="P202" s="53"/>
      <c r="Q202" s="36"/>
      <c r="R202" s="36"/>
      <c r="S202" s="36"/>
      <c r="T202" s="167"/>
      <c r="U202" s="167"/>
      <c r="V202" s="36"/>
      <c r="W202" s="36"/>
      <c r="X202" s="36"/>
      <c r="Y202" s="36"/>
      <c r="Z202" s="36"/>
      <c r="AA202" s="36"/>
      <c r="AB202" s="53"/>
      <c r="AC202" s="37">
        <f t="shared" si="50"/>
        <v>0</v>
      </c>
    </row>
    <row r="203" spans="1:29" ht="11.25" customHeight="1" hidden="1">
      <c r="A203" s="80" t="s">
        <v>169</v>
      </c>
      <c r="B203" s="184"/>
      <c r="C203" s="56"/>
      <c r="D203" s="7"/>
      <c r="E203" s="8"/>
      <c r="F203" s="6"/>
      <c r="G203" s="7"/>
      <c r="H203" s="8"/>
      <c r="I203" s="18"/>
      <c r="J203" s="7"/>
      <c r="K203" s="56"/>
      <c r="L203" s="35">
        <f t="shared" si="46"/>
        <v>0</v>
      </c>
      <c r="M203" s="35">
        <f t="shared" si="49"/>
        <v>0</v>
      </c>
      <c r="N203" s="35">
        <f t="shared" si="47"/>
        <v>0</v>
      </c>
      <c r="O203" s="36">
        <f t="shared" si="48"/>
        <v>0</v>
      </c>
      <c r="P203" s="53"/>
      <c r="Q203" s="36"/>
      <c r="R203" s="36"/>
      <c r="S203" s="36"/>
      <c r="T203" s="167"/>
      <c r="U203" s="167"/>
      <c r="V203" s="36"/>
      <c r="W203" s="36"/>
      <c r="X203" s="36"/>
      <c r="Y203" s="36"/>
      <c r="Z203" s="36"/>
      <c r="AA203" s="36"/>
      <c r="AB203" s="53"/>
      <c r="AC203" s="37">
        <f t="shared" si="50"/>
        <v>0</v>
      </c>
    </row>
    <row r="204" spans="1:29" ht="11.25" customHeight="1" hidden="1">
      <c r="A204" s="80" t="s">
        <v>170</v>
      </c>
      <c r="B204" s="184"/>
      <c r="C204" s="56"/>
      <c r="D204" s="7"/>
      <c r="E204" s="8"/>
      <c r="F204" s="6"/>
      <c r="G204" s="7"/>
      <c r="H204" s="8"/>
      <c r="I204" s="18"/>
      <c r="J204" s="7"/>
      <c r="K204" s="56"/>
      <c r="L204" s="35">
        <f t="shared" si="46"/>
        <v>0</v>
      </c>
      <c r="M204" s="35">
        <f t="shared" si="49"/>
        <v>0</v>
      </c>
      <c r="N204" s="35">
        <f t="shared" si="47"/>
        <v>0</v>
      </c>
      <c r="O204" s="36">
        <f t="shared" si="48"/>
        <v>0</v>
      </c>
      <c r="P204" s="53"/>
      <c r="Q204" s="36"/>
      <c r="R204" s="36"/>
      <c r="S204" s="36"/>
      <c r="T204" s="167"/>
      <c r="U204" s="167"/>
      <c r="V204" s="36"/>
      <c r="W204" s="36"/>
      <c r="X204" s="36"/>
      <c r="Y204" s="36"/>
      <c r="Z204" s="36"/>
      <c r="AA204" s="36"/>
      <c r="AB204" s="53"/>
      <c r="AC204" s="37">
        <f t="shared" si="50"/>
        <v>0</v>
      </c>
    </row>
    <row r="205" spans="1:29" ht="11.25" customHeight="1" hidden="1">
      <c r="A205" s="80" t="s">
        <v>171</v>
      </c>
      <c r="B205" s="184"/>
      <c r="C205" s="56"/>
      <c r="D205" s="7"/>
      <c r="E205" s="8"/>
      <c r="F205" s="6"/>
      <c r="G205" s="7"/>
      <c r="H205" s="8"/>
      <c r="I205" s="18"/>
      <c r="J205" s="7"/>
      <c r="K205" s="56"/>
      <c r="L205" s="35">
        <f t="shared" si="46"/>
        <v>0</v>
      </c>
      <c r="M205" s="35">
        <f t="shared" si="49"/>
        <v>0</v>
      </c>
      <c r="N205" s="35">
        <f t="shared" si="47"/>
        <v>0</v>
      </c>
      <c r="O205" s="36">
        <f t="shared" si="48"/>
        <v>0</v>
      </c>
      <c r="P205" s="53"/>
      <c r="Q205" s="36"/>
      <c r="R205" s="36"/>
      <c r="S205" s="36"/>
      <c r="T205" s="167"/>
      <c r="U205" s="167"/>
      <c r="V205" s="36"/>
      <c r="W205" s="36"/>
      <c r="X205" s="36"/>
      <c r="Y205" s="36"/>
      <c r="Z205" s="36"/>
      <c r="AA205" s="36"/>
      <c r="AB205" s="53"/>
      <c r="AC205" s="37">
        <f t="shared" si="50"/>
        <v>0</v>
      </c>
    </row>
    <row r="206" spans="1:29" ht="11.25" customHeight="1" hidden="1">
      <c r="A206" s="80" t="s">
        <v>172</v>
      </c>
      <c r="B206" s="184"/>
      <c r="C206" s="56"/>
      <c r="D206" s="7"/>
      <c r="E206" s="8"/>
      <c r="F206" s="6"/>
      <c r="G206" s="7"/>
      <c r="H206" s="8"/>
      <c r="I206" s="18"/>
      <c r="J206" s="7"/>
      <c r="K206" s="56"/>
      <c r="L206" s="35">
        <f t="shared" si="46"/>
        <v>0</v>
      </c>
      <c r="M206" s="35">
        <f t="shared" si="49"/>
        <v>0</v>
      </c>
      <c r="N206" s="35">
        <f t="shared" si="47"/>
        <v>0</v>
      </c>
      <c r="O206" s="36">
        <f t="shared" si="48"/>
        <v>0</v>
      </c>
      <c r="P206" s="53"/>
      <c r="Q206" s="36"/>
      <c r="R206" s="36"/>
      <c r="S206" s="36"/>
      <c r="T206" s="167"/>
      <c r="U206" s="167"/>
      <c r="V206" s="36"/>
      <c r="W206" s="36"/>
      <c r="X206" s="36"/>
      <c r="Y206" s="36"/>
      <c r="Z206" s="36"/>
      <c r="AA206" s="36"/>
      <c r="AB206" s="53"/>
      <c r="AC206" s="37">
        <f t="shared" si="50"/>
        <v>0</v>
      </c>
    </row>
    <row r="207" spans="1:29" ht="11.25" customHeight="1" hidden="1">
      <c r="A207" s="80" t="s">
        <v>173</v>
      </c>
      <c r="B207" s="184"/>
      <c r="C207" s="56"/>
      <c r="D207" s="7"/>
      <c r="E207" s="8"/>
      <c r="F207" s="6"/>
      <c r="G207" s="7"/>
      <c r="H207" s="8"/>
      <c r="I207" s="18"/>
      <c r="J207" s="7"/>
      <c r="K207" s="56"/>
      <c r="L207" s="35">
        <f t="shared" si="46"/>
        <v>0</v>
      </c>
      <c r="M207" s="35">
        <f t="shared" si="49"/>
        <v>0</v>
      </c>
      <c r="N207" s="35">
        <f t="shared" si="47"/>
        <v>0</v>
      </c>
      <c r="O207" s="36">
        <f t="shared" si="48"/>
        <v>0</v>
      </c>
      <c r="P207" s="53"/>
      <c r="Q207" s="36"/>
      <c r="R207" s="36"/>
      <c r="S207" s="36"/>
      <c r="T207" s="167"/>
      <c r="U207" s="167"/>
      <c r="V207" s="36"/>
      <c r="W207" s="36"/>
      <c r="X207" s="36"/>
      <c r="Y207" s="36"/>
      <c r="Z207" s="36"/>
      <c r="AA207" s="36"/>
      <c r="AB207" s="53"/>
      <c r="AC207" s="37">
        <f t="shared" si="50"/>
        <v>0</v>
      </c>
    </row>
    <row r="208" spans="1:29" ht="11.25" customHeight="1" hidden="1">
      <c r="A208" s="80" t="s">
        <v>174</v>
      </c>
      <c r="B208" s="184"/>
      <c r="C208" s="56"/>
      <c r="D208" s="7"/>
      <c r="E208" s="8"/>
      <c r="F208" s="6"/>
      <c r="G208" s="7"/>
      <c r="H208" s="8"/>
      <c r="I208" s="18"/>
      <c r="J208" s="7"/>
      <c r="K208" s="56"/>
      <c r="L208" s="35">
        <f t="shared" si="46"/>
        <v>0</v>
      </c>
      <c r="M208" s="35">
        <f t="shared" si="49"/>
        <v>0</v>
      </c>
      <c r="N208" s="35">
        <f t="shared" si="47"/>
        <v>0</v>
      </c>
      <c r="O208" s="36">
        <f t="shared" si="48"/>
        <v>0</v>
      </c>
      <c r="P208" s="53"/>
      <c r="Q208" s="36"/>
      <c r="R208" s="36"/>
      <c r="S208" s="36"/>
      <c r="T208" s="167"/>
      <c r="U208" s="167"/>
      <c r="V208" s="36"/>
      <c r="W208" s="36"/>
      <c r="X208" s="36"/>
      <c r="Y208" s="36"/>
      <c r="Z208" s="36"/>
      <c r="AA208" s="36"/>
      <c r="AB208" s="53"/>
      <c r="AC208" s="37">
        <f t="shared" si="50"/>
        <v>0</v>
      </c>
    </row>
    <row r="209" spans="1:29" ht="11.25" customHeight="1" hidden="1">
      <c r="A209" s="80" t="s">
        <v>175</v>
      </c>
      <c r="B209" s="184"/>
      <c r="C209" s="56"/>
      <c r="D209" s="7"/>
      <c r="E209" s="8"/>
      <c r="F209" s="6"/>
      <c r="G209" s="7"/>
      <c r="H209" s="8"/>
      <c r="I209" s="18"/>
      <c r="J209" s="7"/>
      <c r="K209" s="56"/>
      <c r="L209" s="35">
        <f t="shared" si="46"/>
        <v>0</v>
      </c>
      <c r="M209" s="35">
        <f t="shared" si="49"/>
        <v>0</v>
      </c>
      <c r="N209" s="35">
        <f t="shared" si="47"/>
        <v>0</v>
      </c>
      <c r="O209" s="36">
        <f t="shared" si="48"/>
        <v>0</v>
      </c>
      <c r="P209" s="53"/>
      <c r="Q209" s="36"/>
      <c r="R209" s="36"/>
      <c r="S209" s="36"/>
      <c r="T209" s="167"/>
      <c r="U209" s="167"/>
      <c r="V209" s="36"/>
      <c r="W209" s="36"/>
      <c r="X209" s="36"/>
      <c r="Y209" s="36"/>
      <c r="Z209" s="36"/>
      <c r="AA209" s="36"/>
      <c r="AB209" s="53"/>
      <c r="AC209" s="37">
        <f t="shared" si="50"/>
        <v>0</v>
      </c>
    </row>
    <row r="210" spans="1:29" ht="11.25" customHeight="1" hidden="1">
      <c r="A210" s="80" t="s">
        <v>176</v>
      </c>
      <c r="B210" s="184"/>
      <c r="C210" s="56"/>
      <c r="D210" s="7"/>
      <c r="E210" s="8"/>
      <c r="F210" s="6"/>
      <c r="G210" s="7"/>
      <c r="H210" s="8"/>
      <c r="I210" s="18"/>
      <c r="J210" s="7"/>
      <c r="K210" s="56"/>
      <c r="L210" s="35">
        <f t="shared" si="46"/>
        <v>0</v>
      </c>
      <c r="M210" s="35">
        <f t="shared" si="49"/>
        <v>0</v>
      </c>
      <c r="N210" s="35">
        <f t="shared" si="47"/>
        <v>0</v>
      </c>
      <c r="O210" s="36">
        <f t="shared" si="48"/>
        <v>0</v>
      </c>
      <c r="P210" s="53"/>
      <c r="Q210" s="36"/>
      <c r="R210" s="36"/>
      <c r="S210" s="36"/>
      <c r="T210" s="167"/>
      <c r="U210" s="167"/>
      <c r="V210" s="36"/>
      <c r="W210" s="36"/>
      <c r="X210" s="36"/>
      <c r="Y210" s="36"/>
      <c r="Z210" s="36"/>
      <c r="AA210" s="36"/>
      <c r="AB210" s="53"/>
      <c r="AC210" s="37">
        <f t="shared" si="50"/>
        <v>0</v>
      </c>
    </row>
    <row r="211" spans="1:29" ht="11.25" customHeight="1" hidden="1">
      <c r="A211" s="80" t="s">
        <v>177</v>
      </c>
      <c r="B211" s="184"/>
      <c r="C211" s="56"/>
      <c r="D211" s="7"/>
      <c r="E211" s="8"/>
      <c r="F211" s="6"/>
      <c r="G211" s="7"/>
      <c r="H211" s="8"/>
      <c r="I211" s="18"/>
      <c r="J211" s="7"/>
      <c r="K211" s="56"/>
      <c r="L211" s="35">
        <f t="shared" si="46"/>
        <v>0</v>
      </c>
      <c r="M211" s="35">
        <f t="shared" si="49"/>
        <v>0</v>
      </c>
      <c r="N211" s="35">
        <f t="shared" si="47"/>
        <v>0</v>
      </c>
      <c r="O211" s="36">
        <f t="shared" si="48"/>
        <v>0</v>
      </c>
      <c r="P211" s="53"/>
      <c r="Q211" s="36"/>
      <c r="R211" s="36"/>
      <c r="S211" s="36"/>
      <c r="T211" s="167"/>
      <c r="U211" s="167"/>
      <c r="V211" s="36"/>
      <c r="W211" s="36"/>
      <c r="X211" s="36"/>
      <c r="Y211" s="36"/>
      <c r="Z211" s="36"/>
      <c r="AA211" s="36"/>
      <c r="AB211" s="53"/>
      <c r="AC211" s="37">
        <f t="shared" si="50"/>
        <v>0</v>
      </c>
    </row>
    <row r="212" spans="1:29" ht="11.25" customHeight="1" hidden="1">
      <c r="A212" s="80" t="s">
        <v>178</v>
      </c>
      <c r="B212" s="184"/>
      <c r="C212" s="56"/>
      <c r="D212" s="7"/>
      <c r="E212" s="8"/>
      <c r="F212" s="6"/>
      <c r="G212" s="7"/>
      <c r="H212" s="8"/>
      <c r="I212" s="18"/>
      <c r="J212" s="7"/>
      <c r="K212" s="56"/>
      <c r="L212" s="35">
        <f t="shared" si="46"/>
        <v>0</v>
      </c>
      <c r="M212" s="35">
        <f t="shared" si="49"/>
        <v>0</v>
      </c>
      <c r="N212" s="35">
        <f t="shared" si="47"/>
        <v>0</v>
      </c>
      <c r="O212" s="36">
        <f t="shared" si="48"/>
        <v>0</v>
      </c>
      <c r="P212" s="53"/>
      <c r="Q212" s="36"/>
      <c r="R212" s="36"/>
      <c r="S212" s="36"/>
      <c r="T212" s="167"/>
      <c r="U212" s="167"/>
      <c r="V212" s="36"/>
      <c r="W212" s="36"/>
      <c r="X212" s="36"/>
      <c r="Y212" s="36"/>
      <c r="Z212" s="36"/>
      <c r="AA212" s="36"/>
      <c r="AB212" s="53"/>
      <c r="AC212" s="37">
        <f t="shared" si="50"/>
        <v>0</v>
      </c>
    </row>
    <row r="213" spans="1:51" s="137" customFormat="1" ht="15" customHeight="1">
      <c r="A213" s="81" t="s">
        <v>36</v>
      </c>
      <c r="B213" s="176" t="s">
        <v>390</v>
      </c>
      <c r="C213" s="4">
        <v>4</v>
      </c>
      <c r="D213" s="4">
        <v>6</v>
      </c>
      <c r="E213" s="5"/>
      <c r="F213" s="6"/>
      <c r="G213" s="7"/>
      <c r="H213" s="8"/>
      <c r="I213" s="6"/>
      <c r="J213" s="7"/>
      <c r="K213" s="7"/>
      <c r="L213" s="35">
        <f t="shared" si="46"/>
        <v>91</v>
      </c>
      <c r="M213" s="35"/>
      <c r="N213" s="35">
        <f t="shared" si="47"/>
        <v>91</v>
      </c>
      <c r="O213" s="36"/>
      <c r="P213" s="35">
        <f>N213</f>
        <v>91</v>
      </c>
      <c r="Q213" s="36"/>
      <c r="R213" s="36"/>
      <c r="S213" s="36"/>
      <c r="T213" s="36">
        <v>55</v>
      </c>
      <c r="U213" s="167"/>
      <c r="V213" s="167"/>
      <c r="W213" s="167"/>
      <c r="X213" s="167">
        <v>36</v>
      </c>
      <c r="Y213" s="168"/>
      <c r="Z213" s="36"/>
      <c r="AA213" s="36"/>
      <c r="AB213" s="71"/>
      <c r="AC213" s="37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136"/>
      <c r="AW213" s="136"/>
      <c r="AX213" s="136"/>
      <c r="AY213" s="136"/>
    </row>
    <row r="214" spans="1:51" s="139" customFormat="1" ht="13.5" customHeight="1">
      <c r="A214" s="81" t="s">
        <v>37</v>
      </c>
      <c r="B214" s="176" t="s">
        <v>391</v>
      </c>
      <c r="C214" s="4"/>
      <c r="D214" s="4"/>
      <c r="E214" s="5"/>
      <c r="F214" s="9"/>
      <c r="G214" s="4">
        <v>6</v>
      </c>
      <c r="H214" s="5"/>
      <c r="I214" s="9"/>
      <c r="J214" s="4"/>
      <c r="K214" s="4"/>
      <c r="L214" s="35">
        <f t="shared" si="46"/>
        <v>212</v>
      </c>
      <c r="M214" s="35"/>
      <c r="N214" s="35">
        <f t="shared" si="47"/>
        <v>212</v>
      </c>
      <c r="O214" s="36"/>
      <c r="P214" s="35">
        <f>N214</f>
        <v>212</v>
      </c>
      <c r="Q214" s="36"/>
      <c r="R214" s="36"/>
      <c r="S214" s="36"/>
      <c r="T214" s="167"/>
      <c r="U214" s="167">
        <v>30</v>
      </c>
      <c r="V214" s="167">
        <v>36</v>
      </c>
      <c r="W214" s="167">
        <v>38</v>
      </c>
      <c r="X214" s="167">
        <v>108</v>
      </c>
      <c r="Y214" s="167"/>
      <c r="Z214" s="36"/>
      <c r="AA214" s="36"/>
      <c r="AB214" s="71"/>
      <c r="AC214" s="37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138"/>
      <c r="AW214" s="138"/>
      <c r="AX214" s="138"/>
      <c r="AY214" s="138"/>
    </row>
    <row r="215" spans="1:51" s="139" customFormat="1" ht="12" customHeight="1">
      <c r="A215" s="81"/>
      <c r="B215" s="176" t="s">
        <v>402</v>
      </c>
      <c r="C215" s="4"/>
      <c r="D215" s="4"/>
      <c r="E215" s="5"/>
      <c r="F215" s="9"/>
      <c r="G215" s="4"/>
      <c r="H215" s="5"/>
      <c r="I215" s="9"/>
      <c r="J215" s="169">
        <v>7</v>
      </c>
      <c r="K215" s="4"/>
      <c r="L215" s="35"/>
      <c r="M215" s="35"/>
      <c r="N215" s="35"/>
      <c r="O215" s="36"/>
      <c r="P215" s="36"/>
      <c r="Q215" s="36"/>
      <c r="R215" s="36"/>
      <c r="S215" s="36"/>
      <c r="T215" s="167"/>
      <c r="U215" s="167"/>
      <c r="V215" s="36"/>
      <c r="W215" s="36"/>
      <c r="X215" s="36"/>
      <c r="Y215" s="36"/>
      <c r="Z215" s="36"/>
      <c r="AA215" s="36"/>
      <c r="AB215" s="71"/>
      <c r="AC215" s="37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138"/>
      <c r="AW215" s="138"/>
      <c r="AX215" s="138"/>
      <c r="AY215" s="138"/>
    </row>
    <row r="216" spans="1:51" s="141" customFormat="1" ht="24.75" customHeight="1">
      <c r="A216" s="57" t="s">
        <v>40</v>
      </c>
      <c r="B216" s="185" t="s">
        <v>324</v>
      </c>
      <c r="C216" s="291">
        <f>COUNTIF(C217:E244,1)+COUNTIF(C217:E244,2)+COUNTIF(C217:E244,3)+COUNTIF(C217:E244,4)+COUNTIF(C217:E244,5)+COUNTIF(C217:E244,6)+COUNTIF(C217:E244,7)+COUNTIF(C217:E244,8)</f>
        <v>1</v>
      </c>
      <c r="D216" s="291"/>
      <c r="E216" s="292"/>
      <c r="F216" s="290">
        <f>COUNTIF(F217:H244,1)+COUNTIF(F217:H244,2)+COUNTIF(F217:H244,3)+COUNTIF(F217:H244,4)+COUNTIF(F217:H244,5)+COUNTIF(F217:H244,6)+COUNTIF(F217:H244,7)+COUNTIF(F217:H244,8)</f>
        <v>3</v>
      </c>
      <c r="G216" s="291"/>
      <c r="H216" s="292"/>
      <c r="I216" s="290">
        <f>COUNTIF(I217:K244,1)+COUNTIF(I217:K244,2)+COUNTIF(I217:K244,3)+COUNTIF(I217:K244,4)+COUNTIF(I217:K244,5)+COUNTIF(I217:K244,6)+COUNTIF(I217:K244,7)+COUNTIF(I217:K244,8)</f>
        <v>0</v>
      </c>
      <c r="J216" s="291"/>
      <c r="K216" s="291"/>
      <c r="L216" s="46">
        <f aca="true" t="shared" si="51" ref="L216:S216">SUM(L217:L242)</f>
        <v>249</v>
      </c>
      <c r="M216" s="46">
        <f t="shared" si="51"/>
        <v>83</v>
      </c>
      <c r="N216" s="46">
        <f t="shared" si="51"/>
        <v>166</v>
      </c>
      <c r="O216" s="46">
        <f>SUM(O217:O242)</f>
        <v>81</v>
      </c>
      <c r="P216" s="46">
        <f t="shared" si="51"/>
        <v>85</v>
      </c>
      <c r="Q216" s="46">
        <f t="shared" si="51"/>
        <v>0</v>
      </c>
      <c r="R216" s="46">
        <f t="shared" si="51"/>
        <v>0</v>
      </c>
      <c r="S216" s="46">
        <f t="shared" si="51"/>
        <v>0</v>
      </c>
      <c r="T216" s="46">
        <f aca="true" t="shared" si="52" ref="T216:AA216">SUM(T217:T242)</f>
        <v>0</v>
      </c>
      <c r="U216" s="46">
        <f t="shared" si="52"/>
        <v>30</v>
      </c>
      <c r="V216" s="46">
        <f t="shared" si="52"/>
        <v>0</v>
      </c>
      <c r="W216" s="46">
        <f t="shared" si="52"/>
        <v>76</v>
      </c>
      <c r="X216" s="46">
        <f t="shared" si="52"/>
        <v>0</v>
      </c>
      <c r="Y216" s="46">
        <f t="shared" si="52"/>
        <v>60</v>
      </c>
      <c r="Z216" s="46">
        <f t="shared" si="52"/>
        <v>0</v>
      </c>
      <c r="AA216" s="46">
        <f t="shared" si="52"/>
        <v>0</v>
      </c>
      <c r="AB216" s="46">
        <f>SUM(AB217,AB242)</f>
        <v>0</v>
      </c>
      <c r="AC216" s="27">
        <f>SUM(AC217:AC242)</f>
        <v>68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140"/>
      <c r="AW216" s="140"/>
      <c r="AX216" s="140"/>
      <c r="AY216" s="140"/>
    </row>
    <row r="217" spans="1:29" ht="35.25" customHeight="1">
      <c r="A217" s="80" t="s">
        <v>439</v>
      </c>
      <c r="B217" s="184" t="s">
        <v>395</v>
      </c>
      <c r="C217" s="1"/>
      <c r="D217" s="72"/>
      <c r="E217" s="73"/>
      <c r="F217" s="74">
        <v>5</v>
      </c>
      <c r="G217" s="72"/>
      <c r="H217" s="255">
        <v>7</v>
      </c>
      <c r="I217" s="75"/>
      <c r="J217" s="72"/>
      <c r="K217" s="1"/>
      <c r="L217" s="35">
        <f aca="true" t="shared" si="53" ref="L217:L244">M217+N217</f>
        <v>147</v>
      </c>
      <c r="M217" s="35">
        <v>49</v>
      </c>
      <c r="N217" s="35">
        <f aca="true" t="shared" si="54" ref="N217:N242">SUM(Q217:AA217)</f>
        <v>98</v>
      </c>
      <c r="O217" s="36">
        <f aca="true" t="shared" si="55" ref="O217:O242">N217-P217</f>
        <v>48</v>
      </c>
      <c r="P217" s="53">
        <v>50</v>
      </c>
      <c r="Q217" s="36"/>
      <c r="R217" s="36"/>
      <c r="S217" s="36"/>
      <c r="T217" s="36"/>
      <c r="U217" s="36">
        <v>30</v>
      </c>
      <c r="V217" s="36"/>
      <c r="W217" s="36">
        <v>38</v>
      </c>
      <c r="X217" s="36"/>
      <c r="Y217" s="36">
        <v>30</v>
      </c>
      <c r="Z217" s="36"/>
      <c r="AA217" s="36"/>
      <c r="AC217" s="37"/>
    </row>
    <row r="218" spans="1:29" ht="27" customHeight="1">
      <c r="A218" s="80" t="s">
        <v>179</v>
      </c>
      <c r="B218" s="232" t="s">
        <v>399</v>
      </c>
      <c r="C218" s="233"/>
      <c r="D218" s="234"/>
      <c r="E218" s="235"/>
      <c r="F218" s="236"/>
      <c r="G218" s="234">
        <v>7</v>
      </c>
      <c r="H218" s="235"/>
      <c r="I218" s="237"/>
      <c r="J218" s="234"/>
      <c r="K218" s="233"/>
      <c r="L218" s="201">
        <f t="shared" si="53"/>
        <v>102</v>
      </c>
      <c r="M218" s="202">
        <v>34</v>
      </c>
      <c r="N218" s="201">
        <f>SUM(Q218:AA218)</f>
        <v>68</v>
      </c>
      <c r="O218" s="201">
        <f t="shared" si="55"/>
        <v>33</v>
      </c>
      <c r="P218" s="231">
        <v>35</v>
      </c>
      <c r="Q218" s="202"/>
      <c r="R218" s="202"/>
      <c r="S218" s="202"/>
      <c r="T218" s="202"/>
      <c r="U218" s="202"/>
      <c r="V218" s="202"/>
      <c r="W218" s="202">
        <v>38</v>
      </c>
      <c r="X218" s="202"/>
      <c r="Y218" s="202">
        <v>30</v>
      </c>
      <c r="Z218" s="202"/>
      <c r="AA218" s="202"/>
      <c r="AB218" s="231"/>
      <c r="AC218" s="223">
        <f>N218-AB218</f>
        <v>68</v>
      </c>
    </row>
    <row r="219" spans="1:29" ht="11.25" customHeight="1" hidden="1">
      <c r="A219" s="80" t="s">
        <v>180</v>
      </c>
      <c r="B219" s="184"/>
      <c r="C219" s="56"/>
      <c r="D219" s="7"/>
      <c r="E219" s="8"/>
      <c r="F219" s="6"/>
      <c r="G219" s="7"/>
      <c r="H219" s="8"/>
      <c r="I219" s="18"/>
      <c r="J219" s="7"/>
      <c r="K219" s="56"/>
      <c r="L219" s="35">
        <f t="shared" si="53"/>
        <v>0</v>
      </c>
      <c r="M219" s="35">
        <f aca="true" t="shared" si="56" ref="M219:M242">N219/2</f>
        <v>0</v>
      </c>
      <c r="N219" s="35">
        <f t="shared" si="54"/>
        <v>0</v>
      </c>
      <c r="O219" s="36">
        <f t="shared" si="55"/>
        <v>0</v>
      </c>
      <c r="P219" s="53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53"/>
      <c r="AC219" s="37">
        <f aca="true" t="shared" si="57" ref="AC219:AC241">N219-AB219</f>
        <v>0</v>
      </c>
    </row>
    <row r="220" spans="1:29" ht="11.25" customHeight="1" hidden="1">
      <c r="A220" s="80" t="s">
        <v>181</v>
      </c>
      <c r="B220" s="184"/>
      <c r="C220" s="56"/>
      <c r="D220" s="7"/>
      <c r="E220" s="8"/>
      <c r="F220" s="6"/>
      <c r="G220" s="7"/>
      <c r="H220" s="8"/>
      <c r="I220" s="18"/>
      <c r="J220" s="7"/>
      <c r="K220" s="56"/>
      <c r="L220" s="35">
        <f t="shared" si="53"/>
        <v>0</v>
      </c>
      <c r="M220" s="35">
        <f t="shared" si="56"/>
        <v>0</v>
      </c>
      <c r="N220" s="35">
        <f t="shared" si="54"/>
        <v>0</v>
      </c>
      <c r="O220" s="36">
        <f t="shared" si="55"/>
        <v>0</v>
      </c>
      <c r="P220" s="53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53"/>
      <c r="AC220" s="37">
        <f t="shared" si="57"/>
        <v>0</v>
      </c>
    </row>
    <row r="221" spans="1:29" ht="11.25" customHeight="1" hidden="1">
      <c r="A221" s="80" t="s">
        <v>182</v>
      </c>
      <c r="B221" s="184"/>
      <c r="C221" s="56"/>
      <c r="D221" s="7"/>
      <c r="E221" s="8"/>
      <c r="F221" s="6"/>
      <c r="G221" s="7"/>
      <c r="H221" s="8"/>
      <c r="I221" s="18"/>
      <c r="J221" s="7"/>
      <c r="K221" s="56"/>
      <c r="L221" s="35">
        <f t="shared" si="53"/>
        <v>0</v>
      </c>
      <c r="M221" s="35">
        <f t="shared" si="56"/>
        <v>0</v>
      </c>
      <c r="N221" s="35">
        <f t="shared" si="54"/>
        <v>0</v>
      </c>
      <c r="O221" s="36">
        <f t="shared" si="55"/>
        <v>0</v>
      </c>
      <c r="P221" s="53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53"/>
      <c r="AC221" s="37">
        <f t="shared" si="57"/>
        <v>0</v>
      </c>
    </row>
    <row r="222" spans="1:29" ht="11.25" customHeight="1" hidden="1">
      <c r="A222" s="80" t="s">
        <v>183</v>
      </c>
      <c r="B222" s="184"/>
      <c r="C222" s="56"/>
      <c r="D222" s="7"/>
      <c r="E222" s="8"/>
      <c r="F222" s="6"/>
      <c r="G222" s="7"/>
      <c r="H222" s="8"/>
      <c r="I222" s="18"/>
      <c r="J222" s="7"/>
      <c r="K222" s="56"/>
      <c r="L222" s="35">
        <f t="shared" si="53"/>
        <v>0</v>
      </c>
      <c r="M222" s="35">
        <f t="shared" si="56"/>
        <v>0</v>
      </c>
      <c r="N222" s="35">
        <f t="shared" si="54"/>
        <v>0</v>
      </c>
      <c r="O222" s="36">
        <f t="shared" si="55"/>
        <v>0</v>
      </c>
      <c r="P222" s="53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53"/>
      <c r="AC222" s="37">
        <f t="shared" si="57"/>
        <v>0</v>
      </c>
    </row>
    <row r="223" spans="1:29" ht="11.25" customHeight="1" hidden="1">
      <c r="A223" s="80" t="s">
        <v>184</v>
      </c>
      <c r="B223" s="184"/>
      <c r="C223" s="56"/>
      <c r="D223" s="7"/>
      <c r="E223" s="8"/>
      <c r="F223" s="6"/>
      <c r="G223" s="7"/>
      <c r="H223" s="8"/>
      <c r="I223" s="18"/>
      <c r="J223" s="7"/>
      <c r="K223" s="56"/>
      <c r="L223" s="35">
        <f t="shared" si="53"/>
        <v>0</v>
      </c>
      <c r="M223" s="35">
        <f t="shared" si="56"/>
        <v>0</v>
      </c>
      <c r="N223" s="35">
        <f t="shared" si="54"/>
        <v>0</v>
      </c>
      <c r="O223" s="36">
        <f t="shared" si="55"/>
        <v>0</v>
      </c>
      <c r="P223" s="53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53"/>
      <c r="AC223" s="37">
        <f t="shared" si="57"/>
        <v>0</v>
      </c>
    </row>
    <row r="224" spans="1:29" ht="11.25" customHeight="1" hidden="1">
      <c r="A224" s="80" t="s">
        <v>185</v>
      </c>
      <c r="B224" s="184"/>
      <c r="C224" s="56"/>
      <c r="D224" s="7"/>
      <c r="E224" s="8"/>
      <c r="F224" s="6"/>
      <c r="G224" s="7"/>
      <c r="H224" s="8"/>
      <c r="I224" s="18"/>
      <c r="J224" s="7"/>
      <c r="K224" s="56"/>
      <c r="L224" s="35">
        <f t="shared" si="53"/>
        <v>0</v>
      </c>
      <c r="M224" s="35">
        <f t="shared" si="56"/>
        <v>0</v>
      </c>
      <c r="N224" s="35">
        <f t="shared" si="54"/>
        <v>0</v>
      </c>
      <c r="O224" s="36">
        <f t="shared" si="55"/>
        <v>0</v>
      </c>
      <c r="P224" s="53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53"/>
      <c r="AC224" s="37">
        <f t="shared" si="57"/>
        <v>0</v>
      </c>
    </row>
    <row r="225" spans="1:29" ht="11.25" customHeight="1" hidden="1">
      <c r="A225" s="80" t="s">
        <v>186</v>
      </c>
      <c r="B225" s="184"/>
      <c r="C225" s="56"/>
      <c r="D225" s="7"/>
      <c r="E225" s="8"/>
      <c r="F225" s="6"/>
      <c r="G225" s="7"/>
      <c r="H225" s="8"/>
      <c r="I225" s="18"/>
      <c r="J225" s="7"/>
      <c r="K225" s="56"/>
      <c r="L225" s="35">
        <f t="shared" si="53"/>
        <v>0</v>
      </c>
      <c r="M225" s="35">
        <f t="shared" si="56"/>
        <v>0</v>
      </c>
      <c r="N225" s="35">
        <f t="shared" si="54"/>
        <v>0</v>
      </c>
      <c r="O225" s="36">
        <f t="shared" si="55"/>
        <v>0</v>
      </c>
      <c r="P225" s="53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53"/>
      <c r="AC225" s="37">
        <f t="shared" si="57"/>
        <v>0</v>
      </c>
    </row>
    <row r="226" spans="1:29" ht="11.25" customHeight="1" hidden="1">
      <c r="A226" s="80" t="s">
        <v>187</v>
      </c>
      <c r="B226" s="184"/>
      <c r="C226" s="56"/>
      <c r="D226" s="7"/>
      <c r="E226" s="8"/>
      <c r="F226" s="6"/>
      <c r="G226" s="7"/>
      <c r="H226" s="8"/>
      <c r="I226" s="18"/>
      <c r="J226" s="7"/>
      <c r="K226" s="56"/>
      <c r="L226" s="35">
        <f t="shared" si="53"/>
        <v>0</v>
      </c>
      <c r="M226" s="35">
        <f t="shared" si="56"/>
        <v>0</v>
      </c>
      <c r="N226" s="35">
        <f t="shared" si="54"/>
        <v>0</v>
      </c>
      <c r="O226" s="36">
        <f t="shared" si="55"/>
        <v>0</v>
      </c>
      <c r="P226" s="53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53"/>
      <c r="AC226" s="37">
        <f t="shared" si="57"/>
        <v>0</v>
      </c>
    </row>
    <row r="227" spans="1:29" ht="11.25" customHeight="1" hidden="1">
      <c r="A227" s="80" t="s">
        <v>188</v>
      </c>
      <c r="B227" s="184"/>
      <c r="C227" s="56"/>
      <c r="D227" s="7"/>
      <c r="E227" s="8"/>
      <c r="F227" s="6"/>
      <c r="G227" s="7"/>
      <c r="H227" s="8"/>
      <c r="I227" s="18"/>
      <c r="J227" s="7"/>
      <c r="K227" s="56"/>
      <c r="L227" s="35">
        <f t="shared" si="53"/>
        <v>0</v>
      </c>
      <c r="M227" s="35">
        <f t="shared" si="56"/>
        <v>0</v>
      </c>
      <c r="N227" s="35">
        <f t="shared" si="54"/>
        <v>0</v>
      </c>
      <c r="O227" s="36">
        <f t="shared" si="55"/>
        <v>0</v>
      </c>
      <c r="P227" s="53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53"/>
      <c r="AC227" s="37">
        <f t="shared" si="57"/>
        <v>0</v>
      </c>
    </row>
    <row r="228" spans="1:29" ht="11.25" customHeight="1" hidden="1">
      <c r="A228" s="80" t="s">
        <v>189</v>
      </c>
      <c r="B228" s="184"/>
      <c r="C228" s="56"/>
      <c r="D228" s="7"/>
      <c r="E228" s="8"/>
      <c r="F228" s="6"/>
      <c r="G228" s="7"/>
      <c r="H228" s="8"/>
      <c r="I228" s="18"/>
      <c r="J228" s="7"/>
      <c r="K228" s="56"/>
      <c r="L228" s="35">
        <f t="shared" si="53"/>
        <v>0</v>
      </c>
      <c r="M228" s="35">
        <f t="shared" si="56"/>
        <v>0</v>
      </c>
      <c r="N228" s="35">
        <f t="shared" si="54"/>
        <v>0</v>
      </c>
      <c r="O228" s="36">
        <f t="shared" si="55"/>
        <v>0</v>
      </c>
      <c r="P228" s="53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53"/>
      <c r="AC228" s="37">
        <f t="shared" si="57"/>
        <v>0</v>
      </c>
    </row>
    <row r="229" spans="1:29" ht="11.25" customHeight="1" hidden="1">
      <c r="A229" s="80" t="s">
        <v>190</v>
      </c>
      <c r="B229" s="184"/>
      <c r="C229" s="56"/>
      <c r="D229" s="7"/>
      <c r="E229" s="8"/>
      <c r="F229" s="6"/>
      <c r="G229" s="7"/>
      <c r="H229" s="8"/>
      <c r="I229" s="18"/>
      <c r="J229" s="7"/>
      <c r="K229" s="56"/>
      <c r="L229" s="35">
        <f t="shared" si="53"/>
        <v>0</v>
      </c>
      <c r="M229" s="35">
        <f t="shared" si="56"/>
        <v>0</v>
      </c>
      <c r="N229" s="35">
        <f t="shared" si="54"/>
        <v>0</v>
      </c>
      <c r="O229" s="36">
        <f t="shared" si="55"/>
        <v>0</v>
      </c>
      <c r="P229" s="53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53"/>
      <c r="AC229" s="37">
        <f t="shared" si="57"/>
        <v>0</v>
      </c>
    </row>
    <row r="230" spans="1:29" ht="11.25" customHeight="1" hidden="1">
      <c r="A230" s="80" t="s">
        <v>191</v>
      </c>
      <c r="B230" s="184"/>
      <c r="C230" s="56"/>
      <c r="D230" s="7"/>
      <c r="E230" s="8"/>
      <c r="F230" s="6"/>
      <c r="G230" s="7"/>
      <c r="H230" s="8"/>
      <c r="I230" s="18"/>
      <c r="J230" s="7"/>
      <c r="K230" s="56"/>
      <c r="L230" s="35">
        <f t="shared" si="53"/>
        <v>0</v>
      </c>
      <c r="M230" s="35">
        <f t="shared" si="56"/>
        <v>0</v>
      </c>
      <c r="N230" s="35">
        <f t="shared" si="54"/>
        <v>0</v>
      </c>
      <c r="O230" s="36">
        <f t="shared" si="55"/>
        <v>0</v>
      </c>
      <c r="P230" s="53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53"/>
      <c r="AC230" s="37">
        <f t="shared" si="57"/>
        <v>0</v>
      </c>
    </row>
    <row r="231" spans="1:29" ht="11.25" customHeight="1" hidden="1">
      <c r="A231" s="80" t="s">
        <v>192</v>
      </c>
      <c r="B231" s="184"/>
      <c r="C231" s="56"/>
      <c r="D231" s="7"/>
      <c r="E231" s="8"/>
      <c r="F231" s="6"/>
      <c r="G231" s="7"/>
      <c r="H231" s="8"/>
      <c r="I231" s="18"/>
      <c r="J231" s="7"/>
      <c r="K231" s="56"/>
      <c r="L231" s="35">
        <f t="shared" si="53"/>
        <v>0</v>
      </c>
      <c r="M231" s="35">
        <f t="shared" si="56"/>
        <v>0</v>
      </c>
      <c r="N231" s="35">
        <f t="shared" si="54"/>
        <v>0</v>
      </c>
      <c r="O231" s="36">
        <f t="shared" si="55"/>
        <v>0</v>
      </c>
      <c r="P231" s="53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53"/>
      <c r="AC231" s="37">
        <f t="shared" si="57"/>
        <v>0</v>
      </c>
    </row>
    <row r="232" spans="1:29" ht="11.25" customHeight="1" hidden="1">
      <c r="A232" s="80" t="s">
        <v>193</v>
      </c>
      <c r="B232" s="184"/>
      <c r="C232" s="56"/>
      <c r="D232" s="7"/>
      <c r="E232" s="8"/>
      <c r="F232" s="6"/>
      <c r="G232" s="7"/>
      <c r="H232" s="8"/>
      <c r="I232" s="18"/>
      <c r="J232" s="7"/>
      <c r="K232" s="56"/>
      <c r="L232" s="35">
        <f t="shared" si="53"/>
        <v>0</v>
      </c>
      <c r="M232" s="35">
        <f t="shared" si="56"/>
        <v>0</v>
      </c>
      <c r="N232" s="35">
        <f t="shared" si="54"/>
        <v>0</v>
      </c>
      <c r="O232" s="36">
        <f t="shared" si="55"/>
        <v>0</v>
      </c>
      <c r="P232" s="53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53"/>
      <c r="AC232" s="37">
        <f t="shared" si="57"/>
        <v>0</v>
      </c>
    </row>
    <row r="233" spans="1:29" ht="11.25" customHeight="1" hidden="1">
      <c r="A233" s="80" t="s">
        <v>194</v>
      </c>
      <c r="B233" s="184"/>
      <c r="C233" s="56"/>
      <c r="D233" s="7"/>
      <c r="E233" s="8"/>
      <c r="F233" s="6"/>
      <c r="G233" s="7"/>
      <c r="H233" s="8"/>
      <c r="I233" s="18"/>
      <c r="J233" s="7"/>
      <c r="K233" s="56"/>
      <c r="L233" s="35">
        <f t="shared" si="53"/>
        <v>0</v>
      </c>
      <c r="M233" s="35">
        <f t="shared" si="56"/>
        <v>0</v>
      </c>
      <c r="N233" s="35">
        <f t="shared" si="54"/>
        <v>0</v>
      </c>
      <c r="O233" s="36">
        <f t="shared" si="55"/>
        <v>0</v>
      </c>
      <c r="P233" s="53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53"/>
      <c r="AC233" s="37">
        <f t="shared" si="57"/>
        <v>0</v>
      </c>
    </row>
    <row r="234" spans="1:29" ht="11.25" customHeight="1" hidden="1">
      <c r="A234" s="80" t="s">
        <v>195</v>
      </c>
      <c r="B234" s="184"/>
      <c r="C234" s="56"/>
      <c r="D234" s="7"/>
      <c r="E234" s="8"/>
      <c r="F234" s="6"/>
      <c r="G234" s="7"/>
      <c r="H234" s="8"/>
      <c r="I234" s="18"/>
      <c r="J234" s="7"/>
      <c r="K234" s="56"/>
      <c r="L234" s="35">
        <f t="shared" si="53"/>
        <v>0</v>
      </c>
      <c r="M234" s="35">
        <f t="shared" si="56"/>
        <v>0</v>
      </c>
      <c r="N234" s="35">
        <f t="shared" si="54"/>
        <v>0</v>
      </c>
      <c r="O234" s="36">
        <f t="shared" si="55"/>
        <v>0</v>
      </c>
      <c r="P234" s="53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53"/>
      <c r="AC234" s="37">
        <f t="shared" si="57"/>
        <v>0</v>
      </c>
    </row>
    <row r="235" spans="1:29" ht="11.25" customHeight="1" hidden="1">
      <c r="A235" s="80" t="s">
        <v>196</v>
      </c>
      <c r="B235" s="184"/>
      <c r="C235" s="56"/>
      <c r="D235" s="7"/>
      <c r="E235" s="8"/>
      <c r="F235" s="6"/>
      <c r="G235" s="7"/>
      <c r="H235" s="8"/>
      <c r="I235" s="18"/>
      <c r="J235" s="7"/>
      <c r="K235" s="56"/>
      <c r="L235" s="35">
        <f t="shared" si="53"/>
        <v>0</v>
      </c>
      <c r="M235" s="35">
        <f t="shared" si="56"/>
        <v>0</v>
      </c>
      <c r="N235" s="35">
        <f t="shared" si="54"/>
        <v>0</v>
      </c>
      <c r="O235" s="36">
        <f t="shared" si="55"/>
        <v>0</v>
      </c>
      <c r="P235" s="53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53"/>
      <c r="AC235" s="37">
        <f t="shared" si="57"/>
        <v>0</v>
      </c>
    </row>
    <row r="236" spans="1:29" ht="11.25" customHeight="1" hidden="1">
      <c r="A236" s="80" t="s">
        <v>197</v>
      </c>
      <c r="B236" s="184"/>
      <c r="C236" s="56"/>
      <c r="D236" s="7"/>
      <c r="E236" s="8"/>
      <c r="F236" s="6"/>
      <c r="G236" s="7"/>
      <c r="H236" s="8"/>
      <c r="I236" s="18"/>
      <c r="J236" s="7"/>
      <c r="K236" s="56"/>
      <c r="L236" s="35">
        <f t="shared" si="53"/>
        <v>0</v>
      </c>
      <c r="M236" s="35">
        <f t="shared" si="56"/>
        <v>0</v>
      </c>
      <c r="N236" s="35">
        <f t="shared" si="54"/>
        <v>0</v>
      </c>
      <c r="O236" s="36">
        <f t="shared" si="55"/>
        <v>0</v>
      </c>
      <c r="P236" s="53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53"/>
      <c r="AC236" s="37">
        <f t="shared" si="57"/>
        <v>0</v>
      </c>
    </row>
    <row r="237" spans="1:29" ht="11.25" customHeight="1" hidden="1">
      <c r="A237" s="80" t="s">
        <v>198</v>
      </c>
      <c r="B237" s="184"/>
      <c r="C237" s="56"/>
      <c r="D237" s="7"/>
      <c r="E237" s="8"/>
      <c r="F237" s="6"/>
      <c r="G237" s="7"/>
      <c r="H237" s="8"/>
      <c r="I237" s="18"/>
      <c r="J237" s="7"/>
      <c r="K237" s="56"/>
      <c r="L237" s="35">
        <f t="shared" si="53"/>
        <v>0</v>
      </c>
      <c r="M237" s="35">
        <f t="shared" si="56"/>
        <v>0</v>
      </c>
      <c r="N237" s="35">
        <f t="shared" si="54"/>
        <v>0</v>
      </c>
      <c r="O237" s="36">
        <f t="shared" si="55"/>
        <v>0</v>
      </c>
      <c r="P237" s="53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53"/>
      <c r="AC237" s="37">
        <f t="shared" si="57"/>
        <v>0</v>
      </c>
    </row>
    <row r="238" spans="1:29" ht="11.25" customHeight="1" hidden="1">
      <c r="A238" s="80" t="s">
        <v>199</v>
      </c>
      <c r="B238" s="184"/>
      <c r="C238" s="56"/>
      <c r="D238" s="7"/>
      <c r="E238" s="8"/>
      <c r="F238" s="6"/>
      <c r="G238" s="7"/>
      <c r="H238" s="8"/>
      <c r="I238" s="18"/>
      <c r="J238" s="7"/>
      <c r="K238" s="56"/>
      <c r="L238" s="35">
        <f t="shared" si="53"/>
        <v>0</v>
      </c>
      <c r="M238" s="35">
        <f t="shared" si="56"/>
        <v>0</v>
      </c>
      <c r="N238" s="35">
        <f t="shared" si="54"/>
        <v>0</v>
      </c>
      <c r="O238" s="36">
        <f t="shared" si="55"/>
        <v>0</v>
      </c>
      <c r="P238" s="53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53"/>
      <c r="AC238" s="37">
        <f t="shared" si="57"/>
        <v>0</v>
      </c>
    </row>
    <row r="239" spans="1:29" ht="11.25" customHeight="1" hidden="1">
      <c r="A239" s="80" t="s">
        <v>200</v>
      </c>
      <c r="B239" s="184"/>
      <c r="C239" s="56"/>
      <c r="D239" s="7"/>
      <c r="E239" s="8"/>
      <c r="F239" s="6"/>
      <c r="G239" s="7"/>
      <c r="H239" s="8"/>
      <c r="I239" s="18"/>
      <c r="J239" s="7"/>
      <c r="K239" s="56"/>
      <c r="L239" s="35">
        <f t="shared" si="53"/>
        <v>0</v>
      </c>
      <c r="M239" s="35">
        <f t="shared" si="56"/>
        <v>0</v>
      </c>
      <c r="N239" s="35">
        <f t="shared" si="54"/>
        <v>0</v>
      </c>
      <c r="O239" s="36">
        <f t="shared" si="55"/>
        <v>0</v>
      </c>
      <c r="P239" s="53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53"/>
      <c r="AC239" s="37">
        <f t="shared" si="57"/>
        <v>0</v>
      </c>
    </row>
    <row r="240" spans="1:29" ht="11.25" customHeight="1" hidden="1">
      <c r="A240" s="80" t="s">
        <v>201</v>
      </c>
      <c r="B240" s="184"/>
      <c r="C240" s="56"/>
      <c r="D240" s="7"/>
      <c r="E240" s="8"/>
      <c r="F240" s="6"/>
      <c r="G240" s="7"/>
      <c r="H240" s="8"/>
      <c r="I240" s="18"/>
      <c r="J240" s="7"/>
      <c r="K240" s="56"/>
      <c r="L240" s="35">
        <f t="shared" si="53"/>
        <v>0</v>
      </c>
      <c r="M240" s="35">
        <f t="shared" si="56"/>
        <v>0</v>
      </c>
      <c r="N240" s="35">
        <f t="shared" si="54"/>
        <v>0</v>
      </c>
      <c r="O240" s="36">
        <f t="shared" si="55"/>
        <v>0</v>
      </c>
      <c r="P240" s="53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53"/>
      <c r="AC240" s="37">
        <f t="shared" si="57"/>
        <v>0</v>
      </c>
    </row>
    <row r="241" spans="1:29" ht="15" customHeight="1" hidden="1">
      <c r="A241" s="80" t="s">
        <v>202</v>
      </c>
      <c r="B241" s="184"/>
      <c r="C241" s="56"/>
      <c r="D241" s="7"/>
      <c r="E241" s="8"/>
      <c r="F241" s="6"/>
      <c r="G241" s="7"/>
      <c r="H241" s="8"/>
      <c r="I241" s="18"/>
      <c r="J241" s="7"/>
      <c r="K241" s="56"/>
      <c r="L241" s="35">
        <f t="shared" si="53"/>
        <v>0</v>
      </c>
      <c r="M241" s="35">
        <f t="shared" si="56"/>
        <v>0</v>
      </c>
      <c r="N241" s="35">
        <f t="shared" si="54"/>
        <v>0</v>
      </c>
      <c r="O241" s="36">
        <f t="shared" si="55"/>
        <v>0</v>
      </c>
      <c r="P241" s="53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53"/>
      <c r="AC241" s="37">
        <f t="shared" si="57"/>
        <v>0</v>
      </c>
    </row>
    <row r="242" spans="1:51" s="157" customFormat="1" ht="56.25" customHeight="1" hidden="1">
      <c r="A242" s="80"/>
      <c r="B242" s="184"/>
      <c r="C242" s="56"/>
      <c r="D242" s="7"/>
      <c r="E242" s="8"/>
      <c r="F242" s="6"/>
      <c r="G242" s="7"/>
      <c r="H242" s="8"/>
      <c r="I242" s="18"/>
      <c r="J242" s="7"/>
      <c r="K242" s="56"/>
      <c r="L242" s="35">
        <f t="shared" si="53"/>
        <v>0</v>
      </c>
      <c r="M242" s="35">
        <f t="shared" si="56"/>
        <v>0</v>
      </c>
      <c r="N242" s="35">
        <f t="shared" si="54"/>
        <v>0</v>
      </c>
      <c r="O242" s="36">
        <f t="shared" si="55"/>
        <v>0</v>
      </c>
      <c r="P242" s="53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53">
        <v>0</v>
      </c>
      <c r="AC242" s="37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156"/>
      <c r="AT242" s="156"/>
      <c r="AU242" s="156"/>
      <c r="AV242" s="156"/>
      <c r="AW242" s="156"/>
      <c r="AX242" s="156"/>
      <c r="AY242" s="156"/>
    </row>
    <row r="243" spans="1:51" s="137" customFormat="1" ht="12.75" customHeight="1">
      <c r="A243" s="81" t="s">
        <v>52</v>
      </c>
      <c r="B243" s="176" t="s">
        <v>390</v>
      </c>
      <c r="C243" s="4"/>
      <c r="D243" s="4">
        <v>6</v>
      </c>
      <c r="E243" s="5"/>
      <c r="F243" s="6"/>
      <c r="G243" s="7"/>
      <c r="H243" s="8"/>
      <c r="I243" s="6"/>
      <c r="J243" s="7"/>
      <c r="K243" s="7"/>
      <c r="L243" s="35">
        <f>M243+N243</f>
        <v>38</v>
      </c>
      <c r="M243" s="35"/>
      <c r="N243" s="35">
        <f>SUM(Q243:Z243)</f>
        <v>38</v>
      </c>
      <c r="O243" s="36"/>
      <c r="P243" s="35">
        <f>N243</f>
        <v>38</v>
      </c>
      <c r="Q243" s="36"/>
      <c r="R243" s="36"/>
      <c r="S243" s="36"/>
      <c r="T243" s="152"/>
      <c r="U243" s="36"/>
      <c r="V243" s="36"/>
      <c r="W243" s="36">
        <v>38</v>
      </c>
      <c r="X243" s="36"/>
      <c r="Y243" s="36"/>
      <c r="Z243" s="53"/>
      <c r="AA243" s="82"/>
      <c r="AB243" s="71"/>
      <c r="AC243" s="37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136"/>
      <c r="AT243" s="136"/>
      <c r="AU243" s="136"/>
      <c r="AV243" s="136"/>
      <c r="AW243" s="136"/>
      <c r="AX243" s="136"/>
      <c r="AY243" s="136"/>
    </row>
    <row r="244" spans="1:51" s="139" customFormat="1" ht="14.25" customHeight="1">
      <c r="A244" s="81" t="s">
        <v>203</v>
      </c>
      <c r="B244" s="176" t="s">
        <v>391</v>
      </c>
      <c r="C244" s="4"/>
      <c r="D244" s="4"/>
      <c r="E244" s="5"/>
      <c r="F244" s="9"/>
      <c r="G244" s="256" t="s">
        <v>386</v>
      </c>
      <c r="H244" s="5"/>
      <c r="I244" s="9"/>
      <c r="J244" s="4"/>
      <c r="K244" s="4"/>
      <c r="L244" s="35">
        <f t="shared" si="53"/>
        <v>66</v>
      </c>
      <c r="M244" s="35"/>
      <c r="N244" s="35">
        <f>SUM(Q244:Z244)</f>
        <v>66</v>
      </c>
      <c r="O244" s="36"/>
      <c r="P244" s="35">
        <f>N244</f>
        <v>66</v>
      </c>
      <c r="Q244" s="36"/>
      <c r="R244" s="36"/>
      <c r="S244" s="36"/>
      <c r="T244" s="36"/>
      <c r="U244" s="36"/>
      <c r="V244" s="36"/>
      <c r="W244" s="36"/>
      <c r="X244" s="36"/>
      <c r="Y244" s="36">
        <v>30</v>
      </c>
      <c r="Z244" s="167">
        <v>36</v>
      </c>
      <c r="AA244" s="152"/>
      <c r="AB244" s="71"/>
      <c r="AC244" s="37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38"/>
      <c r="AT244" s="138"/>
      <c r="AU244" s="138"/>
      <c r="AV244" s="138"/>
      <c r="AW244" s="138"/>
      <c r="AX244" s="138"/>
      <c r="AY244" s="138"/>
    </row>
    <row r="245" spans="1:29" ht="23.25" customHeight="1" hidden="1">
      <c r="A245" s="57"/>
      <c r="B245" s="185"/>
      <c r="C245" s="291"/>
      <c r="D245" s="291"/>
      <c r="E245" s="292"/>
      <c r="F245" s="290"/>
      <c r="G245" s="291"/>
      <c r="H245" s="292"/>
      <c r="I245" s="290"/>
      <c r="J245" s="291"/>
      <c r="K245" s="291"/>
      <c r="L245" s="25"/>
      <c r="M245" s="25"/>
      <c r="N245" s="25"/>
      <c r="O245" s="46"/>
      <c r="P245" s="46"/>
      <c r="Q245" s="46"/>
      <c r="R245" s="46"/>
      <c r="S245" s="46"/>
      <c r="T245" s="46"/>
      <c r="U245" s="46">
        <f aca="true" t="shared" si="58" ref="U245:Z245">SUM(U246:U272)</f>
        <v>0</v>
      </c>
      <c r="V245" s="46">
        <f t="shared" si="58"/>
        <v>0</v>
      </c>
      <c r="W245" s="46"/>
      <c r="X245" s="46">
        <f t="shared" si="58"/>
        <v>0</v>
      </c>
      <c r="Y245" s="46"/>
      <c r="Z245" s="46">
        <f t="shared" si="58"/>
        <v>0</v>
      </c>
      <c r="AA245" s="46"/>
      <c r="AB245" s="46"/>
      <c r="AC245" s="27"/>
    </row>
    <row r="246" spans="1:29" ht="30.75" customHeight="1" hidden="1">
      <c r="A246" s="80"/>
      <c r="B246" s="184"/>
      <c r="C246" s="1"/>
      <c r="D246" s="72"/>
      <c r="E246" s="73"/>
      <c r="F246" s="74"/>
      <c r="G246" s="72"/>
      <c r="H246" s="73"/>
      <c r="I246" s="75"/>
      <c r="J246" s="72"/>
      <c r="K246" s="1"/>
      <c r="L246" s="35"/>
      <c r="M246" s="35"/>
      <c r="N246" s="35"/>
      <c r="O246" s="36"/>
      <c r="P246" s="53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C246" s="37">
        <f aca="true" t="shared" si="59" ref="AC246:AC270">N246-AB246</f>
        <v>0</v>
      </c>
    </row>
    <row r="247" spans="1:29" ht="11.25" customHeight="1" hidden="1">
      <c r="A247" s="80" t="s">
        <v>204</v>
      </c>
      <c r="B247" s="184"/>
      <c r="C247" s="56"/>
      <c r="D247" s="7"/>
      <c r="E247" s="8"/>
      <c r="F247" s="6"/>
      <c r="G247" s="7"/>
      <c r="H247" s="8"/>
      <c r="I247" s="18"/>
      <c r="J247" s="7"/>
      <c r="K247" s="56"/>
      <c r="L247" s="35">
        <f aca="true" t="shared" si="60" ref="L247:L270">M247+N247</f>
        <v>0</v>
      </c>
      <c r="M247" s="35">
        <f aca="true" t="shared" si="61" ref="M247:M270">N247/2</f>
        <v>0</v>
      </c>
      <c r="N247" s="35">
        <f aca="true" t="shared" si="62" ref="N247:N270">SUM(Q247:AA247)</f>
        <v>0</v>
      </c>
      <c r="O247" s="36">
        <f aca="true" t="shared" si="63" ref="O247:O272">N247-P247</f>
        <v>0</v>
      </c>
      <c r="P247" s="53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53"/>
      <c r="AC247" s="37">
        <f t="shared" si="59"/>
        <v>0</v>
      </c>
    </row>
    <row r="248" spans="1:29" ht="11.25" customHeight="1" hidden="1">
      <c r="A248" s="80" t="s">
        <v>205</v>
      </c>
      <c r="B248" s="184"/>
      <c r="C248" s="56"/>
      <c r="D248" s="7"/>
      <c r="E248" s="8"/>
      <c r="F248" s="6"/>
      <c r="G248" s="7"/>
      <c r="H248" s="8"/>
      <c r="I248" s="18"/>
      <c r="J248" s="7"/>
      <c r="K248" s="56"/>
      <c r="L248" s="35">
        <f t="shared" si="60"/>
        <v>0</v>
      </c>
      <c r="M248" s="35">
        <f t="shared" si="61"/>
        <v>0</v>
      </c>
      <c r="N248" s="35">
        <f t="shared" si="62"/>
        <v>0</v>
      </c>
      <c r="O248" s="36">
        <f t="shared" si="63"/>
        <v>0</v>
      </c>
      <c r="P248" s="53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53"/>
      <c r="AC248" s="37">
        <f t="shared" si="59"/>
        <v>0</v>
      </c>
    </row>
    <row r="249" spans="1:29" ht="11.25" customHeight="1" hidden="1">
      <c r="A249" s="80" t="s">
        <v>206</v>
      </c>
      <c r="B249" s="184"/>
      <c r="C249" s="56"/>
      <c r="D249" s="7"/>
      <c r="E249" s="8"/>
      <c r="F249" s="6"/>
      <c r="G249" s="7"/>
      <c r="H249" s="8"/>
      <c r="I249" s="18"/>
      <c r="J249" s="7"/>
      <c r="K249" s="56"/>
      <c r="L249" s="35">
        <f t="shared" si="60"/>
        <v>0</v>
      </c>
      <c r="M249" s="35">
        <f t="shared" si="61"/>
        <v>0</v>
      </c>
      <c r="N249" s="35">
        <f t="shared" si="62"/>
        <v>0</v>
      </c>
      <c r="O249" s="36">
        <f t="shared" si="63"/>
        <v>0</v>
      </c>
      <c r="P249" s="53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53"/>
      <c r="AC249" s="37">
        <f t="shared" si="59"/>
        <v>0</v>
      </c>
    </row>
    <row r="250" spans="1:29" ht="11.25" customHeight="1" hidden="1">
      <c r="A250" s="80" t="s">
        <v>207</v>
      </c>
      <c r="B250" s="184"/>
      <c r="C250" s="56"/>
      <c r="D250" s="7"/>
      <c r="E250" s="8"/>
      <c r="F250" s="6"/>
      <c r="G250" s="7"/>
      <c r="H250" s="8"/>
      <c r="I250" s="18"/>
      <c r="J250" s="7"/>
      <c r="K250" s="56"/>
      <c r="L250" s="35">
        <f t="shared" si="60"/>
        <v>0</v>
      </c>
      <c r="M250" s="35">
        <f t="shared" si="61"/>
        <v>0</v>
      </c>
      <c r="N250" s="35">
        <f t="shared" si="62"/>
        <v>0</v>
      </c>
      <c r="O250" s="36">
        <f t="shared" si="63"/>
        <v>0</v>
      </c>
      <c r="P250" s="53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53"/>
      <c r="AC250" s="37">
        <f t="shared" si="59"/>
        <v>0</v>
      </c>
    </row>
    <row r="251" spans="1:29" ht="11.25" customHeight="1" hidden="1">
      <c r="A251" s="80" t="s">
        <v>208</v>
      </c>
      <c r="B251" s="184"/>
      <c r="C251" s="56"/>
      <c r="D251" s="7"/>
      <c r="E251" s="8"/>
      <c r="F251" s="6"/>
      <c r="G251" s="7"/>
      <c r="H251" s="8"/>
      <c r="I251" s="18"/>
      <c r="J251" s="7"/>
      <c r="K251" s="56"/>
      <c r="L251" s="35">
        <f t="shared" si="60"/>
        <v>0</v>
      </c>
      <c r="M251" s="35">
        <f t="shared" si="61"/>
        <v>0</v>
      </c>
      <c r="N251" s="35">
        <f t="shared" si="62"/>
        <v>0</v>
      </c>
      <c r="O251" s="36">
        <f t="shared" si="63"/>
        <v>0</v>
      </c>
      <c r="P251" s="53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53"/>
      <c r="AC251" s="37">
        <f t="shared" si="59"/>
        <v>0</v>
      </c>
    </row>
    <row r="252" spans="1:29" ht="11.25" customHeight="1" hidden="1">
      <c r="A252" s="80" t="s">
        <v>209</v>
      </c>
      <c r="B252" s="184"/>
      <c r="C252" s="56"/>
      <c r="D252" s="7"/>
      <c r="E252" s="8"/>
      <c r="F252" s="6"/>
      <c r="G252" s="7"/>
      <c r="H252" s="8"/>
      <c r="I252" s="18"/>
      <c r="J252" s="7"/>
      <c r="K252" s="56"/>
      <c r="L252" s="35">
        <f t="shared" si="60"/>
        <v>0</v>
      </c>
      <c r="M252" s="35">
        <f t="shared" si="61"/>
        <v>0</v>
      </c>
      <c r="N252" s="35">
        <f t="shared" si="62"/>
        <v>0</v>
      </c>
      <c r="O252" s="36">
        <f t="shared" si="63"/>
        <v>0</v>
      </c>
      <c r="P252" s="53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53"/>
      <c r="AC252" s="37">
        <f t="shared" si="59"/>
        <v>0</v>
      </c>
    </row>
    <row r="253" spans="1:29" ht="11.25" customHeight="1" hidden="1">
      <c r="A253" s="80" t="s">
        <v>210</v>
      </c>
      <c r="B253" s="184"/>
      <c r="C253" s="56"/>
      <c r="D253" s="7"/>
      <c r="E253" s="8"/>
      <c r="F253" s="6"/>
      <c r="G253" s="7"/>
      <c r="H253" s="8"/>
      <c r="I253" s="18"/>
      <c r="J253" s="7"/>
      <c r="K253" s="56"/>
      <c r="L253" s="35">
        <f t="shared" si="60"/>
        <v>0</v>
      </c>
      <c r="M253" s="35">
        <f t="shared" si="61"/>
        <v>0</v>
      </c>
      <c r="N253" s="35">
        <f t="shared" si="62"/>
        <v>0</v>
      </c>
      <c r="O253" s="36">
        <f t="shared" si="63"/>
        <v>0</v>
      </c>
      <c r="P253" s="53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53"/>
      <c r="AC253" s="37">
        <f t="shared" si="59"/>
        <v>0</v>
      </c>
    </row>
    <row r="254" spans="1:29" ht="11.25" customHeight="1" hidden="1">
      <c r="A254" s="80" t="s">
        <v>211</v>
      </c>
      <c r="B254" s="184"/>
      <c r="C254" s="56"/>
      <c r="D254" s="7"/>
      <c r="E254" s="8"/>
      <c r="F254" s="6"/>
      <c r="G254" s="7"/>
      <c r="H254" s="8"/>
      <c r="I254" s="18"/>
      <c r="J254" s="7"/>
      <c r="K254" s="56"/>
      <c r="L254" s="35">
        <f t="shared" si="60"/>
        <v>0</v>
      </c>
      <c r="M254" s="35">
        <f t="shared" si="61"/>
        <v>0</v>
      </c>
      <c r="N254" s="35">
        <f t="shared" si="62"/>
        <v>0</v>
      </c>
      <c r="O254" s="36">
        <f t="shared" si="63"/>
        <v>0</v>
      </c>
      <c r="P254" s="53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53"/>
      <c r="AC254" s="37">
        <f t="shared" si="59"/>
        <v>0</v>
      </c>
    </row>
    <row r="255" spans="1:29" ht="11.25" customHeight="1" hidden="1">
      <c r="A255" s="80" t="s">
        <v>212</v>
      </c>
      <c r="B255" s="184"/>
      <c r="C255" s="56"/>
      <c r="D255" s="7"/>
      <c r="E255" s="8"/>
      <c r="F255" s="6"/>
      <c r="G255" s="7"/>
      <c r="H255" s="8"/>
      <c r="I255" s="18"/>
      <c r="J255" s="7"/>
      <c r="K255" s="56"/>
      <c r="L255" s="35">
        <f t="shared" si="60"/>
        <v>0</v>
      </c>
      <c r="M255" s="35">
        <f t="shared" si="61"/>
        <v>0</v>
      </c>
      <c r="N255" s="35">
        <f t="shared" si="62"/>
        <v>0</v>
      </c>
      <c r="O255" s="36">
        <f t="shared" si="63"/>
        <v>0</v>
      </c>
      <c r="P255" s="53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53"/>
      <c r="AC255" s="37">
        <f t="shared" si="59"/>
        <v>0</v>
      </c>
    </row>
    <row r="256" spans="1:29" ht="11.25" customHeight="1" hidden="1">
      <c r="A256" s="80" t="s">
        <v>213</v>
      </c>
      <c r="B256" s="184"/>
      <c r="C256" s="56"/>
      <c r="D256" s="7"/>
      <c r="E256" s="8"/>
      <c r="F256" s="6"/>
      <c r="G256" s="7"/>
      <c r="H256" s="8"/>
      <c r="I256" s="18"/>
      <c r="J256" s="7"/>
      <c r="K256" s="56"/>
      <c r="L256" s="35">
        <f t="shared" si="60"/>
        <v>0</v>
      </c>
      <c r="M256" s="35">
        <f t="shared" si="61"/>
        <v>0</v>
      </c>
      <c r="N256" s="35">
        <f t="shared" si="62"/>
        <v>0</v>
      </c>
      <c r="O256" s="36">
        <f t="shared" si="63"/>
        <v>0</v>
      </c>
      <c r="P256" s="53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53"/>
      <c r="AC256" s="37">
        <f t="shared" si="59"/>
        <v>0</v>
      </c>
    </row>
    <row r="257" spans="1:29" ht="11.25" customHeight="1" hidden="1">
      <c r="A257" s="80" t="s">
        <v>214</v>
      </c>
      <c r="B257" s="184"/>
      <c r="C257" s="56"/>
      <c r="D257" s="7"/>
      <c r="E257" s="8"/>
      <c r="F257" s="6"/>
      <c r="G257" s="7"/>
      <c r="H257" s="8"/>
      <c r="I257" s="18"/>
      <c r="J257" s="7"/>
      <c r="K257" s="56"/>
      <c r="L257" s="35">
        <f t="shared" si="60"/>
        <v>0</v>
      </c>
      <c r="M257" s="35">
        <f t="shared" si="61"/>
        <v>0</v>
      </c>
      <c r="N257" s="35">
        <f t="shared" si="62"/>
        <v>0</v>
      </c>
      <c r="O257" s="36">
        <f t="shared" si="63"/>
        <v>0</v>
      </c>
      <c r="P257" s="53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53"/>
      <c r="AC257" s="37">
        <f t="shared" si="59"/>
        <v>0</v>
      </c>
    </row>
    <row r="258" spans="1:29" ht="11.25" customHeight="1" hidden="1">
      <c r="A258" s="80" t="s">
        <v>215</v>
      </c>
      <c r="B258" s="184"/>
      <c r="C258" s="56"/>
      <c r="D258" s="7"/>
      <c r="E258" s="8"/>
      <c r="F258" s="6"/>
      <c r="G258" s="7"/>
      <c r="H258" s="8"/>
      <c r="I258" s="18"/>
      <c r="J258" s="7"/>
      <c r="K258" s="56"/>
      <c r="L258" s="35">
        <f t="shared" si="60"/>
        <v>0</v>
      </c>
      <c r="M258" s="35">
        <f t="shared" si="61"/>
        <v>0</v>
      </c>
      <c r="N258" s="35">
        <f t="shared" si="62"/>
        <v>0</v>
      </c>
      <c r="O258" s="36">
        <f t="shared" si="63"/>
        <v>0</v>
      </c>
      <c r="P258" s="53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53"/>
      <c r="AC258" s="37">
        <f t="shared" si="59"/>
        <v>0</v>
      </c>
    </row>
    <row r="259" spans="1:29" ht="11.25" customHeight="1" hidden="1">
      <c r="A259" s="80" t="s">
        <v>216</v>
      </c>
      <c r="B259" s="184"/>
      <c r="C259" s="56"/>
      <c r="D259" s="7"/>
      <c r="E259" s="8"/>
      <c r="F259" s="6"/>
      <c r="G259" s="7"/>
      <c r="H259" s="8"/>
      <c r="I259" s="18"/>
      <c r="J259" s="7"/>
      <c r="K259" s="56"/>
      <c r="L259" s="35">
        <f t="shared" si="60"/>
        <v>0</v>
      </c>
      <c r="M259" s="35">
        <f t="shared" si="61"/>
        <v>0</v>
      </c>
      <c r="N259" s="35">
        <f t="shared" si="62"/>
        <v>0</v>
      </c>
      <c r="O259" s="36">
        <f t="shared" si="63"/>
        <v>0</v>
      </c>
      <c r="P259" s="53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53"/>
      <c r="AC259" s="37">
        <f t="shared" si="59"/>
        <v>0</v>
      </c>
    </row>
    <row r="260" spans="1:29" ht="11.25" customHeight="1" hidden="1">
      <c r="A260" s="80" t="s">
        <v>217</v>
      </c>
      <c r="B260" s="184"/>
      <c r="C260" s="56"/>
      <c r="D260" s="7"/>
      <c r="E260" s="8"/>
      <c r="F260" s="6"/>
      <c r="G260" s="7"/>
      <c r="H260" s="8"/>
      <c r="I260" s="18"/>
      <c r="J260" s="7"/>
      <c r="K260" s="56"/>
      <c r="L260" s="35">
        <f t="shared" si="60"/>
        <v>0</v>
      </c>
      <c r="M260" s="35">
        <f t="shared" si="61"/>
        <v>0</v>
      </c>
      <c r="N260" s="35">
        <f t="shared" si="62"/>
        <v>0</v>
      </c>
      <c r="O260" s="36">
        <f t="shared" si="63"/>
        <v>0</v>
      </c>
      <c r="P260" s="53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53"/>
      <c r="AC260" s="37">
        <f t="shared" si="59"/>
        <v>0</v>
      </c>
    </row>
    <row r="261" spans="1:29" ht="11.25" customHeight="1" hidden="1">
      <c r="A261" s="80" t="s">
        <v>218</v>
      </c>
      <c r="B261" s="184"/>
      <c r="C261" s="56"/>
      <c r="D261" s="7"/>
      <c r="E261" s="8"/>
      <c r="F261" s="6"/>
      <c r="G261" s="7"/>
      <c r="H261" s="8"/>
      <c r="I261" s="18"/>
      <c r="J261" s="7"/>
      <c r="K261" s="56"/>
      <c r="L261" s="35">
        <f t="shared" si="60"/>
        <v>0</v>
      </c>
      <c r="M261" s="35">
        <f t="shared" si="61"/>
        <v>0</v>
      </c>
      <c r="N261" s="35">
        <f t="shared" si="62"/>
        <v>0</v>
      </c>
      <c r="O261" s="36">
        <f t="shared" si="63"/>
        <v>0</v>
      </c>
      <c r="P261" s="53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53"/>
      <c r="AC261" s="37">
        <f t="shared" si="59"/>
        <v>0</v>
      </c>
    </row>
    <row r="262" spans="1:29" ht="11.25" customHeight="1" hidden="1">
      <c r="A262" s="80" t="s">
        <v>219</v>
      </c>
      <c r="B262" s="184"/>
      <c r="C262" s="56"/>
      <c r="D262" s="7"/>
      <c r="E262" s="8"/>
      <c r="F262" s="6"/>
      <c r="G262" s="7"/>
      <c r="H262" s="8"/>
      <c r="I262" s="18"/>
      <c r="J262" s="7"/>
      <c r="K262" s="56"/>
      <c r="L262" s="35">
        <f t="shared" si="60"/>
        <v>0</v>
      </c>
      <c r="M262" s="35">
        <f t="shared" si="61"/>
        <v>0</v>
      </c>
      <c r="N262" s="35">
        <f t="shared" si="62"/>
        <v>0</v>
      </c>
      <c r="O262" s="36">
        <f t="shared" si="63"/>
        <v>0</v>
      </c>
      <c r="P262" s="53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53"/>
      <c r="AC262" s="37">
        <f t="shared" si="59"/>
        <v>0</v>
      </c>
    </row>
    <row r="263" spans="1:29" ht="11.25" customHeight="1" hidden="1">
      <c r="A263" s="80" t="s">
        <v>220</v>
      </c>
      <c r="B263" s="184"/>
      <c r="C263" s="56"/>
      <c r="D263" s="7"/>
      <c r="E263" s="8"/>
      <c r="F263" s="6"/>
      <c r="G263" s="7"/>
      <c r="H263" s="8"/>
      <c r="I263" s="18"/>
      <c r="J263" s="7"/>
      <c r="K263" s="56"/>
      <c r="L263" s="35">
        <f t="shared" si="60"/>
        <v>0</v>
      </c>
      <c r="M263" s="35">
        <f t="shared" si="61"/>
        <v>0</v>
      </c>
      <c r="N263" s="35">
        <f t="shared" si="62"/>
        <v>0</v>
      </c>
      <c r="O263" s="36">
        <f t="shared" si="63"/>
        <v>0</v>
      </c>
      <c r="P263" s="53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53"/>
      <c r="AC263" s="37">
        <f t="shared" si="59"/>
        <v>0</v>
      </c>
    </row>
    <row r="264" spans="1:29" ht="11.25" customHeight="1" hidden="1">
      <c r="A264" s="80" t="s">
        <v>221</v>
      </c>
      <c r="B264" s="184"/>
      <c r="C264" s="56"/>
      <c r="D264" s="7"/>
      <c r="E264" s="8"/>
      <c r="F264" s="6"/>
      <c r="G264" s="7"/>
      <c r="H264" s="8"/>
      <c r="I264" s="18"/>
      <c r="J264" s="7"/>
      <c r="K264" s="56"/>
      <c r="L264" s="35">
        <f t="shared" si="60"/>
        <v>0</v>
      </c>
      <c r="M264" s="35">
        <f t="shared" si="61"/>
        <v>0</v>
      </c>
      <c r="N264" s="35">
        <f t="shared" si="62"/>
        <v>0</v>
      </c>
      <c r="O264" s="36">
        <f t="shared" si="63"/>
        <v>0</v>
      </c>
      <c r="P264" s="53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53"/>
      <c r="AC264" s="37">
        <f t="shared" si="59"/>
        <v>0</v>
      </c>
    </row>
    <row r="265" spans="1:29" ht="11.25" customHeight="1" hidden="1">
      <c r="A265" s="80" t="s">
        <v>222</v>
      </c>
      <c r="B265" s="184"/>
      <c r="C265" s="56"/>
      <c r="D265" s="7"/>
      <c r="E265" s="8"/>
      <c r="F265" s="6"/>
      <c r="G265" s="7"/>
      <c r="H265" s="8"/>
      <c r="I265" s="18"/>
      <c r="J265" s="7"/>
      <c r="K265" s="56"/>
      <c r="L265" s="35">
        <f t="shared" si="60"/>
        <v>0</v>
      </c>
      <c r="M265" s="35">
        <f t="shared" si="61"/>
        <v>0</v>
      </c>
      <c r="N265" s="35">
        <f t="shared" si="62"/>
        <v>0</v>
      </c>
      <c r="O265" s="36">
        <f t="shared" si="63"/>
        <v>0</v>
      </c>
      <c r="P265" s="53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53"/>
      <c r="AC265" s="37">
        <f t="shared" si="59"/>
        <v>0</v>
      </c>
    </row>
    <row r="266" spans="1:29" ht="11.25" customHeight="1" hidden="1">
      <c r="A266" s="80" t="s">
        <v>223</v>
      </c>
      <c r="B266" s="184"/>
      <c r="C266" s="56"/>
      <c r="D266" s="7"/>
      <c r="E266" s="8"/>
      <c r="F266" s="6"/>
      <c r="G266" s="7"/>
      <c r="H266" s="8"/>
      <c r="I266" s="18"/>
      <c r="J266" s="7"/>
      <c r="K266" s="56"/>
      <c r="L266" s="35">
        <f t="shared" si="60"/>
        <v>0</v>
      </c>
      <c r="M266" s="35">
        <f t="shared" si="61"/>
        <v>0</v>
      </c>
      <c r="N266" s="35">
        <f t="shared" si="62"/>
        <v>0</v>
      </c>
      <c r="O266" s="36">
        <f t="shared" si="63"/>
        <v>0</v>
      </c>
      <c r="P266" s="53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53"/>
      <c r="AC266" s="37">
        <f t="shared" si="59"/>
        <v>0</v>
      </c>
    </row>
    <row r="267" spans="1:29" ht="11.25" customHeight="1" hidden="1">
      <c r="A267" s="80" t="s">
        <v>224</v>
      </c>
      <c r="B267" s="184"/>
      <c r="C267" s="56"/>
      <c r="D267" s="7"/>
      <c r="E267" s="8"/>
      <c r="F267" s="6"/>
      <c r="G267" s="7"/>
      <c r="H267" s="8"/>
      <c r="I267" s="18"/>
      <c r="J267" s="7"/>
      <c r="K267" s="56"/>
      <c r="L267" s="35">
        <f t="shared" si="60"/>
        <v>0</v>
      </c>
      <c r="M267" s="35">
        <f t="shared" si="61"/>
        <v>0</v>
      </c>
      <c r="N267" s="35">
        <f t="shared" si="62"/>
        <v>0</v>
      </c>
      <c r="O267" s="36">
        <f t="shared" si="63"/>
        <v>0</v>
      </c>
      <c r="P267" s="53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53"/>
      <c r="AC267" s="37">
        <f t="shared" si="59"/>
        <v>0</v>
      </c>
    </row>
    <row r="268" spans="1:29" ht="11.25" customHeight="1" hidden="1">
      <c r="A268" s="80" t="s">
        <v>225</v>
      </c>
      <c r="B268" s="184"/>
      <c r="C268" s="56"/>
      <c r="D268" s="7"/>
      <c r="E268" s="8"/>
      <c r="F268" s="6"/>
      <c r="G268" s="7"/>
      <c r="H268" s="8"/>
      <c r="I268" s="18"/>
      <c r="J268" s="7"/>
      <c r="K268" s="56"/>
      <c r="L268" s="35">
        <f t="shared" si="60"/>
        <v>0</v>
      </c>
      <c r="M268" s="35">
        <f t="shared" si="61"/>
        <v>0</v>
      </c>
      <c r="N268" s="35">
        <f t="shared" si="62"/>
        <v>0</v>
      </c>
      <c r="O268" s="36">
        <f t="shared" si="63"/>
        <v>0</v>
      </c>
      <c r="P268" s="53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53"/>
      <c r="AC268" s="37">
        <f t="shared" si="59"/>
        <v>0</v>
      </c>
    </row>
    <row r="269" spans="1:29" ht="11.25" customHeight="1" hidden="1">
      <c r="A269" s="80" t="s">
        <v>226</v>
      </c>
      <c r="B269" s="184"/>
      <c r="C269" s="56"/>
      <c r="D269" s="7"/>
      <c r="E269" s="8"/>
      <c r="F269" s="6"/>
      <c r="G269" s="7"/>
      <c r="H269" s="8"/>
      <c r="I269" s="18"/>
      <c r="J269" s="7"/>
      <c r="K269" s="56"/>
      <c r="L269" s="35">
        <f t="shared" si="60"/>
        <v>0</v>
      </c>
      <c r="M269" s="35">
        <f t="shared" si="61"/>
        <v>0</v>
      </c>
      <c r="N269" s="35">
        <f t="shared" si="62"/>
        <v>0</v>
      </c>
      <c r="O269" s="36">
        <f t="shared" si="63"/>
        <v>0</v>
      </c>
      <c r="P269" s="53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53"/>
      <c r="AC269" s="37">
        <f t="shared" si="59"/>
        <v>0</v>
      </c>
    </row>
    <row r="270" spans="1:29" ht="11.25" customHeight="1" hidden="1">
      <c r="A270" s="80" t="s">
        <v>227</v>
      </c>
      <c r="B270" s="184"/>
      <c r="C270" s="56"/>
      <c r="D270" s="7"/>
      <c r="E270" s="8"/>
      <c r="F270" s="6"/>
      <c r="G270" s="7"/>
      <c r="H270" s="8"/>
      <c r="I270" s="18"/>
      <c r="J270" s="7"/>
      <c r="K270" s="56"/>
      <c r="L270" s="35">
        <f t="shared" si="60"/>
        <v>0</v>
      </c>
      <c r="M270" s="35">
        <f t="shared" si="61"/>
        <v>0</v>
      </c>
      <c r="N270" s="35">
        <f t="shared" si="62"/>
        <v>0</v>
      </c>
      <c r="O270" s="36">
        <f t="shared" si="63"/>
        <v>0</v>
      </c>
      <c r="P270" s="53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53"/>
      <c r="AC270" s="37">
        <f t="shared" si="59"/>
        <v>0</v>
      </c>
    </row>
    <row r="271" spans="1:29" ht="11.25" customHeight="1" hidden="1">
      <c r="A271" s="81"/>
      <c r="B271" s="176"/>
      <c r="C271" s="4"/>
      <c r="D271" s="4"/>
      <c r="E271" s="5"/>
      <c r="F271" s="6"/>
      <c r="G271" s="7"/>
      <c r="H271" s="8"/>
      <c r="I271" s="6"/>
      <c r="J271" s="7"/>
      <c r="K271" s="7"/>
      <c r="L271" s="35"/>
      <c r="M271" s="35"/>
      <c r="N271" s="35"/>
      <c r="O271" s="36">
        <f t="shared" si="63"/>
        <v>0</v>
      </c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C271" s="37"/>
    </row>
    <row r="272" spans="1:29" ht="24" customHeight="1" hidden="1">
      <c r="A272" s="81"/>
      <c r="B272" s="176"/>
      <c r="C272" s="4"/>
      <c r="D272" s="4"/>
      <c r="E272" s="5"/>
      <c r="F272" s="9"/>
      <c r="G272" s="4"/>
      <c r="H272" s="5"/>
      <c r="I272" s="9"/>
      <c r="J272" s="4"/>
      <c r="K272" s="4"/>
      <c r="L272" s="35"/>
      <c r="M272" s="35"/>
      <c r="N272" s="35"/>
      <c r="O272" s="36">
        <f t="shared" si="63"/>
        <v>0</v>
      </c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C272" s="37">
        <f aca="true" t="shared" si="64" ref="AC272:AC303">N272-AB272</f>
        <v>0</v>
      </c>
    </row>
    <row r="273" spans="1:29" ht="11.25" customHeight="1" hidden="1">
      <c r="A273" s="57" t="s">
        <v>228</v>
      </c>
      <c r="B273" s="185"/>
      <c r="C273" s="291">
        <f>COUNTIF(C274:E300,1)+COUNTIF(C274:E300,2)+COUNTIF(C274:E300,3)+COUNTIF(C274:E300,4)+COUNTIF(C274:E300,5)+COUNTIF(C274:E300,6)+COUNTIF(C274:E300,7)+COUNTIF(C274:E300,8)</f>
        <v>0</v>
      </c>
      <c r="D273" s="291"/>
      <c r="E273" s="292"/>
      <c r="F273" s="290">
        <f>COUNTIF(F274:H300,1)+COUNTIF(F274:H300,2)+COUNTIF(F274:H300,3)+COUNTIF(F274:H300,4)+COUNTIF(F274:H300,5)+COUNTIF(F274:H300,6)+COUNTIF(F274:H300,7)+COUNTIF(F274:H300,8)</f>
        <v>0</v>
      </c>
      <c r="G273" s="291"/>
      <c r="H273" s="292"/>
      <c r="I273" s="290">
        <f>COUNTIF(I274:K300,1)+COUNTIF(I274:K300,2)+COUNTIF(I274:K300,3)+COUNTIF(I274:K300,4)+COUNTIF(I274:K300,5)+COUNTIF(I274:K300,6)+COUNTIF(I274:K300,7)+COUNTIF(I274:K300,8)</f>
        <v>0</v>
      </c>
      <c r="J273" s="291"/>
      <c r="K273" s="291"/>
      <c r="L273" s="46">
        <f aca="true" t="shared" si="65" ref="L273:AB273">SUM(L274:L300)</f>
        <v>0</v>
      </c>
      <c r="M273" s="46">
        <f t="shared" si="65"/>
        <v>0</v>
      </c>
      <c r="N273" s="46">
        <f t="shared" si="65"/>
        <v>0</v>
      </c>
      <c r="O273" s="46">
        <f t="shared" si="65"/>
        <v>0</v>
      </c>
      <c r="P273" s="46">
        <f t="shared" si="65"/>
        <v>0</v>
      </c>
      <c r="Q273" s="46">
        <f t="shared" si="65"/>
        <v>0</v>
      </c>
      <c r="R273" s="46">
        <f t="shared" si="65"/>
        <v>0</v>
      </c>
      <c r="S273" s="46">
        <f t="shared" si="65"/>
        <v>0</v>
      </c>
      <c r="T273" s="46">
        <f t="shared" si="65"/>
        <v>0</v>
      </c>
      <c r="U273" s="46">
        <f t="shared" si="65"/>
        <v>0</v>
      </c>
      <c r="V273" s="46">
        <f t="shared" si="65"/>
        <v>0</v>
      </c>
      <c r="W273" s="46">
        <f t="shared" si="65"/>
        <v>0</v>
      </c>
      <c r="X273" s="46">
        <f t="shared" si="65"/>
        <v>0</v>
      </c>
      <c r="Y273" s="46">
        <f t="shared" si="65"/>
        <v>0</v>
      </c>
      <c r="Z273" s="46">
        <f t="shared" si="65"/>
        <v>0</v>
      </c>
      <c r="AA273" s="46">
        <f t="shared" si="65"/>
        <v>0</v>
      </c>
      <c r="AB273" s="46">
        <f t="shared" si="65"/>
        <v>0</v>
      </c>
      <c r="AC273" s="27">
        <f t="shared" si="64"/>
        <v>0</v>
      </c>
    </row>
    <row r="274" spans="1:29" ht="11.25" customHeight="1" hidden="1">
      <c r="A274" s="80" t="s">
        <v>229</v>
      </c>
      <c r="B274" s="184"/>
      <c r="C274" s="1"/>
      <c r="D274" s="72"/>
      <c r="E274" s="73"/>
      <c r="F274" s="74"/>
      <c r="G274" s="72"/>
      <c r="H274" s="73"/>
      <c r="I274" s="75"/>
      <c r="J274" s="72"/>
      <c r="K274" s="1"/>
      <c r="L274" s="36">
        <f aca="true" t="shared" si="66" ref="L274:L300">M274+N274</f>
        <v>0</v>
      </c>
      <c r="M274" s="36">
        <f aca="true" t="shared" si="67" ref="M274:M298">N274/2</f>
        <v>0</v>
      </c>
      <c r="N274" s="36">
        <f aca="true" t="shared" si="68" ref="N274:N300">SUM(Q274:AA274)</f>
        <v>0</v>
      </c>
      <c r="O274" s="36">
        <f aca="true" t="shared" si="69" ref="O274:O300">N274-P274</f>
        <v>0</v>
      </c>
      <c r="P274" s="53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53"/>
      <c r="AC274" s="37">
        <f t="shared" si="64"/>
        <v>0</v>
      </c>
    </row>
    <row r="275" spans="1:29" ht="11.25" customHeight="1" hidden="1">
      <c r="A275" s="80" t="s">
        <v>230</v>
      </c>
      <c r="B275" s="184"/>
      <c r="C275" s="56"/>
      <c r="D275" s="7"/>
      <c r="E275" s="8"/>
      <c r="F275" s="6"/>
      <c r="G275" s="7"/>
      <c r="H275" s="8"/>
      <c r="I275" s="18"/>
      <c r="J275" s="7"/>
      <c r="K275" s="56"/>
      <c r="L275" s="36">
        <f t="shared" si="66"/>
        <v>0</v>
      </c>
      <c r="M275" s="36">
        <f t="shared" si="67"/>
        <v>0</v>
      </c>
      <c r="N275" s="36">
        <f t="shared" si="68"/>
        <v>0</v>
      </c>
      <c r="O275" s="36">
        <f t="shared" si="69"/>
        <v>0</v>
      </c>
      <c r="P275" s="53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53"/>
      <c r="AC275" s="37">
        <f t="shared" si="64"/>
        <v>0</v>
      </c>
    </row>
    <row r="276" spans="1:29" ht="11.25" customHeight="1" hidden="1">
      <c r="A276" s="80" t="s">
        <v>231</v>
      </c>
      <c r="B276" s="184"/>
      <c r="C276" s="56"/>
      <c r="D276" s="7"/>
      <c r="E276" s="8"/>
      <c r="F276" s="6"/>
      <c r="G276" s="7"/>
      <c r="H276" s="8"/>
      <c r="I276" s="18"/>
      <c r="J276" s="7"/>
      <c r="K276" s="56"/>
      <c r="L276" s="36">
        <f t="shared" si="66"/>
        <v>0</v>
      </c>
      <c r="M276" s="36">
        <f t="shared" si="67"/>
        <v>0</v>
      </c>
      <c r="N276" s="36">
        <f t="shared" si="68"/>
        <v>0</v>
      </c>
      <c r="O276" s="36">
        <f t="shared" si="69"/>
        <v>0</v>
      </c>
      <c r="P276" s="53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53"/>
      <c r="AC276" s="37">
        <f t="shared" si="64"/>
        <v>0</v>
      </c>
    </row>
    <row r="277" spans="1:29" ht="11.25" customHeight="1" hidden="1">
      <c r="A277" s="80" t="s">
        <v>232</v>
      </c>
      <c r="B277" s="184"/>
      <c r="C277" s="56"/>
      <c r="D277" s="7"/>
      <c r="E277" s="8"/>
      <c r="F277" s="6"/>
      <c r="G277" s="7"/>
      <c r="H277" s="8"/>
      <c r="I277" s="18"/>
      <c r="J277" s="7"/>
      <c r="K277" s="56"/>
      <c r="L277" s="36">
        <f t="shared" si="66"/>
        <v>0</v>
      </c>
      <c r="M277" s="36">
        <f t="shared" si="67"/>
        <v>0</v>
      </c>
      <c r="N277" s="36">
        <f t="shared" si="68"/>
        <v>0</v>
      </c>
      <c r="O277" s="36">
        <f t="shared" si="69"/>
        <v>0</v>
      </c>
      <c r="P277" s="53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53"/>
      <c r="AC277" s="37">
        <f t="shared" si="64"/>
        <v>0</v>
      </c>
    </row>
    <row r="278" spans="1:29" ht="11.25" customHeight="1" hidden="1">
      <c r="A278" s="80" t="s">
        <v>233</v>
      </c>
      <c r="B278" s="184"/>
      <c r="C278" s="56"/>
      <c r="D278" s="7"/>
      <c r="E278" s="8"/>
      <c r="F278" s="6"/>
      <c r="G278" s="7"/>
      <c r="H278" s="8"/>
      <c r="I278" s="18"/>
      <c r="J278" s="7"/>
      <c r="K278" s="56"/>
      <c r="L278" s="36">
        <f t="shared" si="66"/>
        <v>0</v>
      </c>
      <c r="M278" s="36">
        <f t="shared" si="67"/>
        <v>0</v>
      </c>
      <c r="N278" s="36">
        <f t="shared" si="68"/>
        <v>0</v>
      </c>
      <c r="O278" s="36">
        <f t="shared" si="69"/>
        <v>0</v>
      </c>
      <c r="P278" s="53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53"/>
      <c r="AC278" s="37">
        <f t="shared" si="64"/>
        <v>0</v>
      </c>
    </row>
    <row r="279" spans="1:29" ht="11.25" customHeight="1" hidden="1">
      <c r="A279" s="80" t="s">
        <v>234</v>
      </c>
      <c r="B279" s="184"/>
      <c r="C279" s="56"/>
      <c r="D279" s="7"/>
      <c r="E279" s="8"/>
      <c r="F279" s="6"/>
      <c r="G279" s="7"/>
      <c r="H279" s="8"/>
      <c r="I279" s="18"/>
      <c r="J279" s="7"/>
      <c r="K279" s="56"/>
      <c r="L279" s="36">
        <f t="shared" si="66"/>
        <v>0</v>
      </c>
      <c r="M279" s="36">
        <f t="shared" si="67"/>
        <v>0</v>
      </c>
      <c r="N279" s="36">
        <f t="shared" si="68"/>
        <v>0</v>
      </c>
      <c r="O279" s="36">
        <f t="shared" si="69"/>
        <v>0</v>
      </c>
      <c r="P279" s="53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53"/>
      <c r="AC279" s="37">
        <f t="shared" si="64"/>
        <v>0</v>
      </c>
    </row>
    <row r="280" spans="1:29" ht="11.25" customHeight="1" hidden="1">
      <c r="A280" s="80" t="s">
        <v>235</v>
      </c>
      <c r="B280" s="184"/>
      <c r="C280" s="56"/>
      <c r="D280" s="7"/>
      <c r="E280" s="8"/>
      <c r="F280" s="6"/>
      <c r="G280" s="7"/>
      <c r="H280" s="8"/>
      <c r="I280" s="18"/>
      <c r="J280" s="7"/>
      <c r="K280" s="56"/>
      <c r="L280" s="36">
        <f t="shared" si="66"/>
        <v>0</v>
      </c>
      <c r="M280" s="36">
        <f t="shared" si="67"/>
        <v>0</v>
      </c>
      <c r="N280" s="36">
        <f t="shared" si="68"/>
        <v>0</v>
      </c>
      <c r="O280" s="36">
        <f t="shared" si="69"/>
        <v>0</v>
      </c>
      <c r="P280" s="53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53"/>
      <c r="AC280" s="37">
        <f t="shared" si="64"/>
        <v>0</v>
      </c>
    </row>
    <row r="281" spans="1:29" ht="11.25" customHeight="1" hidden="1">
      <c r="A281" s="80" t="s">
        <v>236</v>
      </c>
      <c r="B281" s="184"/>
      <c r="C281" s="56"/>
      <c r="D281" s="7"/>
      <c r="E281" s="8"/>
      <c r="F281" s="6"/>
      <c r="G281" s="7"/>
      <c r="H281" s="8"/>
      <c r="I281" s="18"/>
      <c r="J281" s="7"/>
      <c r="K281" s="56"/>
      <c r="L281" s="36">
        <f t="shared" si="66"/>
        <v>0</v>
      </c>
      <c r="M281" s="36">
        <f t="shared" si="67"/>
        <v>0</v>
      </c>
      <c r="N281" s="36">
        <f t="shared" si="68"/>
        <v>0</v>
      </c>
      <c r="O281" s="36">
        <f t="shared" si="69"/>
        <v>0</v>
      </c>
      <c r="P281" s="53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53"/>
      <c r="AC281" s="37">
        <f t="shared" si="64"/>
        <v>0</v>
      </c>
    </row>
    <row r="282" spans="1:29" ht="11.25" customHeight="1" hidden="1">
      <c r="A282" s="80" t="s">
        <v>237</v>
      </c>
      <c r="B282" s="184"/>
      <c r="C282" s="56"/>
      <c r="D282" s="7"/>
      <c r="E282" s="8"/>
      <c r="F282" s="6"/>
      <c r="G282" s="7"/>
      <c r="H282" s="8"/>
      <c r="I282" s="18"/>
      <c r="J282" s="7"/>
      <c r="K282" s="56"/>
      <c r="L282" s="36">
        <f t="shared" si="66"/>
        <v>0</v>
      </c>
      <c r="M282" s="36">
        <f t="shared" si="67"/>
        <v>0</v>
      </c>
      <c r="N282" s="36">
        <f t="shared" si="68"/>
        <v>0</v>
      </c>
      <c r="O282" s="36">
        <f t="shared" si="69"/>
        <v>0</v>
      </c>
      <c r="P282" s="53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53"/>
      <c r="AC282" s="37">
        <f t="shared" si="64"/>
        <v>0</v>
      </c>
    </row>
    <row r="283" spans="1:29" ht="11.25" customHeight="1" hidden="1">
      <c r="A283" s="80" t="s">
        <v>238</v>
      </c>
      <c r="B283" s="184"/>
      <c r="C283" s="56"/>
      <c r="D283" s="7"/>
      <c r="E283" s="8"/>
      <c r="F283" s="6"/>
      <c r="G283" s="7"/>
      <c r="H283" s="8"/>
      <c r="I283" s="18"/>
      <c r="J283" s="7"/>
      <c r="K283" s="56"/>
      <c r="L283" s="36">
        <f t="shared" si="66"/>
        <v>0</v>
      </c>
      <c r="M283" s="36">
        <f t="shared" si="67"/>
        <v>0</v>
      </c>
      <c r="N283" s="36">
        <f t="shared" si="68"/>
        <v>0</v>
      </c>
      <c r="O283" s="36">
        <f t="shared" si="69"/>
        <v>0</v>
      </c>
      <c r="P283" s="53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53"/>
      <c r="AC283" s="37">
        <f t="shared" si="64"/>
        <v>0</v>
      </c>
    </row>
    <row r="284" spans="1:29" ht="11.25" customHeight="1" hidden="1">
      <c r="A284" s="80" t="s">
        <v>239</v>
      </c>
      <c r="B284" s="184"/>
      <c r="C284" s="56"/>
      <c r="D284" s="7"/>
      <c r="E284" s="8"/>
      <c r="F284" s="6"/>
      <c r="G284" s="7"/>
      <c r="H284" s="8"/>
      <c r="I284" s="18"/>
      <c r="J284" s="7"/>
      <c r="K284" s="56"/>
      <c r="L284" s="36">
        <f t="shared" si="66"/>
        <v>0</v>
      </c>
      <c r="M284" s="36">
        <f t="shared" si="67"/>
        <v>0</v>
      </c>
      <c r="N284" s="36">
        <f t="shared" si="68"/>
        <v>0</v>
      </c>
      <c r="O284" s="36">
        <f t="shared" si="69"/>
        <v>0</v>
      </c>
      <c r="P284" s="53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53"/>
      <c r="AC284" s="37">
        <f t="shared" si="64"/>
        <v>0</v>
      </c>
    </row>
    <row r="285" spans="1:29" ht="11.25" customHeight="1" hidden="1">
      <c r="A285" s="80" t="s">
        <v>240</v>
      </c>
      <c r="B285" s="184"/>
      <c r="C285" s="56"/>
      <c r="D285" s="7"/>
      <c r="E285" s="8"/>
      <c r="F285" s="6"/>
      <c r="G285" s="7"/>
      <c r="H285" s="8"/>
      <c r="I285" s="18"/>
      <c r="J285" s="7"/>
      <c r="K285" s="56"/>
      <c r="L285" s="36">
        <f t="shared" si="66"/>
        <v>0</v>
      </c>
      <c r="M285" s="36">
        <f t="shared" si="67"/>
        <v>0</v>
      </c>
      <c r="N285" s="36">
        <f t="shared" si="68"/>
        <v>0</v>
      </c>
      <c r="O285" s="36">
        <f t="shared" si="69"/>
        <v>0</v>
      </c>
      <c r="P285" s="53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53"/>
      <c r="AC285" s="37">
        <f t="shared" si="64"/>
        <v>0</v>
      </c>
    </row>
    <row r="286" spans="1:29" ht="11.25" customHeight="1" hidden="1">
      <c r="A286" s="80" t="s">
        <v>241</v>
      </c>
      <c r="B286" s="184"/>
      <c r="C286" s="56"/>
      <c r="D286" s="7"/>
      <c r="E286" s="8"/>
      <c r="F286" s="6"/>
      <c r="G286" s="7"/>
      <c r="H286" s="8"/>
      <c r="I286" s="18"/>
      <c r="J286" s="7"/>
      <c r="K286" s="56"/>
      <c r="L286" s="36">
        <f t="shared" si="66"/>
        <v>0</v>
      </c>
      <c r="M286" s="36">
        <f t="shared" si="67"/>
        <v>0</v>
      </c>
      <c r="N286" s="36">
        <f t="shared" si="68"/>
        <v>0</v>
      </c>
      <c r="O286" s="36">
        <f t="shared" si="69"/>
        <v>0</v>
      </c>
      <c r="P286" s="53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53"/>
      <c r="AC286" s="37">
        <f t="shared" si="64"/>
        <v>0</v>
      </c>
    </row>
    <row r="287" spans="1:29" ht="11.25" customHeight="1" hidden="1">
      <c r="A287" s="80" t="s">
        <v>242</v>
      </c>
      <c r="B287" s="184"/>
      <c r="C287" s="56"/>
      <c r="D287" s="7"/>
      <c r="E287" s="8"/>
      <c r="F287" s="6"/>
      <c r="G287" s="7"/>
      <c r="H287" s="8"/>
      <c r="I287" s="18"/>
      <c r="J287" s="7"/>
      <c r="K287" s="56"/>
      <c r="L287" s="36">
        <f t="shared" si="66"/>
        <v>0</v>
      </c>
      <c r="M287" s="36">
        <f t="shared" si="67"/>
        <v>0</v>
      </c>
      <c r="N287" s="36">
        <f t="shared" si="68"/>
        <v>0</v>
      </c>
      <c r="O287" s="36">
        <f t="shared" si="69"/>
        <v>0</v>
      </c>
      <c r="P287" s="53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53"/>
      <c r="AC287" s="37">
        <f t="shared" si="64"/>
        <v>0</v>
      </c>
    </row>
    <row r="288" spans="1:29" ht="11.25" customHeight="1" hidden="1">
      <c r="A288" s="80" t="s">
        <v>243</v>
      </c>
      <c r="B288" s="184"/>
      <c r="C288" s="56"/>
      <c r="D288" s="7"/>
      <c r="E288" s="8"/>
      <c r="F288" s="6"/>
      <c r="G288" s="7"/>
      <c r="H288" s="8"/>
      <c r="I288" s="18"/>
      <c r="J288" s="7"/>
      <c r="K288" s="56"/>
      <c r="L288" s="36">
        <f t="shared" si="66"/>
        <v>0</v>
      </c>
      <c r="M288" s="36">
        <f t="shared" si="67"/>
        <v>0</v>
      </c>
      <c r="N288" s="36">
        <f t="shared" si="68"/>
        <v>0</v>
      </c>
      <c r="O288" s="36">
        <f t="shared" si="69"/>
        <v>0</v>
      </c>
      <c r="P288" s="53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53"/>
      <c r="AC288" s="37">
        <f t="shared" si="64"/>
        <v>0</v>
      </c>
    </row>
    <row r="289" spans="1:29" ht="11.25" customHeight="1" hidden="1">
      <c r="A289" s="80" t="s">
        <v>244</v>
      </c>
      <c r="B289" s="184"/>
      <c r="C289" s="56"/>
      <c r="D289" s="7"/>
      <c r="E289" s="8"/>
      <c r="F289" s="6"/>
      <c r="G289" s="7"/>
      <c r="H289" s="8"/>
      <c r="I289" s="18"/>
      <c r="J289" s="7"/>
      <c r="K289" s="56"/>
      <c r="L289" s="36">
        <f t="shared" si="66"/>
        <v>0</v>
      </c>
      <c r="M289" s="36">
        <f t="shared" si="67"/>
        <v>0</v>
      </c>
      <c r="N289" s="36">
        <f t="shared" si="68"/>
        <v>0</v>
      </c>
      <c r="O289" s="36">
        <f t="shared" si="69"/>
        <v>0</v>
      </c>
      <c r="P289" s="53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53"/>
      <c r="AC289" s="37">
        <f t="shared" si="64"/>
        <v>0</v>
      </c>
    </row>
    <row r="290" spans="1:29" ht="11.25" customHeight="1" hidden="1">
      <c r="A290" s="80" t="s">
        <v>245</v>
      </c>
      <c r="B290" s="184"/>
      <c r="C290" s="56"/>
      <c r="D290" s="7"/>
      <c r="E290" s="8"/>
      <c r="F290" s="6"/>
      <c r="G290" s="7"/>
      <c r="H290" s="8"/>
      <c r="I290" s="18"/>
      <c r="J290" s="7"/>
      <c r="K290" s="56"/>
      <c r="L290" s="36">
        <f t="shared" si="66"/>
        <v>0</v>
      </c>
      <c r="M290" s="36">
        <f t="shared" si="67"/>
        <v>0</v>
      </c>
      <c r="N290" s="36">
        <f t="shared" si="68"/>
        <v>0</v>
      </c>
      <c r="O290" s="36">
        <f t="shared" si="69"/>
        <v>0</v>
      </c>
      <c r="P290" s="53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53"/>
      <c r="AC290" s="37">
        <f t="shared" si="64"/>
        <v>0</v>
      </c>
    </row>
    <row r="291" spans="1:29" ht="11.25" customHeight="1" hidden="1">
      <c r="A291" s="80" t="s">
        <v>246</v>
      </c>
      <c r="B291" s="184"/>
      <c r="C291" s="56"/>
      <c r="D291" s="7"/>
      <c r="E291" s="8"/>
      <c r="F291" s="6"/>
      <c r="G291" s="7"/>
      <c r="H291" s="8"/>
      <c r="I291" s="18"/>
      <c r="J291" s="7"/>
      <c r="K291" s="56"/>
      <c r="L291" s="36">
        <f t="shared" si="66"/>
        <v>0</v>
      </c>
      <c r="M291" s="36">
        <f t="shared" si="67"/>
        <v>0</v>
      </c>
      <c r="N291" s="36">
        <f t="shared" si="68"/>
        <v>0</v>
      </c>
      <c r="O291" s="36">
        <f t="shared" si="69"/>
        <v>0</v>
      </c>
      <c r="P291" s="53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53"/>
      <c r="AC291" s="37">
        <f t="shared" si="64"/>
        <v>0</v>
      </c>
    </row>
    <row r="292" spans="1:29" ht="11.25" customHeight="1" hidden="1">
      <c r="A292" s="80" t="s">
        <v>247</v>
      </c>
      <c r="B292" s="184"/>
      <c r="C292" s="56"/>
      <c r="D292" s="7"/>
      <c r="E292" s="8"/>
      <c r="F292" s="6"/>
      <c r="G292" s="7"/>
      <c r="H292" s="8"/>
      <c r="I292" s="18"/>
      <c r="J292" s="7"/>
      <c r="K292" s="56"/>
      <c r="L292" s="36">
        <f t="shared" si="66"/>
        <v>0</v>
      </c>
      <c r="M292" s="36">
        <f t="shared" si="67"/>
        <v>0</v>
      </c>
      <c r="N292" s="36">
        <f t="shared" si="68"/>
        <v>0</v>
      </c>
      <c r="O292" s="36">
        <f t="shared" si="69"/>
        <v>0</v>
      </c>
      <c r="P292" s="53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53"/>
      <c r="AC292" s="37">
        <f t="shared" si="64"/>
        <v>0</v>
      </c>
    </row>
    <row r="293" spans="1:29" ht="11.25" customHeight="1" hidden="1">
      <c r="A293" s="80" t="s">
        <v>248</v>
      </c>
      <c r="B293" s="184"/>
      <c r="C293" s="56"/>
      <c r="D293" s="7"/>
      <c r="E293" s="8"/>
      <c r="F293" s="6"/>
      <c r="G293" s="7"/>
      <c r="H293" s="8"/>
      <c r="I293" s="18"/>
      <c r="J293" s="7"/>
      <c r="K293" s="56"/>
      <c r="L293" s="36">
        <f t="shared" si="66"/>
        <v>0</v>
      </c>
      <c r="M293" s="36">
        <f t="shared" si="67"/>
        <v>0</v>
      </c>
      <c r="N293" s="36">
        <f t="shared" si="68"/>
        <v>0</v>
      </c>
      <c r="O293" s="36">
        <f t="shared" si="69"/>
        <v>0</v>
      </c>
      <c r="P293" s="53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53"/>
      <c r="AC293" s="37">
        <f t="shared" si="64"/>
        <v>0</v>
      </c>
    </row>
    <row r="294" spans="1:29" ht="11.25" customHeight="1" hidden="1">
      <c r="A294" s="80" t="s">
        <v>249</v>
      </c>
      <c r="B294" s="184"/>
      <c r="C294" s="56"/>
      <c r="D294" s="7"/>
      <c r="E294" s="8"/>
      <c r="F294" s="6"/>
      <c r="G294" s="7"/>
      <c r="H294" s="8"/>
      <c r="I294" s="18"/>
      <c r="J294" s="7"/>
      <c r="K294" s="56"/>
      <c r="L294" s="36">
        <f t="shared" si="66"/>
        <v>0</v>
      </c>
      <c r="M294" s="36">
        <f t="shared" si="67"/>
        <v>0</v>
      </c>
      <c r="N294" s="36">
        <f t="shared" si="68"/>
        <v>0</v>
      </c>
      <c r="O294" s="36">
        <f t="shared" si="69"/>
        <v>0</v>
      </c>
      <c r="P294" s="53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53"/>
      <c r="AC294" s="37">
        <f t="shared" si="64"/>
        <v>0</v>
      </c>
    </row>
    <row r="295" spans="1:29" ht="11.25" customHeight="1" hidden="1">
      <c r="A295" s="80" t="s">
        <v>250</v>
      </c>
      <c r="B295" s="184"/>
      <c r="C295" s="56"/>
      <c r="D295" s="7"/>
      <c r="E295" s="8"/>
      <c r="F295" s="6"/>
      <c r="G295" s="7"/>
      <c r="H295" s="8"/>
      <c r="I295" s="18"/>
      <c r="J295" s="7"/>
      <c r="K295" s="56"/>
      <c r="L295" s="36">
        <f t="shared" si="66"/>
        <v>0</v>
      </c>
      <c r="M295" s="36">
        <f t="shared" si="67"/>
        <v>0</v>
      </c>
      <c r="N295" s="36">
        <f t="shared" si="68"/>
        <v>0</v>
      </c>
      <c r="O295" s="36">
        <f t="shared" si="69"/>
        <v>0</v>
      </c>
      <c r="P295" s="53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53"/>
      <c r="AC295" s="37">
        <f t="shared" si="64"/>
        <v>0</v>
      </c>
    </row>
    <row r="296" spans="1:29" ht="11.25" customHeight="1" hidden="1">
      <c r="A296" s="80" t="s">
        <v>251</v>
      </c>
      <c r="B296" s="184"/>
      <c r="C296" s="56"/>
      <c r="D296" s="7"/>
      <c r="E296" s="8"/>
      <c r="F296" s="6"/>
      <c r="G296" s="7"/>
      <c r="H296" s="8"/>
      <c r="I296" s="18"/>
      <c r="J296" s="7"/>
      <c r="K296" s="56"/>
      <c r="L296" s="36">
        <f t="shared" si="66"/>
        <v>0</v>
      </c>
      <c r="M296" s="36">
        <f t="shared" si="67"/>
        <v>0</v>
      </c>
      <c r="N296" s="36">
        <f t="shared" si="68"/>
        <v>0</v>
      </c>
      <c r="O296" s="36">
        <f t="shared" si="69"/>
        <v>0</v>
      </c>
      <c r="P296" s="53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53"/>
      <c r="AC296" s="37">
        <f t="shared" si="64"/>
        <v>0</v>
      </c>
    </row>
    <row r="297" spans="1:29" ht="11.25" customHeight="1" hidden="1">
      <c r="A297" s="80" t="s">
        <v>252</v>
      </c>
      <c r="B297" s="184"/>
      <c r="C297" s="56"/>
      <c r="D297" s="7"/>
      <c r="E297" s="8"/>
      <c r="F297" s="6"/>
      <c r="G297" s="7"/>
      <c r="H297" s="8"/>
      <c r="I297" s="18"/>
      <c r="J297" s="7"/>
      <c r="K297" s="56"/>
      <c r="L297" s="36">
        <f t="shared" si="66"/>
        <v>0</v>
      </c>
      <c r="M297" s="36">
        <f t="shared" si="67"/>
        <v>0</v>
      </c>
      <c r="N297" s="36">
        <f t="shared" si="68"/>
        <v>0</v>
      </c>
      <c r="O297" s="36">
        <f t="shared" si="69"/>
        <v>0</v>
      </c>
      <c r="P297" s="53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53"/>
      <c r="AC297" s="37">
        <f t="shared" si="64"/>
        <v>0</v>
      </c>
    </row>
    <row r="298" spans="1:29" ht="11.25" customHeight="1" hidden="1">
      <c r="A298" s="80" t="s">
        <v>253</v>
      </c>
      <c r="B298" s="184"/>
      <c r="C298" s="56"/>
      <c r="D298" s="7"/>
      <c r="E298" s="8"/>
      <c r="F298" s="6"/>
      <c r="G298" s="7"/>
      <c r="H298" s="8"/>
      <c r="I298" s="18"/>
      <c r="J298" s="7"/>
      <c r="K298" s="56"/>
      <c r="L298" s="36">
        <f t="shared" si="66"/>
        <v>0</v>
      </c>
      <c r="M298" s="36">
        <f t="shared" si="67"/>
        <v>0</v>
      </c>
      <c r="N298" s="36">
        <f t="shared" si="68"/>
        <v>0</v>
      </c>
      <c r="O298" s="36">
        <f t="shared" si="69"/>
        <v>0</v>
      </c>
      <c r="P298" s="53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53"/>
      <c r="AC298" s="37">
        <f t="shared" si="64"/>
        <v>0</v>
      </c>
    </row>
    <row r="299" spans="1:29" ht="11.25" customHeight="1" hidden="1">
      <c r="A299" s="81" t="s">
        <v>254</v>
      </c>
      <c r="B299" s="176"/>
      <c r="C299" s="4"/>
      <c r="D299" s="4"/>
      <c r="E299" s="5"/>
      <c r="F299" s="6"/>
      <c r="G299" s="7"/>
      <c r="H299" s="8"/>
      <c r="I299" s="6"/>
      <c r="J299" s="7"/>
      <c r="K299" s="7"/>
      <c r="L299" s="36">
        <f t="shared" si="66"/>
        <v>0</v>
      </c>
      <c r="M299" s="36"/>
      <c r="N299" s="36">
        <f t="shared" si="68"/>
        <v>0</v>
      </c>
      <c r="O299" s="36">
        <f t="shared" si="69"/>
        <v>0</v>
      </c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C299" s="37">
        <f t="shared" si="64"/>
        <v>0</v>
      </c>
    </row>
    <row r="300" spans="1:29" ht="11.25" customHeight="1" hidden="1">
      <c r="A300" s="81" t="s">
        <v>255</v>
      </c>
      <c r="B300" s="187"/>
      <c r="C300" s="4"/>
      <c r="D300" s="4"/>
      <c r="E300" s="5"/>
      <c r="F300" s="9"/>
      <c r="G300" s="4"/>
      <c r="H300" s="5"/>
      <c r="I300" s="9"/>
      <c r="J300" s="4"/>
      <c r="K300" s="4"/>
      <c r="L300" s="36">
        <f t="shared" si="66"/>
        <v>0</v>
      </c>
      <c r="M300" s="36"/>
      <c r="N300" s="36">
        <f t="shared" si="68"/>
        <v>0</v>
      </c>
      <c r="O300" s="36">
        <f t="shared" si="69"/>
        <v>0</v>
      </c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C300" s="37">
        <f t="shared" si="64"/>
        <v>0</v>
      </c>
    </row>
    <row r="301" spans="1:29" ht="11.25" customHeight="1" hidden="1">
      <c r="A301" s="57" t="s">
        <v>256</v>
      </c>
      <c r="B301" s="185"/>
      <c r="C301" s="291">
        <f>COUNTIF(C302:E328,1)+COUNTIF(C302:E328,2)+COUNTIF(C302:E328,3)+COUNTIF(C302:E328,4)+COUNTIF(C302:E328,5)+COUNTIF(C302:E328,6)+COUNTIF(C302:E328,7)+COUNTIF(C302:E328,8)</f>
        <v>0</v>
      </c>
      <c r="D301" s="291"/>
      <c r="E301" s="292"/>
      <c r="F301" s="290">
        <f>COUNTIF(F302:H328,1)+COUNTIF(F302:H328,2)+COUNTIF(F302:H328,3)+COUNTIF(F302:H328,4)+COUNTIF(F302:H328,5)+COUNTIF(F302:H328,6)+COUNTIF(F302:H328,7)+COUNTIF(F302:H328,8)</f>
        <v>0</v>
      </c>
      <c r="G301" s="291"/>
      <c r="H301" s="292"/>
      <c r="I301" s="290">
        <f>COUNTIF(I302:K328,1)+COUNTIF(I302:K328,2)+COUNTIF(I302:K328,3)+COUNTIF(I302:K328,4)+COUNTIF(I302:K328,5)+COUNTIF(I302:K328,6)+COUNTIF(I302:K328,7)+COUNTIF(I302:K328,8)</f>
        <v>0</v>
      </c>
      <c r="J301" s="291"/>
      <c r="K301" s="291"/>
      <c r="L301" s="46">
        <f aca="true" t="shared" si="70" ref="L301:AB301">SUM(L302:L328)</f>
        <v>0</v>
      </c>
      <c r="M301" s="46">
        <f t="shared" si="70"/>
        <v>0</v>
      </c>
      <c r="N301" s="46">
        <f t="shared" si="70"/>
        <v>0</v>
      </c>
      <c r="O301" s="46">
        <f t="shared" si="70"/>
        <v>0</v>
      </c>
      <c r="P301" s="46">
        <f t="shared" si="70"/>
        <v>0</v>
      </c>
      <c r="Q301" s="46">
        <f t="shared" si="70"/>
        <v>0</v>
      </c>
      <c r="R301" s="46">
        <f t="shared" si="70"/>
        <v>0</v>
      </c>
      <c r="S301" s="46">
        <f t="shared" si="70"/>
        <v>0</v>
      </c>
      <c r="T301" s="46">
        <f t="shared" si="70"/>
        <v>0</v>
      </c>
      <c r="U301" s="46">
        <f t="shared" si="70"/>
        <v>0</v>
      </c>
      <c r="V301" s="46">
        <f t="shared" si="70"/>
        <v>0</v>
      </c>
      <c r="W301" s="46">
        <f t="shared" si="70"/>
        <v>0</v>
      </c>
      <c r="X301" s="46">
        <f t="shared" si="70"/>
        <v>0</v>
      </c>
      <c r="Y301" s="46">
        <f t="shared" si="70"/>
        <v>0</v>
      </c>
      <c r="Z301" s="46">
        <f t="shared" si="70"/>
        <v>0</v>
      </c>
      <c r="AA301" s="46">
        <f t="shared" si="70"/>
        <v>0</v>
      </c>
      <c r="AB301" s="46">
        <f t="shared" si="70"/>
        <v>0</v>
      </c>
      <c r="AC301" s="27">
        <f t="shared" si="64"/>
        <v>0</v>
      </c>
    </row>
    <row r="302" spans="1:29" ht="11.25" customHeight="1" hidden="1">
      <c r="A302" s="80" t="s">
        <v>257</v>
      </c>
      <c r="B302" s="184"/>
      <c r="C302" s="1"/>
      <c r="D302" s="72"/>
      <c r="E302" s="73"/>
      <c r="F302" s="74"/>
      <c r="G302" s="72"/>
      <c r="H302" s="73"/>
      <c r="I302" s="75"/>
      <c r="J302" s="72"/>
      <c r="K302" s="1"/>
      <c r="L302" s="36">
        <f aca="true" t="shared" si="71" ref="L302:L328">M302+N302</f>
        <v>0</v>
      </c>
      <c r="M302" s="36">
        <f aca="true" t="shared" si="72" ref="M302:M326">N302/2</f>
        <v>0</v>
      </c>
      <c r="N302" s="36">
        <f aca="true" t="shared" si="73" ref="N302:N328">SUM(Q302:AA302)</f>
        <v>0</v>
      </c>
      <c r="O302" s="36">
        <f aca="true" t="shared" si="74" ref="O302:O328">N302-P302</f>
        <v>0</v>
      </c>
      <c r="P302" s="53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53"/>
      <c r="AC302" s="37">
        <f t="shared" si="64"/>
        <v>0</v>
      </c>
    </row>
    <row r="303" spans="1:29" ht="11.25" customHeight="1" hidden="1">
      <c r="A303" s="80" t="s">
        <v>258</v>
      </c>
      <c r="B303" s="184"/>
      <c r="C303" s="56"/>
      <c r="D303" s="7"/>
      <c r="E303" s="8"/>
      <c r="F303" s="6"/>
      <c r="G303" s="7"/>
      <c r="H303" s="8"/>
      <c r="I303" s="18"/>
      <c r="J303" s="7"/>
      <c r="K303" s="56"/>
      <c r="L303" s="36">
        <f t="shared" si="71"/>
        <v>0</v>
      </c>
      <c r="M303" s="36">
        <f t="shared" si="72"/>
        <v>0</v>
      </c>
      <c r="N303" s="36">
        <f t="shared" si="73"/>
        <v>0</v>
      </c>
      <c r="O303" s="36">
        <f t="shared" si="74"/>
        <v>0</v>
      </c>
      <c r="P303" s="53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53"/>
      <c r="AC303" s="37">
        <f t="shared" si="64"/>
        <v>0</v>
      </c>
    </row>
    <row r="304" spans="1:29" ht="11.25" customHeight="1" hidden="1">
      <c r="A304" s="80" t="s">
        <v>259</v>
      </c>
      <c r="B304" s="184"/>
      <c r="C304" s="56"/>
      <c r="D304" s="7"/>
      <c r="E304" s="8"/>
      <c r="F304" s="6"/>
      <c r="G304" s="7"/>
      <c r="H304" s="8"/>
      <c r="I304" s="18"/>
      <c r="J304" s="7"/>
      <c r="K304" s="56"/>
      <c r="L304" s="36">
        <f t="shared" si="71"/>
        <v>0</v>
      </c>
      <c r="M304" s="36">
        <f t="shared" si="72"/>
        <v>0</v>
      </c>
      <c r="N304" s="36">
        <f t="shared" si="73"/>
        <v>0</v>
      </c>
      <c r="O304" s="36">
        <f t="shared" si="74"/>
        <v>0</v>
      </c>
      <c r="P304" s="53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53"/>
      <c r="AC304" s="37">
        <f aca="true" t="shared" si="75" ref="AC304:AC335">N304-AB304</f>
        <v>0</v>
      </c>
    </row>
    <row r="305" spans="1:29" ht="11.25" customHeight="1" hidden="1">
      <c r="A305" s="80" t="s">
        <v>260</v>
      </c>
      <c r="B305" s="184"/>
      <c r="C305" s="56"/>
      <c r="D305" s="7"/>
      <c r="E305" s="8"/>
      <c r="F305" s="6"/>
      <c r="G305" s="7"/>
      <c r="H305" s="8"/>
      <c r="I305" s="18"/>
      <c r="J305" s="7"/>
      <c r="K305" s="56"/>
      <c r="L305" s="36">
        <f t="shared" si="71"/>
        <v>0</v>
      </c>
      <c r="M305" s="36">
        <f t="shared" si="72"/>
        <v>0</v>
      </c>
      <c r="N305" s="36">
        <f t="shared" si="73"/>
        <v>0</v>
      </c>
      <c r="O305" s="36">
        <f t="shared" si="74"/>
        <v>0</v>
      </c>
      <c r="P305" s="53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53"/>
      <c r="AC305" s="37">
        <f t="shared" si="75"/>
        <v>0</v>
      </c>
    </row>
    <row r="306" spans="1:29" ht="11.25" customHeight="1" hidden="1">
      <c r="A306" s="80" t="s">
        <v>261</v>
      </c>
      <c r="B306" s="184"/>
      <c r="C306" s="56"/>
      <c r="D306" s="7"/>
      <c r="E306" s="8"/>
      <c r="F306" s="6"/>
      <c r="G306" s="7"/>
      <c r="H306" s="8"/>
      <c r="I306" s="18"/>
      <c r="J306" s="7"/>
      <c r="K306" s="56"/>
      <c r="L306" s="36">
        <f t="shared" si="71"/>
        <v>0</v>
      </c>
      <c r="M306" s="36">
        <f t="shared" si="72"/>
        <v>0</v>
      </c>
      <c r="N306" s="36">
        <f t="shared" si="73"/>
        <v>0</v>
      </c>
      <c r="O306" s="36">
        <f t="shared" si="74"/>
        <v>0</v>
      </c>
      <c r="P306" s="53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53"/>
      <c r="AC306" s="37">
        <f t="shared" si="75"/>
        <v>0</v>
      </c>
    </row>
    <row r="307" spans="1:29" ht="11.25" customHeight="1" hidden="1">
      <c r="A307" s="80" t="s">
        <v>262</v>
      </c>
      <c r="B307" s="184"/>
      <c r="C307" s="56"/>
      <c r="D307" s="7"/>
      <c r="E307" s="8"/>
      <c r="F307" s="6"/>
      <c r="G307" s="7"/>
      <c r="H307" s="8"/>
      <c r="I307" s="18"/>
      <c r="J307" s="7"/>
      <c r="K307" s="56"/>
      <c r="L307" s="36">
        <f t="shared" si="71"/>
        <v>0</v>
      </c>
      <c r="M307" s="36">
        <f t="shared" si="72"/>
        <v>0</v>
      </c>
      <c r="N307" s="36">
        <f t="shared" si="73"/>
        <v>0</v>
      </c>
      <c r="O307" s="36">
        <f t="shared" si="74"/>
        <v>0</v>
      </c>
      <c r="P307" s="53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53"/>
      <c r="AC307" s="37">
        <f t="shared" si="75"/>
        <v>0</v>
      </c>
    </row>
    <row r="308" spans="1:29" ht="11.25" customHeight="1" hidden="1">
      <c r="A308" s="80" t="s">
        <v>263</v>
      </c>
      <c r="B308" s="184"/>
      <c r="C308" s="56"/>
      <c r="D308" s="7"/>
      <c r="E308" s="8"/>
      <c r="F308" s="6"/>
      <c r="G308" s="7"/>
      <c r="H308" s="8"/>
      <c r="I308" s="18"/>
      <c r="J308" s="7"/>
      <c r="K308" s="56"/>
      <c r="L308" s="36">
        <f t="shared" si="71"/>
        <v>0</v>
      </c>
      <c r="M308" s="36">
        <f t="shared" si="72"/>
        <v>0</v>
      </c>
      <c r="N308" s="36">
        <f t="shared" si="73"/>
        <v>0</v>
      </c>
      <c r="O308" s="36">
        <f t="shared" si="74"/>
        <v>0</v>
      </c>
      <c r="P308" s="53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53"/>
      <c r="AC308" s="37">
        <f t="shared" si="75"/>
        <v>0</v>
      </c>
    </row>
    <row r="309" spans="1:29" ht="11.25" customHeight="1" hidden="1">
      <c r="A309" s="80" t="s">
        <v>264</v>
      </c>
      <c r="B309" s="184"/>
      <c r="C309" s="56"/>
      <c r="D309" s="7"/>
      <c r="E309" s="8"/>
      <c r="F309" s="6"/>
      <c r="G309" s="7"/>
      <c r="H309" s="8"/>
      <c r="I309" s="18"/>
      <c r="J309" s="7"/>
      <c r="K309" s="56"/>
      <c r="L309" s="36">
        <f t="shared" si="71"/>
        <v>0</v>
      </c>
      <c r="M309" s="36">
        <f t="shared" si="72"/>
        <v>0</v>
      </c>
      <c r="N309" s="36">
        <f t="shared" si="73"/>
        <v>0</v>
      </c>
      <c r="O309" s="36">
        <f t="shared" si="74"/>
        <v>0</v>
      </c>
      <c r="P309" s="53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53"/>
      <c r="AC309" s="37">
        <f t="shared" si="75"/>
        <v>0</v>
      </c>
    </row>
    <row r="310" spans="1:29" ht="11.25" customHeight="1" hidden="1">
      <c r="A310" s="80" t="s">
        <v>265</v>
      </c>
      <c r="B310" s="184"/>
      <c r="C310" s="56"/>
      <c r="D310" s="7"/>
      <c r="E310" s="8"/>
      <c r="F310" s="6"/>
      <c r="G310" s="7"/>
      <c r="H310" s="8"/>
      <c r="I310" s="18"/>
      <c r="J310" s="7"/>
      <c r="K310" s="56"/>
      <c r="L310" s="36">
        <f t="shared" si="71"/>
        <v>0</v>
      </c>
      <c r="M310" s="36">
        <f t="shared" si="72"/>
        <v>0</v>
      </c>
      <c r="N310" s="36">
        <f t="shared" si="73"/>
        <v>0</v>
      </c>
      <c r="O310" s="36">
        <f t="shared" si="74"/>
        <v>0</v>
      </c>
      <c r="P310" s="53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53"/>
      <c r="AC310" s="37">
        <f t="shared" si="75"/>
        <v>0</v>
      </c>
    </row>
    <row r="311" spans="1:29" ht="11.25" customHeight="1" hidden="1">
      <c r="A311" s="80" t="s">
        <v>266</v>
      </c>
      <c r="B311" s="184"/>
      <c r="C311" s="56"/>
      <c r="D311" s="7"/>
      <c r="E311" s="8"/>
      <c r="F311" s="6"/>
      <c r="G311" s="7"/>
      <c r="H311" s="8"/>
      <c r="I311" s="18"/>
      <c r="J311" s="7"/>
      <c r="K311" s="56"/>
      <c r="L311" s="36">
        <f t="shared" si="71"/>
        <v>0</v>
      </c>
      <c r="M311" s="36">
        <f t="shared" si="72"/>
        <v>0</v>
      </c>
      <c r="N311" s="36">
        <f t="shared" si="73"/>
        <v>0</v>
      </c>
      <c r="O311" s="36">
        <f t="shared" si="74"/>
        <v>0</v>
      </c>
      <c r="P311" s="53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53"/>
      <c r="AC311" s="37">
        <f t="shared" si="75"/>
        <v>0</v>
      </c>
    </row>
    <row r="312" spans="1:29" ht="11.25" customHeight="1" hidden="1">
      <c r="A312" s="80" t="s">
        <v>267</v>
      </c>
      <c r="B312" s="184"/>
      <c r="C312" s="56"/>
      <c r="D312" s="7"/>
      <c r="E312" s="8"/>
      <c r="F312" s="6"/>
      <c r="G312" s="7"/>
      <c r="H312" s="8"/>
      <c r="I312" s="18"/>
      <c r="J312" s="7"/>
      <c r="K312" s="56"/>
      <c r="L312" s="36">
        <f t="shared" si="71"/>
        <v>0</v>
      </c>
      <c r="M312" s="36">
        <f t="shared" si="72"/>
        <v>0</v>
      </c>
      <c r="N312" s="36">
        <f t="shared" si="73"/>
        <v>0</v>
      </c>
      <c r="O312" s="36">
        <f t="shared" si="74"/>
        <v>0</v>
      </c>
      <c r="P312" s="53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53"/>
      <c r="AC312" s="37">
        <f t="shared" si="75"/>
        <v>0</v>
      </c>
    </row>
    <row r="313" spans="1:29" ht="11.25" customHeight="1" hidden="1">
      <c r="A313" s="80" t="s">
        <v>268</v>
      </c>
      <c r="B313" s="184"/>
      <c r="C313" s="56"/>
      <c r="D313" s="7"/>
      <c r="E313" s="8"/>
      <c r="F313" s="6"/>
      <c r="G313" s="7"/>
      <c r="H313" s="8"/>
      <c r="I313" s="18"/>
      <c r="J313" s="7"/>
      <c r="K313" s="56"/>
      <c r="L313" s="36">
        <f t="shared" si="71"/>
        <v>0</v>
      </c>
      <c r="M313" s="36">
        <f t="shared" si="72"/>
        <v>0</v>
      </c>
      <c r="N313" s="36">
        <f t="shared" si="73"/>
        <v>0</v>
      </c>
      <c r="O313" s="36">
        <f t="shared" si="74"/>
        <v>0</v>
      </c>
      <c r="P313" s="53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53"/>
      <c r="AC313" s="37">
        <f t="shared" si="75"/>
        <v>0</v>
      </c>
    </row>
    <row r="314" spans="1:29" ht="11.25" customHeight="1" hidden="1">
      <c r="A314" s="80" t="s">
        <v>269</v>
      </c>
      <c r="B314" s="184"/>
      <c r="C314" s="56"/>
      <c r="D314" s="7"/>
      <c r="E314" s="8"/>
      <c r="F314" s="6"/>
      <c r="G314" s="7"/>
      <c r="H314" s="8"/>
      <c r="I314" s="18"/>
      <c r="J314" s="7"/>
      <c r="K314" s="56"/>
      <c r="L314" s="36">
        <f t="shared" si="71"/>
        <v>0</v>
      </c>
      <c r="M314" s="36">
        <f t="shared" si="72"/>
        <v>0</v>
      </c>
      <c r="N314" s="36">
        <f t="shared" si="73"/>
        <v>0</v>
      </c>
      <c r="O314" s="36">
        <f t="shared" si="74"/>
        <v>0</v>
      </c>
      <c r="P314" s="53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53"/>
      <c r="AC314" s="37">
        <f t="shared" si="75"/>
        <v>0</v>
      </c>
    </row>
    <row r="315" spans="1:29" ht="11.25" customHeight="1" hidden="1">
      <c r="A315" s="80" t="s">
        <v>270</v>
      </c>
      <c r="B315" s="184"/>
      <c r="C315" s="56"/>
      <c r="D315" s="7"/>
      <c r="E315" s="8"/>
      <c r="F315" s="6"/>
      <c r="G315" s="7"/>
      <c r="H315" s="8"/>
      <c r="I315" s="18"/>
      <c r="J315" s="7"/>
      <c r="K315" s="56"/>
      <c r="L315" s="36">
        <f t="shared" si="71"/>
        <v>0</v>
      </c>
      <c r="M315" s="36">
        <f t="shared" si="72"/>
        <v>0</v>
      </c>
      <c r="N315" s="36">
        <f t="shared" si="73"/>
        <v>0</v>
      </c>
      <c r="O315" s="36">
        <f t="shared" si="74"/>
        <v>0</v>
      </c>
      <c r="P315" s="53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53"/>
      <c r="AC315" s="37">
        <f t="shared" si="75"/>
        <v>0</v>
      </c>
    </row>
    <row r="316" spans="1:29" ht="11.25" customHeight="1" hidden="1">
      <c r="A316" s="80" t="s">
        <v>271</v>
      </c>
      <c r="B316" s="184"/>
      <c r="C316" s="56"/>
      <c r="D316" s="7"/>
      <c r="E316" s="8"/>
      <c r="F316" s="6"/>
      <c r="G316" s="7"/>
      <c r="H316" s="8"/>
      <c r="I316" s="18"/>
      <c r="J316" s="7"/>
      <c r="K316" s="56"/>
      <c r="L316" s="36">
        <f t="shared" si="71"/>
        <v>0</v>
      </c>
      <c r="M316" s="36">
        <f t="shared" si="72"/>
        <v>0</v>
      </c>
      <c r="N316" s="36">
        <f t="shared" si="73"/>
        <v>0</v>
      </c>
      <c r="O316" s="36">
        <f t="shared" si="74"/>
        <v>0</v>
      </c>
      <c r="P316" s="53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53"/>
      <c r="AC316" s="37">
        <f t="shared" si="75"/>
        <v>0</v>
      </c>
    </row>
    <row r="317" spans="1:29" ht="11.25" customHeight="1" hidden="1">
      <c r="A317" s="80" t="s">
        <v>272</v>
      </c>
      <c r="B317" s="184"/>
      <c r="C317" s="56"/>
      <c r="D317" s="7"/>
      <c r="E317" s="8"/>
      <c r="F317" s="6"/>
      <c r="G317" s="7"/>
      <c r="H317" s="8"/>
      <c r="I317" s="18"/>
      <c r="J317" s="7"/>
      <c r="K317" s="56"/>
      <c r="L317" s="36">
        <f t="shared" si="71"/>
        <v>0</v>
      </c>
      <c r="M317" s="36">
        <f t="shared" si="72"/>
        <v>0</v>
      </c>
      <c r="N317" s="36">
        <f t="shared" si="73"/>
        <v>0</v>
      </c>
      <c r="O317" s="36">
        <f t="shared" si="74"/>
        <v>0</v>
      </c>
      <c r="P317" s="53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53"/>
      <c r="AC317" s="37">
        <f t="shared" si="75"/>
        <v>0</v>
      </c>
    </row>
    <row r="318" spans="1:29" ht="11.25" customHeight="1" hidden="1">
      <c r="A318" s="80" t="s">
        <v>273</v>
      </c>
      <c r="B318" s="184"/>
      <c r="C318" s="56"/>
      <c r="D318" s="7"/>
      <c r="E318" s="8"/>
      <c r="F318" s="6"/>
      <c r="G318" s="7"/>
      <c r="H318" s="8"/>
      <c r="I318" s="18"/>
      <c r="J318" s="7"/>
      <c r="K318" s="56"/>
      <c r="L318" s="36">
        <f t="shared" si="71"/>
        <v>0</v>
      </c>
      <c r="M318" s="36">
        <f t="shared" si="72"/>
        <v>0</v>
      </c>
      <c r="N318" s="36">
        <f t="shared" si="73"/>
        <v>0</v>
      </c>
      <c r="O318" s="36">
        <f t="shared" si="74"/>
        <v>0</v>
      </c>
      <c r="P318" s="53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53"/>
      <c r="AC318" s="37">
        <f t="shared" si="75"/>
        <v>0</v>
      </c>
    </row>
    <row r="319" spans="1:29" ht="11.25" customHeight="1" hidden="1">
      <c r="A319" s="80" t="s">
        <v>274</v>
      </c>
      <c r="B319" s="184"/>
      <c r="C319" s="56"/>
      <c r="D319" s="7"/>
      <c r="E319" s="8"/>
      <c r="F319" s="6"/>
      <c r="G319" s="7"/>
      <c r="H319" s="8"/>
      <c r="I319" s="18"/>
      <c r="J319" s="7"/>
      <c r="K319" s="56"/>
      <c r="L319" s="36">
        <f t="shared" si="71"/>
        <v>0</v>
      </c>
      <c r="M319" s="36">
        <f t="shared" si="72"/>
        <v>0</v>
      </c>
      <c r="N319" s="36">
        <f t="shared" si="73"/>
        <v>0</v>
      </c>
      <c r="O319" s="36">
        <f t="shared" si="74"/>
        <v>0</v>
      </c>
      <c r="P319" s="53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53"/>
      <c r="AC319" s="37">
        <f t="shared" si="75"/>
        <v>0</v>
      </c>
    </row>
    <row r="320" spans="1:29" ht="11.25" customHeight="1" hidden="1">
      <c r="A320" s="80" t="s">
        <v>275</v>
      </c>
      <c r="B320" s="184"/>
      <c r="C320" s="56"/>
      <c r="D320" s="7"/>
      <c r="E320" s="8"/>
      <c r="F320" s="6"/>
      <c r="G320" s="7"/>
      <c r="H320" s="8"/>
      <c r="I320" s="18"/>
      <c r="J320" s="7"/>
      <c r="K320" s="56"/>
      <c r="L320" s="36">
        <f t="shared" si="71"/>
        <v>0</v>
      </c>
      <c r="M320" s="36">
        <f t="shared" si="72"/>
        <v>0</v>
      </c>
      <c r="N320" s="36">
        <f t="shared" si="73"/>
        <v>0</v>
      </c>
      <c r="O320" s="36">
        <f t="shared" si="74"/>
        <v>0</v>
      </c>
      <c r="P320" s="53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53"/>
      <c r="AC320" s="37">
        <f t="shared" si="75"/>
        <v>0</v>
      </c>
    </row>
    <row r="321" spans="1:29" ht="11.25" customHeight="1" hidden="1">
      <c r="A321" s="80" t="s">
        <v>276</v>
      </c>
      <c r="B321" s="184"/>
      <c r="C321" s="56"/>
      <c r="D321" s="7"/>
      <c r="E321" s="8"/>
      <c r="F321" s="6"/>
      <c r="G321" s="7"/>
      <c r="H321" s="8"/>
      <c r="I321" s="18"/>
      <c r="J321" s="7"/>
      <c r="K321" s="56"/>
      <c r="L321" s="36">
        <f t="shared" si="71"/>
        <v>0</v>
      </c>
      <c r="M321" s="36">
        <f t="shared" si="72"/>
        <v>0</v>
      </c>
      <c r="N321" s="36">
        <f t="shared" si="73"/>
        <v>0</v>
      </c>
      <c r="O321" s="36">
        <f t="shared" si="74"/>
        <v>0</v>
      </c>
      <c r="P321" s="53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53"/>
      <c r="AC321" s="37">
        <f t="shared" si="75"/>
        <v>0</v>
      </c>
    </row>
    <row r="322" spans="1:29" ht="11.25" customHeight="1" hidden="1">
      <c r="A322" s="80" t="s">
        <v>277</v>
      </c>
      <c r="B322" s="184"/>
      <c r="C322" s="56"/>
      <c r="D322" s="7"/>
      <c r="E322" s="8"/>
      <c r="F322" s="6"/>
      <c r="G322" s="7"/>
      <c r="H322" s="8"/>
      <c r="I322" s="18"/>
      <c r="J322" s="7"/>
      <c r="K322" s="56"/>
      <c r="L322" s="36">
        <f t="shared" si="71"/>
        <v>0</v>
      </c>
      <c r="M322" s="36">
        <f t="shared" si="72"/>
        <v>0</v>
      </c>
      <c r="N322" s="36">
        <f t="shared" si="73"/>
        <v>0</v>
      </c>
      <c r="O322" s="36">
        <f t="shared" si="74"/>
        <v>0</v>
      </c>
      <c r="P322" s="53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53"/>
      <c r="AC322" s="37">
        <f t="shared" si="75"/>
        <v>0</v>
      </c>
    </row>
    <row r="323" spans="1:29" ht="11.25" customHeight="1" hidden="1">
      <c r="A323" s="80" t="s">
        <v>278</v>
      </c>
      <c r="B323" s="184"/>
      <c r="C323" s="56"/>
      <c r="D323" s="7"/>
      <c r="E323" s="8"/>
      <c r="F323" s="6"/>
      <c r="G323" s="7"/>
      <c r="H323" s="8"/>
      <c r="I323" s="18"/>
      <c r="J323" s="7"/>
      <c r="K323" s="56"/>
      <c r="L323" s="36">
        <f t="shared" si="71"/>
        <v>0</v>
      </c>
      <c r="M323" s="36">
        <f t="shared" si="72"/>
        <v>0</v>
      </c>
      <c r="N323" s="36">
        <f t="shared" si="73"/>
        <v>0</v>
      </c>
      <c r="O323" s="36">
        <f t="shared" si="74"/>
        <v>0</v>
      </c>
      <c r="P323" s="53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53"/>
      <c r="AC323" s="37">
        <f t="shared" si="75"/>
        <v>0</v>
      </c>
    </row>
    <row r="324" spans="1:29" ht="11.25" customHeight="1" hidden="1">
      <c r="A324" s="80" t="s">
        <v>279</v>
      </c>
      <c r="B324" s="184"/>
      <c r="C324" s="56"/>
      <c r="D324" s="7"/>
      <c r="E324" s="8"/>
      <c r="F324" s="6"/>
      <c r="G324" s="7"/>
      <c r="H324" s="8"/>
      <c r="I324" s="18"/>
      <c r="J324" s="7"/>
      <c r="K324" s="56"/>
      <c r="L324" s="36">
        <f t="shared" si="71"/>
        <v>0</v>
      </c>
      <c r="M324" s="36">
        <f t="shared" si="72"/>
        <v>0</v>
      </c>
      <c r="N324" s="36">
        <f t="shared" si="73"/>
        <v>0</v>
      </c>
      <c r="O324" s="36">
        <f t="shared" si="74"/>
        <v>0</v>
      </c>
      <c r="P324" s="53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53"/>
      <c r="AC324" s="37">
        <f t="shared" si="75"/>
        <v>0</v>
      </c>
    </row>
    <row r="325" spans="1:29" ht="11.25" customHeight="1" hidden="1">
      <c r="A325" s="80" t="s">
        <v>280</v>
      </c>
      <c r="B325" s="184"/>
      <c r="C325" s="56"/>
      <c r="D325" s="7"/>
      <c r="E325" s="8"/>
      <c r="F325" s="6"/>
      <c r="G325" s="7"/>
      <c r="H325" s="8"/>
      <c r="I325" s="18"/>
      <c r="J325" s="7"/>
      <c r="K325" s="56"/>
      <c r="L325" s="36">
        <f t="shared" si="71"/>
        <v>0</v>
      </c>
      <c r="M325" s="36">
        <f t="shared" si="72"/>
        <v>0</v>
      </c>
      <c r="N325" s="36">
        <f t="shared" si="73"/>
        <v>0</v>
      </c>
      <c r="O325" s="36">
        <f t="shared" si="74"/>
        <v>0</v>
      </c>
      <c r="P325" s="53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53"/>
      <c r="AC325" s="37">
        <f t="shared" si="75"/>
        <v>0</v>
      </c>
    </row>
    <row r="326" spans="1:29" ht="11.25" customHeight="1" hidden="1">
      <c r="A326" s="80" t="s">
        <v>281</v>
      </c>
      <c r="B326" s="184"/>
      <c r="C326" s="56"/>
      <c r="D326" s="7"/>
      <c r="E326" s="8"/>
      <c r="F326" s="6"/>
      <c r="G326" s="7"/>
      <c r="H326" s="8"/>
      <c r="I326" s="18"/>
      <c r="J326" s="7"/>
      <c r="K326" s="56"/>
      <c r="L326" s="36">
        <f t="shared" si="71"/>
        <v>0</v>
      </c>
      <c r="M326" s="36">
        <f t="shared" si="72"/>
        <v>0</v>
      </c>
      <c r="N326" s="36">
        <f t="shared" si="73"/>
        <v>0</v>
      </c>
      <c r="O326" s="36">
        <f t="shared" si="74"/>
        <v>0</v>
      </c>
      <c r="P326" s="53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53"/>
      <c r="AC326" s="37">
        <f t="shared" si="75"/>
        <v>0</v>
      </c>
    </row>
    <row r="327" spans="1:29" ht="11.25" customHeight="1" hidden="1">
      <c r="A327" s="81" t="s">
        <v>47</v>
      </c>
      <c r="B327" s="176"/>
      <c r="C327" s="4"/>
      <c r="D327" s="4"/>
      <c r="E327" s="5"/>
      <c r="F327" s="6"/>
      <c r="G327" s="7"/>
      <c r="H327" s="8"/>
      <c r="I327" s="6"/>
      <c r="J327" s="7"/>
      <c r="K327" s="7"/>
      <c r="L327" s="36">
        <f t="shared" si="71"/>
        <v>0</v>
      </c>
      <c r="M327" s="36"/>
      <c r="N327" s="36">
        <f t="shared" si="73"/>
        <v>0</v>
      </c>
      <c r="O327" s="36">
        <f t="shared" si="74"/>
        <v>0</v>
      </c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C327" s="37">
        <f t="shared" si="75"/>
        <v>0</v>
      </c>
    </row>
    <row r="328" spans="1:29" ht="11.25" customHeight="1" hidden="1">
      <c r="A328" s="81" t="s">
        <v>48</v>
      </c>
      <c r="B328" s="187"/>
      <c r="C328" s="4"/>
      <c r="D328" s="4"/>
      <c r="E328" s="5"/>
      <c r="F328" s="9"/>
      <c r="G328" s="4"/>
      <c r="H328" s="5"/>
      <c r="I328" s="9"/>
      <c r="J328" s="4"/>
      <c r="K328" s="4"/>
      <c r="L328" s="36">
        <f t="shared" si="71"/>
        <v>0</v>
      </c>
      <c r="M328" s="36"/>
      <c r="N328" s="36">
        <f t="shared" si="73"/>
        <v>0</v>
      </c>
      <c r="O328" s="36">
        <f t="shared" si="74"/>
        <v>0</v>
      </c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C328" s="37">
        <f t="shared" si="75"/>
        <v>0</v>
      </c>
    </row>
    <row r="329" spans="1:29" ht="11.25" customHeight="1" hidden="1">
      <c r="A329" s="57" t="s">
        <v>282</v>
      </c>
      <c r="B329" s="185"/>
      <c r="C329" s="291">
        <f>COUNTIF(C330:E356,1)+COUNTIF(C330:E356,2)+COUNTIF(C330:E356,3)+COUNTIF(C330:E356,4)+COUNTIF(C330:E356,5)+COUNTIF(C330:E356,6)+COUNTIF(C330:E356,7)+COUNTIF(C330:E356,8)</f>
        <v>0</v>
      </c>
      <c r="D329" s="291"/>
      <c r="E329" s="292"/>
      <c r="F329" s="290">
        <f>COUNTIF(F330:H356,1)+COUNTIF(F330:H356,2)+COUNTIF(F330:H356,3)+COUNTIF(F330:H356,4)+COUNTIF(F330:H356,5)+COUNTIF(F330:H356,6)+COUNTIF(F330:H356,7)+COUNTIF(F330:H356,8)</f>
        <v>0</v>
      </c>
      <c r="G329" s="291"/>
      <c r="H329" s="292"/>
      <c r="I329" s="290">
        <f>COUNTIF(I330:K356,1)+COUNTIF(I330:K356,2)+COUNTIF(I330:K356,3)+COUNTIF(I330:K356,4)+COUNTIF(I330:K356,5)+COUNTIF(I330:K356,6)+COUNTIF(I330:K356,7)+COUNTIF(I330:K356,8)</f>
        <v>0</v>
      </c>
      <c r="J329" s="291"/>
      <c r="K329" s="291"/>
      <c r="L329" s="46">
        <f aca="true" t="shared" si="76" ref="L329:AB329">SUM(L330:L356)</f>
        <v>0</v>
      </c>
      <c r="M329" s="46">
        <f t="shared" si="76"/>
        <v>0</v>
      </c>
      <c r="N329" s="46">
        <f t="shared" si="76"/>
        <v>0</v>
      </c>
      <c r="O329" s="46">
        <f t="shared" si="76"/>
        <v>0</v>
      </c>
      <c r="P329" s="46">
        <f t="shared" si="76"/>
        <v>0</v>
      </c>
      <c r="Q329" s="46">
        <f t="shared" si="76"/>
        <v>0</v>
      </c>
      <c r="R329" s="46">
        <f t="shared" si="76"/>
        <v>0</v>
      </c>
      <c r="S329" s="46">
        <f t="shared" si="76"/>
        <v>0</v>
      </c>
      <c r="T329" s="46">
        <f t="shared" si="76"/>
        <v>0</v>
      </c>
      <c r="U329" s="46">
        <f t="shared" si="76"/>
        <v>0</v>
      </c>
      <c r="V329" s="46">
        <f t="shared" si="76"/>
        <v>0</v>
      </c>
      <c r="W329" s="46">
        <f t="shared" si="76"/>
        <v>0</v>
      </c>
      <c r="X329" s="46">
        <f t="shared" si="76"/>
        <v>0</v>
      </c>
      <c r="Y329" s="46">
        <f t="shared" si="76"/>
        <v>0</v>
      </c>
      <c r="Z329" s="46">
        <f t="shared" si="76"/>
        <v>0</v>
      </c>
      <c r="AA329" s="46">
        <f t="shared" si="76"/>
        <v>0</v>
      </c>
      <c r="AB329" s="46">
        <f t="shared" si="76"/>
        <v>0</v>
      </c>
      <c r="AC329" s="27">
        <f t="shared" si="75"/>
        <v>0</v>
      </c>
    </row>
    <row r="330" spans="1:29" ht="11.25" customHeight="1" hidden="1">
      <c r="A330" s="80" t="s">
        <v>283</v>
      </c>
      <c r="B330" s="184"/>
      <c r="C330" s="1"/>
      <c r="D330" s="72"/>
      <c r="E330" s="73"/>
      <c r="F330" s="74"/>
      <c r="G330" s="72"/>
      <c r="H330" s="73"/>
      <c r="I330" s="75"/>
      <c r="J330" s="72"/>
      <c r="K330" s="1"/>
      <c r="L330" s="36">
        <f aca="true" t="shared" si="77" ref="L330:L356">M330+N330</f>
        <v>0</v>
      </c>
      <c r="M330" s="36">
        <f aca="true" t="shared" si="78" ref="M330:M354">N330/2</f>
        <v>0</v>
      </c>
      <c r="N330" s="36">
        <f aca="true" t="shared" si="79" ref="N330:N356">SUM(Q330:AA330)</f>
        <v>0</v>
      </c>
      <c r="O330" s="36">
        <f aca="true" t="shared" si="80" ref="O330:O356">N330-P330</f>
        <v>0</v>
      </c>
      <c r="P330" s="53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53"/>
      <c r="AC330" s="37">
        <f t="shared" si="75"/>
        <v>0</v>
      </c>
    </row>
    <row r="331" spans="1:29" ht="11.25" customHeight="1" hidden="1">
      <c r="A331" s="80" t="s">
        <v>284</v>
      </c>
      <c r="B331" s="184"/>
      <c r="C331" s="56"/>
      <c r="D331" s="7"/>
      <c r="E331" s="8"/>
      <c r="F331" s="6"/>
      <c r="G331" s="7"/>
      <c r="H331" s="8"/>
      <c r="I331" s="18"/>
      <c r="J331" s="7"/>
      <c r="K331" s="56"/>
      <c r="L331" s="36">
        <f t="shared" si="77"/>
        <v>0</v>
      </c>
      <c r="M331" s="36">
        <f t="shared" si="78"/>
        <v>0</v>
      </c>
      <c r="N331" s="36">
        <f t="shared" si="79"/>
        <v>0</v>
      </c>
      <c r="O331" s="36">
        <f t="shared" si="80"/>
        <v>0</v>
      </c>
      <c r="P331" s="53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53"/>
      <c r="AC331" s="37">
        <f t="shared" si="75"/>
        <v>0</v>
      </c>
    </row>
    <row r="332" spans="1:29" ht="11.25" customHeight="1" hidden="1">
      <c r="A332" s="80" t="s">
        <v>285</v>
      </c>
      <c r="B332" s="184"/>
      <c r="C332" s="56"/>
      <c r="D332" s="7"/>
      <c r="E332" s="8"/>
      <c r="F332" s="6"/>
      <c r="G332" s="7"/>
      <c r="H332" s="8"/>
      <c r="I332" s="18"/>
      <c r="J332" s="7"/>
      <c r="K332" s="56"/>
      <c r="L332" s="36">
        <f t="shared" si="77"/>
        <v>0</v>
      </c>
      <c r="M332" s="36">
        <f t="shared" si="78"/>
        <v>0</v>
      </c>
      <c r="N332" s="36">
        <f t="shared" si="79"/>
        <v>0</v>
      </c>
      <c r="O332" s="36">
        <f t="shared" si="80"/>
        <v>0</v>
      </c>
      <c r="P332" s="53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53"/>
      <c r="AC332" s="37">
        <f t="shared" si="75"/>
        <v>0</v>
      </c>
    </row>
    <row r="333" spans="1:29" ht="11.25" customHeight="1" hidden="1">
      <c r="A333" s="80" t="s">
        <v>286</v>
      </c>
      <c r="B333" s="184"/>
      <c r="C333" s="56"/>
      <c r="D333" s="7"/>
      <c r="E333" s="8"/>
      <c r="F333" s="6"/>
      <c r="G333" s="7"/>
      <c r="H333" s="8"/>
      <c r="I333" s="18"/>
      <c r="J333" s="7"/>
      <c r="K333" s="56"/>
      <c r="L333" s="36">
        <f t="shared" si="77"/>
        <v>0</v>
      </c>
      <c r="M333" s="36">
        <f t="shared" si="78"/>
        <v>0</v>
      </c>
      <c r="N333" s="36">
        <f t="shared" si="79"/>
        <v>0</v>
      </c>
      <c r="O333" s="36">
        <f t="shared" si="80"/>
        <v>0</v>
      </c>
      <c r="P333" s="53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53"/>
      <c r="AC333" s="37">
        <f t="shared" si="75"/>
        <v>0</v>
      </c>
    </row>
    <row r="334" spans="1:29" ht="11.25" customHeight="1" hidden="1">
      <c r="A334" s="80" t="s">
        <v>287</v>
      </c>
      <c r="B334" s="184"/>
      <c r="C334" s="56"/>
      <c r="D334" s="7"/>
      <c r="E334" s="8"/>
      <c r="F334" s="6"/>
      <c r="G334" s="7"/>
      <c r="H334" s="8"/>
      <c r="I334" s="18"/>
      <c r="J334" s="7"/>
      <c r="K334" s="56"/>
      <c r="L334" s="36">
        <f t="shared" si="77"/>
        <v>0</v>
      </c>
      <c r="M334" s="36">
        <f t="shared" si="78"/>
        <v>0</v>
      </c>
      <c r="N334" s="36">
        <f t="shared" si="79"/>
        <v>0</v>
      </c>
      <c r="O334" s="36">
        <f t="shared" si="80"/>
        <v>0</v>
      </c>
      <c r="P334" s="53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53"/>
      <c r="AC334" s="37">
        <f t="shared" si="75"/>
        <v>0</v>
      </c>
    </row>
    <row r="335" spans="1:29" ht="11.25" customHeight="1" hidden="1">
      <c r="A335" s="80" t="s">
        <v>288</v>
      </c>
      <c r="B335" s="184"/>
      <c r="C335" s="56"/>
      <c r="D335" s="7"/>
      <c r="E335" s="8"/>
      <c r="F335" s="6"/>
      <c r="G335" s="7"/>
      <c r="H335" s="8"/>
      <c r="I335" s="18"/>
      <c r="J335" s="7"/>
      <c r="K335" s="56"/>
      <c r="L335" s="36">
        <f t="shared" si="77"/>
        <v>0</v>
      </c>
      <c r="M335" s="36">
        <f t="shared" si="78"/>
        <v>0</v>
      </c>
      <c r="N335" s="36">
        <f t="shared" si="79"/>
        <v>0</v>
      </c>
      <c r="O335" s="36">
        <f t="shared" si="80"/>
        <v>0</v>
      </c>
      <c r="P335" s="53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53"/>
      <c r="AC335" s="37">
        <f t="shared" si="75"/>
        <v>0</v>
      </c>
    </row>
    <row r="336" spans="1:29" ht="11.25" customHeight="1" hidden="1">
      <c r="A336" s="80" t="s">
        <v>289</v>
      </c>
      <c r="B336" s="184"/>
      <c r="C336" s="56"/>
      <c r="D336" s="7"/>
      <c r="E336" s="8"/>
      <c r="F336" s="6"/>
      <c r="G336" s="7"/>
      <c r="H336" s="8"/>
      <c r="I336" s="18"/>
      <c r="J336" s="7"/>
      <c r="K336" s="56"/>
      <c r="L336" s="36">
        <f t="shared" si="77"/>
        <v>0</v>
      </c>
      <c r="M336" s="36">
        <f t="shared" si="78"/>
        <v>0</v>
      </c>
      <c r="N336" s="36">
        <f t="shared" si="79"/>
        <v>0</v>
      </c>
      <c r="O336" s="36">
        <f t="shared" si="80"/>
        <v>0</v>
      </c>
      <c r="P336" s="53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53"/>
      <c r="AC336" s="37">
        <f aca="true" t="shared" si="81" ref="AC336:AC356">N336-AB336</f>
        <v>0</v>
      </c>
    </row>
    <row r="337" spans="1:29" ht="11.25" customHeight="1" hidden="1">
      <c r="A337" s="80" t="s">
        <v>290</v>
      </c>
      <c r="B337" s="184"/>
      <c r="C337" s="56"/>
      <c r="D337" s="7"/>
      <c r="E337" s="8"/>
      <c r="F337" s="6"/>
      <c r="G337" s="7"/>
      <c r="H337" s="8"/>
      <c r="I337" s="18"/>
      <c r="J337" s="7"/>
      <c r="K337" s="56"/>
      <c r="L337" s="36">
        <f t="shared" si="77"/>
        <v>0</v>
      </c>
      <c r="M337" s="36">
        <f t="shared" si="78"/>
        <v>0</v>
      </c>
      <c r="N337" s="36">
        <f t="shared" si="79"/>
        <v>0</v>
      </c>
      <c r="O337" s="36">
        <f t="shared" si="80"/>
        <v>0</v>
      </c>
      <c r="P337" s="53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53"/>
      <c r="AC337" s="37">
        <f t="shared" si="81"/>
        <v>0</v>
      </c>
    </row>
    <row r="338" spans="1:29" ht="11.25" customHeight="1" hidden="1">
      <c r="A338" s="80" t="s">
        <v>291</v>
      </c>
      <c r="B338" s="184"/>
      <c r="C338" s="56"/>
      <c r="D338" s="7"/>
      <c r="E338" s="8"/>
      <c r="F338" s="6"/>
      <c r="G338" s="7"/>
      <c r="H338" s="8"/>
      <c r="I338" s="18"/>
      <c r="J338" s="7"/>
      <c r="K338" s="56"/>
      <c r="L338" s="36">
        <f t="shared" si="77"/>
        <v>0</v>
      </c>
      <c r="M338" s="36">
        <f t="shared" si="78"/>
        <v>0</v>
      </c>
      <c r="N338" s="36">
        <f t="shared" si="79"/>
        <v>0</v>
      </c>
      <c r="O338" s="36">
        <f t="shared" si="80"/>
        <v>0</v>
      </c>
      <c r="P338" s="53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53"/>
      <c r="AC338" s="37">
        <f t="shared" si="81"/>
        <v>0</v>
      </c>
    </row>
    <row r="339" spans="1:29" ht="11.25" customHeight="1" hidden="1">
      <c r="A339" s="80" t="s">
        <v>292</v>
      </c>
      <c r="B339" s="184"/>
      <c r="C339" s="56"/>
      <c r="D339" s="7"/>
      <c r="E339" s="8"/>
      <c r="F339" s="6"/>
      <c r="G339" s="7"/>
      <c r="H339" s="8"/>
      <c r="I339" s="18"/>
      <c r="J339" s="7"/>
      <c r="K339" s="56"/>
      <c r="L339" s="36">
        <f t="shared" si="77"/>
        <v>0</v>
      </c>
      <c r="M339" s="36">
        <f t="shared" si="78"/>
        <v>0</v>
      </c>
      <c r="N339" s="36">
        <f t="shared" si="79"/>
        <v>0</v>
      </c>
      <c r="O339" s="36">
        <f t="shared" si="80"/>
        <v>0</v>
      </c>
      <c r="P339" s="53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53"/>
      <c r="AC339" s="37">
        <f t="shared" si="81"/>
        <v>0</v>
      </c>
    </row>
    <row r="340" spans="1:29" ht="11.25" customHeight="1" hidden="1">
      <c r="A340" s="80" t="s">
        <v>293</v>
      </c>
      <c r="B340" s="184"/>
      <c r="C340" s="56"/>
      <c r="D340" s="7"/>
      <c r="E340" s="8"/>
      <c r="F340" s="6"/>
      <c r="G340" s="7"/>
      <c r="H340" s="8"/>
      <c r="I340" s="18"/>
      <c r="J340" s="7"/>
      <c r="K340" s="56"/>
      <c r="L340" s="36">
        <f t="shared" si="77"/>
        <v>0</v>
      </c>
      <c r="M340" s="36">
        <f t="shared" si="78"/>
        <v>0</v>
      </c>
      <c r="N340" s="36">
        <f t="shared" si="79"/>
        <v>0</v>
      </c>
      <c r="O340" s="36">
        <f t="shared" si="80"/>
        <v>0</v>
      </c>
      <c r="P340" s="53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53"/>
      <c r="AC340" s="37">
        <f t="shared" si="81"/>
        <v>0</v>
      </c>
    </row>
    <row r="341" spans="1:29" ht="11.25" customHeight="1" hidden="1">
      <c r="A341" s="80" t="s">
        <v>294</v>
      </c>
      <c r="B341" s="184"/>
      <c r="C341" s="56"/>
      <c r="D341" s="7"/>
      <c r="E341" s="8"/>
      <c r="F341" s="6"/>
      <c r="G341" s="7"/>
      <c r="H341" s="8"/>
      <c r="I341" s="18"/>
      <c r="J341" s="7"/>
      <c r="K341" s="56"/>
      <c r="L341" s="36">
        <f t="shared" si="77"/>
        <v>0</v>
      </c>
      <c r="M341" s="36">
        <f t="shared" si="78"/>
        <v>0</v>
      </c>
      <c r="N341" s="36">
        <f t="shared" si="79"/>
        <v>0</v>
      </c>
      <c r="O341" s="36">
        <f t="shared" si="80"/>
        <v>0</v>
      </c>
      <c r="P341" s="53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53"/>
      <c r="AC341" s="37">
        <f t="shared" si="81"/>
        <v>0</v>
      </c>
    </row>
    <row r="342" spans="1:29" ht="11.25" customHeight="1" hidden="1">
      <c r="A342" s="80" t="s">
        <v>295</v>
      </c>
      <c r="B342" s="184"/>
      <c r="C342" s="56"/>
      <c r="D342" s="7"/>
      <c r="E342" s="8"/>
      <c r="F342" s="6"/>
      <c r="G342" s="7"/>
      <c r="H342" s="8"/>
      <c r="I342" s="18"/>
      <c r="J342" s="7"/>
      <c r="K342" s="56"/>
      <c r="L342" s="36">
        <f t="shared" si="77"/>
        <v>0</v>
      </c>
      <c r="M342" s="36">
        <f t="shared" si="78"/>
        <v>0</v>
      </c>
      <c r="N342" s="36">
        <f t="shared" si="79"/>
        <v>0</v>
      </c>
      <c r="O342" s="36">
        <f t="shared" si="80"/>
        <v>0</v>
      </c>
      <c r="P342" s="53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53"/>
      <c r="AC342" s="37">
        <f t="shared" si="81"/>
        <v>0</v>
      </c>
    </row>
    <row r="343" spans="1:29" ht="11.25" customHeight="1" hidden="1">
      <c r="A343" s="80" t="s">
        <v>296</v>
      </c>
      <c r="B343" s="184"/>
      <c r="C343" s="56"/>
      <c r="D343" s="7"/>
      <c r="E343" s="8"/>
      <c r="F343" s="6"/>
      <c r="G343" s="7"/>
      <c r="H343" s="8"/>
      <c r="I343" s="18"/>
      <c r="J343" s="7"/>
      <c r="K343" s="56"/>
      <c r="L343" s="36">
        <f t="shared" si="77"/>
        <v>0</v>
      </c>
      <c r="M343" s="36">
        <f t="shared" si="78"/>
        <v>0</v>
      </c>
      <c r="N343" s="36">
        <f t="shared" si="79"/>
        <v>0</v>
      </c>
      <c r="O343" s="36">
        <f t="shared" si="80"/>
        <v>0</v>
      </c>
      <c r="P343" s="53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53"/>
      <c r="AC343" s="37">
        <f t="shared" si="81"/>
        <v>0</v>
      </c>
    </row>
    <row r="344" spans="1:29" ht="11.25" customHeight="1" hidden="1">
      <c r="A344" s="80" t="s">
        <v>297</v>
      </c>
      <c r="B344" s="184"/>
      <c r="C344" s="56"/>
      <c r="D344" s="7"/>
      <c r="E344" s="8"/>
      <c r="F344" s="6"/>
      <c r="G344" s="7"/>
      <c r="H344" s="8"/>
      <c r="I344" s="18"/>
      <c r="J344" s="7"/>
      <c r="K344" s="56"/>
      <c r="L344" s="36">
        <f t="shared" si="77"/>
        <v>0</v>
      </c>
      <c r="M344" s="36">
        <f t="shared" si="78"/>
        <v>0</v>
      </c>
      <c r="N344" s="36">
        <f t="shared" si="79"/>
        <v>0</v>
      </c>
      <c r="O344" s="36">
        <f t="shared" si="80"/>
        <v>0</v>
      </c>
      <c r="P344" s="53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53"/>
      <c r="AC344" s="37">
        <f t="shared" si="81"/>
        <v>0</v>
      </c>
    </row>
    <row r="345" spans="1:29" ht="11.25" customHeight="1" hidden="1">
      <c r="A345" s="80" t="s">
        <v>298</v>
      </c>
      <c r="B345" s="184"/>
      <c r="C345" s="56"/>
      <c r="D345" s="7"/>
      <c r="E345" s="8"/>
      <c r="F345" s="6"/>
      <c r="G345" s="7"/>
      <c r="H345" s="8"/>
      <c r="I345" s="18"/>
      <c r="J345" s="7"/>
      <c r="K345" s="56"/>
      <c r="L345" s="36">
        <f t="shared" si="77"/>
        <v>0</v>
      </c>
      <c r="M345" s="36">
        <f t="shared" si="78"/>
        <v>0</v>
      </c>
      <c r="N345" s="36">
        <f t="shared" si="79"/>
        <v>0</v>
      </c>
      <c r="O345" s="36">
        <f t="shared" si="80"/>
        <v>0</v>
      </c>
      <c r="P345" s="53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53"/>
      <c r="AC345" s="37">
        <f t="shared" si="81"/>
        <v>0</v>
      </c>
    </row>
    <row r="346" spans="1:29" ht="11.25" customHeight="1" hidden="1">
      <c r="A346" s="80" t="s">
        <v>299</v>
      </c>
      <c r="B346" s="184"/>
      <c r="C346" s="56"/>
      <c r="D346" s="7"/>
      <c r="E346" s="8"/>
      <c r="F346" s="6"/>
      <c r="G346" s="7"/>
      <c r="H346" s="8"/>
      <c r="I346" s="18"/>
      <c r="J346" s="7"/>
      <c r="K346" s="56"/>
      <c r="L346" s="36">
        <f t="shared" si="77"/>
        <v>0</v>
      </c>
      <c r="M346" s="36">
        <f t="shared" si="78"/>
        <v>0</v>
      </c>
      <c r="N346" s="36">
        <f t="shared" si="79"/>
        <v>0</v>
      </c>
      <c r="O346" s="36">
        <f t="shared" si="80"/>
        <v>0</v>
      </c>
      <c r="P346" s="53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53"/>
      <c r="AC346" s="37">
        <f t="shared" si="81"/>
        <v>0</v>
      </c>
    </row>
    <row r="347" spans="1:29" ht="11.25" customHeight="1" hidden="1">
      <c r="A347" s="80" t="s">
        <v>300</v>
      </c>
      <c r="B347" s="184"/>
      <c r="C347" s="56"/>
      <c r="D347" s="7"/>
      <c r="E347" s="8"/>
      <c r="F347" s="6"/>
      <c r="G347" s="7"/>
      <c r="H347" s="8"/>
      <c r="I347" s="18"/>
      <c r="J347" s="7"/>
      <c r="K347" s="56"/>
      <c r="L347" s="36">
        <f t="shared" si="77"/>
        <v>0</v>
      </c>
      <c r="M347" s="36">
        <f t="shared" si="78"/>
        <v>0</v>
      </c>
      <c r="N347" s="36">
        <f t="shared" si="79"/>
        <v>0</v>
      </c>
      <c r="O347" s="36">
        <f t="shared" si="80"/>
        <v>0</v>
      </c>
      <c r="P347" s="53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53"/>
      <c r="AC347" s="37">
        <f t="shared" si="81"/>
        <v>0</v>
      </c>
    </row>
    <row r="348" spans="1:29" ht="11.25" customHeight="1" hidden="1">
      <c r="A348" s="80" t="s">
        <v>301</v>
      </c>
      <c r="B348" s="184"/>
      <c r="C348" s="56"/>
      <c r="D348" s="7"/>
      <c r="E348" s="8"/>
      <c r="F348" s="6"/>
      <c r="G348" s="7"/>
      <c r="H348" s="8"/>
      <c r="I348" s="18"/>
      <c r="J348" s="7"/>
      <c r="K348" s="56"/>
      <c r="L348" s="36">
        <f t="shared" si="77"/>
        <v>0</v>
      </c>
      <c r="M348" s="36">
        <f t="shared" si="78"/>
        <v>0</v>
      </c>
      <c r="N348" s="36">
        <f t="shared" si="79"/>
        <v>0</v>
      </c>
      <c r="O348" s="36">
        <f t="shared" si="80"/>
        <v>0</v>
      </c>
      <c r="P348" s="53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53"/>
      <c r="AC348" s="37">
        <f t="shared" si="81"/>
        <v>0</v>
      </c>
    </row>
    <row r="349" spans="1:29" ht="11.25" customHeight="1" hidden="1">
      <c r="A349" s="80" t="s">
        <v>302</v>
      </c>
      <c r="B349" s="184"/>
      <c r="C349" s="56"/>
      <c r="D349" s="7"/>
      <c r="E349" s="8"/>
      <c r="F349" s="6"/>
      <c r="G349" s="7"/>
      <c r="H349" s="8"/>
      <c r="I349" s="18"/>
      <c r="J349" s="7"/>
      <c r="K349" s="56"/>
      <c r="L349" s="36">
        <f t="shared" si="77"/>
        <v>0</v>
      </c>
      <c r="M349" s="36">
        <f t="shared" si="78"/>
        <v>0</v>
      </c>
      <c r="N349" s="36">
        <f t="shared" si="79"/>
        <v>0</v>
      </c>
      <c r="O349" s="36">
        <f t="shared" si="80"/>
        <v>0</v>
      </c>
      <c r="P349" s="53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53"/>
      <c r="AC349" s="37">
        <f t="shared" si="81"/>
        <v>0</v>
      </c>
    </row>
    <row r="350" spans="1:29" ht="11.25" customHeight="1" hidden="1">
      <c r="A350" s="80" t="s">
        <v>303</v>
      </c>
      <c r="B350" s="184"/>
      <c r="C350" s="56"/>
      <c r="D350" s="7"/>
      <c r="E350" s="8"/>
      <c r="F350" s="6"/>
      <c r="G350" s="7"/>
      <c r="H350" s="8"/>
      <c r="I350" s="18"/>
      <c r="J350" s="7"/>
      <c r="K350" s="56"/>
      <c r="L350" s="36">
        <f t="shared" si="77"/>
        <v>0</v>
      </c>
      <c r="M350" s="36">
        <f t="shared" si="78"/>
        <v>0</v>
      </c>
      <c r="N350" s="36">
        <f t="shared" si="79"/>
        <v>0</v>
      </c>
      <c r="O350" s="36">
        <f t="shared" si="80"/>
        <v>0</v>
      </c>
      <c r="P350" s="53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53"/>
      <c r="AC350" s="37">
        <f t="shared" si="81"/>
        <v>0</v>
      </c>
    </row>
    <row r="351" spans="1:29" ht="11.25" customHeight="1" hidden="1">
      <c r="A351" s="80" t="s">
        <v>304</v>
      </c>
      <c r="B351" s="184"/>
      <c r="C351" s="56"/>
      <c r="D351" s="7"/>
      <c r="E351" s="8"/>
      <c r="F351" s="6"/>
      <c r="G351" s="7"/>
      <c r="H351" s="8"/>
      <c r="I351" s="18"/>
      <c r="J351" s="7"/>
      <c r="K351" s="56"/>
      <c r="L351" s="36">
        <f t="shared" si="77"/>
        <v>0</v>
      </c>
      <c r="M351" s="36">
        <f t="shared" si="78"/>
        <v>0</v>
      </c>
      <c r="N351" s="36">
        <f t="shared" si="79"/>
        <v>0</v>
      </c>
      <c r="O351" s="36">
        <f t="shared" si="80"/>
        <v>0</v>
      </c>
      <c r="P351" s="53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53"/>
      <c r="AC351" s="37">
        <f t="shared" si="81"/>
        <v>0</v>
      </c>
    </row>
    <row r="352" spans="1:29" ht="11.25" customHeight="1" hidden="1">
      <c r="A352" s="80" t="s">
        <v>305</v>
      </c>
      <c r="B352" s="184"/>
      <c r="C352" s="56"/>
      <c r="D352" s="7"/>
      <c r="E352" s="8"/>
      <c r="F352" s="6"/>
      <c r="G352" s="7"/>
      <c r="H352" s="8"/>
      <c r="I352" s="18"/>
      <c r="J352" s="7"/>
      <c r="K352" s="56"/>
      <c r="L352" s="36">
        <f t="shared" si="77"/>
        <v>0</v>
      </c>
      <c r="M352" s="36">
        <f t="shared" si="78"/>
        <v>0</v>
      </c>
      <c r="N352" s="36">
        <f t="shared" si="79"/>
        <v>0</v>
      </c>
      <c r="O352" s="36">
        <f t="shared" si="80"/>
        <v>0</v>
      </c>
      <c r="P352" s="53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53"/>
      <c r="AC352" s="37">
        <f t="shared" si="81"/>
        <v>0</v>
      </c>
    </row>
    <row r="353" spans="1:29" ht="11.25" customHeight="1" hidden="1">
      <c r="A353" s="80" t="s">
        <v>306</v>
      </c>
      <c r="B353" s="184"/>
      <c r="C353" s="56"/>
      <c r="D353" s="7"/>
      <c r="E353" s="8"/>
      <c r="F353" s="6"/>
      <c r="G353" s="7"/>
      <c r="H353" s="8"/>
      <c r="I353" s="18"/>
      <c r="J353" s="7"/>
      <c r="K353" s="56"/>
      <c r="L353" s="36">
        <f t="shared" si="77"/>
        <v>0</v>
      </c>
      <c r="M353" s="36">
        <f t="shared" si="78"/>
        <v>0</v>
      </c>
      <c r="N353" s="36">
        <f t="shared" si="79"/>
        <v>0</v>
      </c>
      <c r="O353" s="36">
        <f t="shared" si="80"/>
        <v>0</v>
      </c>
      <c r="P353" s="53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53"/>
      <c r="AC353" s="37">
        <f t="shared" si="81"/>
        <v>0</v>
      </c>
    </row>
    <row r="354" spans="1:29" ht="11.25" customHeight="1" hidden="1">
      <c r="A354" s="80" t="s">
        <v>307</v>
      </c>
      <c r="B354" s="184"/>
      <c r="C354" s="56"/>
      <c r="D354" s="7"/>
      <c r="E354" s="8"/>
      <c r="F354" s="6"/>
      <c r="G354" s="7"/>
      <c r="H354" s="8"/>
      <c r="I354" s="18"/>
      <c r="J354" s="7"/>
      <c r="K354" s="56"/>
      <c r="L354" s="36">
        <f t="shared" si="77"/>
        <v>0</v>
      </c>
      <c r="M354" s="36">
        <f t="shared" si="78"/>
        <v>0</v>
      </c>
      <c r="N354" s="36">
        <f t="shared" si="79"/>
        <v>0</v>
      </c>
      <c r="O354" s="36">
        <f t="shared" si="80"/>
        <v>0</v>
      </c>
      <c r="P354" s="53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53"/>
      <c r="AC354" s="37">
        <f t="shared" si="81"/>
        <v>0</v>
      </c>
    </row>
    <row r="355" spans="1:29" ht="11.25" customHeight="1" hidden="1">
      <c r="A355" s="81" t="s">
        <v>308</v>
      </c>
      <c r="B355" s="176"/>
      <c r="C355" s="4"/>
      <c r="D355" s="4"/>
      <c r="E355" s="5"/>
      <c r="F355" s="6"/>
      <c r="G355" s="7"/>
      <c r="H355" s="8"/>
      <c r="I355" s="6"/>
      <c r="J355" s="7"/>
      <c r="K355" s="7"/>
      <c r="L355" s="36">
        <f t="shared" si="77"/>
        <v>0</v>
      </c>
      <c r="M355" s="36"/>
      <c r="N355" s="36">
        <f t="shared" si="79"/>
        <v>0</v>
      </c>
      <c r="O355" s="36">
        <f t="shared" si="80"/>
        <v>0</v>
      </c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C355" s="37">
        <f t="shared" si="81"/>
        <v>0</v>
      </c>
    </row>
    <row r="356" spans="1:29" ht="11.25" customHeight="1" hidden="1">
      <c r="A356" s="83" t="s">
        <v>309</v>
      </c>
      <c r="B356" s="188"/>
      <c r="C356" s="6"/>
      <c r="D356" s="7"/>
      <c r="E356" s="8"/>
      <c r="F356" s="6"/>
      <c r="G356" s="7"/>
      <c r="H356" s="8"/>
      <c r="I356" s="6"/>
      <c r="J356" s="7"/>
      <c r="K356" s="7"/>
      <c r="L356" s="36">
        <f t="shared" si="77"/>
        <v>0</v>
      </c>
      <c r="M356" s="36"/>
      <c r="N356" s="36">
        <f t="shared" si="79"/>
        <v>0</v>
      </c>
      <c r="O356" s="36">
        <f t="shared" si="80"/>
        <v>0</v>
      </c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C356" s="37">
        <f t="shared" si="81"/>
        <v>0</v>
      </c>
    </row>
    <row r="357" spans="1:29" ht="15" customHeight="1">
      <c r="A357" s="83"/>
      <c r="B357" s="176" t="s">
        <v>402</v>
      </c>
      <c r="C357" s="6"/>
      <c r="D357" s="7"/>
      <c r="E357" s="8"/>
      <c r="F357" s="6"/>
      <c r="G357" s="7"/>
      <c r="H357" s="8"/>
      <c r="I357" s="6"/>
      <c r="J357" s="7">
        <v>7</v>
      </c>
      <c r="K357" s="7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C357" s="37"/>
    </row>
    <row r="358" spans="1:51" s="77" customFormat="1" ht="14.25" customHeight="1">
      <c r="A358" s="29"/>
      <c r="B358" s="176" t="s">
        <v>49</v>
      </c>
      <c r="C358" s="293"/>
      <c r="D358" s="294"/>
      <c r="E358" s="295"/>
      <c r="F358" s="293"/>
      <c r="G358" s="294"/>
      <c r="H358" s="295"/>
      <c r="I358" s="293"/>
      <c r="J358" s="294"/>
      <c r="K358" s="295"/>
      <c r="L358" s="37">
        <f>L114+L88+L62</f>
        <v>4643.5</v>
      </c>
      <c r="M358" s="37">
        <f>M114+M88+M62</f>
        <v>1547.5</v>
      </c>
      <c r="N358" s="37">
        <f>N114+N88+N62</f>
        <v>3096</v>
      </c>
      <c r="O358" s="37">
        <f>O114+O88+O62</f>
        <v>1295</v>
      </c>
      <c r="P358" s="37">
        <f>P114+P88+P62</f>
        <v>1801</v>
      </c>
      <c r="Q358" s="35">
        <f>Q157+Q115+Q8+Q62+Q88</f>
        <v>612</v>
      </c>
      <c r="R358" s="35">
        <f>R157+R115+R8+R62+R88</f>
        <v>792</v>
      </c>
      <c r="S358" s="35">
        <f>S8+S361+S114+S62+S88+S362</f>
        <v>612</v>
      </c>
      <c r="T358" s="35">
        <f>T361+T114+T8+T62+T88+T362</f>
        <v>864</v>
      </c>
      <c r="U358" s="35">
        <f>U361+U114+U8+U62+U88+U362</f>
        <v>540</v>
      </c>
      <c r="V358" s="35">
        <f>V157+V115+V8+V62+V88</f>
        <v>36</v>
      </c>
      <c r="W358" s="35">
        <f>W361+W114+W8+W62+W88+W362</f>
        <v>684</v>
      </c>
      <c r="X358" s="35">
        <f>X157+X115+X8+X62+X88</f>
        <v>144</v>
      </c>
      <c r="Y358" s="35">
        <f>Y361+Y114+Y8+Y62+Y88+Y362</f>
        <v>540</v>
      </c>
      <c r="Z358" s="35">
        <f>Z157+Z115+Z8+Z62+Z88+Z244</f>
        <v>36</v>
      </c>
      <c r="AA358" s="35">
        <f>AA361+AA114+AA8+AA62+AA88+AA362</f>
        <v>468</v>
      </c>
      <c r="AB358" s="37">
        <v>3096</v>
      </c>
      <c r="AC358" s="37">
        <v>4644</v>
      </c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s="77" customFormat="1" ht="18.75" customHeight="1">
      <c r="A359" s="239" t="s">
        <v>440</v>
      </c>
      <c r="B359" s="183" t="s">
        <v>420</v>
      </c>
      <c r="C359" s="4"/>
      <c r="D359" s="4"/>
      <c r="E359" s="257"/>
      <c r="F359" s="258"/>
      <c r="G359" s="4"/>
      <c r="H359" s="257"/>
      <c r="I359" s="4"/>
      <c r="J359" s="4"/>
      <c r="K359" s="4"/>
      <c r="L359" s="36"/>
      <c r="M359" s="36"/>
      <c r="N359" s="36">
        <v>216</v>
      </c>
      <c r="O359" s="84"/>
      <c r="P359" s="84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284" t="s">
        <v>323</v>
      </c>
      <c r="AB359" s="285"/>
      <c r="AC359" s="36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s="77" customFormat="1" ht="23.25" customHeight="1" hidden="1">
      <c r="A360" s="338" t="s">
        <v>61</v>
      </c>
      <c r="B360" s="338"/>
      <c r="C360" s="338"/>
      <c r="D360" s="338"/>
      <c r="E360" s="338"/>
      <c r="F360" s="338"/>
      <c r="G360" s="338"/>
      <c r="H360" s="338"/>
      <c r="I360" s="338"/>
      <c r="J360" s="338"/>
      <c r="K360" s="338"/>
      <c r="L360" s="338"/>
      <c r="M360" s="338"/>
      <c r="N360" s="339" t="s">
        <v>6</v>
      </c>
      <c r="O360" s="304" t="s">
        <v>50</v>
      </c>
      <c r="P360" s="304"/>
      <c r="Q360" s="172">
        <v>12</v>
      </c>
      <c r="R360" s="172">
        <v>12</v>
      </c>
      <c r="S360" s="172">
        <f>COUNT(S217:S242,S188:S188,S159:S160,S131:S137,S89:S90,S63:S67,S36:S39,S10:S18)</f>
        <v>11</v>
      </c>
      <c r="T360" s="172">
        <f>COUNT(T217:T242,T188:T188,T159:T160,T131:T137,T89:T90,T63:T67,T36:T39,T10:T18)</f>
        <v>10</v>
      </c>
      <c r="U360" s="172">
        <f>COUNT(U217:U242,U188:U212,U159:U183,U131:U156,U89:U113,U63:U87,U36:U60,U10:U34)</f>
        <v>10</v>
      </c>
      <c r="V360" s="172">
        <f>COUNT(V330:V354,V302:V326,V274:V298,V246:V270,V217:V241,V188:V212,V159:V183,V131:V155,V36:V61,V10:V34)</f>
        <v>0</v>
      </c>
      <c r="W360" s="172">
        <v>9</v>
      </c>
      <c r="X360" s="172">
        <f>COUNT(X330:X354,X302:X326,X274:X298,X246:X270,X217:X241,X188:X212,X159:X183,X131:X155,X36:X61,X10:X34)</f>
        <v>0</v>
      </c>
      <c r="Y360" s="172">
        <v>8</v>
      </c>
      <c r="Z360" s="172">
        <f>COUNT(Z330:Z354,Z302:Z326,Z274:Z298,Z246:Z270,Z217:Z241,Z188:Z212,Z159:Z183,Z131:Z155,Z36:Z61,Z10:Z34)</f>
        <v>0</v>
      </c>
      <c r="AA360" s="172">
        <f>COUNT(AA217:AA242,AA188:AA212,AA159:AA183,AA131:AA156,AA89:AA113,AA63:AA87,AA36:AA60,AA10:AA34)</f>
        <v>7</v>
      </c>
      <c r="AB360" s="71"/>
      <c r="AC360" s="37">
        <f>SUM(AC62,AC88,AC114)</f>
        <v>936</v>
      </c>
      <c r="AD360" s="144">
        <f>936-AC360</f>
        <v>0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s="77" customFormat="1" ht="23.25" customHeight="1">
      <c r="A361" s="338"/>
      <c r="B361" s="338"/>
      <c r="C361" s="338"/>
      <c r="D361" s="338"/>
      <c r="E361" s="338"/>
      <c r="F361" s="338"/>
      <c r="G361" s="338"/>
      <c r="H361" s="338"/>
      <c r="I361" s="338"/>
      <c r="J361" s="338"/>
      <c r="K361" s="338"/>
      <c r="L361" s="338"/>
      <c r="M361" s="338"/>
      <c r="N361" s="339"/>
      <c r="O361" s="304" t="s">
        <v>51</v>
      </c>
      <c r="P361" s="304"/>
      <c r="Q361" s="36">
        <f>Q355+Q327+Q299+Q271+Q243+Q213+Q184</f>
        <v>0</v>
      </c>
      <c r="R361" s="36">
        <f>R355+R327+R299+R271+R243+R213+R184</f>
        <v>0</v>
      </c>
      <c r="S361" s="36">
        <f>S184+S213+S243</f>
        <v>51</v>
      </c>
      <c r="T361" s="36">
        <f aca="true" t="shared" si="82" ref="T361:AA361">T184+T213+T243</f>
        <v>55</v>
      </c>
      <c r="U361" s="36">
        <f t="shared" si="82"/>
        <v>0</v>
      </c>
      <c r="V361" s="36">
        <f t="shared" si="82"/>
        <v>0</v>
      </c>
      <c r="W361" s="36">
        <f t="shared" si="82"/>
        <v>38</v>
      </c>
      <c r="X361" s="36">
        <f>X184+X213+X243</f>
        <v>36</v>
      </c>
      <c r="Y361" s="36">
        <f t="shared" si="82"/>
        <v>0</v>
      </c>
      <c r="Z361" s="153">
        <f>Z184+Z213+Z243</f>
        <v>0</v>
      </c>
      <c r="AA361" s="36">
        <f t="shared" si="82"/>
        <v>0</v>
      </c>
      <c r="AB361" s="71">
        <f>SUM(Q361:AA361)</f>
        <v>180</v>
      </c>
      <c r="AC361" s="71">
        <f>SUM(AB361:AB362)</f>
        <v>828</v>
      </c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s="77" customFormat="1" ht="36" customHeight="1">
      <c r="A362" s="338"/>
      <c r="B362" s="338"/>
      <c r="C362" s="338"/>
      <c r="D362" s="338"/>
      <c r="E362" s="338"/>
      <c r="F362" s="338"/>
      <c r="G362" s="338"/>
      <c r="H362" s="338"/>
      <c r="I362" s="338"/>
      <c r="J362" s="338"/>
      <c r="K362" s="338"/>
      <c r="L362" s="338"/>
      <c r="M362" s="338"/>
      <c r="N362" s="339"/>
      <c r="O362" s="328" t="s">
        <v>311</v>
      </c>
      <c r="P362" s="329"/>
      <c r="Q362" s="36">
        <f>Q356+Q328+Q300+Q272+Q244+Q214+Q185</f>
        <v>0</v>
      </c>
      <c r="R362" s="36">
        <f>R356+R328+R300+R272+R244+R214+R185</f>
        <v>0</v>
      </c>
      <c r="S362" s="36">
        <f>S185+S214+S244</f>
        <v>0</v>
      </c>
      <c r="T362" s="36">
        <f aca="true" t="shared" si="83" ref="T362:AA362">T185+T214+T244</f>
        <v>83</v>
      </c>
      <c r="U362" s="36">
        <f t="shared" si="83"/>
        <v>90</v>
      </c>
      <c r="V362" s="36">
        <f t="shared" si="83"/>
        <v>36</v>
      </c>
      <c r="W362" s="36">
        <f t="shared" si="83"/>
        <v>114</v>
      </c>
      <c r="X362" s="36">
        <f t="shared" si="83"/>
        <v>108</v>
      </c>
      <c r="Y362" s="36">
        <f t="shared" si="83"/>
        <v>90</v>
      </c>
      <c r="Z362" s="36">
        <f t="shared" si="83"/>
        <v>36</v>
      </c>
      <c r="AA362" s="36">
        <f t="shared" si="83"/>
        <v>91</v>
      </c>
      <c r="AB362" s="71">
        <f>SUM(Q362:AA362)</f>
        <v>648</v>
      </c>
      <c r="AC362" s="37">
        <f>SUM(AC62,AC88,AC114)</f>
        <v>936</v>
      </c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s="77" customFormat="1" ht="15.75" customHeight="1">
      <c r="A363" s="338"/>
      <c r="B363" s="338"/>
      <c r="C363" s="338"/>
      <c r="D363" s="338"/>
      <c r="E363" s="338"/>
      <c r="F363" s="338"/>
      <c r="G363" s="338"/>
      <c r="H363" s="338"/>
      <c r="I363" s="338"/>
      <c r="J363" s="338"/>
      <c r="K363" s="338"/>
      <c r="L363" s="338"/>
      <c r="M363" s="338"/>
      <c r="N363" s="339"/>
      <c r="O363" s="304" t="s">
        <v>38</v>
      </c>
      <c r="P363" s="304"/>
      <c r="Q363" s="36">
        <f>COUNTIF($I$10:$K$18,1)+COUNTIF($I$36:$K$39,1)+COUNTIF($I$63:$K$67,1)+COUNTIF($I$89:$K$90,1)+COUNTIF($I$131:$K$137,1)+COUNTIF($I$159:$K$186,1)+COUNTIF($I$188:$K$215,1)+COUNTIF($I$217:$K$357,1)</f>
        <v>0</v>
      </c>
      <c r="R363" s="36">
        <f>COUNTIF($I$10:$K$18,2)+COUNTIF($I$36:$K$39,2)+COUNTIF($I$63:$K$67,2)+COUNTIF($I$89:$K$90,2)+COUNTIF($I$131:$K$137,2)+COUNTIF($I$159:$K$186,2)+COUNTIF($I$188:$K$215,2)+COUNTIF($I$217:$K$357,2)</f>
        <v>3</v>
      </c>
      <c r="S363" s="36">
        <f>COUNTIF($I$10:$K$18,3)+COUNTIF($I$36:$K$39,3)+COUNTIF($I$63:$K$67,3)+COUNTIF($I$89:$K$90,3)+COUNTIF($I$131:$K$137,3)+COUNTIF($I$159:$K$186,3)+COUNTIF($I$188:$K$215,3)+COUNTIF($I$217:$K$357,3)</f>
        <v>0</v>
      </c>
      <c r="T363" s="36">
        <f>COUNTIF($I$10:$K$18,4)+COUNTIF($I$36:$K$39,4)+COUNTIF($I$63:$K$67,4)+COUNTIF($I$89:$K$90,4)+COUNTIF($I$131:$K$137,4)+COUNTIF($I$159:$K$186,4)+COUNTIF($I$188:$K$215,4)+COUNTIF($I$217:$K$357,4)</f>
        <v>1</v>
      </c>
      <c r="U363" s="36">
        <f>COUNTIF($I$10:$K$18,5)+COUNTIF($I$36:$K$39,5)+COUNTIF($I$63:$K$67,5)+COUNTIF($I$89:$K$90,5)+COUNTIF($I$131:$K$137,5)+COUNTIF($I$159:$K$186,5)+COUNTIF($I$188:$K$215,5)+COUNTIF($I$217:$K$357,5)</f>
        <v>2</v>
      </c>
      <c r="V363" s="36"/>
      <c r="W363" s="36">
        <f>COUNTIF($I$10:$K$18,6)+COUNTIF($I$36:$K$39,6)+COUNTIF($I$63:$K$67,6)+COUNTIF($I$89:$K$90,6)+COUNTIF($I$131:$K$137,6)+COUNTIF($I$159:$K$186,6)+COUNTIF($I$188:$K$215,6)+COUNTIF($I$217:$K$357,6)</f>
        <v>2</v>
      </c>
      <c r="X363" s="36"/>
      <c r="Y363" s="36">
        <f>COUNTIF($I$10:$K$18,7)+COUNTIF($I$36:$K$39,7)+COUNTIF($I$63:$K$67,7)+COUNTIF($I$89:$K$90,7)+COUNTIF($I$131:$K$137,7)+COUNTIF($I$159:$K$186,7)+COUNTIF($I$188:$K$215,7)+COUNTIF($I$217:$K$357,7)</f>
        <v>2</v>
      </c>
      <c r="Z363" s="36"/>
      <c r="AA363" s="36">
        <f>COUNTIF($I$10:$K$18,8)+COUNTIF($I$36:$K$39,8)+COUNTIF($I$63:$K$67,8)+COUNTIF($I$89:$K$90,8)+COUNTIF($I$131:$K$137,8)+COUNTIF($I$159:$K$186,8)+COUNTIF($I$188:$K$215,8)+COUNTIF($I$217:$K$357,8)</f>
        <v>2</v>
      </c>
      <c r="AB363" s="71"/>
      <c r="AC363" s="37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s="77" customFormat="1" ht="25.5" customHeight="1">
      <c r="A364" s="338"/>
      <c r="B364" s="338"/>
      <c r="C364" s="338"/>
      <c r="D364" s="338"/>
      <c r="E364" s="338"/>
      <c r="F364" s="338"/>
      <c r="G364" s="338"/>
      <c r="H364" s="338"/>
      <c r="I364" s="338"/>
      <c r="J364" s="338"/>
      <c r="K364" s="338"/>
      <c r="L364" s="338"/>
      <c r="M364" s="338"/>
      <c r="N364" s="339"/>
      <c r="O364" s="304" t="s">
        <v>396</v>
      </c>
      <c r="P364" s="304"/>
      <c r="Q364" s="36">
        <f>COUNTIF($F$10:$H$18,1)+COUNTIF($F$36:$H$39,1)+COUNTIF($F$63:$H$67,1)+COUNTIF($F$89:$H$90,1)+COUNTIF($F$131:$H$137,1)+COUNTIF($F$159:$H$186,1)+COUNTIF($F$188:$H$215,1)+COUNTIF($F$217:$H$357,1)</f>
        <v>0</v>
      </c>
      <c r="R364" s="36">
        <f>COUNTIF($F$10:$H$18,2)+COUNTIF($F$36:$H$39,2)+COUNTIF($F$63:$H$67,2)+COUNTIF($F$89:$H$90,2)+COUNTIF($F$131:$H$137,2)+COUNTIF($F$159:$H$186,2)+COUNTIF($F$188:$H$215,2)+COUNTIF($F$217:$H$357,2)</f>
        <v>8</v>
      </c>
      <c r="S364" s="36">
        <f>COUNTIF($F$10:$H$18,3)+COUNTIF($F$36:$H$39,3)+COUNTIF($F$63:$H$67,3)+COUNTIF($F$89:$H$90,3)+COUNTIF($F$131:$H$137,3)+COUNTIF($F$159:$H$186,3)+COUNTIF($F$188:$H$214,3)+COUNTIF($F$217:$H$244,3)</f>
        <v>2</v>
      </c>
      <c r="T364" s="36">
        <f>COUNTIF($F$10:$H$18,4)+COUNTIF($F$36:$H$39,4)+COUNTIF($F$63:$H$67,4)+COUNTIF($F$89:$H$90,4)+COUNTIF($F$131:$H$137,4)+COUNTIF($F$159:$H$185,4)+COUNTIF($F$188:$H$214,4)+COUNTIF($F$217:$H$244,4)</f>
        <v>5</v>
      </c>
      <c r="U364" s="36">
        <f>COUNTIF($F$10:$H$18,5)+COUNTIF($F$36:$H$39,5)+COUNTIF($F$63:$H$67,5)+COUNTIF($F$89:$H$90,5)+COUNTIF($F$131:$H$137,5)+COUNTIF($F$159:$H$186,5)+COUNTIF($F$188:$H$214,5)+COUNTIF($F$217:$H$244,5)</f>
        <v>3</v>
      </c>
      <c r="V364" s="36"/>
      <c r="W364" s="36">
        <f>COUNTIF($F$10:$H$18,6)+COUNTIF($F$36:$H$39,6)+COUNTIF($F$63:$H$67,6)+COUNTIF($F$89:$H$90,6)+COUNTIF($F$131:$H$137,6)+COUNTIF($F$159:$H$185,6)+COUNTIF($F$188:$H$214,6)+COUNTIF($F$217:$H$244,6)</f>
        <v>4</v>
      </c>
      <c r="X364" s="36"/>
      <c r="Y364" s="36">
        <f>COUNTIF($F$10:$H$18,7)+COUNTIF($F$36:$H$39,7)+COUNTIF($F$63:$H$67,7)+COUNTIF($F$89:$H$90,7)+COUNTIF($F$131:$H$137,7)+COUNTIF($F$159:$H$185,7)+COUNTIF($F$188:$H$214,7)+COUNTIF($F$217:$H$244,7)</f>
        <v>4</v>
      </c>
      <c r="Z364" s="36"/>
      <c r="AA364" s="36">
        <f>COUNTIF($F$10:$H$18,8)+COUNTIF($F$36:$H$39,8)+COUNTIF($F$63:$H$67,8)+COUNTIF($F$89:$H$90,8)+COUNTIF($F$131:$H$137,8)+COUNTIF($F$159:$H$185,8)+COUNTIF($F$188:$H$214,8)+COUNTIF($F$217:$H$244,8)</f>
        <v>6</v>
      </c>
      <c r="AB364" s="71"/>
      <c r="AC364" s="71">
        <v>936</v>
      </c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s="77" customFormat="1" ht="23.25" customHeight="1">
      <c r="A365" s="338"/>
      <c r="B365" s="338"/>
      <c r="C365" s="338"/>
      <c r="D365" s="338"/>
      <c r="E365" s="338"/>
      <c r="F365" s="338"/>
      <c r="G365" s="338"/>
      <c r="H365" s="338"/>
      <c r="I365" s="338"/>
      <c r="J365" s="338"/>
      <c r="K365" s="338"/>
      <c r="L365" s="338"/>
      <c r="M365" s="338"/>
      <c r="N365" s="339"/>
      <c r="O365" s="304" t="s">
        <v>398</v>
      </c>
      <c r="P365" s="304"/>
      <c r="Q365" s="36">
        <f>COUNTIF($C$10:$E$18,1)+COUNTIF($C$36:$E$39,1)+COUNTIF($C$63:$E$67,1)+COUNTIF($C$89:$E$90,1)+COUNTIF($C$131:$E$137,1)+COUNTIF($C$159:$E$186,1)+COUNTIF($C$188:$E$215,1)+COUNTIF($C$217:$E$357,1)</f>
        <v>0</v>
      </c>
      <c r="R365" s="36">
        <f>COUNTIF($C$10:$E$18,2)+COUNTIF($C$36:$E$39,2)+COUNTIF($C$63:$E$67,2)+COUNTIF($C$89:$E$90,2)+COUNTIF($C$131:$E$137,2)+COUNTIF($C$159:$E$186,2)+COUNTIF($C$188:$E$215,2)+COUNTIF($C$217:$E$357,2)</f>
        <v>0</v>
      </c>
      <c r="S365" s="36">
        <f>COUNTIF($C$10:$E$18,3)+COUNTIF($C$36:$E$39,3)+COUNTIF($C$63:$E$67,3)+COUNTIF($C$89:$E$90,3)+COUNTIF($C$131:$E$137,3)+COUNTIF($C$159:$E$184,3)+COUNTIF($C$188:$E$213,3)+COUNTIF($C$217:$E$243,3)</f>
        <v>1</v>
      </c>
      <c r="T365" s="36">
        <f>COUNTIF($C$10:$E$18,4)+COUNTIF($C$36:$E$39,4)+COUNTIF($C$63:$E$67,4)+COUNTIF($C$89:$E$90,4)+COUNTIF($C$131:$E$137,4)+COUNTIF($C$159:$E$184,4)+COUNTIF($C$188:$E$213,4)+COUNTIF($C$217:$E$243,4)</f>
        <v>1</v>
      </c>
      <c r="U365" s="36">
        <f>COUNTIF($C$10:$E$18,5)+COUNTIF($C$36:$E$39,5)+COUNTIF($C$63:$E$67,5)+COUNTIF($C$89:$E$90,5)+COUNTIF($C$131:$E$137,5)+COUNTIF($C$159:$E$186,5)+COUNTIF($C$188:$E$215,5)+COUNTIF($C$217:$E$357,5)</f>
        <v>0</v>
      </c>
      <c r="V365" s="36"/>
      <c r="W365" s="36">
        <f>COUNTIF($C$10:$E$18,6)+COUNTIF($C$36:$E$39,6)+COUNTIF($C$63:$E$67,6)+COUNTIF($C$89:$E$90,6)+COUNTIF($C$131:$E$137,6)+COUNTIF($C$159:$E$184,6)+COUNTIF($C$188:$E$213,6)+COUNTIF($C$217:$E$243,6)</f>
        <v>2</v>
      </c>
      <c r="X365" s="36"/>
      <c r="Y365" s="36">
        <f>COUNTIF($C$10:$E$18,7)+COUNTIF($C$36:$E$39,7)+COUNTIF($C$63:$E$67,7)+COUNTIF($C$89:$E$90,7)+COUNTIF($C$131:$E$137,7)+COUNTIF($C$159:$E$186,7)+COUNTIF($C$188:$E$215,7)+COUNTIF($C$217:$E$357,7)</f>
        <v>0</v>
      </c>
      <c r="Z365" s="36"/>
      <c r="AA365" s="36">
        <f>COUNTIF($C$10:$E$18,8)+COUNTIF($C$36:$E$39,8)+COUNTIF($C$63:$E$67,8)+COUNTIF($C$89:$E$90,8)+COUNTIF($C$131:$E$137,8)+COUNTIF($C$159:$E$186,8)+COUNTIF($C$188:$E$215,8)+COUNTIF($C$217:$E$357,8)</f>
        <v>0</v>
      </c>
      <c r="AB365" s="71"/>
      <c r="AC365" s="71">
        <v>828</v>
      </c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s="79" customFormat="1" ht="29.25" customHeight="1">
      <c r="A366" s="85"/>
      <c r="B366" s="86" t="s">
        <v>53</v>
      </c>
      <c r="C366" s="290"/>
      <c r="D366" s="291"/>
      <c r="E366" s="292"/>
      <c r="F366" s="290"/>
      <c r="G366" s="291"/>
      <c r="H366" s="292"/>
      <c r="I366" s="290"/>
      <c r="J366" s="291"/>
      <c r="K366" s="292"/>
      <c r="L366" s="87"/>
      <c r="M366" s="87"/>
      <c r="N366" s="87"/>
      <c r="O366" s="87"/>
      <c r="P366" s="87"/>
      <c r="Q366" s="170">
        <f aca="true" t="shared" si="84" ref="Q366:AA366">Q358/Q5</f>
        <v>36</v>
      </c>
      <c r="R366" s="170">
        <f t="shared" si="84"/>
        <v>36</v>
      </c>
      <c r="S366" s="170">
        <f t="shared" si="84"/>
        <v>36</v>
      </c>
      <c r="T366" s="170">
        <f t="shared" si="84"/>
        <v>36</v>
      </c>
      <c r="U366" s="171">
        <f t="shared" si="84"/>
        <v>36</v>
      </c>
      <c r="V366" s="170">
        <f t="shared" si="84"/>
        <v>36</v>
      </c>
      <c r="W366" s="171">
        <f t="shared" si="84"/>
        <v>36</v>
      </c>
      <c r="X366" s="170">
        <f t="shared" si="84"/>
        <v>36</v>
      </c>
      <c r="Y366" s="171">
        <f t="shared" si="84"/>
        <v>36</v>
      </c>
      <c r="Z366" s="170">
        <f t="shared" si="84"/>
        <v>36</v>
      </c>
      <c r="AA366" s="170">
        <f t="shared" si="84"/>
        <v>36</v>
      </c>
      <c r="AB366" s="88"/>
      <c r="AC366" s="22">
        <f>AC364-AC362</f>
        <v>0</v>
      </c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</row>
    <row r="367" spans="1:29" s="1" customFormat="1" ht="11.25" hidden="1">
      <c r="A367" s="82"/>
      <c r="B367" s="29" t="s">
        <v>62</v>
      </c>
      <c r="C367" s="16"/>
      <c r="D367" s="38"/>
      <c r="E367" s="89"/>
      <c r="F367" s="16"/>
      <c r="G367" s="38"/>
      <c r="H367" s="89"/>
      <c r="I367" s="16"/>
      <c r="J367" s="38"/>
      <c r="K367" s="89"/>
      <c r="L367" s="71">
        <f>Q367+S367+U367+Y367</f>
        <v>0</v>
      </c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>
        <v>828</v>
      </c>
    </row>
    <row r="368" spans="1:29" s="1" customFormat="1" ht="26.25" customHeight="1">
      <c r="A368" s="82"/>
      <c r="B368" s="239" t="s">
        <v>312</v>
      </c>
      <c r="C368" s="34"/>
      <c r="D368" s="30"/>
      <c r="E368" s="90"/>
      <c r="F368" s="16"/>
      <c r="G368" s="38"/>
      <c r="H368" s="89"/>
      <c r="I368" s="16"/>
      <c r="J368" s="38"/>
      <c r="K368" s="89"/>
      <c r="L368" s="71">
        <v>400</v>
      </c>
      <c r="M368" s="71"/>
      <c r="N368" s="71"/>
      <c r="O368" s="71"/>
      <c r="P368" s="71"/>
      <c r="Q368" s="71">
        <v>50</v>
      </c>
      <c r="R368" s="71">
        <v>50</v>
      </c>
      <c r="S368" s="71">
        <v>50</v>
      </c>
      <c r="T368" s="71">
        <v>50</v>
      </c>
      <c r="U368" s="71">
        <v>50</v>
      </c>
      <c r="V368" s="71"/>
      <c r="W368" s="71">
        <v>50</v>
      </c>
      <c r="X368" s="71"/>
      <c r="Y368" s="71">
        <v>50</v>
      </c>
      <c r="Z368" s="71"/>
      <c r="AA368" s="71">
        <v>50</v>
      </c>
      <c r="AB368" s="71"/>
      <c r="AC368" s="71">
        <f>AC365-AC361</f>
        <v>0</v>
      </c>
    </row>
    <row r="369" spans="28:29" s="2" customFormat="1" ht="11.25">
      <c r="AB369" s="40"/>
      <c r="AC369" s="91"/>
    </row>
    <row r="370" spans="28:29" s="2" customFormat="1" ht="11.25">
      <c r="AB370" s="40"/>
      <c r="AC370" s="91"/>
    </row>
    <row r="371" spans="28:29" s="2" customFormat="1" ht="11.25">
      <c r="AB371" s="40"/>
      <c r="AC371" s="91"/>
    </row>
    <row r="372" spans="28:29" s="2" customFormat="1" ht="11.25">
      <c r="AB372" s="40"/>
      <c r="AC372" s="91"/>
    </row>
    <row r="373" spans="28:29" s="2" customFormat="1" ht="11.25">
      <c r="AB373" s="40"/>
      <c r="AC373" s="91"/>
    </row>
    <row r="374" spans="28:29" s="2" customFormat="1" ht="11.25">
      <c r="AB374" s="40"/>
      <c r="AC374" s="91"/>
    </row>
    <row r="375" spans="28:29" s="2" customFormat="1" ht="11.25">
      <c r="AB375" s="40"/>
      <c r="AC375" s="91"/>
    </row>
    <row r="376" spans="28:29" s="2" customFormat="1" ht="11.25">
      <c r="AB376" s="40"/>
      <c r="AC376" s="91"/>
    </row>
    <row r="377" spans="28:29" s="2" customFormat="1" ht="11.25">
      <c r="AB377" s="40"/>
      <c r="AC377" s="91"/>
    </row>
    <row r="378" spans="28:29" s="2" customFormat="1" ht="11.25">
      <c r="AB378" s="40"/>
      <c r="AC378" s="91"/>
    </row>
    <row r="379" spans="28:29" s="2" customFormat="1" ht="11.25">
      <c r="AB379" s="40"/>
      <c r="AC379" s="91"/>
    </row>
    <row r="380" spans="28:29" s="2" customFormat="1" ht="11.25">
      <c r="AB380" s="40"/>
      <c r="AC380" s="91"/>
    </row>
    <row r="381" spans="28:29" s="2" customFormat="1" ht="11.25">
      <c r="AB381" s="40"/>
      <c r="AC381" s="91"/>
    </row>
    <row r="382" spans="28:29" s="2" customFormat="1" ht="11.25">
      <c r="AB382" s="40"/>
      <c r="AC382" s="91"/>
    </row>
    <row r="383" spans="28:29" s="2" customFormat="1" ht="11.25">
      <c r="AB383" s="40"/>
      <c r="AC383" s="91"/>
    </row>
    <row r="384" spans="28:29" s="2" customFormat="1" ht="11.25">
      <c r="AB384" s="40"/>
      <c r="AC384" s="91"/>
    </row>
    <row r="385" spans="28:29" s="2" customFormat="1" ht="11.25">
      <c r="AB385" s="40"/>
      <c r="AC385" s="91"/>
    </row>
    <row r="386" spans="28:29" s="2" customFormat="1" ht="11.25">
      <c r="AB386" s="40"/>
      <c r="AC386" s="91"/>
    </row>
    <row r="387" spans="28:29" s="2" customFormat="1" ht="11.25">
      <c r="AB387" s="40"/>
      <c r="AC387" s="91"/>
    </row>
    <row r="388" spans="28:29" s="2" customFormat="1" ht="11.25">
      <c r="AB388" s="40"/>
      <c r="AC388" s="91"/>
    </row>
    <row r="389" spans="28:29" s="2" customFormat="1" ht="11.25">
      <c r="AB389" s="40"/>
      <c r="AC389" s="91"/>
    </row>
    <row r="390" spans="28:29" s="2" customFormat="1" ht="11.25">
      <c r="AB390" s="40"/>
      <c r="AC390" s="91"/>
    </row>
    <row r="391" spans="28:29" s="2" customFormat="1" ht="11.25">
      <c r="AB391" s="40"/>
      <c r="AC391" s="91"/>
    </row>
    <row r="392" spans="28:29" s="2" customFormat="1" ht="11.25">
      <c r="AB392" s="40"/>
      <c r="AC392" s="91"/>
    </row>
    <row r="393" spans="28:29" s="2" customFormat="1" ht="11.25">
      <c r="AB393" s="40"/>
      <c r="AC393" s="91"/>
    </row>
    <row r="394" spans="28:29" s="2" customFormat="1" ht="11.25">
      <c r="AB394" s="40"/>
      <c r="AC394" s="91"/>
    </row>
    <row r="395" spans="28:29" s="2" customFormat="1" ht="11.25">
      <c r="AB395" s="40"/>
      <c r="AC395" s="91"/>
    </row>
    <row r="396" spans="28:29" s="2" customFormat="1" ht="11.25">
      <c r="AB396" s="40"/>
      <c r="AC396" s="91"/>
    </row>
    <row r="397" spans="28:29" s="2" customFormat="1" ht="11.25">
      <c r="AB397" s="40"/>
      <c r="AC397" s="91"/>
    </row>
    <row r="398" spans="28:29" s="2" customFormat="1" ht="11.25">
      <c r="AB398" s="40"/>
      <c r="AC398" s="91"/>
    </row>
    <row r="399" spans="28:29" s="2" customFormat="1" ht="11.25">
      <c r="AB399" s="40"/>
      <c r="AC399" s="91"/>
    </row>
    <row r="400" spans="28:29" s="2" customFormat="1" ht="11.25">
      <c r="AB400" s="40"/>
      <c r="AC400" s="91"/>
    </row>
    <row r="401" spans="28:29" s="2" customFormat="1" ht="11.25">
      <c r="AB401" s="40"/>
      <c r="AC401" s="91"/>
    </row>
    <row r="402" spans="28:29" s="2" customFormat="1" ht="11.25">
      <c r="AB402" s="40"/>
      <c r="AC402" s="91"/>
    </row>
    <row r="403" spans="28:29" s="2" customFormat="1" ht="11.25">
      <c r="AB403" s="40"/>
      <c r="AC403" s="91"/>
    </row>
    <row r="404" spans="28:29" s="2" customFormat="1" ht="11.25">
      <c r="AB404" s="40"/>
      <c r="AC404" s="91"/>
    </row>
    <row r="405" spans="28:29" s="2" customFormat="1" ht="11.25">
      <c r="AB405" s="40"/>
      <c r="AC405" s="91"/>
    </row>
    <row r="406" spans="28:29" s="2" customFormat="1" ht="11.25">
      <c r="AB406" s="40"/>
      <c r="AC406" s="91"/>
    </row>
    <row r="407" spans="28:29" s="2" customFormat="1" ht="11.25">
      <c r="AB407" s="40"/>
      <c r="AC407" s="91"/>
    </row>
    <row r="408" spans="28:29" s="2" customFormat="1" ht="11.25">
      <c r="AB408" s="40"/>
      <c r="AC408" s="91"/>
    </row>
    <row r="409" spans="28:29" s="2" customFormat="1" ht="11.25">
      <c r="AB409" s="40"/>
      <c r="AC409" s="91"/>
    </row>
    <row r="410" spans="28:29" s="2" customFormat="1" ht="11.25">
      <c r="AB410" s="40"/>
      <c r="AC410" s="91"/>
    </row>
    <row r="411" spans="28:29" s="2" customFormat="1" ht="11.25">
      <c r="AB411" s="40"/>
      <c r="AC411" s="91"/>
    </row>
    <row r="412" spans="28:29" s="2" customFormat="1" ht="11.25">
      <c r="AB412" s="40"/>
      <c r="AC412" s="91"/>
    </row>
    <row r="413" spans="28:29" s="2" customFormat="1" ht="11.25">
      <c r="AB413" s="40"/>
      <c r="AC413" s="91"/>
    </row>
    <row r="414" spans="28:29" s="2" customFormat="1" ht="11.25">
      <c r="AB414" s="40"/>
      <c r="AC414" s="91"/>
    </row>
    <row r="415" spans="28:29" s="2" customFormat="1" ht="11.25">
      <c r="AB415" s="40"/>
      <c r="AC415" s="91"/>
    </row>
    <row r="416" spans="28:29" s="2" customFormat="1" ht="11.25">
      <c r="AB416" s="40"/>
      <c r="AC416" s="91"/>
    </row>
    <row r="417" spans="28:29" s="2" customFormat="1" ht="11.25">
      <c r="AB417" s="40"/>
      <c r="AC417" s="91"/>
    </row>
    <row r="418" spans="28:29" s="2" customFormat="1" ht="11.25">
      <c r="AB418" s="40"/>
      <c r="AC418" s="91"/>
    </row>
    <row r="419" spans="28:29" s="2" customFormat="1" ht="11.25">
      <c r="AB419" s="40"/>
      <c r="AC419" s="91"/>
    </row>
    <row r="420" spans="28:29" s="2" customFormat="1" ht="11.25">
      <c r="AB420" s="40"/>
      <c r="AC420" s="91"/>
    </row>
    <row r="421" spans="28:29" s="2" customFormat="1" ht="11.25">
      <c r="AB421" s="40"/>
      <c r="AC421" s="91"/>
    </row>
    <row r="422" spans="28:29" s="2" customFormat="1" ht="11.25">
      <c r="AB422" s="40"/>
      <c r="AC422" s="91"/>
    </row>
    <row r="423" spans="28:29" s="2" customFormat="1" ht="11.25">
      <c r="AB423" s="40"/>
      <c r="AC423" s="91"/>
    </row>
    <row r="424" spans="28:29" s="2" customFormat="1" ht="11.25">
      <c r="AB424" s="40"/>
      <c r="AC424" s="91"/>
    </row>
    <row r="425" spans="28:29" s="2" customFormat="1" ht="11.25">
      <c r="AB425" s="40"/>
      <c r="AC425" s="91"/>
    </row>
    <row r="426" spans="28:29" s="2" customFormat="1" ht="11.25">
      <c r="AB426" s="40"/>
      <c r="AC426" s="91"/>
    </row>
    <row r="427" spans="28:29" s="2" customFormat="1" ht="11.25">
      <c r="AB427" s="40"/>
      <c r="AC427" s="91"/>
    </row>
    <row r="428" spans="28:29" s="2" customFormat="1" ht="11.25">
      <c r="AB428" s="40"/>
      <c r="AC428" s="91"/>
    </row>
    <row r="429" spans="28:29" s="2" customFormat="1" ht="11.25">
      <c r="AB429" s="40"/>
      <c r="AC429" s="91"/>
    </row>
    <row r="430" spans="28:29" s="2" customFormat="1" ht="11.25">
      <c r="AB430" s="40"/>
      <c r="AC430" s="91"/>
    </row>
    <row r="431" spans="28:29" s="2" customFormat="1" ht="11.25">
      <c r="AB431" s="40"/>
      <c r="AC431" s="91"/>
    </row>
    <row r="432" spans="28:29" s="2" customFormat="1" ht="11.25">
      <c r="AB432" s="40"/>
      <c r="AC432" s="91"/>
    </row>
    <row r="433" spans="28:29" s="2" customFormat="1" ht="11.25">
      <c r="AB433" s="40"/>
      <c r="AC433" s="91"/>
    </row>
    <row r="434" spans="28:29" s="2" customFormat="1" ht="11.25">
      <c r="AB434" s="40"/>
      <c r="AC434" s="91"/>
    </row>
    <row r="435" spans="28:29" s="2" customFormat="1" ht="11.25">
      <c r="AB435" s="40"/>
      <c r="AC435" s="91"/>
    </row>
    <row r="436" spans="28:29" s="2" customFormat="1" ht="11.25">
      <c r="AB436" s="40"/>
      <c r="AC436" s="91"/>
    </row>
    <row r="437" spans="28:29" s="2" customFormat="1" ht="11.25">
      <c r="AB437" s="40"/>
      <c r="AC437" s="91"/>
    </row>
    <row r="438" spans="28:29" s="2" customFormat="1" ht="11.25">
      <c r="AB438" s="40"/>
      <c r="AC438" s="91"/>
    </row>
    <row r="439" spans="28:29" s="2" customFormat="1" ht="11.25">
      <c r="AB439" s="40"/>
      <c r="AC439" s="91"/>
    </row>
    <row r="440" spans="28:29" s="2" customFormat="1" ht="11.25">
      <c r="AB440" s="40"/>
      <c r="AC440" s="91"/>
    </row>
    <row r="441" spans="28:29" s="2" customFormat="1" ht="11.25">
      <c r="AB441" s="40"/>
      <c r="AC441" s="91"/>
    </row>
    <row r="442" spans="28:29" s="2" customFormat="1" ht="11.25">
      <c r="AB442" s="40"/>
      <c r="AC442" s="91"/>
    </row>
    <row r="443" spans="28:29" s="2" customFormat="1" ht="11.25">
      <c r="AB443" s="40"/>
      <c r="AC443" s="91"/>
    </row>
    <row r="444" spans="28:29" s="2" customFormat="1" ht="11.25">
      <c r="AB444" s="40"/>
      <c r="AC444" s="91"/>
    </row>
    <row r="445" spans="28:29" s="2" customFormat="1" ht="11.25">
      <c r="AB445" s="40"/>
      <c r="AC445" s="91"/>
    </row>
    <row r="446" spans="28:29" s="2" customFormat="1" ht="11.25">
      <c r="AB446" s="40"/>
      <c r="AC446" s="91"/>
    </row>
    <row r="447" spans="28:29" s="2" customFormat="1" ht="11.25">
      <c r="AB447" s="40"/>
      <c r="AC447" s="91"/>
    </row>
    <row r="448" spans="28:29" s="2" customFormat="1" ht="11.25">
      <c r="AB448" s="40"/>
      <c r="AC448" s="91"/>
    </row>
    <row r="449" spans="28:29" s="2" customFormat="1" ht="11.25">
      <c r="AB449" s="40"/>
      <c r="AC449" s="91"/>
    </row>
    <row r="450" spans="28:29" s="2" customFormat="1" ht="11.25">
      <c r="AB450" s="40"/>
      <c r="AC450" s="91"/>
    </row>
    <row r="451" spans="28:29" s="2" customFormat="1" ht="11.25">
      <c r="AB451" s="40"/>
      <c r="AC451" s="91"/>
    </row>
    <row r="452" spans="28:29" s="2" customFormat="1" ht="11.25">
      <c r="AB452" s="40"/>
      <c r="AC452" s="91"/>
    </row>
    <row r="453" spans="28:29" s="2" customFormat="1" ht="11.25">
      <c r="AB453" s="40"/>
      <c r="AC453" s="91"/>
    </row>
    <row r="454" spans="28:29" s="2" customFormat="1" ht="11.25">
      <c r="AB454" s="40"/>
      <c r="AC454" s="91"/>
    </row>
    <row r="455" spans="28:29" s="2" customFormat="1" ht="11.25">
      <c r="AB455" s="40"/>
      <c r="AC455" s="91"/>
    </row>
    <row r="456" spans="28:29" s="2" customFormat="1" ht="11.25">
      <c r="AB456" s="40"/>
      <c r="AC456" s="91"/>
    </row>
    <row r="457" spans="28:29" s="2" customFormat="1" ht="11.25">
      <c r="AB457" s="40"/>
      <c r="AC457" s="91"/>
    </row>
    <row r="458" spans="28:29" s="2" customFormat="1" ht="11.25">
      <c r="AB458" s="40"/>
      <c r="AC458" s="91"/>
    </row>
    <row r="459" spans="28:29" s="2" customFormat="1" ht="11.25">
      <c r="AB459" s="40"/>
      <c r="AC459" s="91"/>
    </row>
    <row r="460" spans="28:29" s="2" customFormat="1" ht="11.25">
      <c r="AB460" s="40"/>
      <c r="AC460" s="91"/>
    </row>
    <row r="461" spans="28:29" s="2" customFormat="1" ht="11.25">
      <c r="AB461" s="40"/>
      <c r="AC461" s="91"/>
    </row>
    <row r="462" spans="28:29" s="2" customFormat="1" ht="11.25">
      <c r="AB462" s="40"/>
      <c r="AC462" s="91"/>
    </row>
    <row r="463" spans="28:29" s="2" customFormat="1" ht="11.25">
      <c r="AB463" s="40"/>
      <c r="AC463" s="91"/>
    </row>
    <row r="464" spans="28:29" s="2" customFormat="1" ht="11.25">
      <c r="AB464" s="40"/>
      <c r="AC464" s="91"/>
    </row>
    <row r="465" spans="28:29" s="2" customFormat="1" ht="11.25">
      <c r="AB465" s="40"/>
      <c r="AC465" s="91"/>
    </row>
    <row r="466" spans="28:29" s="2" customFormat="1" ht="11.25">
      <c r="AB466" s="40"/>
      <c r="AC466" s="91"/>
    </row>
    <row r="467" spans="28:29" s="2" customFormat="1" ht="11.25">
      <c r="AB467" s="40"/>
      <c r="AC467" s="91"/>
    </row>
    <row r="468" spans="28:29" s="2" customFormat="1" ht="11.25">
      <c r="AB468" s="40"/>
      <c r="AC468" s="91"/>
    </row>
    <row r="469" spans="28:29" s="2" customFormat="1" ht="11.25">
      <c r="AB469" s="40"/>
      <c r="AC469" s="91"/>
    </row>
    <row r="470" spans="28:29" s="2" customFormat="1" ht="11.25">
      <c r="AB470" s="40"/>
      <c r="AC470" s="91"/>
    </row>
    <row r="471" spans="28:29" s="2" customFormat="1" ht="11.25">
      <c r="AB471" s="40"/>
      <c r="AC471" s="91"/>
    </row>
    <row r="472" spans="28:29" s="2" customFormat="1" ht="11.25">
      <c r="AB472" s="40"/>
      <c r="AC472" s="91"/>
    </row>
    <row r="473" spans="28:29" s="2" customFormat="1" ht="11.25">
      <c r="AB473" s="40"/>
      <c r="AC473" s="91"/>
    </row>
    <row r="474" spans="28:29" s="2" customFormat="1" ht="11.25">
      <c r="AB474" s="40"/>
      <c r="AC474" s="91"/>
    </row>
    <row r="475" spans="28:29" s="2" customFormat="1" ht="11.25">
      <c r="AB475" s="40"/>
      <c r="AC475" s="91"/>
    </row>
    <row r="476" spans="28:29" s="2" customFormat="1" ht="11.25">
      <c r="AB476" s="40"/>
      <c r="AC476" s="91"/>
    </row>
    <row r="477" spans="28:29" s="2" customFormat="1" ht="11.25">
      <c r="AB477" s="40"/>
      <c r="AC477" s="91"/>
    </row>
    <row r="478" spans="28:29" s="2" customFormat="1" ht="11.25">
      <c r="AB478" s="40"/>
      <c r="AC478" s="91"/>
    </row>
    <row r="479" spans="28:29" s="2" customFormat="1" ht="11.25">
      <c r="AB479" s="40"/>
      <c r="AC479" s="91"/>
    </row>
    <row r="480" spans="28:29" s="2" customFormat="1" ht="11.25">
      <c r="AB480" s="40"/>
      <c r="AC480" s="91"/>
    </row>
    <row r="481" spans="28:29" s="2" customFormat="1" ht="11.25">
      <c r="AB481" s="40"/>
      <c r="AC481" s="91"/>
    </row>
    <row r="482" spans="28:29" s="2" customFormat="1" ht="11.25">
      <c r="AB482" s="40"/>
      <c r="AC482" s="91"/>
    </row>
    <row r="483" spans="28:29" s="2" customFormat="1" ht="11.25">
      <c r="AB483" s="40"/>
      <c r="AC483" s="91"/>
    </row>
    <row r="484" spans="28:29" s="2" customFormat="1" ht="11.25">
      <c r="AB484" s="40"/>
      <c r="AC484" s="91"/>
    </row>
    <row r="485" spans="28:29" s="2" customFormat="1" ht="11.25">
      <c r="AB485" s="40"/>
      <c r="AC485" s="91"/>
    </row>
    <row r="486" spans="28:29" s="2" customFormat="1" ht="11.25">
      <c r="AB486" s="40"/>
      <c r="AC486" s="91"/>
    </row>
    <row r="487" spans="28:29" s="2" customFormat="1" ht="11.25">
      <c r="AB487" s="40"/>
      <c r="AC487" s="91"/>
    </row>
    <row r="488" spans="28:29" s="2" customFormat="1" ht="11.25">
      <c r="AB488" s="40"/>
      <c r="AC488" s="91"/>
    </row>
    <row r="489" spans="28:29" s="2" customFormat="1" ht="11.25">
      <c r="AB489" s="40"/>
      <c r="AC489" s="91"/>
    </row>
    <row r="490" spans="28:29" s="2" customFormat="1" ht="11.25">
      <c r="AB490" s="40"/>
      <c r="AC490" s="91"/>
    </row>
    <row r="491" spans="28:29" s="2" customFormat="1" ht="11.25">
      <c r="AB491" s="40"/>
      <c r="AC491" s="91"/>
    </row>
    <row r="492" spans="28:29" s="2" customFormat="1" ht="11.25">
      <c r="AB492" s="40"/>
      <c r="AC492" s="91"/>
    </row>
    <row r="493" spans="28:29" s="2" customFormat="1" ht="11.25">
      <c r="AB493" s="40"/>
      <c r="AC493" s="91"/>
    </row>
    <row r="494" spans="28:29" s="2" customFormat="1" ht="11.25">
      <c r="AB494" s="40"/>
      <c r="AC494" s="91"/>
    </row>
    <row r="495" spans="28:29" s="2" customFormat="1" ht="11.25">
      <c r="AB495" s="40"/>
      <c r="AC495" s="91"/>
    </row>
    <row r="496" spans="28:29" s="2" customFormat="1" ht="11.25">
      <c r="AB496" s="40"/>
      <c r="AC496" s="91"/>
    </row>
    <row r="497" spans="28:29" s="2" customFormat="1" ht="11.25">
      <c r="AB497" s="40"/>
      <c r="AC497" s="91"/>
    </row>
    <row r="498" spans="28:29" s="2" customFormat="1" ht="11.25">
      <c r="AB498" s="40"/>
      <c r="AC498" s="91"/>
    </row>
    <row r="499" spans="28:29" s="2" customFormat="1" ht="11.25">
      <c r="AB499" s="40"/>
      <c r="AC499" s="91"/>
    </row>
    <row r="500" spans="28:29" s="2" customFormat="1" ht="11.25">
      <c r="AB500" s="40"/>
      <c r="AC500" s="91"/>
    </row>
    <row r="501" spans="28:29" s="2" customFormat="1" ht="11.25">
      <c r="AB501" s="40"/>
      <c r="AC501" s="91"/>
    </row>
    <row r="502" spans="28:29" s="2" customFormat="1" ht="11.25">
      <c r="AB502" s="40"/>
      <c r="AC502" s="91"/>
    </row>
    <row r="503" spans="28:29" s="2" customFormat="1" ht="11.25">
      <c r="AB503" s="40"/>
      <c r="AC503" s="91"/>
    </row>
    <row r="504" spans="28:29" s="2" customFormat="1" ht="11.25">
      <c r="AB504" s="40"/>
      <c r="AC504" s="91"/>
    </row>
    <row r="505" spans="28:29" s="2" customFormat="1" ht="11.25">
      <c r="AB505" s="40"/>
      <c r="AC505" s="91"/>
    </row>
    <row r="506" spans="28:29" s="2" customFormat="1" ht="11.25">
      <c r="AB506" s="40"/>
      <c r="AC506" s="91"/>
    </row>
    <row r="507" spans="28:29" s="2" customFormat="1" ht="11.25">
      <c r="AB507" s="40"/>
      <c r="AC507" s="91"/>
    </row>
    <row r="508" spans="28:29" s="2" customFormat="1" ht="11.25">
      <c r="AB508" s="40"/>
      <c r="AC508" s="91"/>
    </row>
    <row r="509" spans="28:29" s="2" customFormat="1" ht="11.25">
      <c r="AB509" s="40"/>
      <c r="AC509" s="91"/>
    </row>
    <row r="510" spans="28:29" s="2" customFormat="1" ht="11.25">
      <c r="AB510" s="40"/>
      <c r="AC510" s="91"/>
    </row>
    <row r="511" spans="28:29" s="2" customFormat="1" ht="11.25">
      <c r="AB511" s="40"/>
      <c r="AC511" s="91"/>
    </row>
    <row r="512" spans="28:29" s="2" customFormat="1" ht="11.25">
      <c r="AB512" s="40"/>
      <c r="AC512" s="91"/>
    </row>
    <row r="513" spans="28:29" s="2" customFormat="1" ht="11.25">
      <c r="AB513" s="40"/>
      <c r="AC513" s="91"/>
    </row>
    <row r="514" spans="28:29" s="2" customFormat="1" ht="11.25">
      <c r="AB514" s="40"/>
      <c r="AC514" s="91"/>
    </row>
    <row r="515" spans="28:29" s="2" customFormat="1" ht="11.25">
      <c r="AB515" s="40"/>
      <c r="AC515" s="91"/>
    </row>
    <row r="516" spans="28:29" s="2" customFormat="1" ht="11.25">
      <c r="AB516" s="40"/>
      <c r="AC516" s="91"/>
    </row>
    <row r="517" spans="28:29" s="2" customFormat="1" ht="11.25">
      <c r="AB517" s="40"/>
      <c r="AC517" s="91"/>
    </row>
    <row r="518" spans="28:29" s="2" customFormat="1" ht="11.25">
      <c r="AB518" s="40"/>
      <c r="AC518" s="91"/>
    </row>
    <row r="519" spans="28:29" s="2" customFormat="1" ht="11.25">
      <c r="AB519" s="40"/>
      <c r="AC519" s="91"/>
    </row>
    <row r="520" spans="28:29" s="2" customFormat="1" ht="11.25">
      <c r="AB520" s="40"/>
      <c r="AC520" s="91"/>
    </row>
    <row r="521" spans="28:29" s="2" customFormat="1" ht="11.25">
      <c r="AB521" s="40"/>
      <c r="AC521" s="91"/>
    </row>
    <row r="522" spans="28:29" s="2" customFormat="1" ht="11.25">
      <c r="AB522" s="40"/>
      <c r="AC522" s="91"/>
    </row>
    <row r="523" spans="28:29" s="2" customFormat="1" ht="11.25">
      <c r="AB523" s="40"/>
      <c r="AC523" s="91"/>
    </row>
    <row r="524" spans="28:29" s="2" customFormat="1" ht="11.25">
      <c r="AB524" s="40"/>
      <c r="AC524" s="91"/>
    </row>
    <row r="525" spans="28:29" s="2" customFormat="1" ht="11.25">
      <c r="AB525" s="40"/>
      <c r="AC525" s="91"/>
    </row>
    <row r="526" spans="28:29" s="2" customFormat="1" ht="11.25">
      <c r="AB526" s="40"/>
      <c r="AC526" s="91"/>
    </row>
    <row r="527" spans="28:29" s="2" customFormat="1" ht="11.25">
      <c r="AB527" s="40"/>
      <c r="AC527" s="91"/>
    </row>
    <row r="528" spans="28:29" s="2" customFormat="1" ht="11.25">
      <c r="AB528" s="40"/>
      <c r="AC528" s="91"/>
    </row>
    <row r="529" spans="28:29" s="2" customFormat="1" ht="11.25">
      <c r="AB529" s="40"/>
      <c r="AC529" s="91"/>
    </row>
    <row r="530" spans="28:29" s="2" customFormat="1" ht="11.25">
      <c r="AB530" s="40"/>
      <c r="AC530" s="91"/>
    </row>
    <row r="531" spans="28:29" s="2" customFormat="1" ht="11.25">
      <c r="AB531" s="40"/>
      <c r="AC531" s="91"/>
    </row>
    <row r="532" spans="28:29" s="2" customFormat="1" ht="11.25">
      <c r="AB532" s="40"/>
      <c r="AC532" s="91"/>
    </row>
    <row r="533" spans="28:29" s="2" customFormat="1" ht="11.25">
      <c r="AB533" s="40"/>
      <c r="AC533" s="91"/>
    </row>
    <row r="534" spans="28:29" s="2" customFormat="1" ht="11.25">
      <c r="AB534" s="40"/>
      <c r="AC534" s="91"/>
    </row>
    <row r="535" spans="28:29" s="2" customFormat="1" ht="11.25">
      <c r="AB535" s="40"/>
      <c r="AC535" s="91"/>
    </row>
    <row r="536" spans="28:29" s="2" customFormat="1" ht="11.25">
      <c r="AB536" s="40"/>
      <c r="AC536" s="91"/>
    </row>
    <row r="537" spans="28:29" s="2" customFormat="1" ht="11.25">
      <c r="AB537" s="40"/>
      <c r="AC537" s="91"/>
    </row>
    <row r="538" spans="28:29" s="2" customFormat="1" ht="11.25">
      <c r="AB538" s="40"/>
      <c r="AC538" s="91"/>
    </row>
    <row r="539" spans="28:29" s="2" customFormat="1" ht="11.25">
      <c r="AB539" s="40"/>
      <c r="AC539" s="91"/>
    </row>
    <row r="540" spans="28:29" s="2" customFormat="1" ht="11.25">
      <c r="AB540" s="40"/>
      <c r="AC540" s="91"/>
    </row>
    <row r="541" spans="28:29" s="2" customFormat="1" ht="11.25">
      <c r="AB541" s="40"/>
      <c r="AC541" s="91"/>
    </row>
    <row r="542" spans="28:29" s="2" customFormat="1" ht="11.25">
      <c r="AB542" s="40"/>
      <c r="AC542" s="91"/>
    </row>
    <row r="543" spans="28:29" s="2" customFormat="1" ht="11.25">
      <c r="AB543" s="40"/>
      <c r="AC543" s="91"/>
    </row>
    <row r="544" spans="28:29" s="2" customFormat="1" ht="11.25">
      <c r="AB544" s="40"/>
      <c r="AC544" s="91"/>
    </row>
    <row r="545" spans="28:29" s="2" customFormat="1" ht="11.25">
      <c r="AB545" s="40"/>
      <c r="AC545" s="91"/>
    </row>
    <row r="546" spans="28:29" s="2" customFormat="1" ht="11.25">
      <c r="AB546" s="40"/>
      <c r="AC546" s="91"/>
    </row>
    <row r="547" spans="28:29" s="2" customFormat="1" ht="11.25">
      <c r="AB547" s="40"/>
      <c r="AC547" s="91"/>
    </row>
    <row r="548" spans="28:29" s="2" customFormat="1" ht="11.25">
      <c r="AB548" s="40"/>
      <c r="AC548" s="91"/>
    </row>
    <row r="549" spans="28:29" s="2" customFormat="1" ht="11.25">
      <c r="AB549" s="40"/>
      <c r="AC549" s="91"/>
    </row>
    <row r="550" spans="28:29" s="2" customFormat="1" ht="11.25">
      <c r="AB550" s="40"/>
      <c r="AC550" s="91"/>
    </row>
    <row r="551" spans="28:29" s="2" customFormat="1" ht="11.25">
      <c r="AB551" s="40"/>
      <c r="AC551" s="91"/>
    </row>
    <row r="552" spans="28:29" s="2" customFormat="1" ht="11.25">
      <c r="AB552" s="40"/>
      <c r="AC552" s="91"/>
    </row>
    <row r="553" spans="28:29" s="2" customFormat="1" ht="11.25">
      <c r="AB553" s="40"/>
      <c r="AC553" s="91"/>
    </row>
    <row r="554" spans="28:29" s="2" customFormat="1" ht="11.25">
      <c r="AB554" s="40"/>
      <c r="AC554" s="91"/>
    </row>
    <row r="555" spans="28:29" s="2" customFormat="1" ht="11.25">
      <c r="AB555" s="40"/>
      <c r="AC555" s="91"/>
    </row>
    <row r="556" spans="28:29" s="2" customFormat="1" ht="11.25">
      <c r="AB556" s="40"/>
      <c r="AC556" s="91"/>
    </row>
    <row r="557" spans="28:29" s="2" customFormat="1" ht="11.25">
      <c r="AB557" s="40"/>
      <c r="AC557" s="91"/>
    </row>
    <row r="558" spans="28:29" s="2" customFormat="1" ht="11.25">
      <c r="AB558" s="40"/>
      <c r="AC558" s="91"/>
    </row>
    <row r="559" spans="28:29" s="2" customFormat="1" ht="11.25">
      <c r="AB559" s="40"/>
      <c r="AC559" s="91"/>
    </row>
    <row r="560" spans="28:29" s="2" customFormat="1" ht="11.25">
      <c r="AB560" s="40"/>
      <c r="AC560" s="91"/>
    </row>
    <row r="561" spans="28:29" s="2" customFormat="1" ht="11.25">
      <c r="AB561" s="40"/>
      <c r="AC561" s="91"/>
    </row>
    <row r="562" spans="28:29" s="2" customFormat="1" ht="11.25">
      <c r="AB562" s="40"/>
      <c r="AC562" s="91"/>
    </row>
    <row r="563" spans="28:29" s="2" customFormat="1" ht="11.25">
      <c r="AB563" s="40"/>
      <c r="AC563" s="91"/>
    </row>
    <row r="564" spans="28:29" s="2" customFormat="1" ht="11.25">
      <c r="AB564" s="40"/>
      <c r="AC564" s="91"/>
    </row>
    <row r="565" spans="28:29" s="2" customFormat="1" ht="11.25">
      <c r="AB565" s="40"/>
      <c r="AC565" s="91"/>
    </row>
    <row r="566" spans="28:29" s="2" customFormat="1" ht="11.25">
      <c r="AB566" s="40"/>
      <c r="AC566" s="91"/>
    </row>
    <row r="567" spans="28:29" s="2" customFormat="1" ht="11.25">
      <c r="AB567" s="40"/>
      <c r="AC567" s="91"/>
    </row>
    <row r="568" spans="28:29" s="2" customFormat="1" ht="11.25">
      <c r="AB568" s="40"/>
      <c r="AC568" s="91"/>
    </row>
    <row r="569" spans="28:29" s="2" customFormat="1" ht="11.25">
      <c r="AB569" s="40"/>
      <c r="AC569" s="91"/>
    </row>
    <row r="570" spans="28:29" s="2" customFormat="1" ht="11.25">
      <c r="AB570" s="40"/>
      <c r="AC570" s="91"/>
    </row>
    <row r="571" spans="28:29" s="2" customFormat="1" ht="11.25">
      <c r="AB571" s="40"/>
      <c r="AC571" s="91"/>
    </row>
    <row r="572" spans="28:29" s="2" customFormat="1" ht="11.25">
      <c r="AB572" s="40"/>
      <c r="AC572" s="91"/>
    </row>
    <row r="573" spans="28:29" s="2" customFormat="1" ht="11.25">
      <c r="AB573" s="40"/>
      <c r="AC573" s="91"/>
    </row>
    <row r="574" spans="28:29" s="2" customFormat="1" ht="11.25">
      <c r="AB574" s="40"/>
      <c r="AC574" s="91"/>
    </row>
    <row r="575" spans="28:29" s="2" customFormat="1" ht="11.25">
      <c r="AB575" s="40"/>
      <c r="AC575" s="91"/>
    </row>
    <row r="576" spans="28:29" s="2" customFormat="1" ht="11.25">
      <c r="AB576" s="40"/>
      <c r="AC576" s="91"/>
    </row>
    <row r="577" spans="28:29" s="2" customFormat="1" ht="11.25">
      <c r="AB577" s="40"/>
      <c r="AC577" s="91"/>
    </row>
    <row r="578" spans="28:29" s="2" customFormat="1" ht="11.25">
      <c r="AB578" s="40"/>
      <c r="AC578" s="91"/>
    </row>
    <row r="579" spans="28:29" s="2" customFormat="1" ht="11.25">
      <c r="AB579" s="40"/>
      <c r="AC579" s="91"/>
    </row>
    <row r="580" spans="28:29" s="2" customFormat="1" ht="11.25">
      <c r="AB580" s="40"/>
      <c r="AC580" s="91"/>
    </row>
    <row r="581" spans="28:29" s="2" customFormat="1" ht="11.25">
      <c r="AB581" s="40"/>
      <c r="AC581" s="91"/>
    </row>
    <row r="582" spans="28:29" s="2" customFormat="1" ht="11.25">
      <c r="AB582" s="40"/>
      <c r="AC582" s="91"/>
    </row>
    <row r="583" spans="28:29" s="2" customFormat="1" ht="11.25">
      <c r="AB583" s="40"/>
      <c r="AC583" s="91"/>
    </row>
    <row r="584" spans="28:29" s="2" customFormat="1" ht="11.25">
      <c r="AB584" s="40"/>
      <c r="AC584" s="91"/>
    </row>
    <row r="585" spans="28:29" s="2" customFormat="1" ht="11.25">
      <c r="AB585" s="40"/>
      <c r="AC585" s="91"/>
    </row>
    <row r="586" spans="28:29" s="2" customFormat="1" ht="11.25">
      <c r="AB586" s="40"/>
      <c r="AC586" s="91"/>
    </row>
    <row r="587" spans="28:29" s="2" customFormat="1" ht="11.25">
      <c r="AB587" s="40"/>
      <c r="AC587" s="91"/>
    </row>
    <row r="588" spans="28:29" s="2" customFormat="1" ht="11.25">
      <c r="AB588" s="40"/>
      <c r="AC588" s="91"/>
    </row>
    <row r="589" spans="28:29" s="2" customFormat="1" ht="11.25">
      <c r="AB589" s="40"/>
      <c r="AC589" s="91"/>
    </row>
    <row r="590" spans="28:29" s="2" customFormat="1" ht="11.25">
      <c r="AB590" s="40"/>
      <c r="AC590" s="91"/>
    </row>
    <row r="591" spans="28:29" s="2" customFormat="1" ht="11.25">
      <c r="AB591" s="40"/>
      <c r="AC591" s="91"/>
    </row>
    <row r="592" spans="28:29" s="2" customFormat="1" ht="11.25">
      <c r="AB592" s="40"/>
      <c r="AC592" s="91"/>
    </row>
    <row r="593" spans="28:29" s="2" customFormat="1" ht="11.25">
      <c r="AB593" s="40"/>
      <c r="AC593" s="91"/>
    </row>
    <row r="594" spans="28:29" s="2" customFormat="1" ht="11.25">
      <c r="AB594" s="40"/>
      <c r="AC594" s="91"/>
    </row>
    <row r="595" spans="28:29" s="2" customFormat="1" ht="11.25">
      <c r="AB595" s="40"/>
      <c r="AC595" s="91"/>
    </row>
    <row r="596" spans="28:29" s="2" customFormat="1" ht="11.25">
      <c r="AB596" s="40"/>
      <c r="AC596" s="91"/>
    </row>
    <row r="597" spans="28:29" s="2" customFormat="1" ht="11.25">
      <c r="AB597" s="40"/>
      <c r="AC597" s="91"/>
    </row>
    <row r="598" spans="28:29" s="2" customFormat="1" ht="11.25">
      <c r="AB598" s="40"/>
      <c r="AC598" s="91"/>
    </row>
    <row r="599" spans="28:29" s="2" customFormat="1" ht="11.25">
      <c r="AB599" s="40"/>
      <c r="AC599" s="91"/>
    </row>
    <row r="600" spans="28:29" s="2" customFormat="1" ht="11.25">
      <c r="AB600" s="40"/>
      <c r="AC600" s="91"/>
    </row>
    <row r="601" spans="28:29" s="2" customFormat="1" ht="11.25">
      <c r="AB601" s="40"/>
      <c r="AC601" s="91"/>
    </row>
    <row r="602" spans="28:29" s="2" customFormat="1" ht="11.25">
      <c r="AB602" s="40"/>
      <c r="AC602" s="91"/>
    </row>
    <row r="603" spans="28:29" s="2" customFormat="1" ht="11.25">
      <c r="AB603" s="40"/>
      <c r="AC603" s="91"/>
    </row>
    <row r="604" spans="28:29" s="2" customFormat="1" ht="11.25">
      <c r="AB604" s="40"/>
      <c r="AC604" s="91"/>
    </row>
    <row r="605" spans="28:29" ht="11.25">
      <c r="AB605" s="127"/>
      <c r="AC605" s="92"/>
    </row>
  </sheetData>
  <sheetProtection/>
  <mergeCells count="86"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S2:T3"/>
    <mergeCell ref="U2:X3"/>
    <mergeCell ref="Y2:AA3"/>
    <mergeCell ref="C35:E35"/>
    <mergeCell ref="F35:H35"/>
    <mergeCell ref="I35:K35"/>
    <mergeCell ref="I3:K6"/>
    <mergeCell ref="C8:E8"/>
    <mergeCell ref="F8:H8"/>
    <mergeCell ref="I8:K8"/>
    <mergeCell ref="L1:P2"/>
    <mergeCell ref="O361:P361"/>
    <mergeCell ref="F156:H156"/>
    <mergeCell ref="I156:K156"/>
    <mergeCell ref="C62:E62"/>
    <mergeCell ref="F62:H62"/>
    <mergeCell ref="I62:K62"/>
    <mergeCell ref="F115:H115"/>
    <mergeCell ref="I115:K115"/>
    <mergeCell ref="C114:E114"/>
    <mergeCell ref="F114:H114"/>
    <mergeCell ref="N4:N6"/>
    <mergeCell ref="A1:A6"/>
    <mergeCell ref="B1:B6"/>
    <mergeCell ref="O362:P362"/>
    <mergeCell ref="C1:K2"/>
    <mergeCell ref="C115:E115"/>
    <mergeCell ref="F3:H6"/>
    <mergeCell ref="A360:M365"/>
    <mergeCell ref="N360:N365"/>
    <mergeCell ref="O360:P360"/>
    <mergeCell ref="C156:E156"/>
    <mergeCell ref="L3:L6"/>
    <mergeCell ref="C7:E7"/>
    <mergeCell ref="F7:H7"/>
    <mergeCell ref="I7:K7"/>
    <mergeCell ref="C3:E6"/>
    <mergeCell ref="I157:K157"/>
    <mergeCell ref="O364:P364"/>
    <mergeCell ref="C9:E9"/>
    <mergeCell ref="O365:P365"/>
    <mergeCell ref="O363:P363"/>
    <mergeCell ref="I158:K158"/>
    <mergeCell ref="F158:H158"/>
    <mergeCell ref="F157:H157"/>
    <mergeCell ref="C157:E157"/>
    <mergeCell ref="C158:E158"/>
    <mergeCell ref="I358:K358"/>
    <mergeCell ref="I9:K9"/>
    <mergeCell ref="F9:H9"/>
    <mergeCell ref="C187:E187"/>
    <mergeCell ref="F187:H187"/>
    <mergeCell ref="I187:K187"/>
    <mergeCell ref="C216:E216"/>
    <mergeCell ref="F216:H216"/>
    <mergeCell ref="I216:K216"/>
    <mergeCell ref="I114:K114"/>
    <mergeCell ref="F329:H329"/>
    <mergeCell ref="I329:K329"/>
    <mergeCell ref="C358:E358"/>
    <mergeCell ref="C245:E245"/>
    <mergeCell ref="F245:H245"/>
    <mergeCell ref="I245:K245"/>
    <mergeCell ref="C273:E273"/>
    <mergeCell ref="F273:H273"/>
    <mergeCell ref="I273:K273"/>
    <mergeCell ref="F358:H358"/>
    <mergeCell ref="AA359:AB359"/>
    <mergeCell ref="AB36:AB37"/>
    <mergeCell ref="AC36:AC37"/>
    <mergeCell ref="C366:E366"/>
    <mergeCell ref="F366:H366"/>
    <mergeCell ref="I366:K366"/>
    <mergeCell ref="C301:E301"/>
    <mergeCell ref="F301:H301"/>
    <mergeCell ref="I301:K301"/>
    <mergeCell ref="C329:E329"/>
  </mergeCells>
  <printOptions/>
  <pageMargins left="0.3937007874015748" right="0.3937007874015748" top="0.3937007874015748" bottom="0.3937007874015748" header="0" footer="0"/>
  <pageSetup fitToHeight="5" horizontalDpi="300" verticalDpi="300" orientation="landscape" paperSize="9" r:id="rId3"/>
  <ignoredErrors>
    <ignoredError sqref="N89" formulaRange="1"/>
    <ignoredError sqref="L62 N62:O62 L88 N88:O88 L115:M115 N188:O188 L273 N273:O273 L329 N329:O330 L301:O301 U115:AA1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2020-02-14T11:57:48Z</cp:lastPrinted>
  <dcterms:created xsi:type="dcterms:W3CDTF">2010-12-02T15:47:34Z</dcterms:created>
  <dcterms:modified xsi:type="dcterms:W3CDTF">2021-08-30T17:52:44Z</dcterms:modified>
  <cp:category/>
  <cp:version/>
  <cp:contentType/>
  <cp:contentStatus/>
</cp:coreProperties>
</file>