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2300" activeTab="1"/>
  </bookViews>
  <sheets>
    <sheet name="График учебного процесса" sheetId="9" r:id="rId1"/>
    <sheet name="ПНК" sheetId="8" r:id="rId2"/>
  </sheets>
  <definedNames>
    <definedName name="_xlnm.Print_Titles" localSheetId="1">ПНК!$3:$9</definedName>
    <definedName name="_xlnm.Print_Area" localSheetId="1">ПНК!$A$2:$AJ$374</definedName>
  </definedNames>
  <calcPr calcId="125725"/>
</workbook>
</file>

<file path=xl/calcChain.xml><?xml version="1.0" encoding="utf-8"?>
<calcChain xmlns="http://schemas.openxmlformats.org/spreadsheetml/2006/main">
  <c r="T45" i="8"/>
  <c r="V11"/>
  <c r="V45"/>
  <c r="P162"/>
  <c r="Q162"/>
  <c r="R162"/>
  <c r="S162"/>
  <c r="T162"/>
  <c r="U162"/>
  <c r="V162"/>
  <c r="X162"/>
  <c r="Y162"/>
  <c r="Z162"/>
  <c r="AA162"/>
  <c r="AB162"/>
  <c r="AC162"/>
  <c r="AD162"/>
  <c r="AE162"/>
  <c r="AF162"/>
  <c r="AG162"/>
  <c r="AH162"/>
  <c r="AI162"/>
  <c r="AJ162"/>
  <c r="O162"/>
  <c r="P161"/>
  <c r="Q161"/>
  <c r="R161"/>
  <c r="S161"/>
  <c r="T161"/>
  <c r="U161"/>
  <c r="V161"/>
  <c r="X161"/>
  <c r="Y161"/>
  <c r="Z161"/>
  <c r="AA161"/>
  <c r="AB161"/>
  <c r="AC161"/>
  <c r="AD161"/>
  <c r="AE161"/>
  <c r="AF161"/>
  <c r="AG161"/>
  <c r="AH161"/>
  <c r="AI161"/>
  <c r="AJ161"/>
  <c r="Y364"/>
  <c r="Z364"/>
  <c r="AA364"/>
  <c r="AB364"/>
  <c r="AC364"/>
  <c r="AD364"/>
  <c r="AE364"/>
  <c r="AF364"/>
  <c r="AG364"/>
  <c r="AH364"/>
  <c r="AI364"/>
  <c r="AJ364"/>
  <c r="P358"/>
  <c r="Q358"/>
  <c r="R358"/>
  <c r="S358"/>
  <c r="T358"/>
  <c r="U358"/>
  <c r="V358"/>
  <c r="X358"/>
  <c r="Y358"/>
  <c r="Z358"/>
  <c r="AA358"/>
  <c r="AB358"/>
  <c r="AC358"/>
  <c r="AD358"/>
  <c r="AE358"/>
  <c r="AF358"/>
  <c r="AG358"/>
  <c r="AH358"/>
  <c r="AI358"/>
  <c r="P221"/>
  <c r="Q221"/>
  <c r="R221"/>
  <c r="S221"/>
  <c r="T221"/>
  <c r="U221"/>
  <c r="V221"/>
  <c r="X221"/>
  <c r="Y221"/>
  <c r="Z221"/>
  <c r="AA221"/>
  <c r="AB221"/>
  <c r="AC221"/>
  <c r="AD221"/>
  <c r="AE221"/>
  <c r="AF221"/>
  <c r="AG221"/>
  <c r="AH221"/>
  <c r="AI221"/>
  <c r="AJ221"/>
  <c r="P205"/>
  <c r="Q205"/>
  <c r="R205"/>
  <c r="S205"/>
  <c r="T205"/>
  <c r="U205"/>
  <c r="V205"/>
  <c r="X205"/>
  <c r="Y205"/>
  <c r="Z205"/>
  <c r="AA205"/>
  <c r="AB205"/>
  <c r="AC205"/>
  <c r="AD205"/>
  <c r="AE205"/>
  <c r="AF205"/>
  <c r="AG205"/>
  <c r="AH205"/>
  <c r="AI205"/>
  <c r="AJ205"/>
  <c r="X191"/>
  <c r="Y191"/>
  <c r="Z191"/>
  <c r="AA191"/>
  <c r="AB191"/>
  <c r="AC191"/>
  <c r="AD191"/>
  <c r="AE191"/>
  <c r="AF191"/>
  <c r="AG191"/>
  <c r="AH191"/>
  <c r="AI191"/>
  <c r="AJ191"/>
  <c r="P191"/>
  <c r="Q191"/>
  <c r="R191"/>
  <c r="S191"/>
  <c r="T191"/>
  <c r="U191"/>
  <c r="V191"/>
  <c r="Y371" l="1"/>
  <c r="T46"/>
  <c r="O46" s="1"/>
  <c r="V37"/>
  <c r="V65"/>
  <c r="V91"/>
  <c r="O220"/>
  <c r="T189"/>
  <c r="U46" l="1"/>
  <c r="U45" s="1"/>
  <c r="AE369"/>
  <c r="Z371"/>
  <c r="AA371"/>
  <c r="AC371"/>
  <c r="AE371"/>
  <c r="AG371"/>
  <c r="AI371"/>
  <c r="AA65"/>
  <c r="AB65"/>
  <c r="AC65"/>
  <c r="AD65"/>
  <c r="AE65"/>
  <c r="AF65"/>
  <c r="AG65"/>
  <c r="AH65"/>
  <c r="AI65"/>
  <c r="AJ65"/>
  <c r="W91"/>
  <c r="AG91"/>
  <c r="AD91"/>
  <c r="AE91"/>
  <c r="Y369"/>
  <c r="X369"/>
  <c r="P91"/>
  <c r="Q91"/>
  <c r="S91"/>
  <c r="P65"/>
  <c r="Q65"/>
  <c r="S65"/>
  <c r="AJ358"/>
  <c r="AI370" l="1"/>
  <c r="AG370"/>
  <c r="AD370"/>
  <c r="AE370"/>
  <c r="AC370"/>
  <c r="Y370"/>
  <c r="Z370"/>
  <c r="AA370"/>
  <c r="X370"/>
  <c r="C358"/>
  <c r="X371"/>
  <c r="O250"/>
  <c r="O204"/>
  <c r="Z369"/>
  <c r="AA369"/>
  <c r="AC369"/>
  <c r="AD369"/>
  <c r="AG369"/>
  <c r="AI369"/>
  <c r="O362"/>
  <c r="O363"/>
  <c r="O190" l="1"/>
  <c r="T192"/>
  <c r="U192" s="1"/>
  <c r="X368"/>
  <c r="O192" l="1"/>
  <c r="AA367"/>
  <c r="AB367"/>
  <c r="AC367"/>
  <c r="AD367"/>
  <c r="AE367"/>
  <c r="AF367"/>
  <c r="AG367"/>
  <c r="AH367"/>
  <c r="AI367"/>
  <c r="AJ367"/>
  <c r="Z367"/>
  <c r="AA366"/>
  <c r="AB366"/>
  <c r="AC366"/>
  <c r="AD366"/>
  <c r="AE366"/>
  <c r="AF366"/>
  <c r="AG366"/>
  <c r="AH366"/>
  <c r="AI366"/>
  <c r="AJ366"/>
  <c r="Z366"/>
  <c r="L358" l="1"/>
  <c r="F358"/>
  <c r="I221"/>
  <c r="AJ91"/>
  <c r="AJ37"/>
  <c r="AJ11"/>
  <c r="AB91"/>
  <c r="AB37"/>
  <c r="AB11"/>
  <c r="T165"/>
  <c r="T166"/>
  <c r="T167"/>
  <c r="T168"/>
  <c r="T169"/>
  <c r="T170"/>
  <c r="BF5" i="9"/>
  <c r="BF6"/>
  <c r="BF7"/>
  <c r="U170" i="8" l="1"/>
  <c r="O170"/>
  <c r="U166"/>
  <c r="O166"/>
  <c r="U169"/>
  <c r="O169"/>
  <c r="U165"/>
  <c r="O165"/>
  <c r="U168"/>
  <c r="O168"/>
  <c r="U167"/>
  <c r="O167"/>
  <c r="AJ10"/>
  <c r="AJ372" s="1"/>
  <c r="AB10"/>
  <c r="AB372" s="1"/>
  <c r="C205"/>
  <c r="C191"/>
  <c r="F162"/>
  <c r="I162"/>
  <c r="L162"/>
  <c r="C162"/>
  <c r="T206"/>
  <c r="O206" s="1"/>
  <c r="T207"/>
  <c r="O207" s="1"/>
  <c r="T163"/>
  <c r="V188"/>
  <c r="T93"/>
  <c r="V10"/>
  <c r="Y45"/>
  <c r="X45"/>
  <c r="T14"/>
  <c r="U14" s="1"/>
  <c r="T15"/>
  <c r="T16"/>
  <c r="O16" s="1"/>
  <c r="T17"/>
  <c r="O17" s="1"/>
  <c r="T18"/>
  <c r="T19"/>
  <c r="O19" s="1"/>
  <c r="T20"/>
  <c r="U20" s="1"/>
  <c r="T21"/>
  <c r="U42"/>
  <c r="L221"/>
  <c r="L205" s="1"/>
  <c r="L91"/>
  <c r="L65"/>
  <c r="L45" s="1"/>
  <c r="L37" s="1"/>
  <c r="I65"/>
  <c r="S11"/>
  <c r="S10" s="1"/>
  <c r="S37"/>
  <c r="Q37"/>
  <c r="P37"/>
  <c r="Q11"/>
  <c r="P11"/>
  <c r="P10" s="1"/>
  <c r="L11"/>
  <c r="I37"/>
  <c r="BF4" i="9"/>
  <c r="T223" i="8"/>
  <c r="O223" s="1"/>
  <c r="T41"/>
  <c r="U41" s="1"/>
  <c r="T40"/>
  <c r="O40" s="1"/>
  <c r="T39"/>
  <c r="T38"/>
  <c r="T13"/>
  <c r="U13" s="1"/>
  <c r="T12"/>
  <c r="U12" s="1"/>
  <c r="W45"/>
  <c r="R37"/>
  <c r="W37"/>
  <c r="X37"/>
  <c r="Y37"/>
  <c r="W11"/>
  <c r="W10" s="1"/>
  <c r="X11"/>
  <c r="X10" s="1"/>
  <c r="Y11"/>
  <c r="Y10" s="1"/>
  <c r="T224"/>
  <c r="U224" s="1"/>
  <c r="T225"/>
  <c r="U225" s="1"/>
  <c r="T226"/>
  <c r="U226" s="1"/>
  <c r="T227"/>
  <c r="U227" s="1"/>
  <c r="T228"/>
  <c r="R228" s="1"/>
  <c r="O228" s="1"/>
  <c r="T229"/>
  <c r="U229" s="1"/>
  <c r="T230"/>
  <c r="U230" s="1"/>
  <c r="T231"/>
  <c r="U231" s="1"/>
  <c r="T232"/>
  <c r="U232" s="1"/>
  <c r="T233"/>
  <c r="U233" s="1"/>
  <c r="T234"/>
  <c r="U234" s="1"/>
  <c r="T235"/>
  <c r="U235" s="1"/>
  <c r="T236"/>
  <c r="AK236" s="1"/>
  <c r="T237"/>
  <c r="U237" s="1"/>
  <c r="T238"/>
  <c r="U238" s="1"/>
  <c r="T239"/>
  <c r="U239" s="1"/>
  <c r="T240"/>
  <c r="U240" s="1"/>
  <c r="T241"/>
  <c r="U241" s="1"/>
  <c r="T242"/>
  <c r="U242" s="1"/>
  <c r="T243"/>
  <c r="AK243" s="1"/>
  <c r="T244"/>
  <c r="U244" s="1"/>
  <c r="T245"/>
  <c r="U245" s="1"/>
  <c r="T246"/>
  <c r="R246" s="1"/>
  <c r="O246" s="1"/>
  <c r="T247"/>
  <c r="U247" s="1"/>
  <c r="T249"/>
  <c r="O249" s="1"/>
  <c r="T140"/>
  <c r="U140" s="1"/>
  <c r="T139"/>
  <c r="U139" s="1"/>
  <c r="O373"/>
  <c r="Y367"/>
  <c r="X367"/>
  <c r="Y366"/>
  <c r="X366"/>
  <c r="T188"/>
  <c r="O188" s="1"/>
  <c r="T361"/>
  <c r="T360"/>
  <c r="T359"/>
  <c r="U359" s="1"/>
  <c r="T357"/>
  <c r="AK357" s="1"/>
  <c r="T356"/>
  <c r="T355"/>
  <c r="T354"/>
  <c r="T353"/>
  <c r="U353" s="1"/>
  <c r="T352"/>
  <c r="R352" s="1"/>
  <c r="O352" s="1"/>
  <c r="T351"/>
  <c r="T350"/>
  <c r="T349"/>
  <c r="AK349" s="1"/>
  <c r="T348"/>
  <c r="T347"/>
  <c r="T346"/>
  <c r="T345"/>
  <c r="AK345" s="1"/>
  <c r="T344"/>
  <c r="T343"/>
  <c r="R343" s="1"/>
  <c r="O343" s="1"/>
  <c r="T342"/>
  <c r="T341"/>
  <c r="U341" s="1"/>
  <c r="T340"/>
  <c r="T339"/>
  <c r="T338"/>
  <c r="T337"/>
  <c r="U337" s="1"/>
  <c r="T336"/>
  <c r="T335"/>
  <c r="AK335" s="1"/>
  <c r="AI334"/>
  <c r="AH334"/>
  <c r="AG334"/>
  <c r="AF334"/>
  <c r="AE334"/>
  <c r="AD334"/>
  <c r="AC334"/>
  <c r="AA334"/>
  <c r="Z334"/>
  <c r="Y334"/>
  <c r="X334"/>
  <c r="W334"/>
  <c r="F334"/>
  <c r="C334"/>
  <c r="T333"/>
  <c r="AK333" s="1"/>
  <c r="T332"/>
  <c r="AK332" s="1"/>
  <c r="T331"/>
  <c r="U331" s="1"/>
  <c r="T330"/>
  <c r="R330" s="1"/>
  <c r="O330" s="1"/>
  <c r="T329"/>
  <c r="T328"/>
  <c r="AK328" s="1"/>
  <c r="T327"/>
  <c r="R327" s="1"/>
  <c r="O327" s="1"/>
  <c r="T326"/>
  <c r="AK326" s="1"/>
  <c r="T325"/>
  <c r="R325" s="1"/>
  <c r="O325" s="1"/>
  <c r="T324"/>
  <c r="T323"/>
  <c r="T322"/>
  <c r="AK322" s="1"/>
  <c r="T321"/>
  <c r="T320"/>
  <c r="T319"/>
  <c r="T318"/>
  <c r="U318" s="1"/>
  <c r="T317"/>
  <c r="R317" s="1"/>
  <c r="O317" s="1"/>
  <c r="T316"/>
  <c r="T315"/>
  <c r="T314"/>
  <c r="AK314" s="1"/>
  <c r="T313"/>
  <c r="T312"/>
  <c r="T311"/>
  <c r="T310"/>
  <c r="AK310" s="1"/>
  <c r="T309"/>
  <c r="R309" s="1"/>
  <c r="O309" s="1"/>
  <c r="T308"/>
  <c r="T307"/>
  <c r="AI306"/>
  <c r="AH306"/>
  <c r="AG306"/>
  <c r="AF306"/>
  <c r="AE306"/>
  <c r="AD306"/>
  <c r="AC306"/>
  <c r="AA306"/>
  <c r="Z306"/>
  <c r="Y306"/>
  <c r="X306"/>
  <c r="W306"/>
  <c r="I306"/>
  <c r="F306"/>
  <c r="C306"/>
  <c r="T305"/>
  <c r="T304"/>
  <c r="O304" s="1"/>
  <c r="T303"/>
  <c r="AK303" s="1"/>
  <c r="T302"/>
  <c r="R302" s="1"/>
  <c r="O302" s="1"/>
  <c r="T301"/>
  <c r="AK301" s="1"/>
  <c r="T300"/>
  <c r="R300" s="1"/>
  <c r="O300" s="1"/>
  <c r="T299"/>
  <c r="AK299" s="1"/>
  <c r="T298"/>
  <c r="T297"/>
  <c r="T296"/>
  <c r="AK296" s="1"/>
  <c r="T295"/>
  <c r="R295" s="1"/>
  <c r="O295" s="1"/>
  <c r="T294"/>
  <c r="T293"/>
  <c r="U293" s="1"/>
  <c r="T292"/>
  <c r="T291"/>
  <c r="AK291" s="1"/>
  <c r="T290"/>
  <c r="AK290" s="1"/>
  <c r="T289"/>
  <c r="R289" s="1"/>
  <c r="O289" s="1"/>
  <c r="T288"/>
  <c r="AK288" s="1"/>
  <c r="T287"/>
  <c r="T286"/>
  <c r="R286" s="1"/>
  <c r="O286" s="1"/>
  <c r="T285"/>
  <c r="R285" s="1"/>
  <c r="O285" s="1"/>
  <c r="T284"/>
  <c r="T283"/>
  <c r="T282"/>
  <c r="U282" s="1"/>
  <c r="T281"/>
  <c r="AK281" s="1"/>
  <c r="T280"/>
  <c r="AK280" s="1"/>
  <c r="T279"/>
  <c r="AK279" s="1"/>
  <c r="AI278"/>
  <c r="AH278"/>
  <c r="AG278"/>
  <c r="AF278"/>
  <c r="AE278"/>
  <c r="AD278"/>
  <c r="AC278"/>
  <c r="AA278"/>
  <c r="Z278"/>
  <c r="Y278"/>
  <c r="X278"/>
  <c r="W278"/>
  <c r="I278"/>
  <c r="F278"/>
  <c r="C278"/>
  <c r="AK277"/>
  <c r="T275"/>
  <c r="AK275" s="1"/>
  <c r="T274"/>
  <c r="T273"/>
  <c r="AK273" s="1"/>
  <c r="T272"/>
  <c r="U272" s="1"/>
  <c r="T271"/>
  <c r="U271" s="1"/>
  <c r="T270"/>
  <c r="T269"/>
  <c r="AK269" s="1"/>
  <c r="T268"/>
  <c r="T267"/>
  <c r="AK267" s="1"/>
  <c r="T266"/>
  <c r="R266" s="1"/>
  <c r="O266" s="1"/>
  <c r="T265"/>
  <c r="T264"/>
  <c r="T263"/>
  <c r="U263" s="1"/>
  <c r="T262"/>
  <c r="T261"/>
  <c r="AK261" s="1"/>
  <c r="T260"/>
  <c r="AK260" s="1"/>
  <c r="T259"/>
  <c r="R259" s="1"/>
  <c r="O259" s="1"/>
  <c r="T258"/>
  <c r="U258" s="1"/>
  <c r="T257"/>
  <c r="T256"/>
  <c r="T255"/>
  <c r="AK255" s="1"/>
  <c r="T254"/>
  <c r="U254" s="1"/>
  <c r="T253"/>
  <c r="U253" s="1"/>
  <c r="T252"/>
  <c r="U252" s="1"/>
  <c r="AD250"/>
  <c r="T248"/>
  <c r="O248" s="1"/>
  <c r="T222"/>
  <c r="O222" s="1"/>
  <c r="I205"/>
  <c r="F221"/>
  <c r="F205" s="1"/>
  <c r="C221"/>
  <c r="T219"/>
  <c r="O219" s="1"/>
  <c r="T218"/>
  <c r="O218" s="1"/>
  <c r="T217"/>
  <c r="U217" s="1"/>
  <c r="T216"/>
  <c r="AK216" s="1"/>
  <c r="T215"/>
  <c r="U215" s="1"/>
  <c r="T214"/>
  <c r="U214" s="1"/>
  <c r="T213"/>
  <c r="U213" s="1"/>
  <c r="T212"/>
  <c r="U212" s="1"/>
  <c r="T211"/>
  <c r="U211" s="1"/>
  <c r="T210"/>
  <c r="R210" s="1"/>
  <c r="O210" s="1"/>
  <c r="T209"/>
  <c r="U209" s="1"/>
  <c r="T208"/>
  <c r="R208" s="1"/>
  <c r="O208" s="1"/>
  <c r="T203"/>
  <c r="U203" s="1"/>
  <c r="T202"/>
  <c r="U202" s="1"/>
  <c r="T201"/>
  <c r="U201" s="1"/>
  <c r="T200"/>
  <c r="U200" s="1"/>
  <c r="T199"/>
  <c r="U199" s="1"/>
  <c r="T198"/>
  <c r="U198" s="1"/>
  <c r="T197"/>
  <c r="O197" s="1"/>
  <c r="T196"/>
  <c r="U196" s="1"/>
  <c r="T195"/>
  <c r="O195" s="1"/>
  <c r="T194"/>
  <c r="AK194" s="1"/>
  <c r="T193"/>
  <c r="T164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U178" s="1"/>
  <c r="T179"/>
  <c r="AK179" s="1"/>
  <c r="T180"/>
  <c r="U180" s="1"/>
  <c r="T181"/>
  <c r="U181" s="1"/>
  <c r="T182"/>
  <c r="U182" s="1"/>
  <c r="T183"/>
  <c r="U183" s="1"/>
  <c r="T184"/>
  <c r="U184" s="1"/>
  <c r="T185"/>
  <c r="U185" s="1"/>
  <c r="T186"/>
  <c r="AK186" s="1"/>
  <c r="T187"/>
  <c r="U187" s="1"/>
  <c r="T135"/>
  <c r="U135" s="1"/>
  <c r="T136"/>
  <c r="U136" s="1"/>
  <c r="T137"/>
  <c r="U137" s="1"/>
  <c r="T138"/>
  <c r="U138" s="1"/>
  <c r="T141"/>
  <c r="R141" s="1"/>
  <c r="O141" s="1"/>
  <c r="T142"/>
  <c r="U142" s="1"/>
  <c r="T143"/>
  <c r="T144"/>
  <c r="U144" s="1"/>
  <c r="T145"/>
  <c r="U145" s="1"/>
  <c r="T146"/>
  <c r="R146" s="1"/>
  <c r="O146" s="1"/>
  <c r="T147"/>
  <c r="T148"/>
  <c r="R148" s="1"/>
  <c r="O148" s="1"/>
  <c r="T149"/>
  <c r="T150"/>
  <c r="R150" s="1"/>
  <c r="O150" s="1"/>
  <c r="T151"/>
  <c r="T152"/>
  <c r="U152" s="1"/>
  <c r="T153"/>
  <c r="T154"/>
  <c r="U154" s="1"/>
  <c r="T155"/>
  <c r="T156"/>
  <c r="U156" s="1"/>
  <c r="T157"/>
  <c r="T158"/>
  <c r="AK158" s="1"/>
  <c r="T159"/>
  <c r="U159" s="1"/>
  <c r="AK167"/>
  <c r="AK285"/>
  <c r="AK289"/>
  <c r="AK170"/>
  <c r="AK168"/>
  <c r="AK286"/>
  <c r="R290"/>
  <c r="O290" s="1"/>
  <c r="AK307"/>
  <c r="AK309"/>
  <c r="AK317"/>
  <c r="AK325"/>
  <c r="AK329"/>
  <c r="R329"/>
  <c r="O329" s="1"/>
  <c r="R338"/>
  <c r="O338" s="1"/>
  <c r="R340"/>
  <c r="O340" s="1"/>
  <c r="AK344"/>
  <c r="R344"/>
  <c r="O344" s="1"/>
  <c r="AK346"/>
  <c r="R346"/>
  <c r="O346" s="1"/>
  <c r="R348"/>
  <c r="O348" s="1"/>
  <c r="AK350"/>
  <c r="R350"/>
  <c r="O350" s="1"/>
  <c r="AK352"/>
  <c r="AK354"/>
  <c r="R354"/>
  <c r="O354" s="1"/>
  <c r="R356"/>
  <c r="O356" s="1"/>
  <c r="AK251"/>
  <c r="AK169"/>
  <c r="AK166"/>
  <c r="U309"/>
  <c r="U317"/>
  <c r="U325"/>
  <c r="U329"/>
  <c r="O333"/>
  <c r="U336"/>
  <c r="U344"/>
  <c r="U346"/>
  <c r="U350"/>
  <c r="U352"/>
  <c r="U354"/>
  <c r="U333"/>
  <c r="U281"/>
  <c r="U286"/>
  <c r="U301"/>
  <c r="U264"/>
  <c r="U276"/>
  <c r="U277"/>
  <c r="I91"/>
  <c r="F91"/>
  <c r="C91"/>
  <c r="X91"/>
  <c r="Y91"/>
  <c r="Z91"/>
  <c r="AA91"/>
  <c r="AC91"/>
  <c r="AF91"/>
  <c r="AH91"/>
  <c r="AI91"/>
  <c r="AH37"/>
  <c r="AF37"/>
  <c r="AD37"/>
  <c r="AH11"/>
  <c r="AF11"/>
  <c r="AD11"/>
  <c r="T94"/>
  <c r="T95"/>
  <c r="T96"/>
  <c r="U96" s="1"/>
  <c r="T97"/>
  <c r="U97" s="1"/>
  <c r="T98"/>
  <c r="U98" s="1"/>
  <c r="T99"/>
  <c r="T100"/>
  <c r="T101"/>
  <c r="U101" s="1"/>
  <c r="T102"/>
  <c r="U102" s="1"/>
  <c r="T103"/>
  <c r="U103" s="1"/>
  <c r="T104"/>
  <c r="T105"/>
  <c r="U105" s="1"/>
  <c r="T106"/>
  <c r="T107"/>
  <c r="T108"/>
  <c r="U108" s="1"/>
  <c r="T109"/>
  <c r="U109" s="1"/>
  <c r="T110"/>
  <c r="R110" s="1"/>
  <c r="O110" s="1"/>
  <c r="T111"/>
  <c r="T112"/>
  <c r="U112" s="1"/>
  <c r="T113"/>
  <c r="T114"/>
  <c r="AK114" s="1"/>
  <c r="T115"/>
  <c r="T116"/>
  <c r="AA37"/>
  <c r="Z37"/>
  <c r="F65"/>
  <c r="C65"/>
  <c r="T67"/>
  <c r="T68"/>
  <c r="AK68" s="1"/>
  <c r="T69"/>
  <c r="T70"/>
  <c r="T71"/>
  <c r="U71" s="1"/>
  <c r="T72"/>
  <c r="AK72" s="1"/>
  <c r="T73"/>
  <c r="U73" s="1"/>
  <c r="T74"/>
  <c r="T75"/>
  <c r="U75" s="1"/>
  <c r="T76"/>
  <c r="U76" s="1"/>
  <c r="T77"/>
  <c r="U77" s="1"/>
  <c r="T78"/>
  <c r="U78" s="1"/>
  <c r="T79"/>
  <c r="AK79" s="1"/>
  <c r="T80"/>
  <c r="U80" s="1"/>
  <c r="T81"/>
  <c r="AK81" s="1"/>
  <c r="T82"/>
  <c r="U82" s="1"/>
  <c r="T83"/>
  <c r="U83" s="1"/>
  <c r="T84"/>
  <c r="T85"/>
  <c r="U85" s="1"/>
  <c r="T86"/>
  <c r="U86" s="1"/>
  <c r="T87"/>
  <c r="T88"/>
  <c r="U88" s="1"/>
  <c r="T89"/>
  <c r="U89" s="1"/>
  <c r="T90"/>
  <c r="U90" s="1"/>
  <c r="F37"/>
  <c r="C37"/>
  <c r="T43"/>
  <c r="AK43" s="1"/>
  <c r="T44"/>
  <c r="T47"/>
  <c r="U47" s="1"/>
  <c r="T49"/>
  <c r="T50"/>
  <c r="U50" s="1"/>
  <c r="T51"/>
  <c r="T52"/>
  <c r="U52" s="1"/>
  <c r="T53"/>
  <c r="T54"/>
  <c r="U54" s="1"/>
  <c r="T55"/>
  <c r="R55" s="1"/>
  <c r="O55" s="1"/>
  <c r="T56"/>
  <c r="T57"/>
  <c r="T58"/>
  <c r="R58" s="1"/>
  <c r="O58" s="1"/>
  <c r="T59"/>
  <c r="U59" s="1"/>
  <c r="T60"/>
  <c r="AK60" s="1"/>
  <c r="T61"/>
  <c r="AK61" s="1"/>
  <c r="T62"/>
  <c r="T63"/>
  <c r="R63" s="1"/>
  <c r="O63" s="1"/>
  <c r="T64"/>
  <c r="R64" s="1"/>
  <c r="O64" s="1"/>
  <c r="I11"/>
  <c r="F11"/>
  <c r="C11"/>
  <c r="T23"/>
  <c r="R23" s="1"/>
  <c r="T24"/>
  <c r="R24" s="1"/>
  <c r="O24" s="1"/>
  <c r="T25"/>
  <c r="R25" s="1"/>
  <c r="O25" s="1"/>
  <c r="T26"/>
  <c r="T27"/>
  <c r="U27" s="1"/>
  <c r="T28"/>
  <c r="U28" s="1"/>
  <c r="T29"/>
  <c r="U29" s="1"/>
  <c r="T30"/>
  <c r="R30" s="1"/>
  <c r="O30" s="1"/>
  <c r="T31"/>
  <c r="R31" s="1"/>
  <c r="O31" s="1"/>
  <c r="T32"/>
  <c r="T33"/>
  <c r="U33" s="1"/>
  <c r="T34"/>
  <c r="U34" s="1"/>
  <c r="T35"/>
  <c r="T36"/>
  <c r="U36" s="1"/>
  <c r="R113"/>
  <c r="O113" s="1"/>
  <c r="AI37"/>
  <c r="AG37"/>
  <c r="AE37"/>
  <c r="AC37"/>
  <c r="T134"/>
  <c r="O134" s="1"/>
  <c r="T92"/>
  <c r="Z65"/>
  <c r="Y65"/>
  <c r="X65"/>
  <c r="AI11"/>
  <c r="AG11"/>
  <c r="AE11"/>
  <c r="AC11"/>
  <c r="AA11"/>
  <c r="Z11"/>
  <c r="X119"/>
  <c r="Y119"/>
  <c r="Z119"/>
  <c r="T120"/>
  <c r="R120" s="1"/>
  <c r="O120" s="1"/>
  <c r="T121"/>
  <c r="AK121" s="1"/>
  <c r="T122"/>
  <c r="AK122" s="1"/>
  <c r="T123"/>
  <c r="AK123" s="1"/>
  <c r="T124"/>
  <c r="T125"/>
  <c r="T126"/>
  <c r="AK126" s="1"/>
  <c r="T127"/>
  <c r="AK127" s="1"/>
  <c r="T128"/>
  <c r="R128" s="1"/>
  <c r="O128" s="1"/>
  <c r="T129"/>
  <c r="AK129" s="1"/>
  <c r="T130"/>
  <c r="T131"/>
  <c r="AK131" s="1"/>
  <c r="T132"/>
  <c r="AK132" s="1"/>
  <c r="T133"/>
  <c r="AK133" s="1"/>
  <c r="T66"/>
  <c r="O66" s="1"/>
  <c r="W65"/>
  <c r="AK241"/>
  <c r="R241"/>
  <c r="O241" s="1"/>
  <c r="AK245"/>
  <c r="R245"/>
  <c r="O245" s="1"/>
  <c r="U151"/>
  <c r="AK227"/>
  <c r="R227"/>
  <c r="O227" s="1"/>
  <c r="AK144"/>
  <c r="AK229"/>
  <c r="AK238"/>
  <c r="AK264"/>
  <c r="R264"/>
  <c r="O264" s="1"/>
  <c r="R239"/>
  <c r="O239" s="1"/>
  <c r="R233"/>
  <c r="O233" s="1"/>
  <c r="AK233"/>
  <c r="AK252"/>
  <c r="R252"/>
  <c r="O252" s="1"/>
  <c r="AK232"/>
  <c r="U23"/>
  <c r="AK148"/>
  <c r="AK180"/>
  <c r="R258"/>
  <c r="O258" s="1"/>
  <c r="AK258"/>
  <c r="R270"/>
  <c r="O270" s="1"/>
  <c r="AK270"/>
  <c r="U270"/>
  <c r="R243"/>
  <c r="O243" s="1"/>
  <c r="AK244"/>
  <c r="AK48"/>
  <c r="O48"/>
  <c r="AK225"/>
  <c r="R145"/>
  <c r="O145" s="1"/>
  <c r="R268"/>
  <c r="O268" s="1"/>
  <c r="R314"/>
  <c r="O314" s="1"/>
  <c r="AK318"/>
  <c r="U322"/>
  <c r="U326"/>
  <c r="AK330"/>
  <c r="U330"/>
  <c r="AK337"/>
  <c r="AK341"/>
  <c r="R349"/>
  <c r="O349" s="1"/>
  <c r="AK353"/>
  <c r="R353"/>
  <c r="O353" s="1"/>
  <c r="U357"/>
  <c r="R341"/>
  <c r="O341" s="1"/>
  <c r="U311"/>
  <c r="AK235"/>
  <c r="R231"/>
  <c r="O231" s="1"/>
  <c r="AK182"/>
  <c r="AK178"/>
  <c r="R178"/>
  <c r="O178" s="1"/>
  <c r="AK263"/>
  <c r="R263"/>
  <c r="O263" s="1"/>
  <c r="R247"/>
  <c r="O247" s="1"/>
  <c r="O47"/>
  <c r="O45" s="1"/>
  <c r="U314"/>
  <c r="R318"/>
  <c r="O318" s="1"/>
  <c r="AK141"/>
  <c r="U31"/>
  <c r="AK109"/>
  <c r="AK271"/>
  <c r="R313"/>
  <c r="O313" s="1"/>
  <c r="AK228"/>
  <c r="R267"/>
  <c r="O267" s="1"/>
  <c r="R280"/>
  <c r="O280" s="1"/>
  <c r="AK284"/>
  <c r="U288"/>
  <c r="U300"/>
  <c r="R176"/>
  <c r="O176" s="1"/>
  <c r="R157"/>
  <c r="O157" s="1"/>
  <c r="AK184"/>
  <c r="R184"/>
  <c r="O184" s="1"/>
  <c r="R254"/>
  <c r="O254" s="1"/>
  <c r="AK254"/>
  <c r="U320"/>
  <c r="U328"/>
  <c r="AK231"/>
  <c r="AK45"/>
  <c r="AK58"/>
  <c r="U17"/>
  <c r="O14"/>
  <c r="R216"/>
  <c r="O216" s="1"/>
  <c r="AK315"/>
  <c r="U315"/>
  <c r="R315"/>
  <c r="O315" s="1"/>
  <c r="R319"/>
  <c r="O319" s="1"/>
  <c r="R229"/>
  <c r="O229" s="1"/>
  <c r="AK146"/>
  <c r="AK208"/>
  <c r="R274"/>
  <c r="O274" s="1"/>
  <c r="R307"/>
  <c r="O307" s="1"/>
  <c r="U307"/>
  <c r="R225"/>
  <c r="O225" s="1"/>
  <c r="R144"/>
  <c r="O144" s="1"/>
  <c r="R299"/>
  <c r="O299" s="1"/>
  <c r="U299"/>
  <c r="U303"/>
  <c r="R303"/>
  <c r="O303" s="1"/>
  <c r="R43"/>
  <c r="O43" s="1"/>
  <c r="AK239"/>
  <c r="U18"/>
  <c r="O18"/>
  <c r="R80" l="1"/>
  <c r="O80" s="1"/>
  <c r="Q10"/>
  <c r="I10"/>
  <c r="T37"/>
  <c r="U16"/>
  <c r="O13"/>
  <c r="R345"/>
  <c r="O345" s="1"/>
  <c r="U269"/>
  <c r="R211"/>
  <c r="O211" s="1"/>
  <c r="U19"/>
  <c r="R328"/>
  <c r="O328" s="1"/>
  <c r="R271"/>
  <c r="O271" s="1"/>
  <c r="R296"/>
  <c r="O296" s="1"/>
  <c r="R288"/>
  <c r="O288" s="1"/>
  <c r="U280"/>
  <c r="U267"/>
  <c r="R337"/>
  <c r="O337" s="1"/>
  <c r="R322"/>
  <c r="O322" s="1"/>
  <c r="U345"/>
  <c r="R357"/>
  <c r="O357" s="1"/>
  <c r="U349"/>
  <c r="R326"/>
  <c r="O326" s="1"/>
  <c r="R175"/>
  <c r="O175" s="1"/>
  <c r="O41"/>
  <c r="R244"/>
  <c r="O244" s="1"/>
  <c r="AK195"/>
  <c r="AK76"/>
  <c r="R238"/>
  <c r="O238" s="1"/>
  <c r="AK246"/>
  <c r="O332"/>
  <c r="O136"/>
  <c r="U302"/>
  <c r="U290"/>
  <c r="U310"/>
  <c r="AK302"/>
  <c r="O21"/>
  <c r="U21"/>
  <c r="O106"/>
  <c r="U106"/>
  <c r="AK104"/>
  <c r="U104"/>
  <c r="O100"/>
  <c r="U100"/>
  <c r="O99"/>
  <c r="U99"/>
  <c r="O95"/>
  <c r="U95"/>
  <c r="U38"/>
  <c r="O38"/>
  <c r="O94"/>
  <c r="U94"/>
  <c r="O107"/>
  <c r="U107"/>
  <c r="R154"/>
  <c r="O154" s="1"/>
  <c r="R269"/>
  <c r="O269" s="1"/>
  <c r="R142"/>
  <c r="O142" s="1"/>
  <c r="O23"/>
  <c r="R261"/>
  <c r="O261" s="1"/>
  <c r="R279"/>
  <c r="O279" s="1"/>
  <c r="C10"/>
  <c r="U273"/>
  <c r="AK295"/>
  <c r="AK80"/>
  <c r="O199"/>
  <c r="AK203"/>
  <c r="U266"/>
  <c r="AK70"/>
  <c r="O70"/>
  <c r="O96"/>
  <c r="O360"/>
  <c r="U360"/>
  <c r="U40"/>
  <c r="U164"/>
  <c r="O164"/>
  <c r="U218"/>
  <c r="AK361"/>
  <c r="U361"/>
  <c r="O361"/>
  <c r="U68"/>
  <c r="O68"/>
  <c r="O102"/>
  <c r="U219"/>
  <c r="U222"/>
  <c r="U249"/>
  <c r="U223"/>
  <c r="U93"/>
  <c r="O93"/>
  <c r="U92"/>
  <c r="O92"/>
  <c r="U69"/>
  <c r="O69"/>
  <c r="R129"/>
  <c r="O129" s="1"/>
  <c r="R85"/>
  <c r="O85" s="1"/>
  <c r="R182"/>
  <c r="O182" s="1"/>
  <c r="AK107"/>
  <c r="U67"/>
  <c r="O67"/>
  <c r="AK101"/>
  <c r="O101"/>
  <c r="O97"/>
  <c r="U248"/>
  <c r="AK358"/>
  <c r="U189"/>
  <c r="O189"/>
  <c r="U39"/>
  <c r="O39"/>
  <c r="O103"/>
  <c r="U163"/>
  <c r="O163"/>
  <c r="AK98"/>
  <c r="O98"/>
  <c r="U188"/>
  <c r="AK360"/>
  <c r="R127"/>
  <c r="O127" s="1"/>
  <c r="U295"/>
  <c r="U289"/>
  <c r="U285"/>
  <c r="U279"/>
  <c r="U332"/>
  <c r="R275"/>
  <c r="O275" s="1"/>
  <c r="R255"/>
  <c r="O255" s="1"/>
  <c r="R310"/>
  <c r="O310" s="1"/>
  <c r="R281"/>
  <c r="O281" s="1"/>
  <c r="AK207"/>
  <c r="R123"/>
  <c r="O123" s="1"/>
  <c r="U25"/>
  <c r="U24"/>
  <c r="U255"/>
  <c r="AF10"/>
  <c r="R133"/>
  <c r="O133" s="1"/>
  <c r="R77"/>
  <c r="O77" s="1"/>
  <c r="R89"/>
  <c r="O89" s="1"/>
  <c r="AK85"/>
  <c r="R34"/>
  <c r="O34" s="1"/>
  <c r="AK77"/>
  <c r="O104"/>
  <c r="AK95"/>
  <c r="F10"/>
  <c r="R180"/>
  <c r="O180" s="1"/>
  <c r="AK103"/>
  <c r="U43"/>
  <c r="AK90"/>
  <c r="AG10"/>
  <c r="R29"/>
  <c r="O29" s="1"/>
  <c r="R131"/>
  <c r="O131" s="1"/>
  <c r="AK105"/>
  <c r="R27"/>
  <c r="O27" s="1"/>
  <c r="O194"/>
  <c r="AK266"/>
  <c r="AK120"/>
  <c r="R79"/>
  <c r="O79" s="1"/>
  <c r="R52"/>
  <c r="O52" s="1"/>
  <c r="R159"/>
  <c r="O159" s="1"/>
  <c r="R75"/>
  <c r="O75" s="1"/>
  <c r="O105"/>
  <c r="R28"/>
  <c r="O28" s="1"/>
  <c r="P364"/>
  <c r="U64"/>
  <c r="AK52"/>
  <c r="R50"/>
  <c r="O50" s="1"/>
  <c r="AK54"/>
  <c r="U60"/>
  <c r="AA10"/>
  <c r="AK50"/>
  <c r="U58"/>
  <c r="R60"/>
  <c r="O60" s="1"/>
  <c r="R54"/>
  <c r="O54" s="1"/>
  <c r="AK64"/>
  <c r="AK88"/>
  <c r="R76"/>
  <c r="O76" s="1"/>
  <c r="AK82"/>
  <c r="U146"/>
  <c r="R122"/>
  <c r="O122" s="1"/>
  <c r="AK150"/>
  <c r="R152"/>
  <c r="O152" s="1"/>
  <c r="AK156"/>
  <c r="U110"/>
  <c r="AK142"/>
  <c r="AK110"/>
  <c r="AK159"/>
  <c r="U141"/>
  <c r="U150"/>
  <c r="AK152"/>
  <c r="AK145"/>
  <c r="U148"/>
  <c r="R109"/>
  <c r="AK154"/>
  <c r="AK175"/>
  <c r="AK187"/>
  <c r="R171"/>
  <c r="O196"/>
  <c r="U275"/>
  <c r="U261"/>
  <c r="R273"/>
  <c r="O273" s="1"/>
  <c r="U207"/>
  <c r="AK212"/>
  <c r="O200"/>
  <c r="AK196"/>
  <c r="AK102"/>
  <c r="AK97"/>
  <c r="AK67"/>
  <c r="R126"/>
  <c r="O126" s="1"/>
  <c r="R212"/>
  <c r="O212" s="1"/>
  <c r="AK210"/>
  <c r="R186"/>
  <c r="O186" s="1"/>
  <c r="O203"/>
  <c r="AK128"/>
  <c r="R36"/>
  <c r="O36" s="1"/>
  <c r="R86"/>
  <c r="O86" s="1"/>
  <c r="AD10"/>
  <c r="S364"/>
  <c r="I191"/>
  <c r="I161" s="1"/>
  <c r="F191"/>
  <c r="F161" s="1"/>
  <c r="R156"/>
  <c r="O156" s="1"/>
  <c r="AK171"/>
  <c r="AK206"/>
  <c r="U206"/>
  <c r="U37"/>
  <c r="O193"/>
  <c r="AK66"/>
  <c r="AK197"/>
  <c r="AK200"/>
  <c r="R235"/>
  <c r="O235" s="1"/>
  <c r="U79"/>
  <c r="U186"/>
  <c r="U193"/>
  <c r="U216"/>
  <c r="U210"/>
  <c r="U208"/>
  <c r="U194"/>
  <c r="U246"/>
  <c r="U236"/>
  <c r="U228"/>
  <c r="U30"/>
  <c r="AK47"/>
  <c r="R90"/>
  <c r="O90" s="1"/>
  <c r="R88"/>
  <c r="O88" s="1"/>
  <c r="R82"/>
  <c r="O82" s="1"/>
  <c r="U134"/>
  <c r="U179"/>
  <c r="U197"/>
  <c r="U195"/>
  <c r="U243"/>
  <c r="AK125"/>
  <c r="R125"/>
  <c r="O125" s="1"/>
  <c r="U56"/>
  <c r="R56"/>
  <c r="O56" s="1"/>
  <c r="AK56"/>
  <c r="U66"/>
  <c r="R32"/>
  <c r="O32" s="1"/>
  <c r="U32"/>
  <c r="U62"/>
  <c r="R62"/>
  <c r="O62" s="1"/>
  <c r="AK62"/>
  <c r="U153"/>
  <c r="R153"/>
  <c r="O153" s="1"/>
  <c r="AK153"/>
  <c r="R185"/>
  <c r="O185" s="1"/>
  <c r="AK185"/>
  <c r="AK181"/>
  <c r="R181"/>
  <c r="O181" s="1"/>
  <c r="AK177"/>
  <c r="R177"/>
  <c r="O177" s="1"/>
  <c r="AK173"/>
  <c r="R173"/>
  <c r="O173" s="1"/>
  <c r="R265"/>
  <c r="O265" s="1"/>
  <c r="U265"/>
  <c r="AK265"/>
  <c r="U268"/>
  <c r="AK268"/>
  <c r="AK283"/>
  <c r="U283"/>
  <c r="R312"/>
  <c r="O312" s="1"/>
  <c r="U312"/>
  <c r="AK312"/>
  <c r="U316"/>
  <c r="AK316"/>
  <c r="U319"/>
  <c r="AK319"/>
  <c r="AK323"/>
  <c r="U323"/>
  <c r="R323"/>
  <c r="O323" s="1"/>
  <c r="R316"/>
  <c r="O316" s="1"/>
  <c r="AK100"/>
  <c r="AK113"/>
  <c r="U113"/>
  <c r="AK157"/>
  <c r="U157"/>
  <c r="AK155"/>
  <c r="R155"/>
  <c r="O155" s="1"/>
  <c r="U155"/>
  <c r="R209"/>
  <c r="O209" s="1"/>
  <c r="AK209"/>
  <c r="AK213"/>
  <c r="R213"/>
  <c r="O213" s="1"/>
  <c r="AK217"/>
  <c r="R217"/>
  <c r="O217" s="1"/>
  <c r="U256"/>
  <c r="AK256"/>
  <c r="R256"/>
  <c r="O256" s="1"/>
  <c r="U259"/>
  <c r="AK259"/>
  <c r="AK305"/>
  <c r="O305"/>
  <c r="U305"/>
  <c r="R143"/>
  <c r="O143" s="1"/>
  <c r="AK143"/>
  <c r="U143"/>
  <c r="AK59"/>
  <c r="R59"/>
  <c r="O59" s="1"/>
  <c r="R240"/>
  <c r="O240" s="1"/>
  <c r="R283"/>
  <c r="O283" s="1"/>
  <c r="R121"/>
  <c r="O121" s="1"/>
  <c r="AK240"/>
  <c r="AK87"/>
  <c r="U87"/>
  <c r="R87"/>
  <c r="O87" s="1"/>
  <c r="U84"/>
  <c r="AK84"/>
  <c r="R84"/>
  <c r="O84" s="1"/>
  <c r="U74"/>
  <c r="R74"/>
  <c r="O74" s="1"/>
  <c r="AK74"/>
  <c r="U70"/>
  <c r="U116"/>
  <c r="R116"/>
  <c r="O116" s="1"/>
  <c r="O138"/>
  <c r="R187"/>
  <c r="O187" s="1"/>
  <c r="AK202"/>
  <c r="O202"/>
  <c r="R294"/>
  <c r="O294" s="1"/>
  <c r="AK294"/>
  <c r="U294"/>
  <c r="U298"/>
  <c r="AK298"/>
  <c r="R298"/>
  <c r="O298" s="1"/>
  <c r="R242"/>
  <c r="O242" s="1"/>
  <c r="AK242"/>
  <c r="R224"/>
  <c r="O224" s="1"/>
  <c r="AK224"/>
  <c r="R292"/>
  <c r="O292" s="1"/>
  <c r="AK292"/>
  <c r="U292"/>
  <c r="U335"/>
  <c r="R335"/>
  <c r="O335" s="1"/>
  <c r="AK339"/>
  <c r="R339"/>
  <c r="O339" s="1"/>
  <c r="U339"/>
  <c r="AK343"/>
  <c r="U343"/>
  <c r="R347"/>
  <c r="O347" s="1"/>
  <c r="AK347"/>
  <c r="U347"/>
  <c r="AK359"/>
  <c r="AK237"/>
  <c r="R237"/>
  <c r="O237" s="1"/>
  <c r="AK223"/>
  <c r="C161"/>
  <c r="O12"/>
  <c r="AI10"/>
  <c r="Z10"/>
  <c r="T306"/>
  <c r="AK306" s="1"/>
  <c r="R33"/>
  <c r="O33" s="1"/>
  <c r="Q364"/>
  <c r="U72"/>
  <c r="R72"/>
  <c r="O72" s="1"/>
  <c r="AK106"/>
  <c r="R183"/>
  <c r="O183" s="1"/>
  <c r="R234"/>
  <c r="O234" s="1"/>
  <c r="R230"/>
  <c r="O230" s="1"/>
  <c r="O20"/>
  <c r="AK198"/>
  <c r="O198"/>
  <c r="AK201"/>
  <c r="O201"/>
  <c r="R308"/>
  <c r="O308" s="1"/>
  <c r="AK211"/>
  <c r="R132"/>
  <c r="O132" s="1"/>
  <c r="AK300"/>
  <c r="R179"/>
  <c r="O179" s="1"/>
  <c r="R124"/>
  <c r="O124" s="1"/>
  <c r="AK124"/>
  <c r="U338"/>
  <c r="AK338"/>
  <c r="AK342"/>
  <c r="U342"/>
  <c r="R342"/>
  <c r="O342" s="1"/>
  <c r="AK63"/>
  <c r="U63"/>
  <c r="AK108"/>
  <c r="O108"/>
  <c r="AK147"/>
  <c r="R147"/>
  <c r="O147" s="1"/>
  <c r="AK204"/>
  <c r="U296"/>
  <c r="AK230"/>
  <c r="R81"/>
  <c r="O81" s="1"/>
  <c r="U81"/>
  <c r="U149"/>
  <c r="R149"/>
  <c r="O149" s="1"/>
  <c r="AK149"/>
  <c r="AK272"/>
  <c r="R272"/>
  <c r="O272" s="1"/>
  <c r="AK183"/>
  <c r="U147"/>
  <c r="AK112"/>
  <c r="R112"/>
  <c r="O112" s="1"/>
  <c r="AK176"/>
  <c r="R172"/>
  <c r="O172" s="1"/>
  <c r="AK172"/>
  <c r="AK214"/>
  <c r="R214"/>
  <c r="O214" s="1"/>
  <c r="AK257"/>
  <c r="R257"/>
  <c r="O257" s="1"/>
  <c r="U257"/>
  <c r="AK234"/>
  <c r="L10"/>
  <c r="AE10"/>
  <c r="T119"/>
  <c r="AC10"/>
  <c r="AH10"/>
  <c r="AK130"/>
  <c r="R130"/>
  <c r="O130" s="1"/>
  <c r="U57"/>
  <c r="R57"/>
  <c r="O57" s="1"/>
  <c r="AK57"/>
  <c r="R51"/>
  <c r="O51" s="1"/>
  <c r="AK51"/>
  <c r="U51"/>
  <c r="AK83"/>
  <c r="R83"/>
  <c r="O83" s="1"/>
  <c r="U260"/>
  <c r="R260"/>
  <c r="O260" s="1"/>
  <c r="AK287"/>
  <c r="R287"/>
  <c r="O287" s="1"/>
  <c r="U287"/>
  <c r="U304"/>
  <c r="AK304"/>
  <c r="U308"/>
  <c r="AK308"/>
  <c r="R311"/>
  <c r="AK311"/>
  <c r="AK313"/>
  <c r="U313"/>
  <c r="AK320"/>
  <c r="R320"/>
  <c r="O320" s="1"/>
  <c r="U324"/>
  <c r="AK324"/>
  <c r="R324"/>
  <c r="O324" s="1"/>
  <c r="U327"/>
  <c r="AK327"/>
  <c r="R331"/>
  <c r="O331" s="1"/>
  <c r="AK331"/>
  <c r="AK351"/>
  <c r="U351"/>
  <c r="R351"/>
  <c r="O351" s="1"/>
  <c r="AK355"/>
  <c r="U355"/>
  <c r="R355"/>
  <c r="O355" s="1"/>
  <c r="O15"/>
  <c r="U15"/>
  <c r="T11"/>
  <c r="T10" s="1"/>
  <c r="U61"/>
  <c r="R61"/>
  <c r="O61" s="1"/>
  <c r="AK75"/>
  <c r="R111"/>
  <c r="O111" s="1"/>
  <c r="AK111"/>
  <c r="U111"/>
  <c r="R151"/>
  <c r="O151" s="1"/>
  <c r="AK151"/>
  <c r="AK199"/>
  <c r="AK215"/>
  <c r="R215"/>
  <c r="O215" s="1"/>
  <c r="R284"/>
  <c r="O284" s="1"/>
  <c r="U284"/>
  <c r="T278"/>
  <c r="AK278" s="1"/>
  <c r="U26"/>
  <c r="R26"/>
  <c r="O26" s="1"/>
  <c r="AK53"/>
  <c r="R53"/>
  <c r="O53" s="1"/>
  <c r="U53"/>
  <c r="AK44"/>
  <c r="O44"/>
  <c r="U44"/>
  <c r="AK89"/>
  <c r="R78"/>
  <c r="O78" s="1"/>
  <c r="AK78"/>
  <c r="AK69"/>
  <c r="AK96"/>
  <c r="AK94"/>
  <c r="T91"/>
  <c r="R158"/>
  <c r="O158" s="1"/>
  <c r="U158"/>
  <c r="AK274"/>
  <c r="U274"/>
  <c r="R35"/>
  <c r="O35" s="1"/>
  <c r="U35"/>
  <c r="AK55"/>
  <c r="U55"/>
  <c r="AK49"/>
  <c r="U49"/>
  <c r="O49"/>
  <c r="R73"/>
  <c r="O73" s="1"/>
  <c r="AK73"/>
  <c r="AK71"/>
  <c r="R71"/>
  <c r="R115"/>
  <c r="O115" s="1"/>
  <c r="U115"/>
  <c r="AK115"/>
  <c r="AK99"/>
  <c r="U262"/>
  <c r="R262"/>
  <c r="O262" s="1"/>
  <c r="AK262"/>
  <c r="AK140"/>
  <c r="O140"/>
  <c r="R236"/>
  <c r="O236" s="1"/>
  <c r="R232"/>
  <c r="O232" s="1"/>
  <c r="R226"/>
  <c r="O226" s="1"/>
  <c r="AK226"/>
  <c r="O135"/>
  <c r="AK174"/>
  <c r="R174"/>
  <c r="O174" s="1"/>
  <c r="AK282"/>
  <c r="R282"/>
  <c r="O282" s="1"/>
  <c r="AK297"/>
  <c r="U297"/>
  <c r="AK321"/>
  <c r="U321"/>
  <c r="R321"/>
  <c r="O321" s="1"/>
  <c r="U348"/>
  <c r="AK348"/>
  <c r="U356"/>
  <c r="AK356"/>
  <c r="T65"/>
  <c r="AK65" s="1"/>
  <c r="U114"/>
  <c r="R114"/>
  <c r="O114" s="1"/>
  <c r="AK116"/>
  <c r="AK86"/>
  <c r="R297"/>
  <c r="O297" s="1"/>
  <c r="O137"/>
  <c r="R291"/>
  <c r="O291" s="1"/>
  <c r="U291"/>
  <c r="AK336"/>
  <c r="R336"/>
  <c r="O336" s="1"/>
  <c r="U340"/>
  <c r="AK340"/>
  <c r="R301"/>
  <c r="O301" s="1"/>
  <c r="AK253"/>
  <c r="R253"/>
  <c r="O253" s="1"/>
  <c r="AK293"/>
  <c r="R293"/>
  <c r="O293" s="1"/>
  <c r="AK139"/>
  <c r="O205" l="1"/>
  <c r="AK205"/>
  <c r="O221"/>
  <c r="O65"/>
  <c r="O11"/>
  <c r="O191"/>
  <c r="O91"/>
  <c r="R65"/>
  <c r="X364"/>
  <c r="U91"/>
  <c r="O37"/>
  <c r="V364"/>
  <c r="U65"/>
  <c r="O171"/>
  <c r="AE372"/>
  <c r="AC372"/>
  <c r="O359"/>
  <c r="O109"/>
  <c r="R91"/>
  <c r="AK162"/>
  <c r="AA372"/>
  <c r="AH372"/>
  <c r="AD372"/>
  <c r="X372"/>
  <c r="T334"/>
  <c r="AK334" s="1"/>
  <c r="AK221"/>
  <c r="AF372"/>
  <c r="AI372"/>
  <c r="U306"/>
  <c r="U278"/>
  <c r="AK91"/>
  <c r="Z372"/>
  <c r="L191"/>
  <c r="L161" s="1"/>
  <c r="Y372"/>
  <c r="U334"/>
  <c r="AK366"/>
  <c r="AK374" s="1"/>
  <c r="AK119"/>
  <c r="R119"/>
  <c r="O119" s="1"/>
  <c r="AK118"/>
  <c r="U11"/>
  <c r="U10" s="1"/>
  <c r="O278"/>
  <c r="O71"/>
  <c r="R11"/>
  <c r="R10" s="1"/>
  <c r="O139"/>
  <c r="AK191"/>
  <c r="O311"/>
  <c r="O306" s="1"/>
  <c r="R306"/>
  <c r="R278"/>
  <c r="O10" l="1"/>
  <c r="R334"/>
  <c r="O358"/>
  <c r="O334" s="1"/>
  <c r="AD371"/>
  <c r="U364"/>
  <c r="T364" s="1"/>
  <c r="R364"/>
  <c r="AK161"/>
  <c r="O161" l="1"/>
  <c r="AK117"/>
  <c r="O364" l="1"/>
  <c r="AK372"/>
  <c r="AK367"/>
  <c r="AG372"/>
  <c r="I358" l="1"/>
  <c r="I334" s="1"/>
  <c r="AA368" s="1"/>
  <c r="AE368" l="1"/>
  <c r="Y368"/>
  <c r="Z368"/>
  <c r="AI368"/>
  <c r="AG368"/>
  <c r="AC368"/>
</calcChain>
</file>

<file path=xl/comments1.xml><?xml version="1.0" encoding="utf-8"?>
<comments xmlns="http://schemas.openxmlformats.org/spreadsheetml/2006/main">
  <authors>
    <author>Зав практикой</author>
    <author>1</author>
  </authors>
  <commentList>
    <comment ref="AB188" authorId="0">
      <text>
        <r>
          <rPr>
            <b/>
            <sz val="9"/>
            <color indexed="81"/>
            <rFont val="Tahoma"/>
            <charset val="1"/>
          </rPr>
          <t xml:space="preserve">Зав практикой: полевая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189" authorId="0">
      <text>
        <r>
          <rPr>
            <b/>
            <sz val="9"/>
            <color indexed="81"/>
            <rFont val="Tahoma"/>
            <charset val="1"/>
          </rPr>
          <t>Зав практикой: психолого-педаг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189" authorId="0">
      <text>
        <r>
          <rPr>
            <b/>
            <sz val="9"/>
            <color indexed="81"/>
            <rFont val="Tahoma"/>
            <charset val="1"/>
          </rPr>
          <t xml:space="preserve">Зав практикой:первые дни реб в школе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189" authorId="0">
      <text>
        <r>
          <rPr>
            <b/>
            <sz val="9"/>
            <color indexed="81"/>
            <rFont val="Tahoma"/>
            <charset val="1"/>
          </rPr>
          <t>Зав практикой: итоговая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218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F219" authorId="0">
      <text>
        <r>
          <rPr>
            <b/>
            <sz val="9"/>
            <color indexed="81"/>
            <rFont val="Tahoma"/>
            <charset val="1"/>
          </rPr>
          <t>Зав практикой:летняя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248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G249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  <comment ref="AE27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G27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G27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</commentList>
</comments>
</file>

<file path=xl/sharedStrings.xml><?xml version="1.0" encoding="utf-8"?>
<sst xmlns="http://schemas.openxmlformats.org/spreadsheetml/2006/main" count="617" uniqueCount="476">
  <si>
    <t>Индекс</t>
  </si>
  <si>
    <t>Наименование циклов, разделов, дисциплин, профессиональных модулей, междисциплинарных курсов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</si>
  <si>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</si>
  <si>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</si>
  <si>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</si>
  <si>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</si>
  <si>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</si>
  <si>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</si>
  <si>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</si>
  <si>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</si>
  <si>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</si>
  <si>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</si>
  <si>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</si>
  <si>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</si>
  <si>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</si>
  <si>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</si>
  <si>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</si>
  <si>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</si>
  <si>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</si>
  <si>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</si>
  <si>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</si>
  <si>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</si>
  <si>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</si>
  <si>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</si>
  <si>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</si>
  <si>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</si>
  <si>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</si>
  <si>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ПМ.02</t>
  </si>
  <si>
    <t>Экзаменов</t>
  </si>
  <si>
    <t xml:space="preserve"> нед.</t>
  </si>
  <si>
    <t>Учебная нагрузка обучающихся (час)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</si>
  <si>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</si>
  <si>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</si>
  <si>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</si>
  <si>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</si>
  <si>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</si>
  <si>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</si>
  <si>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Учебной практики</t>
  </si>
  <si>
    <t>УП.03</t>
  </si>
  <si>
    <t>IV курс</t>
  </si>
  <si>
    <t>5 сем.</t>
  </si>
  <si>
    <t>6 сем.</t>
  </si>
  <si>
    <t>7 сем.</t>
  </si>
  <si>
    <t>8 сем.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</si>
  <si>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</si>
  <si>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</si>
  <si>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</si>
  <si>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</si>
  <si>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</si>
  <si>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</si>
  <si>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</si>
  <si>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</si>
  <si>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</si>
  <si>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</si>
  <si>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</si>
  <si>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</si>
  <si>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</si>
  <si>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</si>
  <si>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</si>
  <si>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</si>
  <si>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</si>
  <si>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</si>
  <si>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</si>
  <si>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</si>
  <si>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</si>
  <si>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</si>
  <si>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</si>
  <si>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</si>
  <si>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</si>
  <si>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</si>
  <si>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</si>
  <si>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</si>
  <si>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</si>
  <si>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</si>
  <si>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</si>
  <si>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</si>
  <si>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</si>
  <si>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</si>
  <si>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</si>
  <si>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</si>
  <si>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</si>
  <si>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</si>
  <si>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</si>
  <si>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</si>
  <si>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</si>
  <si>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</si>
  <si>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</si>
  <si>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</si>
  <si>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</si>
  <si>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</si>
  <si>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</si>
  <si>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</si>
  <si>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</si>
  <si>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</si>
  <si>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</si>
  <si>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</si>
  <si>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</si>
  <si>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</si>
  <si>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</si>
  <si>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</si>
  <si>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</si>
  <si>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</si>
  <si>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</si>
  <si>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</si>
  <si>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</si>
  <si>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</si>
  <si>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</si>
  <si>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</si>
  <si>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</si>
  <si>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</si>
  <si>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</si>
  <si>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</si>
  <si>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</si>
  <si>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</si>
  <si>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</si>
  <si>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</si>
  <si>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</si>
  <si>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</si>
  <si>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</si>
  <si>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</si>
  <si>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</si>
  <si>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</si>
  <si>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</si>
  <si>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</si>
  <si>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</si>
  <si>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</si>
  <si>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</si>
  <si>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</si>
  <si>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</si>
  <si>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</si>
  <si>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</si>
  <si>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</si>
  <si>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</si>
  <si>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</si>
  <si>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</si>
  <si>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</si>
  <si>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</si>
  <si>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</si>
  <si>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</si>
  <si>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</si>
  <si>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</si>
  <si>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</si>
  <si>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</si>
  <si>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</si>
  <si>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</si>
  <si>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</si>
  <si>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</si>
  <si>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</si>
  <si>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</si>
  <si>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</si>
  <si>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</si>
  <si>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</si>
  <si>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</si>
  <si>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</si>
  <si>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</si>
  <si>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</si>
  <si>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</si>
  <si>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</si>
  <si>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</si>
  <si>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</si>
  <si>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</si>
  <si>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</si>
  <si>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</si>
  <si>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</si>
  <si>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</si>
  <si>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</si>
  <si>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</si>
  <si>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</si>
  <si>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</si>
  <si>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</si>
  <si>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</si>
  <si>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</si>
  <si>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</si>
  <si>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</si>
  <si>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</si>
  <si>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</si>
  <si>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</si>
  <si>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</si>
  <si>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</si>
  <si>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</si>
  <si>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</si>
  <si>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</si>
  <si>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</si>
  <si>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</si>
  <si>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</si>
  <si>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</si>
  <si>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</si>
  <si>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</si>
  <si>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</si>
  <si>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</si>
  <si>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</si>
  <si>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</si>
  <si>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</si>
  <si>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</si>
  <si>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</si>
  <si>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</si>
  <si>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</si>
  <si>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</si>
  <si>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</si>
  <si>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</si>
  <si>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</si>
  <si>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</si>
  <si>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</si>
  <si>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</si>
  <si>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</si>
  <si>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</si>
  <si>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</si>
  <si>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</si>
  <si>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</si>
  <si>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</si>
  <si>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</si>
  <si>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</si>
  <si>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</si>
  <si>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</si>
  <si>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</si>
  <si>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</si>
  <si>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</si>
  <si>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</si>
  <si>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</si>
  <si>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</si>
  <si>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</si>
  <si>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</si>
  <si>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</si>
  <si>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</si>
  <si>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</si>
  <si>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</si>
  <si>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</si>
  <si>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</si>
  <si>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</si>
  <si>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</si>
  <si>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</si>
  <si>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</si>
  <si>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</si>
  <si>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</si>
  <si>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</si>
  <si>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</si>
  <si>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</si>
  <si>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</si>
  <si>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</si>
  <si>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</si>
  <si>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Дифференцированных зачетов</t>
  </si>
  <si>
    <t>Иностранный язык</t>
  </si>
  <si>
    <t>Математика</t>
  </si>
  <si>
    <t>Физическая культура</t>
  </si>
  <si>
    <t>Психология общения</t>
  </si>
  <si>
    <t>История</t>
  </si>
  <si>
    <t xml:space="preserve"> </t>
  </si>
  <si>
    <t>Безопасность жизнедеятельности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</si>
  <si>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</si>
  <si>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</si>
  <si>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</si>
  <si>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</si>
  <si>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</si>
  <si>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</si>
  <si>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</si>
  <si>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</si>
  <si>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</si>
  <si>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</si>
  <si>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</si>
  <si>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</si>
  <si>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</si>
  <si>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</si>
  <si>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</si>
  <si>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</si>
  <si>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</si>
  <si>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</si>
  <si>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</si>
  <si>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</si>
  <si>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</si>
  <si>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</si>
  <si>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</si>
  <si>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</si>
  <si>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</si>
  <si>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</si>
  <si>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</si>
  <si>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</si>
  <si>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</si>
  <si>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</si>
  <si>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</si>
  <si>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</si>
  <si>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</si>
  <si>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</si>
  <si>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</si>
  <si>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</si>
  <si>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</si>
  <si>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</si>
  <si>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</si>
  <si>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</si>
  <si>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</si>
  <si>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</si>
  <si>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</si>
  <si>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</si>
  <si>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</si>
  <si>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</si>
  <si>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</si>
  <si>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</si>
  <si>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</si>
  <si>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</si>
  <si>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</si>
  <si>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</si>
  <si>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</si>
  <si>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</si>
  <si>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</si>
  <si>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</si>
  <si>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</si>
  <si>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</si>
  <si>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</si>
  <si>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Основы безопасности жизнедеятельности</t>
  </si>
  <si>
    <t>Учебная практика</t>
  </si>
  <si>
    <t>Производственная практика</t>
  </si>
  <si>
    <t>Дифф. зачетов</t>
  </si>
  <si>
    <t>Эффективное поведение на рынке труда</t>
  </si>
  <si>
    <t>Зачётов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</si>
  <si>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</si>
  <si>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</si>
  <si>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</si>
  <si>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ОУПБ</t>
  </si>
  <si>
    <t>Общеобразовательные учебные предметы базового уровня</t>
  </si>
  <si>
    <t>Русский язык</t>
  </si>
  <si>
    <t>Литература</t>
  </si>
  <si>
    <t>ИП</t>
  </si>
  <si>
    <t>ОУПВ</t>
  </si>
  <si>
    <t>Общеобразовательные учебные предметы углублённого уровня</t>
  </si>
  <si>
    <t>Государственная итоговая аттестация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</si>
  <si>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</si>
  <si>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</si>
  <si>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</si>
  <si>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</si>
  <si>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</si>
  <si>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</si>
  <si>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</si>
  <si>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</si>
  <si>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ГИА</t>
  </si>
  <si>
    <t>неделя отсутствует</t>
  </si>
  <si>
    <t>государственная итоговая аттестация (защита выпускной квалификационной работы)</t>
  </si>
  <si>
    <t>Обществознание</t>
  </si>
  <si>
    <t xml:space="preserve">Информатика </t>
  </si>
  <si>
    <t>*2</t>
  </si>
  <si>
    <t>Другие формы контроля</t>
  </si>
  <si>
    <t>Общий объем образовательной программы</t>
  </si>
  <si>
    <t>Экзамены по учебным предметам, дисциплинам, МДК</t>
  </si>
  <si>
    <t>Экзамены (квалификационные)</t>
  </si>
  <si>
    <t>Самостоятельная работа</t>
  </si>
  <si>
    <t>Объем работы обучающихся во взаимодействии с преподавателем</t>
  </si>
  <si>
    <t>Консультации</t>
  </si>
  <si>
    <t>курсовое проектирование</t>
  </si>
  <si>
    <t>География</t>
  </si>
  <si>
    <t>Физика</t>
  </si>
  <si>
    <t>Химия</t>
  </si>
  <si>
    <t>Биология</t>
  </si>
  <si>
    <t>ОУПУ</t>
  </si>
  <si>
    <t>Общеобразовательные учебные предметы по выбору</t>
  </si>
  <si>
    <t>Основы исследовательской и проектной деятельности</t>
  </si>
  <si>
    <t>Индивидуальный проект</t>
  </si>
  <si>
    <t>Формы промежуточной аттестации</t>
  </si>
  <si>
    <t>Производственной практики</t>
  </si>
  <si>
    <t>Преподавание в начальных классах (приём 2023-выпуск 2027) ФГОС 5</t>
  </si>
  <si>
    <t>Социально-гуманитарный  цикл</t>
  </si>
  <si>
    <t>История России</t>
  </si>
  <si>
    <t>Иностранный язык в профессиональной деятельности</t>
  </si>
  <si>
    <t>Основы финансовой грамотности</t>
  </si>
  <si>
    <t>Общепрофессиональный цикл</t>
  </si>
  <si>
    <t>Основы педагогики</t>
  </si>
  <si>
    <t>Основы психологии</t>
  </si>
  <si>
    <t>Основы обучения лиц с особыми образовательными потребностями</t>
  </si>
  <si>
    <t>Русский язык и культура профессиональной коммуникации педагога</t>
  </si>
  <si>
    <t>Возрастная анатомия, физиология и гигиена</t>
  </si>
  <si>
    <t>Проектная и исследовательская деятельность в профессиональной сфере</t>
  </si>
  <si>
    <t>Математика в профессиональной деятельности учителя</t>
  </si>
  <si>
    <t>Возрастная психология</t>
  </si>
  <si>
    <t>ОП.10.</t>
  </si>
  <si>
    <t>ОП.11.</t>
  </si>
  <si>
    <t>Педагогическая психология</t>
  </si>
  <si>
    <t>ОП.12.</t>
  </si>
  <si>
    <t>Основы педагогического мастерства</t>
  </si>
  <si>
    <t>Основы специальной педагогики и психологии</t>
  </si>
  <si>
    <t>Профессиональный цикл</t>
  </si>
  <si>
    <t>Педагогическая деятельность по проектированию, реализации и анализу процесса обучения в начальном общем образовании</t>
  </si>
  <si>
    <t>Педагогическая деятельность по проектированию, реализации и анализу внеурочной деятельности обучающихся</t>
  </si>
  <si>
    <t>МДК.02.03.</t>
  </si>
  <si>
    <t>МДК.02.04.</t>
  </si>
  <si>
    <t>МДК.02.05.</t>
  </si>
  <si>
    <t>МДК.02.06.</t>
  </si>
  <si>
    <t>МДК.02.07.</t>
  </si>
  <si>
    <t>МДК.02.08.</t>
  </si>
  <si>
    <t>МДК.02.09.</t>
  </si>
  <si>
    <t>ПМ.03.</t>
  </si>
  <si>
    <t>Воспитательная деятельность, в том числе классное руководство</t>
  </si>
  <si>
    <t>МДК.03.04.</t>
  </si>
  <si>
    <t>МДК.03.03.</t>
  </si>
  <si>
    <t>МДК.04.02.</t>
  </si>
  <si>
    <t>Преподавание информатики в начальной школе</t>
  </si>
  <si>
    <t>Преподавание в начальных классахе (приём 2023 - выпуск 2027) ФГОС 5</t>
  </si>
  <si>
    <t>государственная итоговая аттестация подготовка выпускной квалификационной работы</t>
  </si>
  <si>
    <t>производственная практика   (концентрированная)</t>
  </si>
  <si>
    <t>Антикоррупционная культура</t>
  </si>
  <si>
    <t>*6</t>
  </si>
  <si>
    <t>СГ. 01</t>
  </si>
  <si>
    <t>СГ. 02</t>
  </si>
  <si>
    <t>СГ. 03</t>
  </si>
  <si>
    <t>СГ. 04</t>
  </si>
  <si>
    <t>СГ. 05</t>
  </si>
  <si>
    <t>ОП.01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</si>
  <si>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</si>
  <si>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</si>
  <si>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</si>
  <si>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</si>
  <si>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</si>
  <si>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</si>
  <si>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</si>
  <si>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</si>
  <si>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ОУПБ.09</t>
  </si>
  <si>
    <t>ОУПБ.10</t>
  </si>
  <si>
    <t>ОУПВ.01</t>
  </si>
  <si>
    <t>ОП. 00</t>
  </si>
  <si>
    <t>ОГСЭ.00</t>
  </si>
  <si>
    <t>ОП.04</t>
  </si>
  <si>
    <t>ОП.03</t>
  </si>
  <si>
    <t>ОП.02</t>
  </si>
  <si>
    <t>ОП.05</t>
  </si>
  <si>
    <t>ОП.06</t>
  </si>
  <si>
    <t>ОП.07</t>
  </si>
  <si>
    <t>ПЦ.00</t>
  </si>
  <si>
    <t>ПМ.01</t>
  </si>
  <si>
    <t>МДК.01.01</t>
  </si>
  <si>
    <t>МДК.01.02</t>
  </si>
  <si>
    <t>МДК.01.03</t>
  </si>
  <si>
    <t>МДК.01.04</t>
  </si>
  <si>
    <t>МДК.01.05</t>
  </si>
  <si>
    <t>Теоретические основы организации обучения в начальных классах</t>
  </si>
  <si>
    <t>Русский язык с методикой преподавания</t>
  </si>
  <si>
    <t>Детская литература с практикумом по выразительному чтению</t>
  </si>
  <si>
    <t>Теоретический основы начального курса математики с методикой преподавания</t>
  </si>
  <si>
    <t>Естествознание с методикой преподавания</t>
  </si>
  <si>
    <t>МДК.01.06</t>
  </si>
  <si>
    <t>МДК.01.07</t>
  </si>
  <si>
    <t>Обществознание с методикой преподавания</t>
  </si>
  <si>
    <t>Методика обучения технологии с практикумом</t>
  </si>
  <si>
    <t>МДК.01.08</t>
  </si>
  <si>
    <t>Теория и методика физического воспитания с практикумом</t>
  </si>
  <si>
    <t>МДК.02.01</t>
  </si>
  <si>
    <t>МДК.02.02</t>
  </si>
  <si>
    <t>Основы организации внеурочной работы в области туристско-краеведческой деятельности</t>
  </si>
  <si>
    <t>Основы организации внеурочной работы в области духовно-нравственного воспитания</t>
  </si>
  <si>
    <t>МДК.03.01</t>
  </si>
  <si>
    <t>УП. 02</t>
  </si>
  <si>
    <t>ПП. 02</t>
  </si>
  <si>
    <t>УП. 01</t>
  </si>
  <si>
    <t>ПП. 01</t>
  </si>
  <si>
    <t>МДК.03.02</t>
  </si>
  <si>
    <t>Современные программы и технологии воспитания младших школьников</t>
  </si>
  <si>
    <t>Теоретические и методические основы деятельности классного руководителя</t>
  </si>
  <si>
    <t>ПМ.04</t>
  </si>
  <si>
    <t>МДК.04.01</t>
  </si>
  <si>
    <t>Теоретические и методические основы преподавания информатики в начальной школе</t>
  </si>
  <si>
    <t xml:space="preserve">ПМ. 05 </t>
  </si>
  <si>
    <t xml:space="preserve">образования  </t>
  </si>
  <si>
    <t>Использование цифровых технологий в организации процесса</t>
  </si>
  <si>
    <t>обучения по основным</t>
  </si>
  <si>
    <t>общеобразовательным</t>
  </si>
  <si>
    <t>программам дошкольного</t>
  </si>
  <si>
    <t xml:space="preserve">Использование цифровых технологий в организации процесса обучения по программам начального общего образования  </t>
  </si>
  <si>
    <t xml:space="preserve">Теоретические и методические аспекты использования цифровых технологий в организации процесса обучения по основным общеобразовательным программам  начального общего образования  </t>
  </si>
  <si>
    <t>МДК.02.03</t>
  </si>
  <si>
    <t>*7</t>
  </si>
  <si>
    <t>УП.04</t>
  </si>
  <si>
    <t>ПП.04</t>
  </si>
  <si>
    <t>*18</t>
  </si>
  <si>
    <t>*8</t>
  </si>
  <si>
    <t>по ФГОС СПО 5940 ч (общий объем образовательной программы + ГИА)</t>
  </si>
  <si>
    <t>ИТОГО</t>
  </si>
  <si>
    <t>ОУПУ.01</t>
  </si>
  <si>
    <t>ОУПУ.02</t>
  </si>
  <si>
    <t>ОУПУ.03</t>
  </si>
  <si>
    <t>ОУПВ.02</t>
  </si>
  <si>
    <t>Основы шахмат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</si>
</sst>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6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3" tint="-0.249977111117893"/>
      <name val="Arial"/>
      <family val="2"/>
      <charset val="204"/>
    </font>
    <font>
      <sz val="8"/>
      <color theme="3" tint="-0.249977111117893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  <charset val="204"/>
    </font>
    <font>
      <b/>
      <sz val="7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49" fontId="0" fillId="0" borderId="1" xfId="0" applyNumberFormat="1" applyBorder="1" applyAlignment="1">
      <alignment textRotation="90"/>
    </xf>
    <xf numFmtId="49" fontId="0" fillId="0" borderId="3" xfId="0" applyNumberFormat="1" applyBorder="1" applyAlignment="1">
      <alignment textRotation="90"/>
    </xf>
    <xf numFmtId="49" fontId="0" fillId="0" borderId="2" xfId="0" applyNumberFormat="1" applyBorder="1" applyAlignment="1">
      <alignment textRotation="90"/>
    </xf>
    <xf numFmtId="0" fontId="0" fillId="0" borderId="19" xfId="0" applyBorder="1" applyAlignment="1">
      <alignment horizontal="center"/>
    </xf>
    <xf numFmtId="1" fontId="8" fillId="0" borderId="1" xfId="0" applyNumberFormat="1" applyFont="1" applyBorder="1" applyAlignment="1"/>
    <xf numFmtId="0" fontId="0" fillId="2" borderId="1" xfId="0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9" fillId="2" borderId="1" xfId="0" applyFont="1" applyFill="1" applyBorder="1" applyAlignment="1"/>
    <xf numFmtId="0" fontId="0" fillId="0" borderId="1" xfId="0" applyBorder="1"/>
    <xf numFmtId="0" fontId="10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/>
    <xf numFmtId="0" fontId="17" fillId="0" borderId="1" xfId="0" applyFont="1" applyBorder="1" applyAlignment="1">
      <alignment horizontal="center" vertical="center"/>
    </xf>
    <xf numFmtId="0" fontId="0" fillId="0" borderId="27" xfId="0" applyBorder="1"/>
    <xf numFmtId="0" fontId="29" fillId="0" borderId="2" xfId="0" applyFont="1" applyBorder="1"/>
    <xf numFmtId="0" fontId="29" fillId="0" borderId="0" xfId="0" applyFont="1"/>
    <xf numFmtId="0" fontId="29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vertical="top" wrapText="1"/>
      <protection hidden="1"/>
    </xf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vertical="top" wrapText="1" shrinkToFit="1"/>
      <protection hidden="1"/>
    </xf>
    <xf numFmtId="0" fontId="2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vertical="top" wrapText="1" shrinkToFit="1"/>
      <protection hidden="1"/>
    </xf>
    <xf numFmtId="0" fontId="1" fillId="3" borderId="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164" fontId="27" fillId="3" borderId="19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22" fillId="3" borderId="17" xfId="0" applyFont="1" applyFill="1" applyBorder="1" applyAlignment="1">
      <alignment horizontal="center" vertical="top" wrapText="1"/>
    </xf>
    <xf numFmtId="0" fontId="22" fillId="3" borderId="24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6" fillId="3" borderId="16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 shrinkToFit="1"/>
    </xf>
    <xf numFmtId="1" fontId="1" fillId="3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3" borderId="2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top" wrapText="1"/>
      <protection hidden="1"/>
    </xf>
    <xf numFmtId="0" fontId="23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left" vertical="top" wrapText="1"/>
    </xf>
    <xf numFmtId="0" fontId="22" fillId="3" borderId="7" xfId="0" applyFont="1" applyFill="1" applyBorder="1" applyAlignment="1" applyProtection="1">
      <alignment vertical="top" wrapText="1"/>
      <protection hidden="1"/>
    </xf>
    <xf numFmtId="0" fontId="3" fillId="3" borderId="7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top" wrapText="1" shrinkToFit="1"/>
    </xf>
    <xf numFmtId="0" fontId="4" fillId="3" borderId="7" xfId="0" applyFont="1" applyFill="1" applyBorder="1" applyAlignment="1" applyProtection="1">
      <alignment vertical="top" wrapText="1" shrinkToFit="1"/>
      <protection hidden="1"/>
    </xf>
    <xf numFmtId="0" fontId="4" fillId="3" borderId="1" xfId="0" applyFont="1" applyFill="1" applyBorder="1" applyAlignment="1">
      <alignment horizontal="left" vertical="top" wrapText="1" shrinkToFit="1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top" wrapText="1" shrinkToFit="1"/>
      <protection hidden="1"/>
    </xf>
    <xf numFmtId="0" fontId="31" fillId="3" borderId="28" xfId="0" applyFont="1" applyFill="1" applyBorder="1" applyAlignment="1">
      <alignment horizontal="left" vertical="center" wrapText="1"/>
    </xf>
    <xf numFmtId="0" fontId="36" fillId="3" borderId="0" xfId="0" applyFont="1" applyFill="1" applyAlignment="1">
      <alignment horizontal="center" vertical="center"/>
    </xf>
    <xf numFmtId="0" fontId="2" fillId="3" borderId="4" xfId="0" applyFont="1" applyFill="1" applyBorder="1" applyAlignment="1" applyProtection="1">
      <alignment vertical="top" wrapText="1" shrinkToFit="1"/>
      <protection hidden="1"/>
    </xf>
    <xf numFmtId="0" fontId="32" fillId="3" borderId="7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left" vertical="top" wrapText="1"/>
    </xf>
    <xf numFmtId="1" fontId="32" fillId="3" borderId="1" xfId="0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wrapText="1"/>
    </xf>
    <xf numFmtId="0" fontId="33" fillId="3" borderId="1" xfId="0" applyFont="1" applyFill="1" applyBorder="1" applyAlignment="1">
      <alignment horizontal="left" vertical="top" wrapText="1"/>
    </xf>
    <xf numFmtId="0" fontId="33" fillId="3" borderId="23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vertical="top" wrapText="1"/>
    </xf>
    <xf numFmtId="0" fontId="33" fillId="3" borderId="7" xfId="0" applyFont="1" applyFill="1" applyBorder="1" applyAlignment="1">
      <alignment vertical="center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1" fontId="33" fillId="3" borderId="1" xfId="0" applyNumberFormat="1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vertical="center"/>
    </xf>
    <xf numFmtId="0" fontId="33" fillId="3" borderId="7" xfId="0" applyFont="1" applyFill="1" applyBorder="1" applyAlignment="1">
      <alignment horizontal="center" vertical="center" wrapText="1"/>
    </xf>
    <xf numFmtId="1" fontId="33" fillId="3" borderId="3" xfId="0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left" vertical="top" wrapText="1"/>
    </xf>
    <xf numFmtId="0" fontId="33" fillId="3" borderId="7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left" vertical="top" wrapText="1" shrinkToFit="1"/>
    </xf>
    <xf numFmtId="0" fontId="33" fillId="3" borderId="3" xfId="0" applyFont="1" applyFill="1" applyBorder="1" applyAlignment="1">
      <alignment vertical="center"/>
    </xf>
    <xf numFmtId="0" fontId="33" fillId="3" borderId="5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26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textRotation="90" wrapText="1"/>
    </xf>
    <xf numFmtId="0" fontId="3" fillId="3" borderId="7" xfId="0" applyFont="1" applyFill="1" applyBorder="1" applyAlignment="1">
      <alignment vertical="top" wrapText="1"/>
    </xf>
    <xf numFmtId="0" fontId="30" fillId="3" borderId="1" xfId="0" applyFont="1" applyFill="1" applyBorder="1" applyAlignment="1">
      <alignment vertical="top" wrapText="1"/>
    </xf>
    <xf numFmtId="0" fontId="31" fillId="3" borderId="1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31" fillId="3" borderId="3" xfId="0" applyFont="1" applyFill="1" applyBorder="1"/>
    <xf numFmtId="0" fontId="31" fillId="3" borderId="0" xfId="0" applyFont="1" applyFill="1"/>
    <xf numFmtId="0" fontId="2" fillId="3" borderId="28" xfId="0" applyFont="1" applyFill="1" applyBorder="1" applyAlignment="1">
      <alignment horizontal="left" vertical="top" textRotation="90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 wrapText="1"/>
    </xf>
    <xf numFmtId="0" fontId="26" fillId="3" borderId="2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4" fillId="3" borderId="7" xfId="0" applyFont="1" applyFill="1" applyBorder="1" applyAlignment="1" applyProtection="1">
      <alignment horizontal="left" vertical="top"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7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 textRotation="2"/>
    </xf>
    <xf numFmtId="0" fontId="20" fillId="0" borderId="3" xfId="0" applyFont="1" applyBorder="1" applyAlignment="1">
      <alignment horizontal="left" vertical="top" textRotation="2"/>
    </xf>
    <xf numFmtId="0" fontId="18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7" fillId="0" borderId="21" xfId="0" applyFont="1" applyBorder="1" applyAlignment="1">
      <alignment horizontal="left"/>
    </xf>
    <xf numFmtId="0" fontId="0" fillId="0" borderId="28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19" fillId="0" borderId="7" xfId="0" applyFont="1" applyBorder="1" applyAlignment="1">
      <alignment horizontal="left" vertical="top" textRotation="3"/>
    </xf>
    <xf numFmtId="0" fontId="19" fillId="0" borderId="3" xfId="0" applyFont="1" applyBorder="1" applyAlignment="1">
      <alignment horizontal="left" vertical="top" textRotation="3"/>
    </xf>
    <xf numFmtId="0" fontId="15" fillId="0" borderId="7" xfId="0" applyFont="1" applyBorder="1" applyAlignment="1">
      <alignment horizontal="left" vertical="top" textRotation="1"/>
    </xf>
    <xf numFmtId="0" fontId="15" fillId="0" borderId="3" xfId="0" applyFont="1" applyBorder="1" applyAlignment="1">
      <alignment horizontal="left" vertical="top" textRotation="1"/>
    </xf>
    <xf numFmtId="0" fontId="18" fillId="0" borderId="1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1" fillId="3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31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" fontId="2" fillId="3" borderId="28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31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31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D6" sqref="AD6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275" t="s">
        <v>248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BB1" s="1"/>
      <c r="BC1" s="1"/>
      <c r="BD1" s="1"/>
      <c r="BE1" s="1"/>
      <c r="BF1" s="1"/>
    </row>
    <row r="2" spans="1:58">
      <c r="A2" s="276" t="s">
        <v>249</v>
      </c>
      <c r="B2" s="2" t="s">
        <v>250</v>
      </c>
      <c r="C2" s="2"/>
      <c r="D2" s="2"/>
      <c r="E2" s="2"/>
      <c r="F2" s="3"/>
      <c r="G2" s="2" t="s">
        <v>251</v>
      </c>
      <c r="H2" s="2"/>
      <c r="I2" s="2"/>
      <c r="J2" s="3"/>
      <c r="K2" s="2" t="s">
        <v>252</v>
      </c>
      <c r="L2" s="2"/>
      <c r="M2" s="2"/>
      <c r="N2" s="3"/>
      <c r="O2" s="2" t="s">
        <v>253</v>
      </c>
      <c r="P2" s="2"/>
      <c r="Q2" s="2"/>
      <c r="R2" s="2"/>
      <c r="S2" s="3"/>
      <c r="T2" s="2" t="s">
        <v>254</v>
      </c>
      <c r="U2" s="2"/>
      <c r="V2" s="4"/>
      <c r="W2" s="5"/>
      <c r="X2" s="2" t="s">
        <v>255</v>
      </c>
      <c r="Y2" s="2"/>
      <c r="Z2" s="2"/>
      <c r="AA2" s="2"/>
      <c r="AB2" s="6" t="s">
        <v>256</v>
      </c>
      <c r="AC2" s="2"/>
      <c r="AD2" s="2"/>
      <c r="AE2" s="2"/>
      <c r="AF2" s="3"/>
      <c r="AG2" s="2" t="s">
        <v>257</v>
      </c>
      <c r="AH2" s="2"/>
      <c r="AI2" s="2"/>
      <c r="AJ2" s="2"/>
      <c r="AK2" s="6" t="s">
        <v>258</v>
      </c>
      <c r="AL2" s="2"/>
      <c r="AM2" s="2"/>
      <c r="AN2" s="2"/>
      <c r="AO2" s="6" t="s">
        <v>259</v>
      </c>
      <c r="AP2" s="2"/>
      <c r="AQ2" s="2"/>
      <c r="AR2" s="2"/>
      <c r="AS2" s="3"/>
      <c r="AT2" s="2" t="s">
        <v>260</v>
      </c>
      <c r="AU2" s="2"/>
      <c r="AV2" s="4"/>
      <c r="AW2" s="2"/>
      <c r="AX2" s="6" t="s">
        <v>261</v>
      </c>
      <c r="AY2" s="2"/>
      <c r="AZ2" s="2"/>
      <c r="BA2" s="3"/>
      <c r="BB2" s="1"/>
      <c r="BC2" s="1"/>
      <c r="BD2" s="1"/>
      <c r="BE2" s="1"/>
      <c r="BF2" s="1"/>
    </row>
    <row r="3" spans="1:58" ht="30">
      <c r="A3" s="277"/>
      <c r="B3" s="7" t="s">
        <v>262</v>
      </c>
      <c r="C3" s="7" t="s">
        <v>263</v>
      </c>
      <c r="D3" s="7" t="s">
        <v>264</v>
      </c>
      <c r="E3" s="8" t="s">
        <v>265</v>
      </c>
      <c r="F3" s="7" t="s">
        <v>266</v>
      </c>
      <c r="G3" s="7" t="s">
        <v>267</v>
      </c>
      <c r="H3" s="7" t="s">
        <v>268</v>
      </c>
      <c r="I3" s="8" t="s">
        <v>269</v>
      </c>
      <c r="J3" s="7" t="s">
        <v>270</v>
      </c>
      <c r="K3" s="7" t="s">
        <v>271</v>
      </c>
      <c r="L3" s="8" t="s">
        <v>272</v>
      </c>
      <c r="M3" s="7" t="s">
        <v>273</v>
      </c>
      <c r="N3" s="7" t="s">
        <v>274</v>
      </c>
      <c r="O3" s="7" t="s">
        <v>262</v>
      </c>
      <c r="P3" s="7" t="s">
        <v>263</v>
      </c>
      <c r="Q3" s="7" t="s">
        <v>264</v>
      </c>
      <c r="R3" s="8" t="s">
        <v>265</v>
      </c>
      <c r="S3" s="7" t="s">
        <v>275</v>
      </c>
      <c r="T3" s="7" t="s">
        <v>276</v>
      </c>
      <c r="U3" s="7" t="s">
        <v>277</v>
      </c>
      <c r="V3" s="8" t="s">
        <v>278</v>
      </c>
      <c r="W3" s="7" t="s">
        <v>279</v>
      </c>
      <c r="X3" s="7" t="s">
        <v>280</v>
      </c>
      <c r="Y3" s="7" t="s">
        <v>281</v>
      </c>
      <c r="Z3" s="9" t="s">
        <v>282</v>
      </c>
      <c r="AA3" s="7" t="s">
        <v>283</v>
      </c>
      <c r="AB3" s="8" t="s">
        <v>280</v>
      </c>
      <c r="AC3" s="7" t="s">
        <v>281</v>
      </c>
      <c r="AD3" s="7" t="s">
        <v>282</v>
      </c>
      <c r="AE3" s="7" t="s">
        <v>284</v>
      </c>
      <c r="AF3" s="7" t="s">
        <v>285</v>
      </c>
      <c r="AG3" s="7" t="s">
        <v>267</v>
      </c>
      <c r="AH3" s="7" t="s">
        <v>268</v>
      </c>
      <c r="AI3" s="7" t="s">
        <v>269</v>
      </c>
      <c r="AJ3" s="7" t="s">
        <v>286</v>
      </c>
      <c r="AK3" s="7" t="s">
        <v>287</v>
      </c>
      <c r="AL3" s="7" t="s">
        <v>288</v>
      </c>
      <c r="AM3" s="7" t="s">
        <v>289</v>
      </c>
      <c r="AN3" s="7" t="s">
        <v>290</v>
      </c>
      <c r="AO3" s="7" t="s">
        <v>262</v>
      </c>
      <c r="AP3" s="7" t="s">
        <v>263</v>
      </c>
      <c r="AQ3" s="7" t="s">
        <v>264</v>
      </c>
      <c r="AR3" s="7" t="s">
        <v>265</v>
      </c>
      <c r="AS3" s="7" t="s">
        <v>266</v>
      </c>
      <c r="AT3" s="7" t="s">
        <v>267</v>
      </c>
      <c r="AU3" s="7" t="s">
        <v>268</v>
      </c>
      <c r="AV3" s="7" t="s">
        <v>269</v>
      </c>
      <c r="AW3" s="7" t="s">
        <v>270</v>
      </c>
      <c r="AX3" s="7" t="s">
        <v>271</v>
      </c>
      <c r="AY3" s="7" t="s">
        <v>272</v>
      </c>
      <c r="AZ3" s="7" t="s">
        <v>273</v>
      </c>
      <c r="BA3" s="7" t="s">
        <v>291</v>
      </c>
      <c r="BB3" s="18" t="s">
        <v>292</v>
      </c>
      <c r="BC3" s="18" t="s">
        <v>293</v>
      </c>
      <c r="BD3" s="18" t="s">
        <v>294</v>
      </c>
      <c r="BE3" s="18" t="s">
        <v>295</v>
      </c>
      <c r="BF3" s="18"/>
    </row>
    <row r="4" spans="1:58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 t="s">
        <v>297</v>
      </c>
      <c r="S4" s="12" t="s">
        <v>296</v>
      </c>
      <c r="T4" s="12" t="s">
        <v>296</v>
      </c>
      <c r="U4" s="12"/>
      <c r="V4" s="12"/>
      <c r="W4" s="12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4"/>
      <c r="AQ4" s="14"/>
      <c r="AR4" s="14" t="s">
        <v>297</v>
      </c>
      <c r="AS4" s="15" t="s">
        <v>296</v>
      </c>
      <c r="AT4" s="15" t="s">
        <v>296</v>
      </c>
      <c r="AU4" s="15" t="s">
        <v>296</v>
      </c>
      <c r="AV4" s="15" t="s">
        <v>296</v>
      </c>
      <c r="AW4" s="15" t="s">
        <v>296</v>
      </c>
      <c r="AX4" s="15" t="s">
        <v>296</v>
      </c>
      <c r="AY4" s="15" t="s">
        <v>296</v>
      </c>
      <c r="AZ4" s="15" t="s">
        <v>296</v>
      </c>
      <c r="BA4" s="15" t="s">
        <v>296</v>
      </c>
      <c r="BB4" s="18">
        <v>39</v>
      </c>
      <c r="BC4" s="18">
        <v>2</v>
      </c>
      <c r="BD4" s="18">
        <v>2</v>
      </c>
      <c r="BE4" s="18">
        <v>9</v>
      </c>
      <c r="BF4" s="18">
        <f>SUM(BB4:BE4)</f>
        <v>52</v>
      </c>
    </row>
    <row r="5" spans="1:58">
      <c r="A5" s="16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4" t="s">
        <v>297</v>
      </c>
      <c r="S5" s="12" t="s">
        <v>296</v>
      </c>
      <c r="T5" s="12" t="s">
        <v>296</v>
      </c>
      <c r="U5" s="12"/>
      <c r="V5" s="12"/>
      <c r="W5" s="12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8"/>
      <c r="AR5" s="18" t="s">
        <v>292</v>
      </c>
      <c r="AS5" s="14" t="s">
        <v>297</v>
      </c>
      <c r="AT5" s="12" t="s">
        <v>296</v>
      </c>
      <c r="AU5" s="12" t="s">
        <v>296</v>
      </c>
      <c r="AV5" s="12" t="s">
        <v>296</v>
      </c>
      <c r="AW5" s="12" t="s">
        <v>296</v>
      </c>
      <c r="AX5" s="12" t="s">
        <v>296</v>
      </c>
      <c r="AY5" s="12" t="s">
        <v>296</v>
      </c>
      <c r="AZ5" s="12" t="s">
        <v>296</v>
      </c>
      <c r="BA5" s="12" t="s">
        <v>296</v>
      </c>
      <c r="BB5" s="18">
        <v>40</v>
      </c>
      <c r="BC5" s="18">
        <v>2</v>
      </c>
      <c r="BD5" s="18">
        <v>2</v>
      </c>
      <c r="BE5" s="18">
        <v>8</v>
      </c>
      <c r="BF5" s="18">
        <f t="shared" ref="BF5:BF7" si="0">SUM(BB5:BE5)</f>
        <v>52</v>
      </c>
    </row>
    <row r="6" spans="1:58">
      <c r="A6" s="16">
        <v>3</v>
      </c>
      <c r="B6" s="17"/>
      <c r="C6" s="19"/>
      <c r="D6" s="17"/>
      <c r="E6" s="17"/>
      <c r="F6" s="17"/>
      <c r="G6" s="17"/>
      <c r="H6" s="17"/>
      <c r="I6" s="22"/>
      <c r="J6" s="18"/>
      <c r="K6" s="17"/>
      <c r="L6" s="17"/>
      <c r="M6" s="17"/>
      <c r="N6" s="17"/>
      <c r="O6" s="17"/>
      <c r="P6" s="20"/>
      <c r="R6" s="14" t="s">
        <v>297</v>
      </c>
      <c r="S6" s="12" t="s">
        <v>296</v>
      </c>
      <c r="T6" s="12" t="s">
        <v>296</v>
      </c>
      <c r="U6" s="12"/>
      <c r="V6" s="12"/>
      <c r="W6" s="22" t="s">
        <v>298</v>
      </c>
      <c r="X6" s="21"/>
      <c r="Y6" s="22"/>
      <c r="Z6" s="21"/>
      <c r="AA6" s="21"/>
      <c r="AB6" s="2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8" t="s">
        <v>292</v>
      </c>
      <c r="AO6" s="14" t="s">
        <v>297</v>
      </c>
      <c r="AP6" s="22" t="s">
        <v>298</v>
      </c>
      <c r="AQ6" s="22" t="s">
        <v>298</v>
      </c>
      <c r="AR6" s="22" t="s">
        <v>298</v>
      </c>
      <c r="AS6" s="12" t="s">
        <v>296</v>
      </c>
      <c r="AT6" s="12" t="s">
        <v>296</v>
      </c>
      <c r="AU6" s="12" t="s">
        <v>296</v>
      </c>
      <c r="AV6" s="12" t="s">
        <v>296</v>
      </c>
      <c r="AW6" s="12" t="s">
        <v>296</v>
      </c>
      <c r="AX6" s="12" t="s">
        <v>296</v>
      </c>
      <c r="AY6" s="12" t="s">
        <v>296</v>
      </c>
      <c r="AZ6" s="12" t="s">
        <v>296</v>
      </c>
      <c r="BA6" s="12" t="s">
        <v>296</v>
      </c>
      <c r="BB6" s="18">
        <v>39</v>
      </c>
      <c r="BC6" s="18">
        <v>2</v>
      </c>
      <c r="BD6" s="18">
        <v>2</v>
      </c>
      <c r="BE6" s="18">
        <v>9</v>
      </c>
      <c r="BF6" s="18">
        <f t="shared" si="0"/>
        <v>52</v>
      </c>
    </row>
    <row r="7" spans="1:58">
      <c r="A7" s="16">
        <v>4</v>
      </c>
      <c r="B7" s="22" t="s">
        <v>298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7"/>
      <c r="O7" s="23"/>
      <c r="P7" s="23"/>
      <c r="Q7" s="22"/>
      <c r="R7" s="14" t="s">
        <v>297</v>
      </c>
      <c r="S7" s="12" t="s">
        <v>296</v>
      </c>
      <c r="T7" s="12" t="s">
        <v>296</v>
      </c>
      <c r="U7" s="12"/>
      <c r="V7" s="12"/>
      <c r="W7" s="12"/>
      <c r="X7" s="24"/>
      <c r="Y7" s="14"/>
      <c r="Z7" s="14"/>
      <c r="AA7" s="14"/>
      <c r="AB7" s="12"/>
      <c r="AC7" s="12"/>
      <c r="AD7" s="12"/>
      <c r="AE7" s="12"/>
      <c r="AF7" s="22" t="s">
        <v>298</v>
      </c>
      <c r="AG7" s="22" t="s">
        <v>298</v>
      </c>
      <c r="AH7" s="22" t="s">
        <v>298</v>
      </c>
      <c r="AI7" s="22" t="s">
        <v>298</v>
      </c>
      <c r="AJ7" s="12"/>
      <c r="AK7" s="12"/>
      <c r="AL7" s="14" t="s">
        <v>297</v>
      </c>
      <c r="AM7" s="25" t="s">
        <v>299</v>
      </c>
      <c r="AN7" s="25" t="s">
        <v>299</v>
      </c>
      <c r="AO7" s="25" t="s">
        <v>299</v>
      </c>
      <c r="AP7" s="25" t="s">
        <v>299</v>
      </c>
      <c r="AQ7" s="14" t="s">
        <v>300</v>
      </c>
      <c r="AR7" s="14" t="s">
        <v>300</v>
      </c>
      <c r="AS7" s="26" t="s">
        <v>301</v>
      </c>
      <c r="AT7" s="26" t="s">
        <v>301</v>
      </c>
      <c r="AU7" s="26" t="s">
        <v>301</v>
      </c>
      <c r="AV7" s="26" t="s">
        <v>301</v>
      </c>
      <c r="AW7" s="26" t="s">
        <v>301</v>
      </c>
      <c r="AX7" s="26" t="s">
        <v>301</v>
      </c>
      <c r="AY7" s="26" t="s">
        <v>301</v>
      </c>
      <c r="AZ7" s="26" t="s">
        <v>301</v>
      </c>
      <c r="BA7" s="26" t="s">
        <v>301</v>
      </c>
      <c r="BB7" s="18">
        <v>33</v>
      </c>
      <c r="BC7" s="18">
        <v>2</v>
      </c>
      <c r="BD7" s="18">
        <v>6</v>
      </c>
      <c r="BE7" s="18"/>
      <c r="BF7" s="18">
        <f t="shared" si="0"/>
        <v>41</v>
      </c>
    </row>
    <row r="8" spans="1:58" s="29" customFormat="1">
      <c r="A8" s="28" t="s">
        <v>302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BC8" s="30"/>
      <c r="BD8" s="30"/>
      <c r="BE8" s="30"/>
      <c r="BF8" s="30"/>
    </row>
    <row r="9" spans="1:58" ht="42" customHeight="1">
      <c r="A9" s="278"/>
      <c r="B9" s="278"/>
      <c r="C9" s="265" t="s">
        <v>303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7"/>
      <c r="S9" s="279" t="s">
        <v>292</v>
      </c>
      <c r="T9" s="279"/>
      <c r="U9" s="284" t="s">
        <v>304</v>
      </c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0" t="s">
        <v>300</v>
      </c>
      <c r="AL9" s="281"/>
      <c r="AM9" s="270" t="s">
        <v>334</v>
      </c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2"/>
      <c r="BB9" s="27"/>
      <c r="BC9" s="1"/>
      <c r="BD9" s="1"/>
      <c r="BE9" s="1"/>
      <c r="BF9" s="1"/>
    </row>
    <row r="10" spans="1:58" ht="28.5" customHeight="1">
      <c r="A10" s="282" t="s">
        <v>296</v>
      </c>
      <c r="B10" s="283"/>
      <c r="C10" s="284" t="s">
        <v>305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5" t="s">
        <v>298</v>
      </c>
      <c r="T10" s="286"/>
      <c r="U10" s="270" t="s">
        <v>394</v>
      </c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2"/>
      <c r="AK10" s="273" t="s">
        <v>301</v>
      </c>
      <c r="AL10" s="274"/>
      <c r="AM10" s="270" t="s">
        <v>333</v>
      </c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2"/>
      <c r="BB10" s="1"/>
      <c r="BC10" s="1"/>
      <c r="BD10" s="1"/>
      <c r="BE10" s="1"/>
      <c r="BF10" s="1"/>
    </row>
    <row r="11" spans="1:58" ht="43.5" customHeight="1">
      <c r="A11" s="263" t="s">
        <v>297</v>
      </c>
      <c r="B11" s="264"/>
      <c r="C11" s="265" t="s">
        <v>306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7"/>
      <c r="S11" s="268" t="s">
        <v>299</v>
      </c>
      <c r="T11" s="269"/>
      <c r="U11" s="270" t="s">
        <v>393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2"/>
      <c r="AK11" s="273"/>
      <c r="AL11" s="274"/>
      <c r="AM11" s="270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2"/>
      <c r="BB11" s="1"/>
      <c r="BC11" s="1"/>
      <c r="BD11" s="1"/>
      <c r="BE11" s="1"/>
      <c r="BF11" s="1"/>
    </row>
    <row r="13" spans="1:58">
      <c r="BB13" s="1"/>
    </row>
    <row r="14" spans="1:58">
      <c r="A14" s="262" t="s">
        <v>392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</row>
  </sheetData>
  <mergeCells count="21">
    <mergeCell ref="AM11:BA11"/>
    <mergeCell ref="AK9:AL9"/>
    <mergeCell ref="AM9:BA9"/>
    <mergeCell ref="A10:B10"/>
    <mergeCell ref="C10:R10"/>
    <mergeCell ref="AM10:BA10"/>
    <mergeCell ref="U9:AJ9"/>
    <mergeCell ref="S10:T10"/>
    <mergeCell ref="U10:AJ10"/>
    <mergeCell ref="AK10:AL10"/>
    <mergeCell ref="A1:L1"/>
    <mergeCell ref="A2:A3"/>
    <mergeCell ref="A9:B9"/>
    <mergeCell ref="C9:R9"/>
    <mergeCell ref="S9:T9"/>
    <mergeCell ref="A14:AL14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11"/>
  <sheetViews>
    <sheetView tabSelected="1" view="pageBreakPreview" topLeftCell="A2" zoomScale="106" zoomScaleSheetLayoutView="106" workbookViewId="0">
      <pane xSplit="37" ySplit="7" topLeftCell="AL21" activePane="bottomRight" state="frozen"/>
      <selection activeCell="A2" sqref="A2"/>
      <selection pane="topRight" activeCell="AE2" sqref="AE2"/>
      <selection pane="bottomLeft" activeCell="A7" sqref="A7"/>
      <selection pane="bottomRight" activeCell="Z47" sqref="Z47"/>
    </sheetView>
  </sheetViews>
  <sheetFormatPr defaultRowHeight="11.25"/>
  <cols>
    <col min="1" max="1" width="8.7109375" style="47" customWidth="1"/>
    <col min="2" max="2" width="30.85546875" style="47" customWidth="1"/>
    <col min="3" max="3" width="1.85546875" style="47" customWidth="1"/>
    <col min="4" max="4" width="2.42578125" style="47" customWidth="1"/>
    <col min="5" max="5" width="1.7109375" style="47" customWidth="1"/>
    <col min="6" max="6" width="2.28515625" style="47" customWidth="1"/>
    <col min="7" max="7" width="2.140625" style="47" customWidth="1"/>
    <col min="8" max="8" width="2" style="47" customWidth="1"/>
    <col min="9" max="9" width="2.28515625" style="47" customWidth="1"/>
    <col min="10" max="10" width="2.42578125" style="47" customWidth="1"/>
    <col min="11" max="11" width="2.28515625" style="47" customWidth="1"/>
    <col min="12" max="13" width="2.140625" style="47" customWidth="1"/>
    <col min="14" max="14" width="2.28515625" style="47" customWidth="1"/>
    <col min="15" max="15" width="4.28515625" style="47" customWidth="1"/>
    <col min="16" max="16" width="3.7109375" style="47" customWidth="1"/>
    <col min="17" max="17" width="3.28515625" style="47" customWidth="1"/>
    <col min="18" max="19" width="3.7109375" style="47" customWidth="1"/>
    <col min="20" max="21" width="4.5703125" style="47" customWidth="1"/>
    <col min="22" max="22" width="4.7109375" style="47" customWidth="1"/>
    <col min="23" max="23" width="3.42578125" style="47" customWidth="1"/>
    <col min="24" max="29" width="3.7109375" style="47" customWidth="1"/>
    <col min="30" max="30" width="3" style="47" hidden="1" customWidth="1"/>
    <col min="31" max="32" width="3.42578125" style="47" customWidth="1"/>
    <col min="33" max="33" width="3.7109375" style="47" customWidth="1"/>
    <col min="34" max="34" width="3.5703125" style="47" customWidth="1"/>
    <col min="35" max="35" width="3.7109375" style="47" customWidth="1"/>
    <col min="36" max="36" width="3.7109375" style="47" hidden="1" customWidth="1"/>
    <col min="37" max="37" width="7" style="251" hidden="1" customWidth="1"/>
    <col min="38" max="59" width="9.140625" style="46" customWidth="1"/>
    <col min="60" max="16384" width="9.140625" style="47"/>
  </cols>
  <sheetData>
    <row r="1" spans="1:38">
      <c r="AK1" s="90"/>
    </row>
    <row r="2" spans="1:38" ht="12.75" thickBot="1">
      <c r="A2" s="343" t="s">
        <v>356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91"/>
      <c r="AK2" s="90"/>
    </row>
    <row r="3" spans="1:38" ht="45" hidden="1" customHeight="1">
      <c r="A3" s="348" t="s">
        <v>0</v>
      </c>
      <c r="B3" s="351" t="s">
        <v>1</v>
      </c>
      <c r="C3" s="303" t="s">
        <v>354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5"/>
      <c r="O3" s="303" t="s">
        <v>30</v>
      </c>
      <c r="P3" s="304"/>
      <c r="Q3" s="304"/>
      <c r="R3" s="304"/>
      <c r="S3" s="304"/>
      <c r="T3" s="304"/>
      <c r="U3" s="304"/>
      <c r="V3" s="304"/>
      <c r="W3" s="305"/>
      <c r="X3" s="92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4"/>
      <c r="AJ3" s="95"/>
      <c r="AK3" s="90"/>
    </row>
    <row r="4" spans="1:38" ht="46.5" customHeight="1" thickBot="1">
      <c r="A4" s="349"/>
      <c r="B4" s="352"/>
      <c r="C4" s="306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  <c r="O4" s="306"/>
      <c r="P4" s="307"/>
      <c r="Q4" s="307"/>
      <c r="R4" s="307"/>
      <c r="S4" s="307"/>
      <c r="T4" s="307"/>
      <c r="U4" s="307"/>
      <c r="V4" s="307"/>
      <c r="W4" s="308"/>
      <c r="X4" s="303" t="s">
        <v>2</v>
      </c>
      <c r="Y4" s="305"/>
      <c r="Z4" s="303" t="s">
        <v>3</v>
      </c>
      <c r="AA4" s="304"/>
      <c r="AB4" s="305"/>
      <c r="AC4" s="303" t="s">
        <v>4</v>
      </c>
      <c r="AD4" s="304"/>
      <c r="AE4" s="304"/>
      <c r="AF4" s="305"/>
      <c r="AG4" s="325" t="s">
        <v>39</v>
      </c>
      <c r="AH4" s="326"/>
      <c r="AI4" s="326"/>
      <c r="AJ4" s="327"/>
      <c r="AK4" s="315" t="s">
        <v>32</v>
      </c>
    </row>
    <row r="5" spans="1:38" ht="50.25" customHeight="1" thickBot="1">
      <c r="A5" s="349"/>
      <c r="B5" s="352"/>
      <c r="C5" s="294" t="s">
        <v>312</v>
      </c>
      <c r="D5" s="295"/>
      <c r="E5" s="296"/>
      <c r="F5" s="294" t="s">
        <v>240</v>
      </c>
      <c r="G5" s="295"/>
      <c r="H5" s="296"/>
      <c r="I5" s="294" t="s">
        <v>28</v>
      </c>
      <c r="J5" s="295"/>
      <c r="K5" s="296"/>
      <c r="L5" s="294" t="s">
        <v>338</v>
      </c>
      <c r="M5" s="295"/>
      <c r="N5" s="296"/>
      <c r="O5" s="288" t="s">
        <v>339</v>
      </c>
      <c r="P5" s="288" t="s">
        <v>340</v>
      </c>
      <c r="Q5" s="288" t="s">
        <v>341</v>
      </c>
      <c r="R5" s="288" t="s">
        <v>342</v>
      </c>
      <c r="S5" s="322" t="s">
        <v>343</v>
      </c>
      <c r="T5" s="323"/>
      <c r="U5" s="323"/>
      <c r="V5" s="323"/>
      <c r="W5" s="324"/>
      <c r="X5" s="306"/>
      <c r="Y5" s="308"/>
      <c r="Z5" s="306"/>
      <c r="AA5" s="307"/>
      <c r="AB5" s="308"/>
      <c r="AC5" s="306"/>
      <c r="AD5" s="307"/>
      <c r="AE5" s="307"/>
      <c r="AF5" s="308"/>
      <c r="AG5" s="328"/>
      <c r="AH5" s="329"/>
      <c r="AI5" s="329"/>
      <c r="AJ5" s="330"/>
      <c r="AK5" s="316"/>
    </row>
    <row r="6" spans="1:38" ht="23.25" customHeight="1" thickBot="1">
      <c r="A6" s="349"/>
      <c r="B6" s="352"/>
      <c r="C6" s="297"/>
      <c r="D6" s="298"/>
      <c r="E6" s="299"/>
      <c r="F6" s="297"/>
      <c r="G6" s="298"/>
      <c r="H6" s="299"/>
      <c r="I6" s="297"/>
      <c r="J6" s="298"/>
      <c r="K6" s="299"/>
      <c r="L6" s="297"/>
      <c r="M6" s="298"/>
      <c r="N6" s="299"/>
      <c r="O6" s="289"/>
      <c r="P6" s="289"/>
      <c r="Q6" s="289"/>
      <c r="R6" s="289"/>
      <c r="S6" s="288" t="s">
        <v>344</v>
      </c>
      <c r="T6" s="288" t="s">
        <v>5</v>
      </c>
      <c r="U6" s="318" t="s">
        <v>6</v>
      </c>
      <c r="V6" s="319"/>
      <c r="W6" s="319"/>
      <c r="X6" s="96" t="s">
        <v>59</v>
      </c>
      <c r="Y6" s="97" t="s">
        <v>7</v>
      </c>
      <c r="Z6" s="96" t="s">
        <v>8</v>
      </c>
      <c r="AA6" s="97" t="s">
        <v>9</v>
      </c>
      <c r="AB6" s="97"/>
      <c r="AC6" s="97" t="s">
        <v>40</v>
      </c>
      <c r="AD6" s="97"/>
      <c r="AE6" s="97" t="s">
        <v>41</v>
      </c>
      <c r="AF6" s="97"/>
      <c r="AG6" s="97" t="s">
        <v>42</v>
      </c>
      <c r="AH6" s="97"/>
      <c r="AI6" s="96" t="s">
        <v>43</v>
      </c>
      <c r="AJ6" s="96"/>
      <c r="AK6" s="316"/>
    </row>
    <row r="7" spans="1:38" ht="11.25" customHeight="1" thickBot="1">
      <c r="A7" s="349"/>
      <c r="B7" s="352"/>
      <c r="C7" s="297"/>
      <c r="D7" s="298"/>
      <c r="E7" s="299"/>
      <c r="F7" s="297"/>
      <c r="G7" s="298"/>
      <c r="H7" s="299"/>
      <c r="I7" s="297"/>
      <c r="J7" s="298"/>
      <c r="K7" s="299"/>
      <c r="L7" s="297"/>
      <c r="M7" s="298"/>
      <c r="N7" s="299"/>
      <c r="O7" s="289"/>
      <c r="P7" s="289"/>
      <c r="Q7" s="289"/>
      <c r="R7" s="289"/>
      <c r="S7" s="289"/>
      <c r="T7" s="289"/>
      <c r="U7" s="320"/>
      <c r="V7" s="321"/>
      <c r="W7" s="321"/>
      <c r="X7" s="98">
        <v>16</v>
      </c>
      <c r="Y7" s="99">
        <v>23</v>
      </c>
      <c r="Z7" s="99">
        <v>16</v>
      </c>
      <c r="AA7" s="99">
        <v>23</v>
      </c>
      <c r="AB7" s="99">
        <v>1</v>
      </c>
      <c r="AC7" s="99">
        <v>16</v>
      </c>
      <c r="AD7" s="99"/>
      <c r="AE7" s="99">
        <v>18</v>
      </c>
      <c r="AF7" s="99">
        <v>5</v>
      </c>
      <c r="AG7" s="99">
        <v>15</v>
      </c>
      <c r="AH7" s="99">
        <v>1</v>
      </c>
      <c r="AI7" s="99">
        <v>13</v>
      </c>
      <c r="AJ7" s="99">
        <v>4</v>
      </c>
      <c r="AK7" s="316"/>
    </row>
    <row r="8" spans="1:38" ht="132.75" customHeight="1" thickBot="1">
      <c r="A8" s="350"/>
      <c r="B8" s="353"/>
      <c r="C8" s="300"/>
      <c r="D8" s="301"/>
      <c r="E8" s="302"/>
      <c r="F8" s="300"/>
      <c r="G8" s="301"/>
      <c r="H8" s="302"/>
      <c r="I8" s="297"/>
      <c r="J8" s="298"/>
      <c r="K8" s="299"/>
      <c r="L8" s="300"/>
      <c r="M8" s="301"/>
      <c r="N8" s="302"/>
      <c r="O8" s="290"/>
      <c r="P8" s="290"/>
      <c r="Q8" s="290"/>
      <c r="R8" s="290"/>
      <c r="S8" s="290"/>
      <c r="T8" s="290"/>
      <c r="U8" s="100" t="s">
        <v>10</v>
      </c>
      <c r="V8" s="100" t="s">
        <v>11</v>
      </c>
      <c r="W8" s="101" t="s">
        <v>345</v>
      </c>
      <c r="X8" s="102" t="s">
        <v>29</v>
      </c>
      <c r="Y8" s="102" t="s">
        <v>29</v>
      </c>
      <c r="Z8" s="102" t="s">
        <v>29</v>
      </c>
      <c r="AA8" s="102" t="s">
        <v>29</v>
      </c>
      <c r="AB8" s="102" t="s">
        <v>29</v>
      </c>
      <c r="AC8" s="102" t="s">
        <v>29</v>
      </c>
      <c r="AD8" s="102"/>
      <c r="AE8" s="102" t="s">
        <v>29</v>
      </c>
      <c r="AF8" s="102" t="s">
        <v>29</v>
      </c>
      <c r="AG8" s="102" t="s">
        <v>29</v>
      </c>
      <c r="AH8" s="102" t="s">
        <v>29</v>
      </c>
      <c r="AI8" s="102" t="s">
        <v>29</v>
      </c>
      <c r="AJ8" s="102" t="s">
        <v>29</v>
      </c>
      <c r="AK8" s="316"/>
      <c r="AL8" s="103"/>
    </row>
    <row r="9" spans="1:38" ht="15.75" customHeight="1" thickBot="1">
      <c r="A9" s="104">
        <v>1</v>
      </c>
      <c r="B9" s="105">
        <v>2</v>
      </c>
      <c r="C9" s="291">
        <v>3</v>
      </c>
      <c r="D9" s="292"/>
      <c r="E9" s="293"/>
      <c r="F9" s="291">
        <v>4</v>
      </c>
      <c r="G9" s="292"/>
      <c r="H9" s="293"/>
      <c r="I9" s="291">
        <v>5</v>
      </c>
      <c r="J9" s="292"/>
      <c r="K9" s="293"/>
      <c r="L9" s="291">
        <v>6</v>
      </c>
      <c r="M9" s="292"/>
      <c r="N9" s="293"/>
      <c r="O9" s="104">
        <v>7</v>
      </c>
      <c r="P9" s="106">
        <v>8</v>
      </c>
      <c r="Q9" s="106">
        <v>9</v>
      </c>
      <c r="R9" s="106">
        <v>10</v>
      </c>
      <c r="S9" s="106">
        <v>11</v>
      </c>
      <c r="T9" s="106">
        <v>12</v>
      </c>
      <c r="U9" s="106">
        <v>13</v>
      </c>
      <c r="V9" s="106">
        <v>14</v>
      </c>
      <c r="W9" s="106">
        <v>15</v>
      </c>
      <c r="X9" s="106">
        <v>16</v>
      </c>
      <c r="Y9" s="106">
        <v>17</v>
      </c>
      <c r="Z9" s="106">
        <v>18</v>
      </c>
      <c r="AA9" s="106">
        <v>19</v>
      </c>
      <c r="AB9" s="106"/>
      <c r="AC9" s="106">
        <v>20</v>
      </c>
      <c r="AD9" s="106">
        <v>21</v>
      </c>
      <c r="AE9" s="106">
        <v>22</v>
      </c>
      <c r="AF9" s="106">
        <v>23</v>
      </c>
      <c r="AG9" s="106">
        <v>24</v>
      </c>
      <c r="AH9" s="106">
        <v>25</v>
      </c>
      <c r="AI9" s="106">
        <v>26</v>
      </c>
      <c r="AJ9" s="107"/>
      <c r="AK9" s="317"/>
    </row>
    <row r="10" spans="1:38" ht="15.75" customHeight="1">
      <c r="A10" s="108"/>
      <c r="B10" s="109" t="s">
        <v>31</v>
      </c>
      <c r="C10" s="314">
        <f>C11+C37</f>
        <v>0</v>
      </c>
      <c r="D10" s="287"/>
      <c r="E10" s="287"/>
      <c r="F10" s="287">
        <f>F11+F37</f>
        <v>10</v>
      </c>
      <c r="G10" s="287"/>
      <c r="H10" s="287"/>
      <c r="I10" s="287">
        <f>I11+I37</f>
        <v>4</v>
      </c>
      <c r="J10" s="287"/>
      <c r="K10" s="287"/>
      <c r="L10" s="287">
        <f>L11+L37</f>
        <v>3</v>
      </c>
      <c r="M10" s="287"/>
      <c r="N10" s="287"/>
      <c r="O10" s="110">
        <f>O11+O37+O45+O48</f>
        <v>1476</v>
      </c>
      <c r="P10" s="110">
        <f t="shared" ref="P10:Y10" si="0">P11+P37+P45+P48</f>
        <v>12</v>
      </c>
      <c r="Q10" s="110">
        <f t="shared" si="0"/>
        <v>0</v>
      </c>
      <c r="R10" s="110">
        <f t="shared" si="0"/>
        <v>91</v>
      </c>
      <c r="S10" s="110">
        <f t="shared" si="0"/>
        <v>8</v>
      </c>
      <c r="T10" s="110">
        <f t="shared" si="0"/>
        <v>1365</v>
      </c>
      <c r="U10" s="110">
        <f t="shared" si="0"/>
        <v>573</v>
      </c>
      <c r="V10" s="110">
        <f t="shared" si="0"/>
        <v>792</v>
      </c>
      <c r="W10" s="110">
        <f t="shared" si="0"/>
        <v>0</v>
      </c>
      <c r="X10" s="110">
        <f t="shared" si="0"/>
        <v>576</v>
      </c>
      <c r="Y10" s="110">
        <f t="shared" si="0"/>
        <v>828</v>
      </c>
      <c r="Z10" s="111">
        <f t="shared" ref="Z10:AH10" si="1">Z11+Z37</f>
        <v>0</v>
      </c>
      <c r="AA10" s="111">
        <f t="shared" si="1"/>
        <v>0</v>
      </c>
      <c r="AB10" s="111">
        <f t="shared" si="1"/>
        <v>0</v>
      </c>
      <c r="AC10" s="111">
        <f>AC11+AC37</f>
        <v>0</v>
      </c>
      <c r="AD10" s="111">
        <f t="shared" si="1"/>
        <v>0</v>
      </c>
      <c r="AE10" s="111">
        <f>AE11+AE37</f>
        <v>0</v>
      </c>
      <c r="AF10" s="111">
        <f t="shared" si="1"/>
        <v>0</v>
      </c>
      <c r="AG10" s="111">
        <f>AG11+AG37</f>
        <v>0</v>
      </c>
      <c r="AH10" s="111">
        <f t="shared" si="1"/>
        <v>0</v>
      </c>
      <c r="AI10" s="111">
        <f>AI11+AI37</f>
        <v>0</v>
      </c>
      <c r="AJ10" s="111">
        <f>AJ11+AJ37</f>
        <v>0</v>
      </c>
      <c r="AK10" s="112"/>
    </row>
    <row r="11" spans="1:38" ht="24" customHeight="1">
      <c r="A11" s="113" t="s">
        <v>316</v>
      </c>
      <c r="B11" s="114" t="s">
        <v>317</v>
      </c>
      <c r="C11" s="309">
        <f>COUNTIF(C12:E36,1)+COUNTIF(C12:E36,2)+COUNTIF(C12:E36,3)+COUNTIF(C12:E36,4)+COUNTIF(C12:E36,5)+COUNTIF(C12:E36,6)+COUNTIF(C12:E36,7)+COUNTIF(C12:E36,8)</f>
        <v>0</v>
      </c>
      <c r="D11" s="309"/>
      <c r="E11" s="310"/>
      <c r="F11" s="311">
        <f>COUNTIF(F12:H36,1)+COUNTIF(F12:H36,2)+COUNTIF(F12:H36,3)+COUNTIF(F12:H36,4)+COUNTIF(F12:H36,5)+COUNTIF(F12:H36,6)+COUNTIF(F12:H36,7)+COUNTIF(F12:H36,8)</f>
        <v>9</v>
      </c>
      <c r="G11" s="309"/>
      <c r="H11" s="310"/>
      <c r="I11" s="311">
        <f>COUNTIF(I12:K36,1)+COUNTIF(I12:K36,2)+COUNTIF(I12:K36,3)+COUNTIF(I12:K36,4)+COUNTIF(I12:K36,5)+COUNTIF(I12:K36,6)+COUNTIF(I12:K36,7)+COUNTIF(I12:K36,8)</f>
        <v>0</v>
      </c>
      <c r="J11" s="309"/>
      <c r="K11" s="309"/>
      <c r="L11" s="311">
        <f>COUNTIF(L12:N36,1)+COUNTIF(L12:N36,2)+COUNTIF(L12:N36,3)+COUNTIF(L12:N36,4)+COUNTIF(L12:N36,5)+COUNTIF(L12:N36,6)+COUNTIF(L12:N36,7)+COUNTIF(L12:N36,8)</f>
        <v>0</v>
      </c>
      <c r="M11" s="309"/>
      <c r="N11" s="309"/>
      <c r="O11" s="82">
        <f>SUM(O12:O21)</f>
        <v>826</v>
      </c>
      <c r="P11" s="82">
        <f>SUM(P12:P36)</f>
        <v>0</v>
      </c>
      <c r="Q11" s="82">
        <f>SUM(Q12:Q36)</f>
        <v>0</v>
      </c>
      <c r="R11" s="82">
        <f t="shared" ref="R11:AJ11" si="2">SUM(R12:R36)</f>
        <v>0</v>
      </c>
      <c r="S11" s="82">
        <f t="shared" si="2"/>
        <v>0</v>
      </c>
      <c r="T11" s="82">
        <f t="shared" si="2"/>
        <v>826</v>
      </c>
      <c r="U11" s="82">
        <f t="shared" si="2"/>
        <v>334</v>
      </c>
      <c r="V11" s="82">
        <f>SUM(V12:V36)</f>
        <v>492</v>
      </c>
      <c r="W11" s="82">
        <f t="shared" si="2"/>
        <v>0</v>
      </c>
      <c r="X11" s="82">
        <f t="shared" si="2"/>
        <v>320</v>
      </c>
      <c r="Y11" s="82">
        <f t="shared" si="2"/>
        <v>506</v>
      </c>
      <c r="Z11" s="82">
        <f t="shared" si="2"/>
        <v>0</v>
      </c>
      <c r="AA11" s="82">
        <f t="shared" si="2"/>
        <v>0</v>
      </c>
      <c r="AB11" s="82">
        <f t="shared" si="2"/>
        <v>0</v>
      </c>
      <c r="AC11" s="82">
        <f t="shared" si="2"/>
        <v>0</v>
      </c>
      <c r="AD11" s="82">
        <f t="shared" si="2"/>
        <v>0</v>
      </c>
      <c r="AE11" s="82">
        <f t="shared" si="2"/>
        <v>0</v>
      </c>
      <c r="AF11" s="82">
        <f t="shared" si="2"/>
        <v>0</v>
      </c>
      <c r="AG11" s="82">
        <f t="shared" si="2"/>
        <v>0</v>
      </c>
      <c r="AH11" s="82">
        <f t="shared" si="2"/>
        <v>0</v>
      </c>
      <c r="AI11" s="82">
        <f t="shared" si="2"/>
        <v>0</v>
      </c>
      <c r="AJ11" s="82">
        <f t="shared" si="2"/>
        <v>0</v>
      </c>
      <c r="AK11" s="61"/>
    </row>
    <row r="12" spans="1:38" ht="13.5" customHeight="1">
      <c r="A12" s="115" t="s">
        <v>403</v>
      </c>
      <c r="B12" s="36" t="s">
        <v>241</v>
      </c>
      <c r="C12" s="76"/>
      <c r="D12" s="77"/>
      <c r="E12" s="78"/>
      <c r="F12" s="76"/>
      <c r="G12" s="77">
        <v>2</v>
      </c>
      <c r="H12" s="78"/>
      <c r="I12" s="116"/>
      <c r="J12" s="77"/>
      <c r="K12" s="117"/>
      <c r="L12" s="118"/>
      <c r="M12" s="118"/>
      <c r="N12" s="118"/>
      <c r="O12" s="43">
        <f t="shared" ref="O12:O21" si="3">R12+T12</f>
        <v>117</v>
      </c>
      <c r="P12" s="43"/>
      <c r="Q12" s="43"/>
      <c r="R12" s="43"/>
      <c r="S12" s="43"/>
      <c r="T12" s="43">
        <f t="shared" ref="T12:T20" si="4">SUM(X12:AJ12)</f>
        <v>117</v>
      </c>
      <c r="U12" s="43">
        <f>T12-V12</f>
        <v>0</v>
      </c>
      <c r="V12" s="43">
        <v>117</v>
      </c>
      <c r="W12" s="32"/>
      <c r="X12" s="44">
        <v>48</v>
      </c>
      <c r="Y12" s="44">
        <v>69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5"/>
    </row>
    <row r="13" spans="1:38" ht="13.5" customHeight="1">
      <c r="A13" s="115" t="s">
        <v>404</v>
      </c>
      <c r="B13" s="36" t="s">
        <v>336</v>
      </c>
      <c r="C13" s="51"/>
      <c r="D13" s="34"/>
      <c r="E13" s="50"/>
      <c r="F13" s="51"/>
      <c r="G13" s="34">
        <v>2</v>
      </c>
      <c r="H13" s="50"/>
      <c r="I13" s="119"/>
      <c r="J13" s="34"/>
      <c r="K13" s="117"/>
      <c r="L13" s="120"/>
      <c r="M13" s="120"/>
      <c r="N13" s="120"/>
      <c r="O13" s="43">
        <f t="shared" si="3"/>
        <v>78</v>
      </c>
      <c r="P13" s="43"/>
      <c r="Q13" s="43"/>
      <c r="R13" s="43"/>
      <c r="S13" s="43"/>
      <c r="T13" s="43">
        <f t="shared" si="4"/>
        <v>78</v>
      </c>
      <c r="U13" s="43">
        <f>T13-V13</f>
        <v>28</v>
      </c>
      <c r="V13" s="43">
        <v>50</v>
      </c>
      <c r="W13" s="32"/>
      <c r="X13" s="44">
        <v>32</v>
      </c>
      <c r="Y13" s="44">
        <v>46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</row>
    <row r="14" spans="1:38" ht="12.75" customHeight="1">
      <c r="A14" s="115" t="s">
        <v>405</v>
      </c>
      <c r="B14" s="36" t="s">
        <v>242</v>
      </c>
      <c r="C14" s="51"/>
      <c r="D14" s="34"/>
      <c r="E14" s="34"/>
      <c r="F14" s="51"/>
      <c r="G14" s="34">
        <v>2</v>
      </c>
      <c r="H14" s="34"/>
      <c r="I14" s="119"/>
      <c r="J14" s="34"/>
      <c r="K14" s="117"/>
      <c r="L14" s="119"/>
      <c r="M14" s="120"/>
      <c r="N14" s="117"/>
      <c r="O14" s="43">
        <f t="shared" si="3"/>
        <v>156</v>
      </c>
      <c r="P14" s="43"/>
      <c r="Q14" s="43"/>
      <c r="R14" s="43"/>
      <c r="S14" s="43"/>
      <c r="T14" s="43">
        <f t="shared" si="4"/>
        <v>156</v>
      </c>
      <c r="U14" s="43">
        <f>T14-V14</f>
        <v>78</v>
      </c>
      <c r="V14" s="43">
        <v>78</v>
      </c>
      <c r="W14" s="32"/>
      <c r="X14" s="44">
        <v>64</v>
      </c>
      <c r="Y14" s="44">
        <v>92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5"/>
    </row>
    <row r="15" spans="1:38" ht="12.75" customHeight="1">
      <c r="A15" s="115" t="s">
        <v>406</v>
      </c>
      <c r="B15" s="36" t="s">
        <v>245</v>
      </c>
      <c r="C15" s="51"/>
      <c r="D15" s="34"/>
      <c r="E15" s="50"/>
      <c r="F15" s="51"/>
      <c r="G15" s="34">
        <v>2</v>
      </c>
      <c r="H15" s="50"/>
      <c r="I15" s="119"/>
      <c r="J15" s="34"/>
      <c r="K15" s="117"/>
      <c r="L15" s="120"/>
      <c r="M15" s="120"/>
      <c r="N15" s="120"/>
      <c r="O15" s="43">
        <f t="shared" si="3"/>
        <v>117</v>
      </c>
      <c r="P15" s="43"/>
      <c r="Q15" s="43"/>
      <c r="R15" s="43"/>
      <c r="S15" s="43"/>
      <c r="T15" s="43">
        <f t="shared" si="4"/>
        <v>117</v>
      </c>
      <c r="U15" s="43">
        <f t="shared" ref="U15:U21" si="5">T15-V15</f>
        <v>67</v>
      </c>
      <c r="V15" s="43">
        <v>50</v>
      </c>
      <c r="W15" s="32"/>
      <c r="X15" s="44">
        <v>48</v>
      </c>
      <c r="Y15" s="44">
        <v>69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5"/>
    </row>
    <row r="16" spans="1:38" ht="12.75" customHeight="1">
      <c r="A16" s="115" t="s">
        <v>407</v>
      </c>
      <c r="B16" s="36" t="s">
        <v>346</v>
      </c>
      <c r="C16" s="51"/>
      <c r="D16" s="34"/>
      <c r="E16" s="50"/>
      <c r="F16" s="51"/>
      <c r="G16" s="34">
        <v>2</v>
      </c>
      <c r="H16" s="50"/>
      <c r="I16" s="119"/>
      <c r="J16" s="34"/>
      <c r="K16" s="117"/>
      <c r="L16" s="120"/>
      <c r="M16" s="120"/>
      <c r="N16" s="120"/>
      <c r="O16" s="43">
        <f t="shared" si="3"/>
        <v>39</v>
      </c>
      <c r="P16" s="43"/>
      <c r="Q16" s="43"/>
      <c r="R16" s="43"/>
      <c r="S16" s="43"/>
      <c r="T16" s="43">
        <f t="shared" si="4"/>
        <v>39</v>
      </c>
      <c r="U16" s="43">
        <f t="shared" si="5"/>
        <v>20</v>
      </c>
      <c r="V16" s="43">
        <v>19</v>
      </c>
      <c r="W16" s="32"/>
      <c r="X16" s="44">
        <v>16</v>
      </c>
      <c r="Y16" s="44">
        <v>23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5"/>
    </row>
    <row r="17" spans="1:37" ht="12.75" customHeight="1">
      <c r="A17" s="115" t="s">
        <v>408</v>
      </c>
      <c r="B17" s="36" t="s">
        <v>347</v>
      </c>
      <c r="C17" s="51"/>
      <c r="D17" s="34"/>
      <c r="E17" s="50"/>
      <c r="F17" s="51"/>
      <c r="G17" s="34">
        <v>2</v>
      </c>
      <c r="H17" s="50"/>
      <c r="I17" s="119"/>
      <c r="J17" s="34"/>
      <c r="K17" s="117"/>
      <c r="L17" s="120"/>
      <c r="M17" s="120"/>
      <c r="N17" s="120"/>
      <c r="O17" s="43">
        <f t="shared" si="3"/>
        <v>39</v>
      </c>
      <c r="P17" s="43"/>
      <c r="Q17" s="43"/>
      <c r="R17" s="43"/>
      <c r="S17" s="43"/>
      <c r="T17" s="43">
        <f t="shared" si="4"/>
        <v>39</v>
      </c>
      <c r="U17" s="43">
        <f t="shared" si="5"/>
        <v>19</v>
      </c>
      <c r="V17" s="43">
        <v>20</v>
      </c>
      <c r="W17" s="32"/>
      <c r="X17" s="44">
        <v>16</v>
      </c>
      <c r="Y17" s="44">
        <v>23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5"/>
    </row>
    <row r="18" spans="1:37" ht="12" customHeight="1">
      <c r="A18" s="115" t="s">
        <v>409</v>
      </c>
      <c r="B18" s="36" t="s">
        <v>348</v>
      </c>
      <c r="C18" s="51"/>
      <c r="D18" s="34"/>
      <c r="E18" s="50"/>
      <c r="F18" s="51"/>
      <c r="G18" s="34">
        <v>2</v>
      </c>
      <c r="H18" s="50"/>
      <c r="I18" s="119"/>
      <c r="J18" s="34"/>
      <c r="K18" s="117"/>
      <c r="L18" s="120"/>
      <c r="M18" s="120"/>
      <c r="N18" s="120"/>
      <c r="O18" s="43">
        <f t="shared" si="3"/>
        <v>62</v>
      </c>
      <c r="P18" s="43"/>
      <c r="Q18" s="43"/>
      <c r="R18" s="43"/>
      <c r="S18" s="43"/>
      <c r="T18" s="43">
        <f t="shared" si="4"/>
        <v>62</v>
      </c>
      <c r="U18" s="43">
        <f t="shared" si="5"/>
        <v>42</v>
      </c>
      <c r="V18" s="43">
        <v>20</v>
      </c>
      <c r="W18" s="32"/>
      <c r="X18" s="44">
        <v>16</v>
      </c>
      <c r="Y18" s="44">
        <v>46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5"/>
    </row>
    <row r="19" spans="1:37" ht="12.75" customHeight="1">
      <c r="A19" s="115" t="s">
        <v>410</v>
      </c>
      <c r="B19" s="36" t="s">
        <v>349</v>
      </c>
      <c r="C19" s="51"/>
      <c r="D19" s="34"/>
      <c r="E19" s="50"/>
      <c r="F19" s="51"/>
      <c r="G19" s="34">
        <v>2</v>
      </c>
      <c r="H19" s="50"/>
      <c r="I19" s="119"/>
      <c r="J19" s="34"/>
      <c r="K19" s="117"/>
      <c r="L19" s="120"/>
      <c r="M19" s="120"/>
      <c r="N19" s="120"/>
      <c r="O19" s="43">
        <f t="shared" si="3"/>
        <v>62</v>
      </c>
      <c r="P19" s="43"/>
      <c r="Q19" s="43"/>
      <c r="R19" s="43"/>
      <c r="S19" s="43"/>
      <c r="T19" s="43">
        <f t="shared" si="4"/>
        <v>62</v>
      </c>
      <c r="U19" s="43">
        <f t="shared" si="5"/>
        <v>32</v>
      </c>
      <c r="V19" s="43">
        <v>30</v>
      </c>
      <c r="W19" s="32"/>
      <c r="X19" s="44">
        <v>16</v>
      </c>
      <c r="Y19" s="44">
        <v>46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</row>
    <row r="20" spans="1:37" ht="15" customHeight="1">
      <c r="A20" s="115" t="s">
        <v>411</v>
      </c>
      <c r="B20" s="36" t="s">
        <v>243</v>
      </c>
      <c r="C20" s="51"/>
      <c r="D20" s="34"/>
      <c r="E20" s="50"/>
      <c r="F20" s="51"/>
      <c r="G20" s="34" t="s">
        <v>337</v>
      </c>
      <c r="H20" s="50"/>
      <c r="I20" s="119"/>
      <c r="J20" s="34"/>
      <c r="K20" s="117"/>
      <c r="L20" s="120"/>
      <c r="M20" s="120"/>
      <c r="N20" s="120"/>
      <c r="O20" s="43">
        <f t="shared" si="3"/>
        <v>78</v>
      </c>
      <c r="P20" s="43"/>
      <c r="Q20" s="43"/>
      <c r="R20" s="43"/>
      <c r="S20" s="43"/>
      <c r="T20" s="43">
        <f t="shared" si="4"/>
        <v>78</v>
      </c>
      <c r="U20" s="43">
        <f t="shared" si="5"/>
        <v>0</v>
      </c>
      <c r="V20" s="43">
        <v>78</v>
      </c>
      <c r="W20" s="32"/>
      <c r="X20" s="44">
        <v>32</v>
      </c>
      <c r="Y20" s="44">
        <v>46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</row>
    <row r="21" spans="1:37" ht="13.5" customHeight="1">
      <c r="A21" s="115" t="s">
        <v>412</v>
      </c>
      <c r="B21" s="36" t="s">
        <v>307</v>
      </c>
      <c r="C21" s="120"/>
      <c r="D21" s="34"/>
      <c r="E21" s="50"/>
      <c r="F21" s="51"/>
      <c r="G21" s="34">
        <v>2</v>
      </c>
      <c r="H21" s="50"/>
      <c r="I21" s="119"/>
      <c r="J21" s="34"/>
      <c r="K21" s="117"/>
      <c r="L21" s="120"/>
      <c r="M21" s="120"/>
      <c r="N21" s="120"/>
      <c r="O21" s="43">
        <f t="shared" si="3"/>
        <v>78</v>
      </c>
      <c r="P21" s="43"/>
      <c r="Q21" s="43"/>
      <c r="R21" s="43"/>
      <c r="S21" s="43"/>
      <c r="T21" s="43">
        <f>SUM(X21:AI21)</f>
        <v>78</v>
      </c>
      <c r="U21" s="43">
        <f t="shared" si="5"/>
        <v>48</v>
      </c>
      <c r="V21" s="43">
        <v>30</v>
      </c>
      <c r="W21" s="32"/>
      <c r="X21" s="44">
        <v>32</v>
      </c>
      <c r="Y21" s="44">
        <v>46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5"/>
    </row>
    <row r="22" spans="1:37" hidden="1">
      <c r="A22" s="121"/>
      <c r="B22" s="36"/>
      <c r="C22" s="120"/>
      <c r="D22" s="34"/>
      <c r="E22" s="50"/>
      <c r="F22" s="51"/>
      <c r="G22" s="34"/>
      <c r="H22" s="50"/>
      <c r="I22" s="119"/>
      <c r="J22" s="34"/>
      <c r="K22" s="117"/>
      <c r="L22" s="120"/>
      <c r="M22" s="120"/>
      <c r="N22" s="120"/>
      <c r="O22" s="43"/>
      <c r="P22" s="43"/>
      <c r="Q22" s="43"/>
      <c r="R22" s="43"/>
      <c r="S22" s="43"/>
      <c r="T22" s="43"/>
      <c r="U22" s="43"/>
      <c r="V22" s="43"/>
      <c r="W22" s="32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</row>
    <row r="23" spans="1:37" hidden="1">
      <c r="A23" s="122" t="s">
        <v>45</v>
      </c>
      <c r="B23" s="123"/>
      <c r="C23" s="119"/>
      <c r="D23" s="34"/>
      <c r="E23" s="50"/>
      <c r="F23" s="51"/>
      <c r="G23" s="34"/>
      <c r="H23" s="50"/>
      <c r="I23" s="119"/>
      <c r="J23" s="34"/>
      <c r="K23" s="117"/>
      <c r="L23" s="120"/>
      <c r="M23" s="120"/>
      <c r="N23" s="120"/>
      <c r="O23" s="43">
        <f t="shared" ref="O23:O36" si="6">R23+T23</f>
        <v>0</v>
      </c>
      <c r="P23" s="43"/>
      <c r="Q23" s="43"/>
      <c r="R23" s="43">
        <f t="shared" ref="R23:R35" si="7">T23/2</f>
        <v>0</v>
      </c>
      <c r="S23" s="43"/>
      <c r="T23" s="43">
        <f t="shared" ref="T23:T36" si="8">SUM(X23:AI23)</f>
        <v>0</v>
      </c>
      <c r="U23" s="43">
        <f t="shared" ref="U23:U36" si="9">T23-W23</f>
        <v>0</v>
      </c>
      <c r="V23" s="43"/>
      <c r="W23" s="32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</row>
    <row r="24" spans="1:37" hidden="1">
      <c r="A24" s="122" t="s">
        <v>46</v>
      </c>
      <c r="B24" s="48"/>
      <c r="C24" s="119"/>
      <c r="D24" s="34"/>
      <c r="E24" s="50"/>
      <c r="F24" s="51"/>
      <c r="G24" s="34"/>
      <c r="H24" s="50"/>
      <c r="I24" s="119"/>
      <c r="J24" s="34"/>
      <c r="K24" s="117"/>
      <c r="L24" s="120"/>
      <c r="M24" s="120"/>
      <c r="N24" s="120"/>
      <c r="O24" s="43">
        <f t="shared" si="6"/>
        <v>0</v>
      </c>
      <c r="P24" s="43"/>
      <c r="Q24" s="43"/>
      <c r="R24" s="43">
        <f t="shared" si="7"/>
        <v>0</v>
      </c>
      <c r="S24" s="43"/>
      <c r="T24" s="43">
        <f t="shared" si="8"/>
        <v>0</v>
      </c>
      <c r="U24" s="43">
        <f t="shared" si="9"/>
        <v>0</v>
      </c>
      <c r="V24" s="43"/>
      <c r="W24" s="32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5"/>
    </row>
    <row r="25" spans="1:37" hidden="1">
      <c r="A25" s="122" t="s">
        <v>47</v>
      </c>
      <c r="B25" s="48"/>
      <c r="C25" s="119"/>
      <c r="D25" s="34"/>
      <c r="E25" s="50"/>
      <c r="F25" s="51"/>
      <c r="G25" s="34"/>
      <c r="H25" s="50"/>
      <c r="I25" s="119"/>
      <c r="J25" s="34"/>
      <c r="K25" s="117"/>
      <c r="L25" s="120"/>
      <c r="M25" s="120"/>
      <c r="N25" s="120"/>
      <c r="O25" s="43">
        <f t="shared" si="6"/>
        <v>0</v>
      </c>
      <c r="P25" s="43"/>
      <c r="Q25" s="43"/>
      <c r="R25" s="43">
        <f t="shared" si="7"/>
        <v>0</v>
      </c>
      <c r="S25" s="43"/>
      <c r="T25" s="43">
        <f t="shared" si="8"/>
        <v>0</v>
      </c>
      <c r="U25" s="43">
        <f t="shared" si="9"/>
        <v>0</v>
      </c>
      <c r="V25" s="43"/>
      <c r="W25" s="32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5"/>
    </row>
    <row r="26" spans="1:37" hidden="1">
      <c r="A26" s="122" t="s">
        <v>48</v>
      </c>
      <c r="B26" s="48"/>
      <c r="C26" s="119"/>
      <c r="D26" s="34"/>
      <c r="E26" s="50"/>
      <c r="F26" s="51"/>
      <c r="G26" s="34"/>
      <c r="H26" s="50"/>
      <c r="I26" s="119"/>
      <c r="J26" s="34"/>
      <c r="K26" s="117"/>
      <c r="L26" s="120"/>
      <c r="M26" s="120"/>
      <c r="N26" s="120"/>
      <c r="O26" s="43">
        <f t="shared" si="6"/>
        <v>0</v>
      </c>
      <c r="P26" s="43"/>
      <c r="Q26" s="43"/>
      <c r="R26" s="43">
        <f t="shared" si="7"/>
        <v>0</v>
      </c>
      <c r="S26" s="43"/>
      <c r="T26" s="43">
        <f t="shared" si="8"/>
        <v>0</v>
      </c>
      <c r="U26" s="43">
        <f t="shared" si="9"/>
        <v>0</v>
      </c>
      <c r="V26" s="43"/>
      <c r="W26" s="32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/>
    </row>
    <row r="27" spans="1:37" hidden="1">
      <c r="A27" s="122" t="s">
        <v>49</v>
      </c>
      <c r="B27" s="48"/>
      <c r="C27" s="119"/>
      <c r="D27" s="34"/>
      <c r="E27" s="50"/>
      <c r="F27" s="51"/>
      <c r="G27" s="34"/>
      <c r="H27" s="50"/>
      <c r="I27" s="119"/>
      <c r="J27" s="34"/>
      <c r="K27" s="117"/>
      <c r="L27" s="120"/>
      <c r="M27" s="120"/>
      <c r="N27" s="120"/>
      <c r="O27" s="43">
        <f t="shared" si="6"/>
        <v>0</v>
      </c>
      <c r="P27" s="43"/>
      <c r="Q27" s="43"/>
      <c r="R27" s="43">
        <f t="shared" si="7"/>
        <v>0</v>
      </c>
      <c r="S27" s="43"/>
      <c r="T27" s="43">
        <f t="shared" si="8"/>
        <v>0</v>
      </c>
      <c r="U27" s="43">
        <f t="shared" si="9"/>
        <v>0</v>
      </c>
      <c r="V27" s="43"/>
      <c r="W27" s="32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</row>
    <row r="28" spans="1:37" hidden="1">
      <c r="A28" s="122" t="s">
        <v>50</v>
      </c>
      <c r="B28" s="48"/>
      <c r="C28" s="119"/>
      <c r="D28" s="34"/>
      <c r="E28" s="50"/>
      <c r="F28" s="51"/>
      <c r="G28" s="34"/>
      <c r="H28" s="50"/>
      <c r="I28" s="119"/>
      <c r="J28" s="34"/>
      <c r="K28" s="117"/>
      <c r="L28" s="120"/>
      <c r="M28" s="120"/>
      <c r="N28" s="120"/>
      <c r="O28" s="43">
        <f t="shared" si="6"/>
        <v>0</v>
      </c>
      <c r="P28" s="43"/>
      <c r="Q28" s="43"/>
      <c r="R28" s="43">
        <f t="shared" si="7"/>
        <v>0</v>
      </c>
      <c r="S28" s="43"/>
      <c r="T28" s="43">
        <f t="shared" si="8"/>
        <v>0</v>
      </c>
      <c r="U28" s="43">
        <f t="shared" si="9"/>
        <v>0</v>
      </c>
      <c r="V28" s="43"/>
      <c r="W28" s="32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</row>
    <row r="29" spans="1:37" hidden="1">
      <c r="A29" s="122" t="s">
        <v>51</v>
      </c>
      <c r="B29" s="48"/>
      <c r="C29" s="119"/>
      <c r="D29" s="34"/>
      <c r="E29" s="50"/>
      <c r="F29" s="51"/>
      <c r="G29" s="34"/>
      <c r="H29" s="50"/>
      <c r="I29" s="119"/>
      <c r="J29" s="34"/>
      <c r="K29" s="117"/>
      <c r="L29" s="120"/>
      <c r="M29" s="120"/>
      <c r="N29" s="120"/>
      <c r="O29" s="43">
        <f t="shared" si="6"/>
        <v>0</v>
      </c>
      <c r="P29" s="43"/>
      <c r="Q29" s="43"/>
      <c r="R29" s="43">
        <f t="shared" si="7"/>
        <v>0</v>
      </c>
      <c r="S29" s="43"/>
      <c r="T29" s="43">
        <f t="shared" si="8"/>
        <v>0</v>
      </c>
      <c r="U29" s="43">
        <f t="shared" si="9"/>
        <v>0</v>
      </c>
      <c r="V29" s="43"/>
      <c r="W29" s="32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</row>
    <row r="30" spans="1:37" hidden="1">
      <c r="A30" s="122" t="s">
        <v>52</v>
      </c>
      <c r="B30" s="48"/>
      <c r="C30" s="119"/>
      <c r="D30" s="34"/>
      <c r="E30" s="50"/>
      <c r="F30" s="51"/>
      <c r="G30" s="34"/>
      <c r="H30" s="50"/>
      <c r="I30" s="119"/>
      <c r="J30" s="34"/>
      <c r="K30" s="117"/>
      <c r="L30" s="120"/>
      <c r="M30" s="120"/>
      <c r="N30" s="120"/>
      <c r="O30" s="43">
        <f t="shared" si="6"/>
        <v>0</v>
      </c>
      <c r="P30" s="43"/>
      <c r="Q30" s="43"/>
      <c r="R30" s="43">
        <f t="shared" si="7"/>
        <v>0</v>
      </c>
      <c r="S30" s="43"/>
      <c r="T30" s="43">
        <f t="shared" si="8"/>
        <v>0</v>
      </c>
      <c r="U30" s="43">
        <f t="shared" si="9"/>
        <v>0</v>
      </c>
      <c r="V30" s="43"/>
      <c r="W30" s="32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5"/>
    </row>
    <row r="31" spans="1:37" hidden="1">
      <c r="A31" s="122" t="s">
        <v>53</v>
      </c>
      <c r="B31" s="48"/>
      <c r="C31" s="119"/>
      <c r="D31" s="34"/>
      <c r="E31" s="50"/>
      <c r="F31" s="51"/>
      <c r="G31" s="34"/>
      <c r="H31" s="50"/>
      <c r="I31" s="119"/>
      <c r="J31" s="34"/>
      <c r="K31" s="117"/>
      <c r="L31" s="120"/>
      <c r="M31" s="120"/>
      <c r="N31" s="120"/>
      <c r="O31" s="43">
        <f t="shared" si="6"/>
        <v>0</v>
      </c>
      <c r="P31" s="43"/>
      <c r="Q31" s="43"/>
      <c r="R31" s="43">
        <f t="shared" si="7"/>
        <v>0</v>
      </c>
      <c r="S31" s="43"/>
      <c r="T31" s="43">
        <f t="shared" si="8"/>
        <v>0</v>
      </c>
      <c r="U31" s="43">
        <f t="shared" si="9"/>
        <v>0</v>
      </c>
      <c r="V31" s="43"/>
      <c r="W31" s="32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5"/>
    </row>
    <row r="32" spans="1:37" ht="12.75" hidden="1" customHeight="1">
      <c r="A32" s="122" t="s">
        <v>54</v>
      </c>
      <c r="B32" s="48"/>
      <c r="C32" s="119"/>
      <c r="D32" s="34"/>
      <c r="E32" s="50"/>
      <c r="F32" s="51"/>
      <c r="G32" s="34"/>
      <c r="H32" s="50"/>
      <c r="I32" s="119"/>
      <c r="J32" s="34"/>
      <c r="K32" s="117"/>
      <c r="L32" s="120"/>
      <c r="M32" s="120"/>
      <c r="N32" s="120"/>
      <c r="O32" s="43">
        <f t="shared" si="6"/>
        <v>0</v>
      </c>
      <c r="P32" s="43"/>
      <c r="Q32" s="43"/>
      <c r="R32" s="43">
        <f t="shared" si="7"/>
        <v>0</v>
      </c>
      <c r="S32" s="43"/>
      <c r="T32" s="43">
        <f t="shared" si="8"/>
        <v>0</v>
      </c>
      <c r="U32" s="43">
        <f t="shared" si="9"/>
        <v>0</v>
      </c>
      <c r="V32" s="43"/>
      <c r="W32" s="32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5"/>
    </row>
    <row r="33" spans="1:59" hidden="1">
      <c r="A33" s="122" t="s">
        <v>55</v>
      </c>
      <c r="B33" s="48"/>
      <c r="C33" s="119"/>
      <c r="D33" s="34"/>
      <c r="E33" s="50"/>
      <c r="F33" s="51"/>
      <c r="G33" s="34"/>
      <c r="H33" s="50"/>
      <c r="I33" s="119"/>
      <c r="J33" s="34"/>
      <c r="K33" s="117"/>
      <c r="L33" s="120"/>
      <c r="M33" s="120"/>
      <c r="N33" s="120"/>
      <c r="O33" s="43">
        <f t="shared" si="6"/>
        <v>0</v>
      </c>
      <c r="P33" s="43"/>
      <c r="Q33" s="43"/>
      <c r="R33" s="43">
        <f t="shared" si="7"/>
        <v>0</v>
      </c>
      <c r="S33" s="43"/>
      <c r="T33" s="43">
        <f t="shared" si="8"/>
        <v>0</v>
      </c>
      <c r="U33" s="43">
        <f t="shared" si="9"/>
        <v>0</v>
      </c>
      <c r="V33" s="43"/>
      <c r="W33" s="32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5"/>
    </row>
    <row r="34" spans="1:59" s="125" customFormat="1" hidden="1">
      <c r="A34" s="122" t="s">
        <v>56</v>
      </c>
      <c r="B34" s="48"/>
      <c r="C34" s="119"/>
      <c r="D34" s="34"/>
      <c r="E34" s="50"/>
      <c r="F34" s="51"/>
      <c r="G34" s="34"/>
      <c r="H34" s="50"/>
      <c r="I34" s="119"/>
      <c r="J34" s="34"/>
      <c r="K34" s="117"/>
      <c r="L34" s="120"/>
      <c r="M34" s="120"/>
      <c r="N34" s="120"/>
      <c r="O34" s="43">
        <f t="shared" si="6"/>
        <v>0</v>
      </c>
      <c r="P34" s="43"/>
      <c r="Q34" s="43"/>
      <c r="R34" s="43">
        <f t="shared" si="7"/>
        <v>0</v>
      </c>
      <c r="S34" s="43"/>
      <c r="T34" s="43">
        <f t="shared" si="8"/>
        <v>0</v>
      </c>
      <c r="U34" s="43">
        <f t="shared" si="9"/>
        <v>0</v>
      </c>
      <c r="V34" s="43"/>
      <c r="W34" s="32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5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</row>
    <row r="35" spans="1:59" hidden="1">
      <c r="A35" s="121" t="s">
        <v>57</v>
      </c>
      <c r="B35" s="36"/>
      <c r="C35" s="120"/>
      <c r="D35" s="34"/>
      <c r="E35" s="50"/>
      <c r="F35" s="126"/>
      <c r="G35" s="127"/>
      <c r="H35" s="128"/>
      <c r="I35" s="119"/>
      <c r="J35" s="34"/>
      <c r="K35" s="117"/>
      <c r="L35" s="120"/>
      <c r="M35" s="120"/>
      <c r="N35" s="120"/>
      <c r="O35" s="43">
        <f t="shared" si="6"/>
        <v>0</v>
      </c>
      <c r="P35" s="43"/>
      <c r="Q35" s="43"/>
      <c r="R35" s="43">
        <f t="shared" si="7"/>
        <v>0</v>
      </c>
      <c r="S35" s="43"/>
      <c r="T35" s="43">
        <f t="shared" si="8"/>
        <v>0</v>
      </c>
      <c r="U35" s="43">
        <f t="shared" si="9"/>
        <v>0</v>
      </c>
      <c r="V35" s="43"/>
      <c r="W35" s="32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5"/>
    </row>
    <row r="36" spans="1:59" hidden="1">
      <c r="A36" s="121" t="s">
        <v>58</v>
      </c>
      <c r="B36" s="36"/>
      <c r="C36" s="118"/>
      <c r="D36" s="77"/>
      <c r="E36" s="78"/>
      <c r="F36" s="76"/>
      <c r="G36" s="77"/>
      <c r="H36" s="78"/>
      <c r="I36" s="116"/>
      <c r="J36" s="77"/>
      <c r="K36" s="129"/>
      <c r="L36" s="118"/>
      <c r="M36" s="118"/>
      <c r="N36" s="118"/>
      <c r="O36" s="43">
        <f t="shared" si="6"/>
        <v>0</v>
      </c>
      <c r="P36" s="43"/>
      <c r="Q36" s="43"/>
      <c r="R36" s="43">
        <f t="shared" ref="R36:R63" si="10">T36/2</f>
        <v>0</v>
      </c>
      <c r="S36" s="43"/>
      <c r="T36" s="43">
        <f t="shared" si="8"/>
        <v>0</v>
      </c>
      <c r="U36" s="43">
        <f t="shared" si="9"/>
        <v>0</v>
      </c>
      <c r="V36" s="43"/>
      <c r="W36" s="32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5"/>
    </row>
    <row r="37" spans="1:59" ht="24" customHeight="1">
      <c r="A37" s="256" t="s">
        <v>350</v>
      </c>
      <c r="B37" s="257" t="s">
        <v>322</v>
      </c>
      <c r="C37" s="309">
        <f>COUNTIF(C38:E64,1)+COUNTIF(C38:E64,2)+COUNTIF(C38:E64,3)+COUNTIF(C38:E64,4)+COUNTIF(C38:E64,5)+COUNTIF(C38:E64,6)+COUNTIF(C38:E64,7)+COUNTIF(C38:E64,8)</f>
        <v>0</v>
      </c>
      <c r="D37" s="309"/>
      <c r="E37" s="310"/>
      <c r="F37" s="311">
        <f>COUNTIF(F38:H64,1)+COUNTIF(F38:H64,2)+COUNTIF(F38:H64,3)+COUNTIF(F38:H64,4)+COUNTIF(F38:H64,5)+COUNTIF(F38:H64,6)+COUNTIF(F38:H64,7)+COUNTIF(F38:H64,8)</f>
        <v>1</v>
      </c>
      <c r="G37" s="309"/>
      <c r="H37" s="310"/>
      <c r="I37" s="311">
        <f>COUNTIF(I38:K64,1)+COUNTIF(I38:K64,2)+COUNTIF(I38:K64,3)+COUNTIF(I38:K64,4)+COUNTIF(I38:K64,5)+COUNTIF(I38:K64,6)+COUNTIF(I38:K64,7)+COUNTIF(I38:K64,8)</f>
        <v>4</v>
      </c>
      <c r="J37" s="309"/>
      <c r="K37" s="309"/>
      <c r="L37" s="342">
        <f>COUNTIF(L38:N64,1)+COUNTIF(L38:N64,2)+COUNTIF(L38:N64,3)+COUNTIF(L38:N64,4)+COUNTIF(L38:N64,5)+COUNTIF(L38:N64,6)+COUNTIF(L38:N64,7)+COUNTIF(L38:N64,8)</f>
        <v>3</v>
      </c>
      <c r="M37" s="312"/>
      <c r="N37" s="309"/>
      <c r="O37" s="82">
        <f>SUM(O38:O40)</f>
        <v>540</v>
      </c>
      <c r="P37" s="82">
        <f>SUM(P38:P41)</f>
        <v>12</v>
      </c>
      <c r="Q37" s="82">
        <f>SUM(Q38:Q41)</f>
        <v>0</v>
      </c>
      <c r="R37" s="82">
        <f t="shared" ref="R37:Y37" si="11">SUM(R38:R41)</f>
        <v>52</v>
      </c>
      <c r="S37" s="82">
        <f>SUM(S38:S41)</f>
        <v>8</v>
      </c>
      <c r="T37" s="82">
        <f t="shared" si="11"/>
        <v>468</v>
      </c>
      <c r="U37" s="82">
        <f t="shared" si="11"/>
        <v>218</v>
      </c>
      <c r="V37" s="82">
        <f>SUM(V38:V40)</f>
        <v>250</v>
      </c>
      <c r="W37" s="82">
        <f t="shared" si="11"/>
        <v>0</v>
      </c>
      <c r="X37" s="82">
        <f t="shared" si="11"/>
        <v>192</v>
      </c>
      <c r="Y37" s="82">
        <f t="shared" si="11"/>
        <v>276</v>
      </c>
      <c r="Z37" s="82">
        <f t="shared" ref="Z37:AJ37" si="12">SUM(Z38:Z64)</f>
        <v>0</v>
      </c>
      <c r="AA37" s="82">
        <f t="shared" si="12"/>
        <v>0</v>
      </c>
      <c r="AB37" s="82">
        <f t="shared" si="12"/>
        <v>0</v>
      </c>
      <c r="AC37" s="60">
        <f t="shared" si="12"/>
        <v>0</v>
      </c>
      <c r="AD37" s="82">
        <f t="shared" si="12"/>
        <v>0</v>
      </c>
      <c r="AE37" s="60">
        <f t="shared" si="12"/>
        <v>0</v>
      </c>
      <c r="AF37" s="82">
        <f t="shared" si="12"/>
        <v>0</v>
      </c>
      <c r="AG37" s="60">
        <f t="shared" si="12"/>
        <v>0</v>
      </c>
      <c r="AH37" s="82">
        <f t="shared" si="12"/>
        <v>0</v>
      </c>
      <c r="AI37" s="60">
        <f t="shared" si="12"/>
        <v>0</v>
      </c>
      <c r="AJ37" s="60">
        <f t="shared" si="12"/>
        <v>0</v>
      </c>
      <c r="AK37" s="82"/>
    </row>
    <row r="38" spans="1:59" ht="13.5" customHeight="1">
      <c r="A38" s="258" t="s">
        <v>471</v>
      </c>
      <c r="B38" s="69" t="s">
        <v>318</v>
      </c>
      <c r="C38" s="51"/>
      <c r="D38" s="34"/>
      <c r="E38" s="34"/>
      <c r="F38" s="51"/>
      <c r="G38" s="34"/>
      <c r="H38" s="34"/>
      <c r="I38" s="119">
        <v>1</v>
      </c>
      <c r="J38" s="34">
        <v>2</v>
      </c>
      <c r="K38" s="117"/>
      <c r="L38" s="130"/>
      <c r="M38" s="131"/>
      <c r="N38" s="117"/>
      <c r="O38" s="43">
        <f>SUM(P38:T38)</f>
        <v>153</v>
      </c>
      <c r="P38" s="43">
        <v>6</v>
      </c>
      <c r="Q38" s="43"/>
      <c r="R38" s="43">
        <v>26</v>
      </c>
      <c r="S38" s="43">
        <v>4</v>
      </c>
      <c r="T38" s="43">
        <f>SUM(X38:AJ38)</f>
        <v>117</v>
      </c>
      <c r="U38" s="43">
        <f t="shared" ref="U38:U43" si="13">T38-V38</f>
        <v>20</v>
      </c>
      <c r="V38" s="43">
        <v>97</v>
      </c>
      <c r="W38" s="32"/>
      <c r="X38" s="44">
        <v>48</v>
      </c>
      <c r="Y38" s="44">
        <v>69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331"/>
    </row>
    <row r="39" spans="1:59" ht="12.75" customHeight="1">
      <c r="A39" s="258" t="s">
        <v>472</v>
      </c>
      <c r="B39" s="69" t="s">
        <v>319</v>
      </c>
      <c r="C39" s="51"/>
      <c r="D39" s="34"/>
      <c r="E39" s="34"/>
      <c r="F39" s="51"/>
      <c r="G39" s="34">
        <v>2</v>
      </c>
      <c r="H39" s="34"/>
      <c r="I39" s="119"/>
      <c r="J39" s="34"/>
      <c r="K39" s="117"/>
      <c r="L39" s="130"/>
      <c r="M39" s="131"/>
      <c r="N39" s="117"/>
      <c r="O39" s="43">
        <f t="shared" ref="O39" si="14">R39+T39</f>
        <v>195</v>
      </c>
      <c r="P39" s="43"/>
      <c r="Q39" s="43"/>
      <c r="R39" s="43"/>
      <c r="S39" s="43"/>
      <c r="T39" s="43">
        <f>SUM(X39:AJ39)</f>
        <v>195</v>
      </c>
      <c r="U39" s="43">
        <f t="shared" si="13"/>
        <v>92</v>
      </c>
      <c r="V39" s="43">
        <v>103</v>
      </c>
      <c r="W39" s="32"/>
      <c r="X39" s="44">
        <v>80</v>
      </c>
      <c r="Y39" s="44">
        <v>115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332"/>
    </row>
    <row r="40" spans="1:59" ht="13.5" customHeight="1">
      <c r="A40" s="258" t="s">
        <v>473</v>
      </c>
      <c r="B40" s="69" t="s">
        <v>335</v>
      </c>
      <c r="C40" s="51"/>
      <c r="D40" s="34"/>
      <c r="E40" s="34"/>
      <c r="F40" s="51"/>
      <c r="G40" s="34"/>
      <c r="H40" s="34"/>
      <c r="I40" s="119">
        <v>1</v>
      </c>
      <c r="J40" s="34">
        <v>2</v>
      </c>
      <c r="K40" s="117"/>
      <c r="L40" s="130"/>
      <c r="M40" s="131"/>
      <c r="N40" s="117"/>
      <c r="O40" s="43">
        <f>SUM(P40:T40)</f>
        <v>192</v>
      </c>
      <c r="P40" s="43">
        <v>6</v>
      </c>
      <c r="Q40" s="43"/>
      <c r="R40" s="43">
        <v>26</v>
      </c>
      <c r="S40" s="43">
        <v>4</v>
      </c>
      <c r="T40" s="43">
        <f>SUM(X40:AJ40)</f>
        <v>156</v>
      </c>
      <c r="U40" s="43">
        <f t="shared" si="13"/>
        <v>106</v>
      </c>
      <c r="V40" s="43">
        <v>50</v>
      </c>
      <c r="W40" s="32"/>
      <c r="X40" s="44">
        <v>64</v>
      </c>
      <c r="Y40" s="44">
        <v>92</v>
      </c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5"/>
    </row>
    <row r="41" spans="1:59" ht="12.75" hidden="1" customHeight="1">
      <c r="A41" s="115"/>
      <c r="B41" s="36"/>
      <c r="C41" s="51"/>
      <c r="D41" s="34"/>
      <c r="E41" s="34"/>
      <c r="F41" s="51"/>
      <c r="G41" s="34"/>
      <c r="H41" s="34"/>
      <c r="I41" s="119"/>
      <c r="J41" s="34"/>
      <c r="K41" s="117"/>
      <c r="L41" s="119"/>
      <c r="M41" s="120"/>
      <c r="N41" s="117"/>
      <c r="O41" s="43">
        <f>R41+T41</f>
        <v>0</v>
      </c>
      <c r="P41" s="43"/>
      <c r="Q41" s="43"/>
      <c r="R41" s="43"/>
      <c r="S41" s="43"/>
      <c r="T41" s="43">
        <f>SUM(X41:AJ41)</f>
        <v>0</v>
      </c>
      <c r="U41" s="43">
        <f t="shared" si="13"/>
        <v>0</v>
      </c>
      <c r="V41" s="43"/>
      <c r="W41" s="32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5"/>
    </row>
    <row r="42" spans="1:59" hidden="1">
      <c r="A42" s="35"/>
      <c r="B42" s="36"/>
      <c r="C42" s="120"/>
      <c r="D42" s="34"/>
      <c r="E42" s="50"/>
      <c r="F42" s="51"/>
      <c r="G42" s="34"/>
      <c r="H42" s="34"/>
      <c r="I42" s="119"/>
      <c r="J42" s="34"/>
      <c r="K42" s="52"/>
      <c r="L42" s="132"/>
      <c r="M42" s="132"/>
      <c r="N42" s="52"/>
      <c r="O42" s="43"/>
      <c r="P42" s="43"/>
      <c r="Q42" s="43"/>
      <c r="R42" s="43"/>
      <c r="S42" s="43"/>
      <c r="T42" s="43"/>
      <c r="U42" s="43">
        <f t="shared" si="13"/>
        <v>0</v>
      </c>
      <c r="V42" s="43"/>
      <c r="W42" s="32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5"/>
    </row>
    <row r="43" spans="1:59" hidden="1">
      <c r="A43" s="35"/>
      <c r="B43" s="36"/>
      <c r="C43" s="120"/>
      <c r="D43" s="34"/>
      <c r="E43" s="50"/>
      <c r="F43" s="51"/>
      <c r="G43" s="34"/>
      <c r="H43" s="34"/>
      <c r="I43" s="116"/>
      <c r="J43" s="77"/>
      <c r="K43" s="118"/>
      <c r="L43" s="118"/>
      <c r="M43" s="118"/>
      <c r="N43" s="118"/>
      <c r="O43" s="43">
        <f t="shared" ref="O43:O64" si="15">R43+T43</f>
        <v>0</v>
      </c>
      <c r="P43" s="43"/>
      <c r="Q43" s="43"/>
      <c r="R43" s="43">
        <f t="shared" si="10"/>
        <v>0</v>
      </c>
      <c r="S43" s="43"/>
      <c r="T43" s="43">
        <f>SUM(X43:AI43)</f>
        <v>0</v>
      </c>
      <c r="U43" s="43">
        <f t="shared" si="13"/>
        <v>0</v>
      </c>
      <c r="V43" s="43"/>
      <c r="W43" s="32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5" t="e">
        <f>T43-#REF!</f>
        <v>#REF!</v>
      </c>
    </row>
    <row r="44" spans="1:59" hidden="1">
      <c r="A44" s="133" t="s">
        <v>320</v>
      </c>
      <c r="B44" s="134"/>
      <c r="C44" s="84"/>
      <c r="D44" s="135"/>
      <c r="E44" s="136"/>
      <c r="F44" s="137"/>
      <c r="G44" s="135"/>
      <c r="H44" s="135"/>
      <c r="I44" s="83"/>
      <c r="J44" s="135"/>
      <c r="K44" s="84"/>
      <c r="L44" s="84"/>
      <c r="M44" s="84"/>
      <c r="N44" s="84"/>
      <c r="O44" s="82">
        <f t="shared" si="15"/>
        <v>0</v>
      </c>
      <c r="P44" s="82"/>
      <c r="Q44" s="82"/>
      <c r="R44" s="82"/>
      <c r="S44" s="82"/>
      <c r="T44" s="82">
        <f>SUM(X44:AI44)</f>
        <v>0</v>
      </c>
      <c r="U44" s="82">
        <f t="shared" ref="U44:U64" si="16">T44-W44</f>
        <v>0</v>
      </c>
      <c r="V44" s="82"/>
      <c r="W44" s="60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45" t="e">
        <f>T44-#REF!</f>
        <v>#REF!</v>
      </c>
    </row>
    <row r="45" spans="1:59" ht="24" customHeight="1">
      <c r="A45" s="133" t="s">
        <v>321</v>
      </c>
      <c r="B45" s="139" t="s">
        <v>351</v>
      </c>
      <c r="C45" s="84"/>
      <c r="D45" s="135"/>
      <c r="E45" s="136"/>
      <c r="F45" s="137"/>
      <c r="G45" s="135"/>
      <c r="H45" s="135"/>
      <c r="I45" s="83"/>
      <c r="J45" s="135"/>
      <c r="K45" s="85"/>
      <c r="L45" s="342">
        <f>COUNTIF(L47:N72,1)+COUNTIF(L47:N72,2)+COUNTIF(L47:N72,3)+COUNTIF(L47:N72,4)+COUNTIF(L47:N72,5)+COUNTIF(L47:N72,6)+COUNTIF(L47:N72,7)+COUNTIF(L47:N72,8)</f>
        <v>4</v>
      </c>
      <c r="M45" s="312"/>
      <c r="N45" s="309"/>
      <c r="O45" s="82">
        <f>SUM(O46:O47)</f>
        <v>71</v>
      </c>
      <c r="P45" s="82"/>
      <c r="Q45" s="82"/>
      <c r="R45" s="82"/>
      <c r="S45" s="82"/>
      <c r="T45" s="82">
        <f>SUM(T46:T48)</f>
        <v>71</v>
      </c>
      <c r="U45" s="82">
        <f>SUM(U46:U48)</f>
        <v>21</v>
      </c>
      <c r="V45" s="82">
        <f>SUM(V46:V48)</f>
        <v>50</v>
      </c>
      <c r="W45" s="82">
        <f t="shared" ref="W45" si="17">SUM(W47:W48)</f>
        <v>0</v>
      </c>
      <c r="X45" s="82">
        <f>SUM(X47:X48)</f>
        <v>48</v>
      </c>
      <c r="Y45" s="82">
        <f>SUM(Y47:Y48)</f>
        <v>23</v>
      </c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45" t="e">
        <f>T45-#REF!</f>
        <v>#REF!</v>
      </c>
    </row>
    <row r="46" spans="1:59" ht="12.75" customHeight="1">
      <c r="A46" s="35" t="s">
        <v>413</v>
      </c>
      <c r="B46" s="36" t="s">
        <v>475</v>
      </c>
      <c r="C46" s="120"/>
      <c r="D46" s="253"/>
      <c r="E46" s="254"/>
      <c r="F46" s="252"/>
      <c r="G46" s="253"/>
      <c r="H46" s="253"/>
      <c r="I46" s="119"/>
      <c r="J46" s="253"/>
      <c r="K46" s="117"/>
      <c r="L46" s="131"/>
      <c r="M46" s="131">
        <v>2</v>
      </c>
      <c r="N46" s="120"/>
      <c r="O46" s="43">
        <f t="shared" si="15"/>
        <v>39</v>
      </c>
      <c r="P46" s="43"/>
      <c r="Q46" s="43"/>
      <c r="R46" s="43"/>
      <c r="S46" s="43"/>
      <c r="T46" s="43">
        <f>SUM(X46:AI46)</f>
        <v>39</v>
      </c>
      <c r="U46" s="43">
        <f>T46-V46</f>
        <v>9</v>
      </c>
      <c r="V46" s="43">
        <v>30</v>
      </c>
      <c r="W46" s="43"/>
      <c r="X46" s="43">
        <v>16</v>
      </c>
      <c r="Y46" s="43">
        <v>23</v>
      </c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45"/>
    </row>
    <row r="47" spans="1:59" ht="24" customHeight="1">
      <c r="A47" s="35" t="s">
        <v>474</v>
      </c>
      <c r="B47" s="36" t="s">
        <v>352</v>
      </c>
      <c r="C47" s="120"/>
      <c r="D47" s="34"/>
      <c r="E47" s="50"/>
      <c r="F47" s="51"/>
      <c r="G47" s="34"/>
      <c r="H47" s="34"/>
      <c r="I47" s="119"/>
      <c r="J47" s="34"/>
      <c r="K47" s="117"/>
      <c r="L47" s="120"/>
      <c r="M47" s="120">
        <v>1</v>
      </c>
      <c r="N47" s="120"/>
      <c r="O47" s="43">
        <f t="shared" si="15"/>
        <v>32</v>
      </c>
      <c r="P47" s="43"/>
      <c r="Q47" s="43"/>
      <c r="R47" s="43"/>
      <c r="S47" s="43"/>
      <c r="T47" s="43">
        <f>SUM(X47:AI47)</f>
        <v>32</v>
      </c>
      <c r="U47" s="43">
        <f>T47-V47</f>
        <v>12</v>
      </c>
      <c r="V47" s="43">
        <v>20</v>
      </c>
      <c r="W47" s="32"/>
      <c r="X47" s="44">
        <v>32</v>
      </c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 t="e">
        <f>T47-#REF!</f>
        <v>#REF!</v>
      </c>
    </row>
    <row r="48" spans="1:59" ht="15.75" customHeight="1">
      <c r="A48" s="133" t="s">
        <v>320</v>
      </c>
      <c r="B48" s="139" t="s">
        <v>353</v>
      </c>
      <c r="C48" s="84"/>
      <c r="D48" s="135"/>
      <c r="E48" s="136"/>
      <c r="F48" s="137"/>
      <c r="G48" s="135"/>
      <c r="H48" s="135"/>
      <c r="I48" s="83"/>
      <c r="J48" s="135"/>
      <c r="K48" s="85"/>
      <c r="L48" s="84"/>
      <c r="M48" s="84"/>
      <c r="N48" s="84"/>
      <c r="O48" s="82">
        <f t="shared" si="15"/>
        <v>39</v>
      </c>
      <c r="P48" s="82"/>
      <c r="Q48" s="82"/>
      <c r="R48" s="82">
        <v>39</v>
      </c>
      <c r="S48" s="82"/>
      <c r="T48" s="82">
        <v>0</v>
      </c>
      <c r="U48" s="82">
        <v>0</v>
      </c>
      <c r="V48" s="82">
        <v>0</v>
      </c>
      <c r="W48" s="60"/>
      <c r="X48" s="138">
        <v>16</v>
      </c>
      <c r="Y48" s="138">
        <v>23</v>
      </c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45" t="e">
        <f>T48-#REF!</f>
        <v>#REF!</v>
      </c>
    </row>
    <row r="49" spans="1:37" ht="13.5" hidden="1" customHeight="1">
      <c r="A49" s="140"/>
      <c r="B49" s="36"/>
      <c r="C49" s="120"/>
      <c r="D49" s="34"/>
      <c r="E49" s="50"/>
      <c r="F49" s="51"/>
      <c r="G49" s="34"/>
      <c r="H49" s="34"/>
      <c r="I49" s="119"/>
      <c r="J49" s="34"/>
      <c r="K49" s="117"/>
      <c r="L49" s="120"/>
      <c r="M49" s="120"/>
      <c r="N49" s="120"/>
      <c r="O49" s="43">
        <f t="shared" si="15"/>
        <v>0</v>
      </c>
      <c r="P49" s="43"/>
      <c r="Q49" s="43"/>
      <c r="R49" s="43"/>
      <c r="S49" s="43"/>
      <c r="T49" s="43">
        <f t="shared" ref="T49:T64" si="18">SUM(X49:AI49)</f>
        <v>0</v>
      </c>
      <c r="U49" s="43">
        <f t="shared" si="16"/>
        <v>0</v>
      </c>
      <c r="V49" s="43"/>
      <c r="W49" s="32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 t="e">
        <f>T49-#REF!</f>
        <v>#REF!</v>
      </c>
    </row>
    <row r="50" spans="1:37" hidden="1">
      <c r="A50" s="140"/>
      <c r="B50" s="36"/>
      <c r="C50" s="120"/>
      <c r="D50" s="34"/>
      <c r="E50" s="50"/>
      <c r="F50" s="51"/>
      <c r="G50" s="34"/>
      <c r="H50" s="34"/>
      <c r="I50" s="119"/>
      <c r="J50" s="34"/>
      <c r="K50" s="117"/>
      <c r="L50" s="120"/>
      <c r="M50" s="120"/>
      <c r="N50" s="120"/>
      <c r="O50" s="43">
        <f t="shared" si="15"/>
        <v>0</v>
      </c>
      <c r="P50" s="43"/>
      <c r="Q50" s="43"/>
      <c r="R50" s="43">
        <f t="shared" si="10"/>
        <v>0</v>
      </c>
      <c r="S50" s="43"/>
      <c r="T50" s="43">
        <f t="shared" si="18"/>
        <v>0</v>
      </c>
      <c r="U50" s="43">
        <f t="shared" si="16"/>
        <v>0</v>
      </c>
      <c r="V50" s="43"/>
      <c r="W50" s="32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 t="e">
        <f>T50-#REF!</f>
        <v>#REF!</v>
      </c>
    </row>
    <row r="51" spans="1:37" hidden="1">
      <c r="A51" s="140"/>
      <c r="B51" s="36"/>
      <c r="C51" s="120"/>
      <c r="D51" s="34"/>
      <c r="E51" s="50"/>
      <c r="F51" s="51"/>
      <c r="G51" s="34"/>
      <c r="H51" s="34"/>
      <c r="I51" s="119"/>
      <c r="J51" s="34"/>
      <c r="K51" s="120"/>
      <c r="L51" s="120"/>
      <c r="M51" s="120"/>
      <c r="N51" s="120"/>
      <c r="O51" s="43">
        <f t="shared" si="15"/>
        <v>0</v>
      </c>
      <c r="P51" s="43"/>
      <c r="Q51" s="43"/>
      <c r="R51" s="43">
        <f t="shared" si="10"/>
        <v>0</v>
      </c>
      <c r="S51" s="43"/>
      <c r="T51" s="43">
        <f t="shared" si="18"/>
        <v>0</v>
      </c>
      <c r="U51" s="43">
        <f t="shared" si="16"/>
        <v>0</v>
      </c>
      <c r="V51" s="43"/>
      <c r="W51" s="32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5" t="e">
        <f>T51-#REF!</f>
        <v>#REF!</v>
      </c>
    </row>
    <row r="52" spans="1:37" hidden="1">
      <c r="A52" s="140"/>
      <c r="B52" s="36"/>
      <c r="C52" s="120"/>
      <c r="D52" s="34"/>
      <c r="E52" s="50"/>
      <c r="F52" s="51"/>
      <c r="G52" s="34"/>
      <c r="H52" s="34"/>
      <c r="I52" s="119"/>
      <c r="J52" s="34"/>
      <c r="K52" s="120"/>
      <c r="L52" s="120"/>
      <c r="M52" s="120"/>
      <c r="N52" s="120"/>
      <c r="O52" s="43">
        <f t="shared" si="15"/>
        <v>0</v>
      </c>
      <c r="P52" s="43"/>
      <c r="Q52" s="43"/>
      <c r="R52" s="43">
        <f t="shared" si="10"/>
        <v>0</v>
      </c>
      <c r="S52" s="43"/>
      <c r="T52" s="43">
        <f t="shared" si="18"/>
        <v>0</v>
      </c>
      <c r="U52" s="43">
        <f t="shared" si="16"/>
        <v>0</v>
      </c>
      <c r="V52" s="43"/>
      <c r="W52" s="32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 t="e">
        <f>T52-#REF!</f>
        <v>#REF!</v>
      </c>
    </row>
    <row r="53" spans="1:37" hidden="1">
      <c r="A53" s="140"/>
      <c r="B53" s="36"/>
      <c r="C53" s="120"/>
      <c r="D53" s="34"/>
      <c r="E53" s="50"/>
      <c r="F53" s="51"/>
      <c r="G53" s="34"/>
      <c r="H53" s="34"/>
      <c r="I53" s="119"/>
      <c r="J53" s="34"/>
      <c r="K53" s="120"/>
      <c r="L53" s="120"/>
      <c r="M53" s="120"/>
      <c r="N53" s="120"/>
      <c r="O53" s="43">
        <f t="shared" si="15"/>
        <v>0</v>
      </c>
      <c r="P53" s="43"/>
      <c r="Q53" s="43"/>
      <c r="R53" s="43">
        <f t="shared" si="10"/>
        <v>0</v>
      </c>
      <c r="S53" s="43"/>
      <c r="T53" s="43">
        <f t="shared" si="18"/>
        <v>0</v>
      </c>
      <c r="U53" s="43">
        <f t="shared" si="16"/>
        <v>0</v>
      </c>
      <c r="V53" s="43"/>
      <c r="W53" s="32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5" t="e">
        <f>T53-#REF!</f>
        <v>#REF!</v>
      </c>
    </row>
    <row r="54" spans="1:37" hidden="1">
      <c r="A54" s="140"/>
      <c r="B54" s="36"/>
      <c r="C54" s="120"/>
      <c r="D54" s="34"/>
      <c r="E54" s="50"/>
      <c r="F54" s="51"/>
      <c r="G54" s="34"/>
      <c r="H54" s="34"/>
      <c r="I54" s="119"/>
      <c r="J54" s="34"/>
      <c r="K54" s="120"/>
      <c r="L54" s="120"/>
      <c r="M54" s="120"/>
      <c r="N54" s="120"/>
      <c r="O54" s="43">
        <f t="shared" si="15"/>
        <v>0</v>
      </c>
      <c r="P54" s="43"/>
      <c r="Q54" s="43"/>
      <c r="R54" s="43">
        <f t="shared" si="10"/>
        <v>0</v>
      </c>
      <c r="S54" s="43"/>
      <c r="T54" s="43">
        <f t="shared" si="18"/>
        <v>0</v>
      </c>
      <c r="U54" s="43">
        <f t="shared" si="16"/>
        <v>0</v>
      </c>
      <c r="V54" s="43"/>
      <c r="W54" s="32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5" t="e">
        <f>T54-#REF!</f>
        <v>#REF!</v>
      </c>
    </row>
    <row r="55" spans="1:37" hidden="1">
      <c r="A55" s="35"/>
      <c r="B55" s="36"/>
      <c r="C55" s="120"/>
      <c r="D55" s="34"/>
      <c r="E55" s="50"/>
      <c r="F55" s="51"/>
      <c r="G55" s="34"/>
      <c r="H55" s="34"/>
      <c r="I55" s="119"/>
      <c r="J55" s="34"/>
      <c r="K55" s="120"/>
      <c r="L55" s="120"/>
      <c r="M55" s="120"/>
      <c r="N55" s="120"/>
      <c r="O55" s="43">
        <f t="shared" si="15"/>
        <v>0</v>
      </c>
      <c r="P55" s="43"/>
      <c r="Q55" s="43"/>
      <c r="R55" s="43">
        <f t="shared" si="10"/>
        <v>0</v>
      </c>
      <c r="S55" s="43"/>
      <c r="T55" s="43">
        <f t="shared" si="18"/>
        <v>0</v>
      </c>
      <c r="U55" s="43">
        <f t="shared" si="16"/>
        <v>0</v>
      </c>
      <c r="V55" s="43"/>
      <c r="W55" s="32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5" t="e">
        <f>T55-#REF!</f>
        <v>#REF!</v>
      </c>
    </row>
    <row r="56" spans="1:37" hidden="1">
      <c r="A56" s="35"/>
      <c r="B56" s="36"/>
      <c r="C56" s="120"/>
      <c r="D56" s="34"/>
      <c r="E56" s="50"/>
      <c r="F56" s="51"/>
      <c r="G56" s="34"/>
      <c r="H56" s="34"/>
      <c r="I56" s="119"/>
      <c r="J56" s="34"/>
      <c r="K56" s="120"/>
      <c r="L56" s="120"/>
      <c r="M56" s="120"/>
      <c r="N56" s="120"/>
      <c r="O56" s="43">
        <f t="shared" si="15"/>
        <v>0</v>
      </c>
      <c r="P56" s="43"/>
      <c r="Q56" s="43"/>
      <c r="R56" s="43">
        <f t="shared" si="10"/>
        <v>0</v>
      </c>
      <c r="S56" s="43"/>
      <c r="T56" s="43">
        <f t="shared" si="18"/>
        <v>0</v>
      </c>
      <c r="U56" s="43">
        <f t="shared" si="16"/>
        <v>0</v>
      </c>
      <c r="V56" s="43"/>
      <c r="W56" s="32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5" t="e">
        <f>T56-#REF!</f>
        <v>#REF!</v>
      </c>
    </row>
    <row r="57" spans="1:37" hidden="1">
      <c r="A57" s="35"/>
      <c r="B57" s="36"/>
      <c r="C57" s="120"/>
      <c r="D57" s="34"/>
      <c r="E57" s="50"/>
      <c r="F57" s="51"/>
      <c r="G57" s="34"/>
      <c r="H57" s="34"/>
      <c r="I57" s="119"/>
      <c r="J57" s="34"/>
      <c r="K57" s="120"/>
      <c r="L57" s="120"/>
      <c r="M57" s="120"/>
      <c r="N57" s="120"/>
      <c r="O57" s="43">
        <f t="shared" si="15"/>
        <v>0</v>
      </c>
      <c r="P57" s="43"/>
      <c r="Q57" s="43"/>
      <c r="R57" s="43">
        <f t="shared" si="10"/>
        <v>0</v>
      </c>
      <c r="S57" s="43"/>
      <c r="T57" s="43">
        <f t="shared" si="18"/>
        <v>0</v>
      </c>
      <c r="U57" s="43">
        <f t="shared" si="16"/>
        <v>0</v>
      </c>
      <c r="V57" s="43"/>
      <c r="W57" s="32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5" t="e">
        <f>T57-#REF!</f>
        <v>#REF!</v>
      </c>
    </row>
    <row r="58" spans="1:37" hidden="1">
      <c r="A58" s="35"/>
      <c r="B58" s="36"/>
      <c r="C58" s="120"/>
      <c r="D58" s="34"/>
      <c r="E58" s="50"/>
      <c r="F58" s="51"/>
      <c r="G58" s="34"/>
      <c r="H58" s="34"/>
      <c r="I58" s="119"/>
      <c r="J58" s="34"/>
      <c r="K58" s="120"/>
      <c r="L58" s="120"/>
      <c r="M58" s="120"/>
      <c r="N58" s="120"/>
      <c r="O58" s="43">
        <f t="shared" si="15"/>
        <v>0</v>
      </c>
      <c r="P58" s="43"/>
      <c r="Q58" s="43"/>
      <c r="R58" s="43">
        <f t="shared" si="10"/>
        <v>0</v>
      </c>
      <c r="S58" s="43"/>
      <c r="T58" s="43">
        <f t="shared" si="18"/>
        <v>0</v>
      </c>
      <c r="U58" s="43">
        <f t="shared" si="16"/>
        <v>0</v>
      </c>
      <c r="V58" s="43"/>
      <c r="W58" s="32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5" t="e">
        <f>T58-#REF!</f>
        <v>#REF!</v>
      </c>
    </row>
    <row r="59" spans="1:37" hidden="1">
      <c r="A59" s="35"/>
      <c r="B59" s="36"/>
      <c r="C59" s="120"/>
      <c r="D59" s="34"/>
      <c r="E59" s="50"/>
      <c r="F59" s="51"/>
      <c r="G59" s="34"/>
      <c r="H59" s="34"/>
      <c r="I59" s="119"/>
      <c r="J59" s="34"/>
      <c r="K59" s="120"/>
      <c r="L59" s="120"/>
      <c r="M59" s="120"/>
      <c r="N59" s="120"/>
      <c r="O59" s="43">
        <f t="shared" si="15"/>
        <v>0</v>
      </c>
      <c r="P59" s="43"/>
      <c r="Q59" s="43"/>
      <c r="R59" s="43">
        <f t="shared" si="10"/>
        <v>0</v>
      </c>
      <c r="S59" s="43"/>
      <c r="T59" s="43">
        <f t="shared" si="18"/>
        <v>0</v>
      </c>
      <c r="U59" s="43">
        <f t="shared" si="16"/>
        <v>0</v>
      </c>
      <c r="V59" s="43"/>
      <c r="W59" s="32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5" t="e">
        <f>T59-#REF!</f>
        <v>#REF!</v>
      </c>
    </row>
    <row r="60" spans="1:37" hidden="1">
      <c r="A60" s="35"/>
      <c r="B60" s="36"/>
      <c r="C60" s="120"/>
      <c r="D60" s="34"/>
      <c r="E60" s="50"/>
      <c r="F60" s="51"/>
      <c r="G60" s="34"/>
      <c r="H60" s="34"/>
      <c r="I60" s="119"/>
      <c r="J60" s="34"/>
      <c r="K60" s="120"/>
      <c r="L60" s="120"/>
      <c r="M60" s="120"/>
      <c r="N60" s="120"/>
      <c r="O60" s="43">
        <f t="shared" si="15"/>
        <v>0</v>
      </c>
      <c r="P60" s="43"/>
      <c r="Q60" s="43"/>
      <c r="R60" s="43">
        <f t="shared" si="10"/>
        <v>0</v>
      </c>
      <c r="S60" s="43"/>
      <c r="T60" s="43">
        <f t="shared" si="18"/>
        <v>0</v>
      </c>
      <c r="U60" s="43">
        <f t="shared" si="16"/>
        <v>0</v>
      </c>
      <c r="V60" s="43"/>
      <c r="W60" s="32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5" t="e">
        <f>T60-#REF!</f>
        <v>#REF!</v>
      </c>
    </row>
    <row r="61" spans="1:37" hidden="1">
      <c r="A61" s="35"/>
      <c r="B61" s="36"/>
      <c r="C61" s="120"/>
      <c r="D61" s="34"/>
      <c r="E61" s="50"/>
      <c r="F61" s="51"/>
      <c r="G61" s="34"/>
      <c r="H61" s="34"/>
      <c r="I61" s="119"/>
      <c r="J61" s="34"/>
      <c r="K61" s="120"/>
      <c r="L61" s="120"/>
      <c r="M61" s="120"/>
      <c r="N61" s="120"/>
      <c r="O61" s="43">
        <f t="shared" si="15"/>
        <v>0</v>
      </c>
      <c r="P61" s="43"/>
      <c r="Q61" s="43"/>
      <c r="R61" s="43">
        <f t="shared" si="10"/>
        <v>0</v>
      </c>
      <c r="S61" s="43"/>
      <c r="T61" s="43">
        <f t="shared" si="18"/>
        <v>0</v>
      </c>
      <c r="U61" s="43">
        <f t="shared" si="16"/>
        <v>0</v>
      </c>
      <c r="V61" s="43"/>
      <c r="W61" s="32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5" t="e">
        <f>T61-#REF!</f>
        <v>#REF!</v>
      </c>
    </row>
    <row r="62" spans="1:37" hidden="1">
      <c r="A62" s="35"/>
      <c r="B62" s="36"/>
      <c r="C62" s="120"/>
      <c r="D62" s="34"/>
      <c r="E62" s="50"/>
      <c r="F62" s="51"/>
      <c r="G62" s="34"/>
      <c r="H62" s="34"/>
      <c r="I62" s="119"/>
      <c r="J62" s="34"/>
      <c r="K62" s="120"/>
      <c r="L62" s="120"/>
      <c r="M62" s="120"/>
      <c r="N62" s="120"/>
      <c r="O62" s="43">
        <f t="shared" si="15"/>
        <v>0</v>
      </c>
      <c r="P62" s="43"/>
      <c r="Q62" s="43"/>
      <c r="R62" s="43">
        <f t="shared" si="10"/>
        <v>0</v>
      </c>
      <c r="S62" s="43"/>
      <c r="T62" s="43">
        <f t="shared" si="18"/>
        <v>0</v>
      </c>
      <c r="U62" s="43">
        <f t="shared" si="16"/>
        <v>0</v>
      </c>
      <c r="V62" s="43"/>
      <c r="W62" s="32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5" t="e">
        <f>T62-#REF!</f>
        <v>#REF!</v>
      </c>
    </row>
    <row r="63" spans="1:37" hidden="1">
      <c r="A63" s="35"/>
      <c r="B63" s="36"/>
      <c r="C63" s="120"/>
      <c r="D63" s="34"/>
      <c r="E63" s="50"/>
      <c r="F63" s="51"/>
      <c r="G63" s="34"/>
      <c r="H63" s="34"/>
      <c r="I63" s="119"/>
      <c r="J63" s="34"/>
      <c r="K63" s="120"/>
      <c r="L63" s="120"/>
      <c r="M63" s="120"/>
      <c r="N63" s="120"/>
      <c r="O63" s="43">
        <f t="shared" si="15"/>
        <v>0</v>
      </c>
      <c r="P63" s="43"/>
      <c r="Q63" s="43"/>
      <c r="R63" s="43">
        <f t="shared" si="10"/>
        <v>0</v>
      </c>
      <c r="S63" s="43"/>
      <c r="T63" s="43">
        <f t="shared" si="18"/>
        <v>0</v>
      </c>
      <c r="U63" s="43">
        <f t="shared" si="16"/>
        <v>0</v>
      </c>
      <c r="V63" s="43"/>
      <c r="W63" s="32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5" t="e">
        <f>T63-#REF!</f>
        <v>#REF!</v>
      </c>
    </row>
    <row r="64" spans="1:37" hidden="1">
      <c r="A64" s="35"/>
      <c r="B64" s="36"/>
      <c r="C64" s="120"/>
      <c r="D64" s="34"/>
      <c r="E64" s="50"/>
      <c r="F64" s="51"/>
      <c r="G64" s="34"/>
      <c r="H64" s="34"/>
      <c r="I64" s="119"/>
      <c r="J64" s="34"/>
      <c r="K64" s="120"/>
      <c r="L64" s="120"/>
      <c r="M64" s="120"/>
      <c r="N64" s="120"/>
      <c r="O64" s="43">
        <f t="shared" si="15"/>
        <v>0</v>
      </c>
      <c r="P64" s="43"/>
      <c r="Q64" s="43"/>
      <c r="R64" s="43">
        <f t="shared" ref="R64:R89" si="19">T64/2</f>
        <v>0</v>
      </c>
      <c r="S64" s="43"/>
      <c r="T64" s="43">
        <f t="shared" si="18"/>
        <v>0</v>
      </c>
      <c r="U64" s="43">
        <f t="shared" si="16"/>
        <v>0</v>
      </c>
      <c r="V64" s="43"/>
      <c r="W64" s="32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5" t="e">
        <f>T64-#REF!</f>
        <v>#REF!</v>
      </c>
    </row>
    <row r="65" spans="1:59" s="143" customFormat="1" ht="16.5" customHeight="1">
      <c r="A65" s="141" t="s">
        <v>415</v>
      </c>
      <c r="B65" s="59" t="s">
        <v>357</v>
      </c>
      <c r="C65" s="312">
        <f>COUNTIF(C66:E90,1)+COUNTIF(C66:E90,2)+COUNTIF(C66:E90,3)+COUNTIF(C66:E90,4)+COUNTIF(C66:E90,5)+COUNTIF(C66:E90,6)+COUNTIF(C66:E90,7)+COUNTIF(C66:E90,8)</f>
        <v>0</v>
      </c>
      <c r="D65" s="312"/>
      <c r="E65" s="313"/>
      <c r="F65" s="342">
        <f>COUNTIF(F66:H90,1)+COUNTIF(F66:H90,2)+COUNTIF(F66:H90,3)+COUNTIF(F66:H90,4)+COUNTIF(F66:H90,5)+COUNTIF(F66:H90,6)+COUNTIF(F66:H90,7)+COUNTIF(F66:H90,8)</f>
        <v>2</v>
      </c>
      <c r="G65" s="312"/>
      <c r="H65" s="313"/>
      <c r="I65" s="342">
        <f>COUNTIF(I66:K90,1)+COUNTIF(I66:K90,2)+COUNTIF(I66:K90,3)+COUNTIF(I66:K90,4)+COUNTIF(I66:K90,5)+COUNTIF(I66:K90,6)+COUNTIF(I66:K90,7)+COUNTIF(I66:K90,8)</f>
        <v>0</v>
      </c>
      <c r="J65" s="312"/>
      <c r="K65" s="312"/>
      <c r="L65" s="342">
        <f>COUNTIF(L66:N90,1)+COUNTIF(L66:N90,2)+COUNTIF(L66:N90,3)+COUNTIF(L66:N90,4)+COUNTIF(L66:N90,5)+COUNTIF(L66:N90,6)+COUNTIF(L66:N90,7)+COUNTIF(L66:N90,8)</f>
        <v>2</v>
      </c>
      <c r="M65" s="312"/>
      <c r="N65" s="312"/>
      <c r="O65" s="82">
        <f>SUM(O66:O70)</f>
        <v>533</v>
      </c>
      <c r="P65" s="82">
        <f t="shared" ref="P65:S65" si="20">SUM(P66:P90)</f>
        <v>0</v>
      </c>
      <c r="Q65" s="82">
        <f t="shared" si="20"/>
        <v>0</v>
      </c>
      <c r="R65" s="82">
        <f t="shared" si="20"/>
        <v>0</v>
      </c>
      <c r="S65" s="82">
        <f t="shared" si="20"/>
        <v>0</v>
      </c>
      <c r="T65" s="60">
        <f t="shared" ref="T65:AJ65" si="21">SUM(T66:T90)</f>
        <v>533</v>
      </c>
      <c r="U65" s="60">
        <f t="shared" si="21"/>
        <v>114</v>
      </c>
      <c r="V65" s="82">
        <f>SUM(V66:V70)</f>
        <v>419</v>
      </c>
      <c r="W65" s="60">
        <f t="shared" si="21"/>
        <v>0</v>
      </c>
      <c r="X65" s="60">
        <f t="shared" si="21"/>
        <v>0</v>
      </c>
      <c r="Y65" s="60">
        <f t="shared" si="21"/>
        <v>0</v>
      </c>
      <c r="Z65" s="60">
        <f t="shared" si="21"/>
        <v>96</v>
      </c>
      <c r="AA65" s="60">
        <f t="shared" si="21"/>
        <v>138</v>
      </c>
      <c r="AB65" s="60">
        <f t="shared" si="21"/>
        <v>0</v>
      </c>
      <c r="AC65" s="60">
        <f t="shared" si="21"/>
        <v>96</v>
      </c>
      <c r="AD65" s="60">
        <f t="shared" si="21"/>
        <v>0</v>
      </c>
      <c r="AE65" s="60">
        <f t="shared" si="21"/>
        <v>108</v>
      </c>
      <c r="AF65" s="60">
        <f t="shared" si="21"/>
        <v>0</v>
      </c>
      <c r="AG65" s="60">
        <f t="shared" si="21"/>
        <v>30</v>
      </c>
      <c r="AH65" s="60">
        <f t="shared" si="21"/>
        <v>0</v>
      </c>
      <c r="AI65" s="60">
        <f t="shared" si="21"/>
        <v>65</v>
      </c>
      <c r="AJ65" s="60">
        <f t="shared" si="21"/>
        <v>0</v>
      </c>
      <c r="AK65" s="61" t="e">
        <f>T65-#REF!</f>
        <v>#REF!</v>
      </c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</row>
    <row r="66" spans="1:59" ht="12.75" customHeight="1">
      <c r="A66" s="35" t="s">
        <v>397</v>
      </c>
      <c r="B66" s="36" t="s">
        <v>358</v>
      </c>
      <c r="C66" s="37"/>
      <c r="D66" s="38"/>
      <c r="E66" s="38"/>
      <c r="F66" s="39"/>
      <c r="G66" s="38">
        <v>4</v>
      </c>
      <c r="H66" s="40"/>
      <c r="I66" s="37"/>
      <c r="J66" s="38"/>
      <c r="K66" s="41"/>
      <c r="L66" s="42"/>
      <c r="M66" s="42"/>
      <c r="N66" s="41"/>
      <c r="O66" s="43">
        <f>SUM(P66:T66)</f>
        <v>78</v>
      </c>
      <c r="P66" s="43"/>
      <c r="Q66" s="43"/>
      <c r="R66" s="43"/>
      <c r="S66" s="43"/>
      <c r="T66" s="43">
        <f t="shared" ref="T66:T90" si="22">SUM(X66:AI66)</f>
        <v>78</v>
      </c>
      <c r="U66" s="43">
        <f>T66-V66</f>
        <v>46</v>
      </c>
      <c r="V66" s="43">
        <v>32</v>
      </c>
      <c r="W66" s="32"/>
      <c r="X66" s="44"/>
      <c r="Y66" s="44"/>
      <c r="Z66" s="44">
        <v>32</v>
      </c>
      <c r="AA66" s="44">
        <v>46</v>
      </c>
      <c r="AB66" s="44"/>
      <c r="AC66" s="44" t="s">
        <v>246</v>
      </c>
      <c r="AD66" s="44"/>
      <c r="AE66" s="44" t="s">
        <v>246</v>
      </c>
      <c r="AF66" s="44"/>
      <c r="AG66" s="44"/>
      <c r="AH66" s="44"/>
      <c r="AI66" s="44"/>
      <c r="AJ66" s="44"/>
      <c r="AK66" s="45" t="e">
        <f>T66-#REF!</f>
        <v>#REF!</v>
      </c>
    </row>
    <row r="67" spans="1:59" ht="24" customHeight="1">
      <c r="A67" s="35" t="s">
        <v>398</v>
      </c>
      <c r="B67" s="48" t="s">
        <v>359</v>
      </c>
      <c r="C67" s="49"/>
      <c r="D67" s="34"/>
      <c r="E67" s="50"/>
      <c r="F67" s="51"/>
      <c r="G67" s="34"/>
      <c r="H67" s="50"/>
      <c r="I67" s="49"/>
      <c r="J67" s="34"/>
      <c r="K67" s="52"/>
      <c r="L67" s="42"/>
      <c r="M67" s="42">
        <v>6</v>
      </c>
      <c r="N67" s="41"/>
      <c r="O67" s="43">
        <f t="shared" ref="O67:O70" si="23">SUM(P67:T67)</f>
        <v>146</v>
      </c>
      <c r="P67" s="53"/>
      <c r="Q67" s="53"/>
      <c r="R67" s="43"/>
      <c r="S67" s="43"/>
      <c r="T67" s="43">
        <f t="shared" si="22"/>
        <v>146</v>
      </c>
      <c r="U67" s="43">
        <f t="shared" ref="U67:U90" si="24">T67-V67</f>
        <v>6</v>
      </c>
      <c r="V67" s="43">
        <v>140</v>
      </c>
      <c r="W67" s="32"/>
      <c r="X67" s="44"/>
      <c r="Y67" s="44"/>
      <c r="Z67" s="44">
        <v>32</v>
      </c>
      <c r="AA67" s="44">
        <v>46</v>
      </c>
      <c r="AB67" s="44"/>
      <c r="AC67" s="44">
        <v>32</v>
      </c>
      <c r="AD67" s="44"/>
      <c r="AE67" s="44">
        <v>36</v>
      </c>
      <c r="AF67" s="44"/>
      <c r="AG67" s="44"/>
      <c r="AH67" s="44"/>
      <c r="AI67" s="44"/>
      <c r="AJ67" s="44"/>
      <c r="AK67" s="45" t="e">
        <f>T67-#REF!</f>
        <v>#REF!</v>
      </c>
    </row>
    <row r="68" spans="1:59" ht="12" customHeight="1">
      <c r="A68" s="35" t="s">
        <v>399</v>
      </c>
      <c r="B68" s="48" t="s">
        <v>247</v>
      </c>
      <c r="C68" s="49"/>
      <c r="D68" s="34"/>
      <c r="E68" s="50"/>
      <c r="F68" s="51"/>
      <c r="G68" s="34">
        <v>6</v>
      </c>
      <c r="H68" s="50"/>
      <c r="I68" s="49"/>
      <c r="J68" s="34"/>
      <c r="K68" s="52"/>
      <c r="L68" s="42"/>
      <c r="M68" s="42"/>
      <c r="N68" s="52"/>
      <c r="O68" s="43">
        <f t="shared" si="23"/>
        <v>68</v>
      </c>
      <c r="P68" s="53"/>
      <c r="Q68" s="53"/>
      <c r="R68" s="43"/>
      <c r="S68" s="43"/>
      <c r="T68" s="43">
        <f t="shared" si="22"/>
        <v>68</v>
      </c>
      <c r="U68" s="43">
        <f t="shared" si="24"/>
        <v>39</v>
      </c>
      <c r="V68" s="43">
        <v>29</v>
      </c>
      <c r="W68" s="32"/>
      <c r="X68" s="44"/>
      <c r="Y68" s="44"/>
      <c r="Z68" s="44" t="s">
        <v>246</v>
      </c>
      <c r="AA68" s="44"/>
      <c r="AB68" s="44"/>
      <c r="AC68" s="44">
        <v>32</v>
      </c>
      <c r="AD68" s="44"/>
      <c r="AE68" s="44">
        <v>36</v>
      </c>
      <c r="AF68" s="44"/>
      <c r="AG68" s="44"/>
      <c r="AH68" s="44"/>
      <c r="AI68" s="44"/>
      <c r="AJ68" s="44"/>
      <c r="AK68" s="45" t="e">
        <f>T68-#REF!</f>
        <v>#REF!</v>
      </c>
    </row>
    <row r="69" spans="1:59" ht="11.25" customHeight="1">
      <c r="A69" s="35" t="s">
        <v>400</v>
      </c>
      <c r="B69" s="48" t="s">
        <v>243</v>
      </c>
      <c r="C69" s="49"/>
      <c r="D69" s="34"/>
      <c r="E69" s="50"/>
      <c r="F69" s="51"/>
      <c r="G69" s="34" t="s">
        <v>468</v>
      </c>
      <c r="H69" s="50"/>
      <c r="I69" s="37"/>
      <c r="J69" s="38"/>
      <c r="K69" s="54"/>
      <c r="L69" s="55"/>
      <c r="M69" s="55"/>
      <c r="N69" s="56"/>
      <c r="O69" s="43">
        <f t="shared" si="23"/>
        <v>202</v>
      </c>
      <c r="P69" s="53"/>
      <c r="Q69" s="53"/>
      <c r="R69" s="32"/>
      <c r="S69" s="32"/>
      <c r="T69" s="43">
        <f t="shared" si="22"/>
        <v>202</v>
      </c>
      <c r="U69" s="43">
        <f t="shared" si="24"/>
        <v>2</v>
      </c>
      <c r="V69" s="43">
        <v>200</v>
      </c>
      <c r="W69" s="32"/>
      <c r="X69" s="44"/>
      <c r="Y69" s="44" t="s">
        <v>246</v>
      </c>
      <c r="Z69" s="44">
        <v>32</v>
      </c>
      <c r="AA69" s="44">
        <v>46</v>
      </c>
      <c r="AB69" s="44"/>
      <c r="AC69" s="44">
        <v>32</v>
      </c>
      <c r="AD69" s="44"/>
      <c r="AE69" s="44">
        <v>36</v>
      </c>
      <c r="AF69" s="44"/>
      <c r="AG69" s="44">
        <v>30</v>
      </c>
      <c r="AH69" s="44"/>
      <c r="AI69" s="44">
        <v>26</v>
      </c>
      <c r="AJ69" s="44"/>
      <c r="AK69" s="45" t="e">
        <f>T69-#REF!</f>
        <v>#REF!</v>
      </c>
    </row>
    <row r="70" spans="1:59" ht="12" customHeight="1">
      <c r="A70" s="35" t="s">
        <v>401</v>
      </c>
      <c r="B70" s="48" t="s">
        <v>360</v>
      </c>
      <c r="C70" s="49"/>
      <c r="D70" s="34"/>
      <c r="E70" s="50"/>
      <c r="F70" s="57"/>
      <c r="G70" s="34"/>
      <c r="H70" s="58"/>
      <c r="I70" s="49"/>
      <c r="J70" s="34"/>
      <c r="K70" s="52"/>
      <c r="L70" s="37"/>
      <c r="M70" s="42">
        <v>8</v>
      </c>
      <c r="N70" s="52"/>
      <c r="O70" s="43">
        <f t="shared" si="23"/>
        <v>39</v>
      </c>
      <c r="P70" s="53"/>
      <c r="Q70" s="53"/>
      <c r="R70" s="43"/>
      <c r="S70" s="43"/>
      <c r="T70" s="43">
        <f t="shared" si="22"/>
        <v>39</v>
      </c>
      <c r="U70" s="43">
        <f t="shared" si="24"/>
        <v>21</v>
      </c>
      <c r="V70" s="43">
        <v>18</v>
      </c>
      <c r="W70" s="32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>
        <v>39</v>
      </c>
      <c r="AJ70" s="44"/>
      <c r="AK70" s="45" t="e">
        <f>T70-#REF!</f>
        <v>#REF!</v>
      </c>
    </row>
    <row r="71" spans="1:59" hidden="1">
      <c r="A71" s="35" t="s">
        <v>60</v>
      </c>
      <c r="B71" s="36"/>
      <c r="C71" s="144"/>
      <c r="D71" s="77"/>
      <c r="E71" s="77"/>
      <c r="F71" s="145"/>
      <c r="G71" s="77"/>
      <c r="H71" s="78"/>
      <c r="I71" s="146"/>
      <c r="J71" s="77"/>
      <c r="K71" s="144"/>
      <c r="L71" s="144"/>
      <c r="M71" s="144"/>
      <c r="N71" s="144"/>
      <c r="O71" s="43">
        <f t="shared" ref="O71:O90" si="25">R71+T71</f>
        <v>0</v>
      </c>
      <c r="P71" s="43"/>
      <c r="Q71" s="43"/>
      <c r="R71" s="32">
        <f t="shared" si="19"/>
        <v>0</v>
      </c>
      <c r="S71" s="32"/>
      <c r="T71" s="43">
        <f t="shared" si="22"/>
        <v>0</v>
      </c>
      <c r="U71" s="43">
        <f t="shared" si="24"/>
        <v>0</v>
      </c>
      <c r="V71" s="43"/>
      <c r="W71" s="32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5" t="e">
        <f>T71-#REF!</f>
        <v>#REF!</v>
      </c>
    </row>
    <row r="72" spans="1:59" hidden="1">
      <c r="A72" s="35" t="s">
        <v>61</v>
      </c>
      <c r="B72" s="36"/>
      <c r="C72" s="63"/>
      <c r="D72" s="34"/>
      <c r="E72" s="50"/>
      <c r="F72" s="76"/>
      <c r="G72" s="34"/>
      <c r="H72" s="50"/>
      <c r="I72" s="49"/>
      <c r="J72" s="34"/>
      <c r="K72" s="63"/>
      <c r="L72" s="63"/>
      <c r="M72" s="63"/>
      <c r="N72" s="63"/>
      <c r="O72" s="43">
        <f t="shared" si="25"/>
        <v>0</v>
      </c>
      <c r="P72" s="43"/>
      <c r="Q72" s="43"/>
      <c r="R72" s="32">
        <f t="shared" si="19"/>
        <v>0</v>
      </c>
      <c r="S72" s="32"/>
      <c r="T72" s="43">
        <f t="shared" si="22"/>
        <v>0</v>
      </c>
      <c r="U72" s="43">
        <f t="shared" si="24"/>
        <v>0</v>
      </c>
      <c r="V72" s="43"/>
      <c r="W72" s="32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5" t="e">
        <f>T72-#REF!</f>
        <v>#REF!</v>
      </c>
    </row>
    <row r="73" spans="1:59" hidden="1">
      <c r="A73" s="35" t="s">
        <v>62</v>
      </c>
      <c r="B73" s="36"/>
      <c r="C73" s="63"/>
      <c r="D73" s="34"/>
      <c r="E73" s="50"/>
      <c r="F73" s="39"/>
      <c r="G73" s="34"/>
      <c r="H73" s="50"/>
      <c r="I73" s="49"/>
      <c r="J73" s="34"/>
      <c r="K73" s="63"/>
      <c r="L73" s="63"/>
      <c r="M73" s="63"/>
      <c r="N73" s="63"/>
      <c r="O73" s="43">
        <f t="shared" si="25"/>
        <v>0</v>
      </c>
      <c r="P73" s="43"/>
      <c r="Q73" s="43"/>
      <c r="R73" s="32">
        <f t="shared" si="19"/>
        <v>0</v>
      </c>
      <c r="S73" s="32"/>
      <c r="T73" s="43">
        <f t="shared" si="22"/>
        <v>0</v>
      </c>
      <c r="U73" s="43">
        <f t="shared" si="24"/>
        <v>0</v>
      </c>
      <c r="V73" s="43"/>
      <c r="W73" s="32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5" t="e">
        <f>T73-#REF!</f>
        <v>#REF!</v>
      </c>
    </row>
    <row r="74" spans="1:59" hidden="1">
      <c r="A74" s="35" t="s">
        <v>63</v>
      </c>
      <c r="B74" s="36"/>
      <c r="C74" s="63"/>
      <c r="D74" s="34"/>
      <c r="E74" s="34"/>
      <c r="F74" s="32"/>
      <c r="G74" s="34"/>
      <c r="H74" s="50"/>
      <c r="I74" s="49"/>
      <c r="J74" s="34"/>
      <c r="K74" s="63"/>
      <c r="L74" s="63"/>
      <c r="M74" s="63"/>
      <c r="N74" s="63"/>
      <c r="O74" s="43">
        <f t="shared" si="25"/>
        <v>0</v>
      </c>
      <c r="P74" s="43"/>
      <c r="Q74" s="43"/>
      <c r="R74" s="32">
        <f t="shared" si="19"/>
        <v>0</v>
      </c>
      <c r="S74" s="32"/>
      <c r="T74" s="43">
        <f t="shared" si="22"/>
        <v>0</v>
      </c>
      <c r="U74" s="43">
        <f t="shared" si="24"/>
        <v>0</v>
      </c>
      <c r="V74" s="43"/>
      <c r="W74" s="32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5" t="e">
        <f>T74-#REF!</f>
        <v>#REF!</v>
      </c>
    </row>
    <row r="75" spans="1:59" hidden="1">
      <c r="A75" s="35" t="s">
        <v>64</v>
      </c>
      <c r="B75" s="36"/>
      <c r="C75" s="63"/>
      <c r="D75" s="34"/>
      <c r="E75" s="50"/>
      <c r="F75" s="76"/>
      <c r="G75" s="34"/>
      <c r="H75" s="50"/>
      <c r="I75" s="49"/>
      <c r="J75" s="34"/>
      <c r="K75" s="63"/>
      <c r="L75" s="63"/>
      <c r="M75" s="63"/>
      <c r="N75" s="63"/>
      <c r="O75" s="43">
        <f t="shared" si="25"/>
        <v>0</v>
      </c>
      <c r="P75" s="43"/>
      <c r="Q75" s="43"/>
      <c r="R75" s="32">
        <f t="shared" si="19"/>
        <v>0</v>
      </c>
      <c r="S75" s="32"/>
      <c r="T75" s="43">
        <f t="shared" si="22"/>
        <v>0</v>
      </c>
      <c r="U75" s="43">
        <f t="shared" si="24"/>
        <v>0</v>
      </c>
      <c r="V75" s="43"/>
      <c r="W75" s="32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5" t="e">
        <f>T75-#REF!</f>
        <v>#REF!</v>
      </c>
    </row>
    <row r="76" spans="1:59" hidden="1">
      <c r="A76" s="35" t="s">
        <v>65</v>
      </c>
      <c r="B76" s="36"/>
      <c r="C76" s="63"/>
      <c r="D76" s="34"/>
      <c r="E76" s="50"/>
      <c r="F76" s="51"/>
      <c r="G76" s="34"/>
      <c r="H76" s="50"/>
      <c r="I76" s="49"/>
      <c r="J76" s="34"/>
      <c r="K76" s="63"/>
      <c r="L76" s="63"/>
      <c r="M76" s="63"/>
      <c r="N76" s="63"/>
      <c r="O76" s="43">
        <f t="shared" si="25"/>
        <v>0</v>
      </c>
      <c r="P76" s="43"/>
      <c r="Q76" s="43"/>
      <c r="R76" s="32">
        <f t="shared" si="19"/>
        <v>0</v>
      </c>
      <c r="S76" s="32"/>
      <c r="T76" s="43">
        <f t="shared" si="22"/>
        <v>0</v>
      </c>
      <c r="U76" s="43">
        <f t="shared" si="24"/>
        <v>0</v>
      </c>
      <c r="V76" s="43"/>
      <c r="W76" s="32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5" t="e">
        <f>T76-#REF!</f>
        <v>#REF!</v>
      </c>
    </row>
    <row r="77" spans="1:59" hidden="1">
      <c r="A77" s="35" t="s">
        <v>66</v>
      </c>
      <c r="B77" s="36"/>
      <c r="C77" s="63"/>
      <c r="D77" s="34"/>
      <c r="E77" s="50"/>
      <c r="F77" s="51"/>
      <c r="G77" s="34"/>
      <c r="H77" s="50"/>
      <c r="I77" s="49"/>
      <c r="J77" s="34"/>
      <c r="K77" s="63"/>
      <c r="L77" s="63"/>
      <c r="M77" s="63"/>
      <c r="N77" s="63"/>
      <c r="O77" s="43">
        <f t="shared" si="25"/>
        <v>0</v>
      </c>
      <c r="P77" s="43"/>
      <c r="Q77" s="43"/>
      <c r="R77" s="32">
        <f t="shared" si="19"/>
        <v>0</v>
      </c>
      <c r="S77" s="32"/>
      <c r="T77" s="43">
        <f t="shared" si="22"/>
        <v>0</v>
      </c>
      <c r="U77" s="43">
        <f t="shared" si="24"/>
        <v>0</v>
      </c>
      <c r="V77" s="43"/>
      <c r="W77" s="32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5" t="e">
        <f>T77-#REF!</f>
        <v>#REF!</v>
      </c>
    </row>
    <row r="78" spans="1:59" hidden="1">
      <c r="A78" s="35" t="s">
        <v>67</v>
      </c>
      <c r="B78" s="36"/>
      <c r="C78" s="63"/>
      <c r="D78" s="34"/>
      <c r="E78" s="50"/>
      <c r="F78" s="51"/>
      <c r="G78" s="34"/>
      <c r="H78" s="50"/>
      <c r="I78" s="49"/>
      <c r="J78" s="34"/>
      <c r="K78" s="63"/>
      <c r="L78" s="63"/>
      <c r="M78" s="63"/>
      <c r="N78" s="63"/>
      <c r="O78" s="43">
        <f t="shared" si="25"/>
        <v>0</v>
      </c>
      <c r="P78" s="43"/>
      <c r="Q78" s="43"/>
      <c r="R78" s="32">
        <f t="shared" si="19"/>
        <v>0</v>
      </c>
      <c r="S78" s="32"/>
      <c r="T78" s="43">
        <f t="shared" si="22"/>
        <v>0</v>
      </c>
      <c r="U78" s="43">
        <f t="shared" si="24"/>
        <v>0</v>
      </c>
      <c r="V78" s="43"/>
      <c r="W78" s="32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5" t="e">
        <f>T78-#REF!</f>
        <v>#REF!</v>
      </c>
    </row>
    <row r="79" spans="1:59" hidden="1">
      <c r="A79" s="35" t="s">
        <v>68</v>
      </c>
      <c r="B79" s="36"/>
      <c r="C79" s="63"/>
      <c r="D79" s="34"/>
      <c r="E79" s="50"/>
      <c r="F79" s="51"/>
      <c r="G79" s="34"/>
      <c r="H79" s="50"/>
      <c r="I79" s="49"/>
      <c r="J79" s="34"/>
      <c r="K79" s="63"/>
      <c r="L79" s="63"/>
      <c r="M79" s="63"/>
      <c r="N79" s="63"/>
      <c r="O79" s="43">
        <f t="shared" si="25"/>
        <v>0</v>
      </c>
      <c r="P79" s="43"/>
      <c r="Q79" s="43"/>
      <c r="R79" s="32">
        <f t="shared" si="19"/>
        <v>0</v>
      </c>
      <c r="S79" s="32"/>
      <c r="T79" s="43">
        <f t="shared" si="22"/>
        <v>0</v>
      </c>
      <c r="U79" s="43">
        <f t="shared" si="24"/>
        <v>0</v>
      </c>
      <c r="V79" s="43"/>
      <c r="W79" s="32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5" t="e">
        <f>T79-#REF!</f>
        <v>#REF!</v>
      </c>
    </row>
    <row r="80" spans="1:59" hidden="1">
      <c r="A80" s="35" t="s">
        <v>69</v>
      </c>
      <c r="B80" s="36"/>
      <c r="C80" s="63"/>
      <c r="D80" s="34"/>
      <c r="E80" s="50"/>
      <c r="F80" s="51"/>
      <c r="G80" s="34"/>
      <c r="H80" s="50"/>
      <c r="I80" s="49"/>
      <c r="J80" s="34"/>
      <c r="K80" s="63"/>
      <c r="L80" s="63"/>
      <c r="M80" s="63"/>
      <c r="N80" s="63"/>
      <c r="O80" s="43">
        <f t="shared" si="25"/>
        <v>0</v>
      </c>
      <c r="P80" s="43"/>
      <c r="Q80" s="43"/>
      <c r="R80" s="32">
        <f t="shared" si="19"/>
        <v>0</v>
      </c>
      <c r="S80" s="32"/>
      <c r="T80" s="43">
        <f t="shared" si="22"/>
        <v>0</v>
      </c>
      <c r="U80" s="43">
        <f t="shared" si="24"/>
        <v>0</v>
      </c>
      <c r="V80" s="43"/>
      <c r="W80" s="32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5" t="e">
        <f>T80-#REF!</f>
        <v>#REF!</v>
      </c>
    </row>
    <row r="81" spans="1:37" hidden="1">
      <c r="A81" s="35" t="s">
        <v>70</v>
      </c>
      <c r="B81" s="36"/>
      <c r="C81" s="63"/>
      <c r="D81" s="34"/>
      <c r="E81" s="50"/>
      <c r="F81" s="51"/>
      <c r="G81" s="34"/>
      <c r="H81" s="50"/>
      <c r="I81" s="49"/>
      <c r="J81" s="34"/>
      <c r="K81" s="63"/>
      <c r="L81" s="63"/>
      <c r="M81" s="63"/>
      <c r="N81" s="63"/>
      <c r="O81" s="43">
        <f t="shared" si="25"/>
        <v>0</v>
      </c>
      <c r="P81" s="43"/>
      <c r="Q81" s="43"/>
      <c r="R81" s="32">
        <f t="shared" si="19"/>
        <v>0</v>
      </c>
      <c r="S81" s="32"/>
      <c r="T81" s="43">
        <f t="shared" si="22"/>
        <v>0</v>
      </c>
      <c r="U81" s="43">
        <f t="shared" si="24"/>
        <v>0</v>
      </c>
      <c r="V81" s="43"/>
      <c r="W81" s="32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5" t="e">
        <f>T81-#REF!</f>
        <v>#REF!</v>
      </c>
    </row>
    <row r="82" spans="1:37" hidden="1">
      <c r="A82" s="35" t="s">
        <v>71</v>
      </c>
      <c r="B82" s="36"/>
      <c r="C82" s="63"/>
      <c r="D82" s="34"/>
      <c r="E82" s="50"/>
      <c r="F82" s="51"/>
      <c r="G82" s="34"/>
      <c r="H82" s="50"/>
      <c r="I82" s="49"/>
      <c r="J82" s="34"/>
      <c r="K82" s="63"/>
      <c r="L82" s="63"/>
      <c r="M82" s="63"/>
      <c r="N82" s="63"/>
      <c r="O82" s="43">
        <f t="shared" si="25"/>
        <v>0</v>
      </c>
      <c r="P82" s="43"/>
      <c r="Q82" s="43"/>
      <c r="R82" s="32">
        <f t="shared" si="19"/>
        <v>0</v>
      </c>
      <c r="S82" s="32"/>
      <c r="T82" s="43">
        <f t="shared" si="22"/>
        <v>0</v>
      </c>
      <c r="U82" s="43">
        <f t="shared" si="24"/>
        <v>0</v>
      </c>
      <c r="V82" s="43"/>
      <c r="W82" s="32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5" t="e">
        <f>T82-#REF!</f>
        <v>#REF!</v>
      </c>
    </row>
    <row r="83" spans="1:37" hidden="1">
      <c r="A83" s="35" t="s">
        <v>72</v>
      </c>
      <c r="B83" s="36"/>
      <c r="C83" s="63"/>
      <c r="D83" s="34"/>
      <c r="E83" s="50"/>
      <c r="F83" s="51"/>
      <c r="G83" s="34"/>
      <c r="H83" s="50"/>
      <c r="I83" s="49"/>
      <c r="J83" s="34"/>
      <c r="K83" s="63"/>
      <c r="L83" s="63"/>
      <c r="M83" s="63"/>
      <c r="N83" s="63"/>
      <c r="O83" s="43">
        <f t="shared" si="25"/>
        <v>0</v>
      </c>
      <c r="P83" s="43"/>
      <c r="Q83" s="43"/>
      <c r="R83" s="32">
        <f t="shared" si="19"/>
        <v>0</v>
      </c>
      <c r="S83" s="32"/>
      <c r="T83" s="43">
        <f t="shared" si="22"/>
        <v>0</v>
      </c>
      <c r="U83" s="43">
        <f t="shared" si="24"/>
        <v>0</v>
      </c>
      <c r="V83" s="43"/>
      <c r="W83" s="32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5" t="e">
        <f>T83-#REF!</f>
        <v>#REF!</v>
      </c>
    </row>
    <row r="84" spans="1:37" hidden="1">
      <c r="A84" s="35" t="s">
        <v>73</v>
      </c>
      <c r="B84" s="36"/>
      <c r="C84" s="63"/>
      <c r="D84" s="34"/>
      <c r="E84" s="50"/>
      <c r="F84" s="51"/>
      <c r="G84" s="34"/>
      <c r="H84" s="50"/>
      <c r="I84" s="49"/>
      <c r="J84" s="34"/>
      <c r="K84" s="63"/>
      <c r="L84" s="63"/>
      <c r="M84" s="63"/>
      <c r="N84" s="63"/>
      <c r="O84" s="43">
        <f t="shared" si="25"/>
        <v>0</v>
      </c>
      <c r="P84" s="43"/>
      <c r="Q84" s="43"/>
      <c r="R84" s="32">
        <f t="shared" si="19"/>
        <v>0</v>
      </c>
      <c r="S84" s="32"/>
      <c r="T84" s="43">
        <f t="shared" si="22"/>
        <v>0</v>
      </c>
      <c r="U84" s="43">
        <f t="shared" si="24"/>
        <v>0</v>
      </c>
      <c r="V84" s="43"/>
      <c r="W84" s="32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5" t="e">
        <f>T84-#REF!</f>
        <v>#REF!</v>
      </c>
    </row>
    <row r="85" spans="1:37" hidden="1">
      <c r="A85" s="35" t="s">
        <v>74</v>
      </c>
      <c r="B85" s="36"/>
      <c r="C85" s="63"/>
      <c r="D85" s="34"/>
      <c r="E85" s="50"/>
      <c r="F85" s="51"/>
      <c r="G85" s="34"/>
      <c r="H85" s="50"/>
      <c r="I85" s="49"/>
      <c r="J85" s="34"/>
      <c r="K85" s="63"/>
      <c r="L85" s="63"/>
      <c r="M85" s="63"/>
      <c r="N85" s="63"/>
      <c r="O85" s="43">
        <f t="shared" si="25"/>
        <v>0</v>
      </c>
      <c r="P85" s="43"/>
      <c r="Q85" s="43"/>
      <c r="R85" s="32">
        <f t="shared" si="19"/>
        <v>0</v>
      </c>
      <c r="S85" s="32"/>
      <c r="T85" s="43">
        <f t="shared" si="22"/>
        <v>0</v>
      </c>
      <c r="U85" s="43">
        <f t="shared" si="24"/>
        <v>0</v>
      </c>
      <c r="V85" s="43"/>
      <c r="W85" s="32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5" t="e">
        <f>T85-#REF!</f>
        <v>#REF!</v>
      </c>
    </row>
    <row r="86" spans="1:37" hidden="1">
      <c r="A86" s="35" t="s">
        <v>75</v>
      </c>
      <c r="B86" s="36"/>
      <c r="C86" s="63"/>
      <c r="D86" s="34"/>
      <c r="E86" s="50"/>
      <c r="F86" s="51"/>
      <c r="G86" s="34"/>
      <c r="H86" s="50"/>
      <c r="I86" s="49"/>
      <c r="J86" s="34"/>
      <c r="K86" s="63"/>
      <c r="L86" s="63"/>
      <c r="M86" s="63"/>
      <c r="N86" s="63"/>
      <c r="O86" s="43">
        <f t="shared" si="25"/>
        <v>0</v>
      </c>
      <c r="P86" s="43"/>
      <c r="Q86" s="43"/>
      <c r="R86" s="32">
        <f t="shared" si="19"/>
        <v>0</v>
      </c>
      <c r="S86" s="32"/>
      <c r="T86" s="43">
        <f t="shared" si="22"/>
        <v>0</v>
      </c>
      <c r="U86" s="43">
        <f t="shared" si="24"/>
        <v>0</v>
      </c>
      <c r="V86" s="43"/>
      <c r="W86" s="32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5" t="e">
        <f>T86-#REF!</f>
        <v>#REF!</v>
      </c>
    </row>
    <row r="87" spans="1:37" hidden="1">
      <c r="A87" s="35" t="s">
        <v>76</v>
      </c>
      <c r="B87" s="36"/>
      <c r="C87" s="63"/>
      <c r="D87" s="34"/>
      <c r="E87" s="50"/>
      <c r="F87" s="51"/>
      <c r="G87" s="34"/>
      <c r="H87" s="50"/>
      <c r="I87" s="49"/>
      <c r="J87" s="34"/>
      <c r="K87" s="63"/>
      <c r="L87" s="63"/>
      <c r="M87" s="63"/>
      <c r="N87" s="63"/>
      <c r="O87" s="43">
        <f t="shared" si="25"/>
        <v>0</v>
      </c>
      <c r="P87" s="43"/>
      <c r="Q87" s="43"/>
      <c r="R87" s="32">
        <f t="shared" si="19"/>
        <v>0</v>
      </c>
      <c r="S87" s="32"/>
      <c r="T87" s="43">
        <f t="shared" si="22"/>
        <v>0</v>
      </c>
      <c r="U87" s="43">
        <f t="shared" si="24"/>
        <v>0</v>
      </c>
      <c r="V87" s="43"/>
      <c r="W87" s="32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5" t="e">
        <f>T87-#REF!</f>
        <v>#REF!</v>
      </c>
    </row>
    <row r="88" spans="1:37" hidden="1">
      <c r="A88" s="35" t="s">
        <v>77</v>
      </c>
      <c r="B88" s="36"/>
      <c r="C88" s="63"/>
      <c r="D88" s="34"/>
      <c r="E88" s="50"/>
      <c r="F88" s="51"/>
      <c r="G88" s="34"/>
      <c r="H88" s="50"/>
      <c r="I88" s="49"/>
      <c r="J88" s="34"/>
      <c r="K88" s="63"/>
      <c r="L88" s="63"/>
      <c r="M88" s="63"/>
      <c r="N88" s="63"/>
      <c r="O88" s="43">
        <f t="shared" si="25"/>
        <v>0</v>
      </c>
      <c r="P88" s="43"/>
      <c r="Q88" s="43"/>
      <c r="R88" s="32">
        <f t="shared" si="19"/>
        <v>0</v>
      </c>
      <c r="S88" s="32"/>
      <c r="T88" s="43">
        <f t="shared" si="22"/>
        <v>0</v>
      </c>
      <c r="U88" s="43">
        <f t="shared" si="24"/>
        <v>0</v>
      </c>
      <c r="V88" s="43"/>
      <c r="W88" s="32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5" t="e">
        <f>T88-#REF!</f>
        <v>#REF!</v>
      </c>
    </row>
    <row r="89" spans="1:37" hidden="1">
      <c r="A89" s="35" t="s">
        <v>78</v>
      </c>
      <c r="B89" s="36"/>
      <c r="C89" s="63"/>
      <c r="D89" s="34"/>
      <c r="E89" s="50"/>
      <c r="F89" s="51"/>
      <c r="G89" s="34"/>
      <c r="H89" s="50"/>
      <c r="I89" s="49"/>
      <c r="J89" s="34"/>
      <c r="K89" s="63"/>
      <c r="L89" s="63"/>
      <c r="M89" s="63"/>
      <c r="N89" s="63"/>
      <c r="O89" s="43">
        <f t="shared" si="25"/>
        <v>0</v>
      </c>
      <c r="P89" s="43"/>
      <c r="Q89" s="43"/>
      <c r="R89" s="32">
        <f t="shared" si="19"/>
        <v>0</v>
      </c>
      <c r="S89" s="32"/>
      <c r="T89" s="43">
        <f t="shared" si="22"/>
        <v>0</v>
      </c>
      <c r="U89" s="43">
        <f t="shared" si="24"/>
        <v>0</v>
      </c>
      <c r="V89" s="43"/>
      <c r="W89" s="32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5" t="e">
        <f>T89-#REF!</f>
        <v>#REF!</v>
      </c>
    </row>
    <row r="90" spans="1:37" hidden="1">
      <c r="A90" s="35" t="s">
        <v>79</v>
      </c>
      <c r="B90" s="36"/>
      <c r="C90" s="63"/>
      <c r="D90" s="34"/>
      <c r="E90" s="50"/>
      <c r="F90" s="51"/>
      <c r="G90" s="34"/>
      <c r="H90" s="50"/>
      <c r="I90" s="49"/>
      <c r="J90" s="34"/>
      <c r="K90" s="63"/>
      <c r="L90" s="63"/>
      <c r="M90" s="63"/>
      <c r="N90" s="63"/>
      <c r="O90" s="43">
        <f t="shared" si="25"/>
        <v>0</v>
      </c>
      <c r="P90" s="43"/>
      <c r="Q90" s="43"/>
      <c r="R90" s="32">
        <f t="shared" ref="R90:R115" si="26">T90/2</f>
        <v>0</v>
      </c>
      <c r="S90" s="32"/>
      <c r="T90" s="43">
        <f t="shared" si="22"/>
        <v>0</v>
      </c>
      <c r="U90" s="43">
        <f t="shared" si="24"/>
        <v>0</v>
      </c>
      <c r="V90" s="43"/>
      <c r="W90" s="32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5" t="e">
        <f>T90-#REF!</f>
        <v>#REF!</v>
      </c>
    </row>
    <row r="91" spans="1:37" ht="12.75" customHeight="1">
      <c r="A91" s="141" t="s">
        <v>414</v>
      </c>
      <c r="B91" s="59" t="s">
        <v>361</v>
      </c>
      <c r="C91" s="309">
        <f>COUNTIF(C92:E116,1)+COUNTIF(C92:E116,2)+COUNTIF(C92:E116,3)+COUNTIF(C92:E116,4)+COUNTIF(C92:E116,5)+COUNTIF(C92:E116,6)+COUNTIF(C92:E116,7)+COUNTIF(C92:E116,8)</f>
        <v>0</v>
      </c>
      <c r="D91" s="309"/>
      <c r="E91" s="310"/>
      <c r="F91" s="311">
        <f>COUNTIF(F92:H116,1)+COUNTIF(F92:H116,2)+COUNTIF(F92:H116,3)+COUNTIF(F92:H116,4)+COUNTIF(F92:H116,5)+COUNTIF(F92:H116,6)+COUNTIF(F92:H116,7)+COUNTIF(F92:H116,8)</f>
        <v>12</v>
      </c>
      <c r="G91" s="309"/>
      <c r="H91" s="310"/>
      <c r="I91" s="311">
        <f>COUNTIF(I92:K116,1)+COUNTIF(I92:K116,2)+COUNTIF(I92:K116,3)+COUNTIF(I92:K116,4)+COUNTIF(I92:K116,5)+COUNTIF(I92:K116,6)+COUNTIF(I92:K116,7)+COUNTIF(I92:K116,8)</f>
        <v>2</v>
      </c>
      <c r="J91" s="309"/>
      <c r="K91" s="309"/>
      <c r="L91" s="311">
        <f>COUNTIF(L92:N116,1)+COUNTIF(L92:N116,2)+COUNTIF(L92:N116,3)+COUNTIF(L92:N116,4)+COUNTIF(L92:N116,5)+COUNTIF(L92:N116,6)+COUNTIF(L92:N116,7)+COUNTIF(L92:N116,8)</f>
        <v>3</v>
      </c>
      <c r="M91" s="309"/>
      <c r="N91" s="309"/>
      <c r="O91" s="82">
        <f>SUM(O92:O108)</f>
        <v>1029</v>
      </c>
      <c r="P91" s="60">
        <f t="shared" ref="P91:S91" si="27">SUM(P92:P116)</f>
        <v>4</v>
      </c>
      <c r="Q91" s="60">
        <f t="shared" si="27"/>
        <v>0</v>
      </c>
      <c r="R91" s="60">
        <f t="shared" si="27"/>
        <v>32</v>
      </c>
      <c r="S91" s="60">
        <f t="shared" si="27"/>
        <v>0</v>
      </c>
      <c r="T91" s="60">
        <f t="shared" ref="T91:AJ91" si="28">SUM(T92:T116)</f>
        <v>993</v>
      </c>
      <c r="U91" s="60">
        <f t="shared" si="28"/>
        <v>611</v>
      </c>
      <c r="V91" s="60">
        <f>SUM(V92:V108)</f>
        <v>382</v>
      </c>
      <c r="W91" s="60">
        <f t="shared" si="28"/>
        <v>0</v>
      </c>
      <c r="X91" s="60">
        <f t="shared" si="28"/>
        <v>0</v>
      </c>
      <c r="Y91" s="60">
        <f t="shared" si="28"/>
        <v>0</v>
      </c>
      <c r="Z91" s="60">
        <f t="shared" si="28"/>
        <v>288</v>
      </c>
      <c r="AA91" s="60">
        <f t="shared" si="28"/>
        <v>276</v>
      </c>
      <c r="AB91" s="60">
        <f t="shared" si="28"/>
        <v>0</v>
      </c>
      <c r="AC91" s="60">
        <f t="shared" si="28"/>
        <v>32</v>
      </c>
      <c r="AD91" s="60">
        <f t="shared" si="28"/>
        <v>0</v>
      </c>
      <c r="AE91" s="60">
        <f t="shared" si="28"/>
        <v>0</v>
      </c>
      <c r="AF91" s="60">
        <f t="shared" si="28"/>
        <v>0</v>
      </c>
      <c r="AG91" s="60">
        <f t="shared" si="28"/>
        <v>150</v>
      </c>
      <c r="AH91" s="60">
        <f t="shared" si="28"/>
        <v>0</v>
      </c>
      <c r="AI91" s="60">
        <f t="shared" si="28"/>
        <v>247</v>
      </c>
      <c r="AJ91" s="60">
        <f t="shared" si="28"/>
        <v>0</v>
      </c>
      <c r="AK91" s="61" t="e">
        <f>T91-#REF!</f>
        <v>#REF!</v>
      </c>
    </row>
    <row r="92" spans="1:37" ht="12.75" customHeight="1">
      <c r="A92" s="62" t="s">
        <v>402</v>
      </c>
      <c r="B92" s="36" t="s">
        <v>362</v>
      </c>
      <c r="C92" s="63"/>
      <c r="D92" s="34"/>
      <c r="E92" s="50"/>
      <c r="F92" s="51"/>
      <c r="G92" s="34"/>
      <c r="H92" s="50"/>
      <c r="I92" s="49"/>
      <c r="J92" s="34">
        <v>3</v>
      </c>
      <c r="K92" s="52"/>
      <c r="L92" s="63"/>
      <c r="M92" s="63"/>
      <c r="N92" s="63"/>
      <c r="O92" s="43">
        <f>SUM(P92:T92)</f>
        <v>114</v>
      </c>
      <c r="P92" s="43">
        <v>2</v>
      </c>
      <c r="Q92" s="43"/>
      <c r="R92" s="43">
        <v>16</v>
      </c>
      <c r="S92" s="43"/>
      <c r="T92" s="43">
        <f t="shared" ref="T92:T116" si="29">SUM(X92:AI92)</f>
        <v>96</v>
      </c>
      <c r="U92" s="43">
        <f>T92-V92</f>
        <v>56</v>
      </c>
      <c r="V92" s="64">
        <v>40</v>
      </c>
      <c r="W92" s="64"/>
      <c r="X92" s="44"/>
      <c r="Y92" s="44"/>
      <c r="Z92" s="44">
        <v>96</v>
      </c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5"/>
    </row>
    <row r="93" spans="1:37" ht="12" customHeight="1">
      <c r="A93" s="65" t="s">
        <v>418</v>
      </c>
      <c r="B93" s="36" t="s">
        <v>363</v>
      </c>
      <c r="C93" s="63"/>
      <c r="D93" s="34"/>
      <c r="E93" s="50"/>
      <c r="F93" s="51"/>
      <c r="G93" s="34"/>
      <c r="H93" s="50"/>
      <c r="I93" s="49"/>
      <c r="J93" s="34">
        <v>3</v>
      </c>
      <c r="K93" s="52"/>
      <c r="L93" s="63"/>
      <c r="M93" s="63"/>
      <c r="N93" s="63"/>
      <c r="O93" s="43">
        <f t="shared" ref="O93:O108" si="30">SUM(P93:T93)</f>
        <v>82</v>
      </c>
      <c r="P93" s="43">
        <v>2</v>
      </c>
      <c r="Q93" s="43"/>
      <c r="R93" s="43">
        <v>16</v>
      </c>
      <c r="S93" s="43"/>
      <c r="T93" s="43">
        <f t="shared" si="29"/>
        <v>64</v>
      </c>
      <c r="U93" s="43">
        <f>T93-V93</f>
        <v>40</v>
      </c>
      <c r="V93" s="64">
        <v>24</v>
      </c>
      <c r="W93" s="64"/>
      <c r="X93" s="44"/>
      <c r="Y93" s="44"/>
      <c r="Z93" s="44">
        <v>64</v>
      </c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5"/>
    </row>
    <row r="94" spans="1:37" ht="24.75" customHeight="1">
      <c r="A94" s="65" t="s">
        <v>417</v>
      </c>
      <c r="B94" s="147" t="s">
        <v>364</v>
      </c>
      <c r="C94" s="63"/>
      <c r="D94" s="34"/>
      <c r="E94" s="50"/>
      <c r="F94" s="51"/>
      <c r="G94" s="34">
        <v>8</v>
      </c>
      <c r="H94" s="50"/>
      <c r="I94" s="49"/>
      <c r="J94" s="34"/>
      <c r="K94" s="52"/>
      <c r="L94" s="63"/>
      <c r="M94" s="63"/>
      <c r="N94" s="63"/>
      <c r="O94" s="43">
        <f t="shared" si="30"/>
        <v>82</v>
      </c>
      <c r="P94" s="43"/>
      <c r="Q94" s="43"/>
      <c r="R94" s="32"/>
      <c r="S94" s="32"/>
      <c r="T94" s="43">
        <f t="shared" si="29"/>
        <v>82</v>
      </c>
      <c r="U94" s="43">
        <f>T94-V94</f>
        <v>52</v>
      </c>
      <c r="V94" s="43">
        <v>30</v>
      </c>
      <c r="W94" s="64"/>
      <c r="X94" s="44"/>
      <c r="Y94" s="44"/>
      <c r="Z94" s="44"/>
      <c r="AA94" s="44"/>
      <c r="AB94" s="44"/>
      <c r="AC94" s="44"/>
      <c r="AD94" s="44"/>
      <c r="AE94" s="44"/>
      <c r="AF94" s="44"/>
      <c r="AG94" s="44">
        <v>30</v>
      </c>
      <c r="AH94" s="44"/>
      <c r="AI94" s="44">
        <v>52</v>
      </c>
      <c r="AJ94" s="44"/>
      <c r="AK94" s="45" t="e">
        <f>T94-#REF!</f>
        <v>#REF!</v>
      </c>
    </row>
    <row r="95" spans="1:37" ht="24.75" customHeight="1">
      <c r="A95" s="65" t="s">
        <v>416</v>
      </c>
      <c r="B95" s="147" t="s">
        <v>365</v>
      </c>
      <c r="C95" s="63"/>
      <c r="D95" s="34"/>
      <c r="E95" s="50"/>
      <c r="F95" s="51"/>
      <c r="G95" s="34">
        <v>4</v>
      </c>
      <c r="H95" s="50"/>
      <c r="I95" s="49"/>
      <c r="J95" s="34"/>
      <c r="K95" s="52"/>
      <c r="L95" s="63"/>
      <c r="M95" s="63"/>
      <c r="N95" s="63"/>
      <c r="O95" s="43">
        <f t="shared" si="30"/>
        <v>46</v>
      </c>
      <c r="P95" s="43"/>
      <c r="Q95" s="43"/>
      <c r="R95" s="32"/>
      <c r="S95" s="32"/>
      <c r="T95" s="43">
        <f t="shared" si="29"/>
        <v>46</v>
      </c>
      <c r="U95" s="43">
        <f t="shared" ref="U95:U108" si="31">T95-V95</f>
        <v>32</v>
      </c>
      <c r="V95" s="43">
        <v>14</v>
      </c>
      <c r="W95" s="64"/>
      <c r="X95" s="44"/>
      <c r="Y95" s="44"/>
      <c r="Z95" s="44"/>
      <c r="AA95" s="44">
        <v>46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5" t="e">
        <f>T95-#REF!</f>
        <v>#REF!</v>
      </c>
    </row>
    <row r="96" spans="1:37" ht="22.5">
      <c r="A96" s="65" t="s">
        <v>419</v>
      </c>
      <c r="B96" s="147" t="s">
        <v>366</v>
      </c>
      <c r="C96" s="63"/>
      <c r="D96" s="34"/>
      <c r="E96" s="50"/>
      <c r="F96" s="51"/>
      <c r="G96" s="34">
        <v>4</v>
      </c>
      <c r="H96" s="50"/>
      <c r="I96" s="49"/>
      <c r="J96" s="34"/>
      <c r="K96" s="52"/>
      <c r="L96" s="63"/>
      <c r="M96" s="63"/>
      <c r="N96" s="63"/>
      <c r="O96" s="43">
        <f t="shared" si="30"/>
        <v>78</v>
      </c>
      <c r="P96" s="43"/>
      <c r="Q96" s="43"/>
      <c r="R96" s="32"/>
      <c r="S96" s="32"/>
      <c r="T96" s="43">
        <f t="shared" si="29"/>
        <v>78</v>
      </c>
      <c r="U96" s="43">
        <f t="shared" si="31"/>
        <v>43</v>
      </c>
      <c r="V96" s="43">
        <v>35</v>
      </c>
      <c r="W96" s="64"/>
      <c r="X96" s="44"/>
      <c r="Y96" s="44"/>
      <c r="Z96" s="44">
        <v>32</v>
      </c>
      <c r="AA96" s="44">
        <v>46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5" t="e">
        <f>T96-#REF!</f>
        <v>#REF!</v>
      </c>
    </row>
    <row r="97" spans="1:37" ht="24.75" customHeight="1">
      <c r="A97" s="65" t="s">
        <v>420</v>
      </c>
      <c r="B97" s="147" t="s">
        <v>367</v>
      </c>
      <c r="C97" s="63"/>
      <c r="D97" s="34"/>
      <c r="E97" s="50"/>
      <c r="F97" s="51"/>
      <c r="G97" s="34"/>
      <c r="H97" s="50"/>
      <c r="I97" s="49"/>
      <c r="J97" s="34"/>
      <c r="K97" s="52"/>
      <c r="L97" s="63"/>
      <c r="M97" s="120">
        <v>5</v>
      </c>
      <c r="N97" s="63"/>
      <c r="O97" s="43">
        <f t="shared" si="30"/>
        <v>32</v>
      </c>
      <c r="P97" s="43"/>
      <c r="Q97" s="43"/>
      <c r="R97" s="32"/>
      <c r="S97" s="32"/>
      <c r="T97" s="43">
        <f t="shared" si="29"/>
        <v>32</v>
      </c>
      <c r="U97" s="43">
        <f t="shared" si="31"/>
        <v>8</v>
      </c>
      <c r="V97" s="43">
        <v>24</v>
      </c>
      <c r="W97" s="64"/>
      <c r="X97" s="44"/>
      <c r="Y97" s="44"/>
      <c r="Z97" s="44"/>
      <c r="AA97" s="44"/>
      <c r="AB97" s="44"/>
      <c r="AC97" s="44">
        <v>32</v>
      </c>
      <c r="AD97" s="44"/>
      <c r="AE97" s="44"/>
      <c r="AF97" s="44"/>
      <c r="AG97" s="44"/>
      <c r="AH97" s="44"/>
      <c r="AI97" s="44"/>
      <c r="AJ97" s="44"/>
      <c r="AK97" s="45" t="e">
        <f>T97-#REF!</f>
        <v>#REF!</v>
      </c>
    </row>
    <row r="98" spans="1:37" ht="37.5" customHeight="1">
      <c r="A98" s="65" t="s">
        <v>421</v>
      </c>
      <c r="B98" s="147" t="s">
        <v>314</v>
      </c>
      <c r="C98" s="63"/>
      <c r="D98" s="34"/>
      <c r="E98" s="50"/>
      <c r="F98" s="51"/>
      <c r="G98" s="34">
        <v>3</v>
      </c>
      <c r="H98" s="50"/>
      <c r="I98" s="49"/>
      <c r="J98" s="34"/>
      <c r="K98" s="52"/>
      <c r="L98" s="63"/>
      <c r="M98" s="120"/>
      <c r="N98" s="63"/>
      <c r="O98" s="43">
        <f t="shared" si="30"/>
        <v>64</v>
      </c>
      <c r="P98" s="43"/>
      <c r="Q98" s="43"/>
      <c r="R98" s="32"/>
      <c r="S98" s="32"/>
      <c r="T98" s="43">
        <f t="shared" si="29"/>
        <v>64</v>
      </c>
      <c r="U98" s="43">
        <f t="shared" si="31"/>
        <v>32</v>
      </c>
      <c r="V98" s="43">
        <v>32</v>
      </c>
      <c r="W98" s="64"/>
      <c r="X98" s="44"/>
      <c r="Y98" s="44"/>
      <c r="Z98" s="44">
        <v>64</v>
      </c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5" t="e">
        <f>T98-#REF!</f>
        <v>#REF!</v>
      </c>
    </row>
    <row r="99" spans="1:37" ht="24.75" customHeight="1">
      <c r="A99" s="65" t="s">
        <v>33</v>
      </c>
      <c r="B99" s="147" t="s">
        <v>368</v>
      </c>
      <c r="C99" s="63"/>
      <c r="D99" s="34"/>
      <c r="E99" s="50"/>
      <c r="F99" s="51"/>
      <c r="G99" s="34"/>
      <c r="H99" s="50"/>
      <c r="I99" s="49"/>
      <c r="J99" s="34"/>
      <c r="K99" s="52"/>
      <c r="L99" s="63"/>
      <c r="M99" s="120">
        <v>3</v>
      </c>
      <c r="N99" s="63"/>
      <c r="O99" s="43">
        <f t="shared" si="30"/>
        <v>32</v>
      </c>
      <c r="P99" s="43"/>
      <c r="Q99" s="43"/>
      <c r="R99" s="32"/>
      <c r="S99" s="32"/>
      <c r="T99" s="43">
        <f t="shared" si="29"/>
        <v>32</v>
      </c>
      <c r="U99" s="43">
        <f>T99-V99</f>
        <v>16</v>
      </c>
      <c r="V99" s="43">
        <v>16</v>
      </c>
      <c r="W99" s="64"/>
      <c r="X99" s="44"/>
      <c r="Y99" s="44"/>
      <c r="Z99" s="44">
        <v>32</v>
      </c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5" t="e">
        <f>T99-#REF!</f>
        <v>#REF!</v>
      </c>
    </row>
    <row r="100" spans="1:37" ht="14.25" customHeight="1">
      <c r="A100" s="65" t="s">
        <v>80</v>
      </c>
      <c r="B100" s="147" t="s">
        <v>369</v>
      </c>
      <c r="C100" s="63"/>
      <c r="D100" s="34"/>
      <c r="E100" s="50"/>
      <c r="F100" s="51"/>
      <c r="G100" s="34">
        <v>4</v>
      </c>
      <c r="H100" s="50"/>
      <c r="I100" s="49"/>
      <c r="J100" s="34"/>
      <c r="K100" s="52"/>
      <c r="L100" s="63"/>
      <c r="M100" s="120"/>
      <c r="N100" s="63"/>
      <c r="O100" s="43">
        <f t="shared" si="30"/>
        <v>46</v>
      </c>
      <c r="P100" s="43"/>
      <c r="Q100" s="43"/>
      <c r="R100" s="32"/>
      <c r="S100" s="32"/>
      <c r="T100" s="43">
        <f t="shared" si="29"/>
        <v>46</v>
      </c>
      <c r="U100" s="43">
        <f t="shared" si="31"/>
        <v>28</v>
      </c>
      <c r="V100" s="43">
        <v>18</v>
      </c>
      <c r="W100" s="64"/>
      <c r="X100" s="44"/>
      <c r="Y100" s="44"/>
      <c r="Z100" s="44"/>
      <c r="AA100" s="44">
        <v>46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5" t="e">
        <f>T100-#REF!</f>
        <v>#REF!</v>
      </c>
    </row>
    <row r="101" spans="1:37" ht="12.75" customHeight="1">
      <c r="A101" s="65" t="s">
        <v>370</v>
      </c>
      <c r="B101" s="147" t="s">
        <v>372</v>
      </c>
      <c r="C101" s="63"/>
      <c r="D101" s="34"/>
      <c r="E101" s="50"/>
      <c r="F101" s="51"/>
      <c r="G101" s="34">
        <v>4</v>
      </c>
      <c r="H101" s="50"/>
      <c r="I101" s="49"/>
      <c r="J101" s="34"/>
      <c r="K101" s="52"/>
      <c r="L101" s="63"/>
      <c r="M101" s="120"/>
      <c r="N101" s="63"/>
      <c r="O101" s="43">
        <f t="shared" si="30"/>
        <v>46</v>
      </c>
      <c r="P101" s="43"/>
      <c r="Q101" s="43"/>
      <c r="R101" s="32"/>
      <c r="S101" s="32"/>
      <c r="T101" s="43">
        <f t="shared" si="29"/>
        <v>46</v>
      </c>
      <c r="U101" s="43">
        <f t="shared" si="31"/>
        <v>30</v>
      </c>
      <c r="V101" s="43">
        <v>16</v>
      </c>
      <c r="W101" s="64"/>
      <c r="X101" s="44"/>
      <c r="Y101" s="44"/>
      <c r="Z101" s="44"/>
      <c r="AA101" s="44">
        <v>46</v>
      </c>
      <c r="AB101" s="44"/>
      <c r="AC101" s="44"/>
      <c r="AD101" s="44"/>
      <c r="AE101" s="44"/>
      <c r="AF101" s="44"/>
      <c r="AG101" s="44"/>
      <c r="AH101" s="44"/>
      <c r="AI101" s="44"/>
      <c r="AJ101" s="44"/>
      <c r="AK101" s="45" t="e">
        <f>T101-#REF!</f>
        <v>#REF!</v>
      </c>
    </row>
    <row r="102" spans="1:37" ht="14.25" customHeight="1">
      <c r="A102" s="65" t="s">
        <v>371</v>
      </c>
      <c r="B102" s="147" t="s">
        <v>244</v>
      </c>
      <c r="C102" s="63"/>
      <c r="D102" s="34"/>
      <c r="E102" s="50"/>
      <c r="F102" s="51"/>
      <c r="G102" s="34">
        <v>8</v>
      </c>
      <c r="H102" s="50"/>
      <c r="I102" s="49"/>
      <c r="J102" s="34"/>
      <c r="K102" s="52"/>
      <c r="L102" s="63"/>
      <c r="M102" s="120"/>
      <c r="N102" s="63"/>
      <c r="O102" s="43">
        <f t="shared" si="30"/>
        <v>82</v>
      </c>
      <c r="P102" s="43"/>
      <c r="Q102" s="43"/>
      <c r="R102" s="32"/>
      <c r="S102" s="32"/>
      <c r="T102" s="43">
        <f t="shared" si="29"/>
        <v>82</v>
      </c>
      <c r="U102" s="43">
        <f t="shared" si="31"/>
        <v>70</v>
      </c>
      <c r="V102" s="43">
        <v>12</v>
      </c>
      <c r="W102" s="64"/>
      <c r="X102" s="44"/>
      <c r="Y102" s="44"/>
      <c r="Z102" s="44"/>
      <c r="AA102" s="44"/>
      <c r="AB102" s="44"/>
      <c r="AC102" s="44"/>
      <c r="AD102" s="44"/>
      <c r="AE102" s="44"/>
      <c r="AF102" s="44"/>
      <c r="AG102" s="44">
        <v>30</v>
      </c>
      <c r="AH102" s="44"/>
      <c r="AI102" s="44">
        <v>52</v>
      </c>
      <c r="AJ102" s="44"/>
      <c r="AK102" s="45" t="e">
        <f>T102-#REF!</f>
        <v>#REF!</v>
      </c>
    </row>
    <row r="103" spans="1:37" ht="23.25" customHeight="1">
      <c r="A103" s="65" t="s">
        <v>373</v>
      </c>
      <c r="B103" s="147" t="s">
        <v>315</v>
      </c>
      <c r="C103" s="63"/>
      <c r="D103" s="34"/>
      <c r="E103" s="50"/>
      <c r="F103" s="51"/>
      <c r="G103" s="34">
        <v>8</v>
      </c>
      <c r="H103" s="50"/>
      <c r="I103" s="49"/>
      <c r="J103" s="34"/>
      <c r="K103" s="52"/>
      <c r="L103" s="63"/>
      <c r="M103" s="63"/>
      <c r="N103" s="63"/>
      <c r="O103" s="43">
        <f t="shared" si="30"/>
        <v>82</v>
      </c>
      <c r="P103" s="43"/>
      <c r="Q103" s="43"/>
      <c r="R103" s="32"/>
      <c r="S103" s="32"/>
      <c r="T103" s="43">
        <f t="shared" si="29"/>
        <v>82</v>
      </c>
      <c r="U103" s="43">
        <f t="shared" si="31"/>
        <v>54</v>
      </c>
      <c r="V103" s="43">
        <v>28</v>
      </c>
      <c r="W103" s="64"/>
      <c r="X103" s="44"/>
      <c r="Y103" s="44"/>
      <c r="Z103" s="44"/>
      <c r="AA103" s="44"/>
      <c r="AB103" s="44"/>
      <c r="AC103" s="44"/>
      <c r="AD103" s="44"/>
      <c r="AE103" s="44"/>
      <c r="AF103" s="44"/>
      <c r="AG103" s="44">
        <v>30</v>
      </c>
      <c r="AH103" s="44"/>
      <c r="AI103" s="44">
        <v>52</v>
      </c>
      <c r="AJ103" s="44"/>
      <c r="AK103" s="45" t="e">
        <f>T103-#REF!</f>
        <v>#REF!</v>
      </c>
    </row>
    <row r="104" spans="1:37" ht="14.25" customHeight="1">
      <c r="A104" s="65" t="s">
        <v>84</v>
      </c>
      <c r="B104" s="147" t="s">
        <v>374</v>
      </c>
      <c r="C104" s="63"/>
      <c r="D104" s="34"/>
      <c r="E104" s="50"/>
      <c r="F104" s="51"/>
      <c r="G104" s="34">
        <v>4</v>
      </c>
      <c r="H104" s="50"/>
      <c r="I104" s="49"/>
      <c r="J104" s="34"/>
      <c r="K104" s="52"/>
      <c r="L104" s="63"/>
      <c r="M104" s="63"/>
      <c r="N104" s="63"/>
      <c r="O104" s="43">
        <f t="shared" si="30"/>
        <v>46</v>
      </c>
      <c r="P104" s="43"/>
      <c r="Q104" s="43"/>
      <c r="R104" s="32"/>
      <c r="S104" s="32"/>
      <c r="T104" s="43">
        <f t="shared" si="29"/>
        <v>46</v>
      </c>
      <c r="U104" s="43">
        <f>T104-V104</f>
        <v>28</v>
      </c>
      <c r="V104" s="43">
        <v>18</v>
      </c>
      <c r="W104" s="64"/>
      <c r="X104" s="44"/>
      <c r="Y104" s="44"/>
      <c r="Z104" s="44"/>
      <c r="AA104" s="44">
        <v>46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5" t="e">
        <f>T104-#REF!</f>
        <v>#REF!</v>
      </c>
    </row>
    <row r="105" spans="1:37" ht="24.75" customHeight="1">
      <c r="A105" s="65" t="s">
        <v>85</v>
      </c>
      <c r="B105" s="147" t="s">
        <v>375</v>
      </c>
      <c r="C105" s="63"/>
      <c r="D105" s="34"/>
      <c r="E105" s="50"/>
      <c r="F105" s="51"/>
      <c r="G105" s="34">
        <v>7</v>
      </c>
      <c r="H105" s="50"/>
      <c r="I105" s="49"/>
      <c r="J105" s="34"/>
      <c r="K105" s="52"/>
      <c r="L105" s="63"/>
      <c r="M105" s="63"/>
      <c r="N105" s="63"/>
      <c r="O105" s="43">
        <f t="shared" si="30"/>
        <v>60</v>
      </c>
      <c r="P105" s="43"/>
      <c r="Q105" s="43"/>
      <c r="R105" s="32"/>
      <c r="S105" s="32"/>
      <c r="T105" s="43">
        <f t="shared" si="29"/>
        <v>60</v>
      </c>
      <c r="U105" s="43">
        <f t="shared" si="31"/>
        <v>44</v>
      </c>
      <c r="V105" s="43">
        <v>16</v>
      </c>
      <c r="W105" s="64"/>
      <c r="X105" s="44"/>
      <c r="Y105" s="44"/>
      <c r="Z105" s="44"/>
      <c r="AA105" s="44"/>
      <c r="AB105" s="44"/>
      <c r="AC105" s="44"/>
      <c r="AD105" s="44"/>
      <c r="AE105" s="44"/>
      <c r="AF105" s="44"/>
      <c r="AG105" s="44">
        <v>60</v>
      </c>
      <c r="AH105" s="44"/>
      <c r="AI105" s="44"/>
      <c r="AJ105" s="44"/>
      <c r="AK105" s="45" t="e">
        <f>T105-#REF!</f>
        <v>#REF!</v>
      </c>
    </row>
    <row r="106" spans="1:37" ht="15.75" customHeight="1">
      <c r="A106" s="148" t="s">
        <v>86</v>
      </c>
      <c r="B106" s="149" t="s">
        <v>311</v>
      </c>
      <c r="C106" s="150"/>
      <c r="D106" s="151"/>
      <c r="E106" s="152"/>
      <c r="F106" s="153"/>
      <c r="G106" s="151"/>
      <c r="H106" s="152"/>
      <c r="I106" s="154"/>
      <c r="J106" s="151"/>
      <c r="K106" s="155"/>
      <c r="L106" s="150"/>
      <c r="M106" s="150">
        <v>8</v>
      </c>
      <c r="N106" s="150"/>
      <c r="O106" s="43">
        <f t="shared" si="30"/>
        <v>39</v>
      </c>
      <c r="P106" s="156"/>
      <c r="Q106" s="156"/>
      <c r="R106" s="64"/>
      <c r="S106" s="64"/>
      <c r="T106" s="156">
        <f t="shared" si="29"/>
        <v>39</v>
      </c>
      <c r="U106" s="43">
        <f t="shared" si="31"/>
        <v>20</v>
      </c>
      <c r="V106" s="156">
        <v>19</v>
      </c>
      <c r="W106" s="64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>
        <v>39</v>
      </c>
      <c r="AJ106" s="157"/>
      <c r="AK106" s="45" t="e">
        <f>T106-#REF!</f>
        <v>#REF!</v>
      </c>
    </row>
    <row r="107" spans="1:37" ht="14.25" customHeight="1">
      <c r="A107" s="148" t="s">
        <v>87</v>
      </c>
      <c r="B107" s="149" t="s">
        <v>395</v>
      </c>
      <c r="C107" s="150"/>
      <c r="D107" s="151"/>
      <c r="E107" s="152"/>
      <c r="F107" s="153"/>
      <c r="G107" s="151">
        <v>8</v>
      </c>
      <c r="H107" s="152"/>
      <c r="I107" s="154"/>
      <c r="J107" s="151"/>
      <c r="K107" s="155"/>
      <c r="L107" s="150"/>
      <c r="M107" s="150"/>
      <c r="N107" s="150"/>
      <c r="O107" s="43">
        <f t="shared" si="30"/>
        <v>52</v>
      </c>
      <c r="P107" s="156"/>
      <c r="Q107" s="156"/>
      <c r="R107" s="64"/>
      <c r="S107" s="64"/>
      <c r="T107" s="156">
        <f t="shared" si="29"/>
        <v>52</v>
      </c>
      <c r="U107" s="43">
        <f t="shared" si="31"/>
        <v>36</v>
      </c>
      <c r="V107" s="156">
        <v>16</v>
      </c>
      <c r="W107" s="64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>
        <v>52</v>
      </c>
      <c r="AJ107" s="157"/>
      <c r="AK107" s="45" t="e">
        <f>T107-#REF!</f>
        <v>#REF!</v>
      </c>
    </row>
    <row r="108" spans="1:37" ht="25.5" customHeight="1">
      <c r="A108" s="158" t="s">
        <v>88</v>
      </c>
      <c r="B108" s="159" t="s">
        <v>457</v>
      </c>
      <c r="C108" s="63"/>
      <c r="D108" s="34"/>
      <c r="E108" s="50"/>
      <c r="F108" s="51"/>
      <c r="G108" s="34">
        <v>4</v>
      </c>
      <c r="H108" s="50"/>
      <c r="I108" s="49"/>
      <c r="J108" s="34"/>
      <c r="K108" s="52"/>
      <c r="L108" s="63"/>
      <c r="M108" s="63"/>
      <c r="N108" s="63"/>
      <c r="O108" s="43">
        <f t="shared" si="30"/>
        <v>46</v>
      </c>
      <c r="P108" s="43"/>
      <c r="Q108" s="43"/>
      <c r="R108" s="32"/>
      <c r="S108" s="32"/>
      <c r="T108" s="43">
        <f t="shared" si="29"/>
        <v>46</v>
      </c>
      <c r="U108" s="43">
        <f t="shared" si="31"/>
        <v>22</v>
      </c>
      <c r="V108" s="43">
        <v>24</v>
      </c>
      <c r="W108" s="64"/>
      <c r="X108" s="44"/>
      <c r="Y108" s="44"/>
      <c r="Z108" s="44"/>
      <c r="AA108" s="44">
        <v>46</v>
      </c>
      <c r="AB108" s="44"/>
      <c r="AC108" s="44"/>
      <c r="AD108" s="44"/>
      <c r="AE108" s="44"/>
      <c r="AF108" s="44"/>
      <c r="AG108" s="44"/>
      <c r="AH108" s="44"/>
      <c r="AI108" s="44"/>
      <c r="AJ108" s="44"/>
      <c r="AK108" s="45" t="e">
        <f>T108-#REF!</f>
        <v>#REF!</v>
      </c>
    </row>
    <row r="109" spans="1:37" ht="11.25" hidden="1" customHeight="1">
      <c r="A109" s="65"/>
      <c r="B109" s="160" t="s">
        <v>458</v>
      </c>
      <c r="C109" s="63"/>
      <c r="D109" s="34"/>
      <c r="E109" s="50"/>
      <c r="F109" s="51"/>
      <c r="G109" s="34"/>
      <c r="H109" s="50"/>
      <c r="I109" s="49"/>
      <c r="J109" s="34"/>
      <c r="K109" s="63"/>
      <c r="L109" s="63"/>
      <c r="M109" s="63"/>
      <c r="N109" s="63"/>
      <c r="O109" s="43">
        <f t="shared" ref="O109:O116" si="32">R109+T109</f>
        <v>0</v>
      </c>
      <c r="P109" s="43"/>
      <c r="Q109" s="43"/>
      <c r="R109" s="32">
        <f t="shared" si="26"/>
        <v>0</v>
      </c>
      <c r="S109" s="32"/>
      <c r="T109" s="43">
        <f t="shared" si="29"/>
        <v>0</v>
      </c>
      <c r="U109" s="43">
        <f t="shared" ref="U109:U116" si="33">T109-W109</f>
        <v>0</v>
      </c>
      <c r="V109" s="43"/>
      <c r="W109" s="6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5" t="e">
        <f>T109-#REF!</f>
        <v>#REF!</v>
      </c>
    </row>
    <row r="110" spans="1:37" ht="11.25" hidden="1" customHeight="1">
      <c r="A110" s="65"/>
      <c r="B110" s="160" t="s">
        <v>459</v>
      </c>
      <c r="C110" s="63"/>
      <c r="D110" s="34"/>
      <c r="E110" s="50"/>
      <c r="F110" s="51"/>
      <c r="G110" s="34"/>
      <c r="H110" s="50"/>
      <c r="I110" s="49"/>
      <c r="J110" s="34"/>
      <c r="K110" s="63"/>
      <c r="L110" s="63"/>
      <c r="M110" s="63"/>
      <c r="N110" s="63"/>
      <c r="O110" s="43">
        <f t="shared" si="32"/>
        <v>0</v>
      </c>
      <c r="P110" s="43"/>
      <c r="Q110" s="43"/>
      <c r="R110" s="32">
        <f t="shared" si="26"/>
        <v>0</v>
      </c>
      <c r="S110" s="32"/>
      <c r="T110" s="43">
        <f t="shared" si="29"/>
        <v>0</v>
      </c>
      <c r="U110" s="43">
        <f t="shared" si="33"/>
        <v>0</v>
      </c>
      <c r="V110" s="43"/>
      <c r="W110" s="6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5" t="e">
        <f>T110-#REF!</f>
        <v>#REF!</v>
      </c>
    </row>
    <row r="111" spans="1:37" ht="11.25" hidden="1" customHeight="1">
      <c r="A111" s="65"/>
      <c r="B111" s="160" t="s">
        <v>460</v>
      </c>
      <c r="C111" s="63"/>
      <c r="D111" s="34"/>
      <c r="E111" s="50"/>
      <c r="F111" s="51"/>
      <c r="G111" s="34"/>
      <c r="H111" s="50"/>
      <c r="I111" s="49"/>
      <c r="J111" s="34"/>
      <c r="K111" s="63"/>
      <c r="L111" s="63"/>
      <c r="M111" s="63"/>
      <c r="N111" s="63"/>
      <c r="O111" s="43">
        <f t="shared" si="32"/>
        <v>0</v>
      </c>
      <c r="P111" s="43"/>
      <c r="Q111" s="43"/>
      <c r="R111" s="32">
        <f t="shared" si="26"/>
        <v>0</v>
      </c>
      <c r="S111" s="32"/>
      <c r="T111" s="43">
        <f t="shared" si="29"/>
        <v>0</v>
      </c>
      <c r="U111" s="43">
        <f t="shared" si="33"/>
        <v>0</v>
      </c>
      <c r="V111" s="43"/>
      <c r="W111" s="6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5" t="e">
        <f>T111-#REF!</f>
        <v>#REF!</v>
      </c>
    </row>
    <row r="112" spans="1:37" ht="11.25" hidden="1" customHeight="1">
      <c r="A112" s="65"/>
      <c r="B112" s="160" t="s">
        <v>456</v>
      </c>
      <c r="C112" s="63"/>
      <c r="D112" s="34"/>
      <c r="E112" s="50"/>
      <c r="F112" s="51"/>
      <c r="G112" s="34"/>
      <c r="H112" s="50"/>
      <c r="I112" s="49"/>
      <c r="J112" s="34"/>
      <c r="K112" s="63"/>
      <c r="L112" s="63"/>
      <c r="M112" s="63"/>
      <c r="N112" s="63"/>
      <c r="O112" s="43">
        <f t="shared" si="32"/>
        <v>0</v>
      </c>
      <c r="P112" s="43"/>
      <c r="Q112" s="43"/>
      <c r="R112" s="32">
        <f t="shared" si="26"/>
        <v>0</v>
      </c>
      <c r="S112" s="32"/>
      <c r="T112" s="43">
        <f t="shared" si="29"/>
        <v>0</v>
      </c>
      <c r="U112" s="43">
        <f t="shared" si="33"/>
        <v>0</v>
      </c>
      <c r="V112" s="43"/>
      <c r="W112" s="6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5" t="e">
        <f>T112-#REF!</f>
        <v>#REF!</v>
      </c>
    </row>
    <row r="113" spans="1:38" hidden="1">
      <c r="A113" s="65"/>
      <c r="B113" s="147"/>
      <c r="C113" s="63"/>
      <c r="D113" s="34"/>
      <c r="E113" s="50"/>
      <c r="F113" s="51"/>
      <c r="G113" s="34"/>
      <c r="H113" s="50"/>
      <c r="I113" s="49"/>
      <c r="J113" s="34"/>
      <c r="K113" s="63"/>
      <c r="L113" s="63"/>
      <c r="M113" s="63"/>
      <c r="N113" s="63"/>
      <c r="O113" s="43">
        <f t="shared" si="32"/>
        <v>0</v>
      </c>
      <c r="P113" s="43"/>
      <c r="Q113" s="43"/>
      <c r="R113" s="32">
        <f t="shared" si="26"/>
        <v>0</v>
      </c>
      <c r="S113" s="32"/>
      <c r="T113" s="43">
        <f t="shared" si="29"/>
        <v>0</v>
      </c>
      <c r="U113" s="43">
        <f t="shared" si="33"/>
        <v>0</v>
      </c>
      <c r="V113" s="43"/>
      <c r="W113" s="6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5" t="e">
        <f>T113-#REF!</f>
        <v>#REF!</v>
      </c>
    </row>
    <row r="114" spans="1:38" hidden="1">
      <c r="A114" s="65"/>
      <c r="B114" s="147"/>
      <c r="C114" s="63"/>
      <c r="D114" s="34"/>
      <c r="E114" s="50"/>
      <c r="F114" s="51"/>
      <c r="G114" s="34"/>
      <c r="H114" s="50"/>
      <c r="I114" s="49"/>
      <c r="J114" s="34"/>
      <c r="K114" s="63"/>
      <c r="L114" s="63"/>
      <c r="M114" s="63"/>
      <c r="N114" s="63"/>
      <c r="O114" s="43">
        <f t="shared" si="32"/>
        <v>0</v>
      </c>
      <c r="P114" s="43"/>
      <c r="Q114" s="43"/>
      <c r="R114" s="32">
        <f t="shared" si="26"/>
        <v>0</v>
      </c>
      <c r="S114" s="32"/>
      <c r="T114" s="43">
        <f t="shared" si="29"/>
        <v>0</v>
      </c>
      <c r="U114" s="43">
        <f t="shared" si="33"/>
        <v>0</v>
      </c>
      <c r="V114" s="43"/>
      <c r="W114" s="6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5" t="e">
        <f>T114-#REF!</f>
        <v>#REF!</v>
      </c>
    </row>
    <row r="115" spans="1:38" hidden="1">
      <c r="A115" s="65"/>
      <c r="B115" s="147"/>
      <c r="C115" s="63"/>
      <c r="D115" s="34"/>
      <c r="E115" s="50"/>
      <c r="F115" s="51"/>
      <c r="G115" s="34"/>
      <c r="H115" s="50"/>
      <c r="I115" s="49"/>
      <c r="J115" s="34"/>
      <c r="K115" s="63"/>
      <c r="L115" s="63"/>
      <c r="M115" s="63"/>
      <c r="N115" s="63"/>
      <c r="O115" s="43">
        <f t="shared" si="32"/>
        <v>0</v>
      </c>
      <c r="P115" s="43"/>
      <c r="Q115" s="43"/>
      <c r="R115" s="32">
        <f t="shared" si="26"/>
        <v>0</v>
      </c>
      <c r="S115" s="32"/>
      <c r="T115" s="43">
        <f t="shared" si="29"/>
        <v>0</v>
      </c>
      <c r="U115" s="43">
        <f t="shared" si="33"/>
        <v>0</v>
      </c>
      <c r="V115" s="43"/>
      <c r="W115" s="6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5" t="e">
        <f>T115-#REF!</f>
        <v>#REF!</v>
      </c>
    </row>
    <row r="116" spans="1:38" hidden="1">
      <c r="A116" s="161"/>
      <c r="B116" s="147"/>
      <c r="C116" s="42"/>
      <c r="D116" s="38"/>
      <c r="E116" s="40"/>
      <c r="F116" s="39"/>
      <c r="G116" s="38"/>
      <c r="H116" s="40"/>
      <c r="I116" s="37"/>
      <c r="J116" s="38"/>
      <c r="K116" s="42"/>
      <c r="L116" s="42"/>
      <c r="M116" s="42"/>
      <c r="N116" s="42"/>
      <c r="O116" s="43">
        <f t="shared" si="32"/>
        <v>0</v>
      </c>
      <c r="P116" s="43"/>
      <c r="Q116" s="43"/>
      <c r="R116" s="32">
        <f>T116/2</f>
        <v>0</v>
      </c>
      <c r="S116" s="32"/>
      <c r="T116" s="43">
        <f t="shared" si="29"/>
        <v>0</v>
      </c>
      <c r="U116" s="43">
        <f t="shared" si="33"/>
        <v>0</v>
      </c>
      <c r="V116" s="43"/>
      <c r="W116" s="6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5" t="e">
        <f>T116-#REF!</f>
        <v>#REF!</v>
      </c>
    </row>
    <row r="117" spans="1:38" ht="26.25" hidden="1" customHeight="1">
      <c r="A117" s="66"/>
      <c r="B117" s="139"/>
      <c r="C117" s="311"/>
      <c r="D117" s="309"/>
      <c r="E117" s="310"/>
      <c r="F117" s="339"/>
      <c r="G117" s="360"/>
      <c r="H117" s="361"/>
      <c r="I117" s="358"/>
      <c r="J117" s="309"/>
      <c r="K117" s="310"/>
      <c r="L117" s="358"/>
      <c r="M117" s="309"/>
      <c r="N117" s="310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61" t="e">
        <f>T117-#REF!</f>
        <v>#REF!</v>
      </c>
      <c r="AL117" s="46">
        <v>1548</v>
      </c>
    </row>
    <row r="118" spans="1:38" ht="27" hidden="1" customHeight="1">
      <c r="A118" s="162"/>
      <c r="B118" s="163"/>
      <c r="C118" s="340"/>
      <c r="D118" s="340"/>
      <c r="E118" s="341"/>
      <c r="F118" s="359"/>
      <c r="G118" s="340"/>
      <c r="H118" s="341"/>
      <c r="I118" s="359"/>
      <c r="J118" s="340"/>
      <c r="K118" s="340"/>
      <c r="L118" s="359"/>
      <c r="M118" s="340"/>
      <c r="N118" s="340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61" t="e">
        <f>T118-#REF!</f>
        <v>#REF!</v>
      </c>
      <c r="AL118" s="46">
        <v>372</v>
      </c>
    </row>
    <row r="119" spans="1:38" ht="28.5" hidden="1" customHeight="1" thickBot="1">
      <c r="A119" s="165" t="s">
        <v>12</v>
      </c>
      <c r="B119" s="163"/>
      <c r="C119" s="166"/>
      <c r="D119" s="166"/>
      <c r="E119" s="167"/>
      <c r="F119" s="168"/>
      <c r="G119" s="166"/>
      <c r="H119" s="167"/>
      <c r="I119" s="166"/>
      <c r="J119" s="166"/>
      <c r="K119" s="166"/>
      <c r="L119" s="169"/>
      <c r="M119" s="169"/>
      <c r="N119" s="169"/>
      <c r="O119" s="170" t="e">
        <f t="shared" ref="O119:O133" si="34">R119+T119</f>
        <v>#REF!</v>
      </c>
      <c r="P119" s="170"/>
      <c r="Q119" s="170"/>
      <c r="R119" s="170" t="e">
        <f t="shared" ref="R119:R133" si="35">T119*0.5</f>
        <v>#REF!</v>
      </c>
      <c r="S119" s="170"/>
      <c r="T119" s="170" t="e">
        <f>X119*$X$7+Y119*$Y$7+#REF!*#REF!+Z119*$Z$7+AA119*$AA$7+#REF!*#REF!+#REF!*#REF!+AI119*$AI$7+#REF!*#REF!+#REF!*#REF!</f>
        <v>#REF!</v>
      </c>
      <c r="U119" s="170"/>
      <c r="V119" s="170"/>
      <c r="W119" s="170"/>
      <c r="X119" s="170">
        <f>SUM(X120:X133)</f>
        <v>0</v>
      </c>
      <c r="Y119" s="170">
        <f>SUM(Y120:Y133)</f>
        <v>0</v>
      </c>
      <c r="Z119" s="170">
        <f>SUM(Z120:Z133)</f>
        <v>0</v>
      </c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45" t="e">
        <f>T119-#REF!</f>
        <v>#REF!</v>
      </c>
    </row>
    <row r="120" spans="1:38" ht="12" hidden="1" thickBot="1">
      <c r="A120" s="171" t="s">
        <v>13</v>
      </c>
      <c r="B120" s="172"/>
      <c r="C120" s="173"/>
      <c r="D120" s="173"/>
      <c r="E120" s="174"/>
      <c r="F120" s="175"/>
      <c r="G120" s="173"/>
      <c r="H120" s="174"/>
      <c r="I120" s="173"/>
      <c r="J120" s="173"/>
      <c r="K120" s="173"/>
      <c r="L120" s="176"/>
      <c r="M120" s="176"/>
      <c r="N120" s="176"/>
      <c r="O120" s="170" t="e">
        <f t="shared" si="34"/>
        <v>#REF!</v>
      </c>
      <c r="P120" s="170"/>
      <c r="Q120" s="170"/>
      <c r="R120" s="170" t="e">
        <f t="shared" si="35"/>
        <v>#REF!</v>
      </c>
      <c r="S120" s="170"/>
      <c r="T120" s="170" t="e">
        <f>X120*$X$7+Y120*$Y$7+#REF!*#REF!+Z120*$Z$7+AA120*$AA$7+#REF!*#REF!+#REF!*#REF!+AI120*$AI$7+#REF!*#REF!+#REF!*#REF!</f>
        <v>#REF!</v>
      </c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45" t="e">
        <f>T120-#REF!</f>
        <v>#REF!</v>
      </c>
    </row>
    <row r="121" spans="1:38" ht="12" hidden="1" thickBot="1">
      <c r="A121" s="171" t="s">
        <v>14</v>
      </c>
      <c r="B121" s="172"/>
      <c r="C121" s="173"/>
      <c r="D121" s="173"/>
      <c r="E121" s="174"/>
      <c r="F121" s="175"/>
      <c r="G121" s="173"/>
      <c r="H121" s="174"/>
      <c r="I121" s="173"/>
      <c r="J121" s="173"/>
      <c r="K121" s="173"/>
      <c r="L121" s="176"/>
      <c r="M121" s="176"/>
      <c r="N121" s="176"/>
      <c r="O121" s="170" t="e">
        <f t="shared" si="34"/>
        <v>#REF!</v>
      </c>
      <c r="P121" s="170"/>
      <c r="Q121" s="170"/>
      <c r="R121" s="170" t="e">
        <f t="shared" si="35"/>
        <v>#REF!</v>
      </c>
      <c r="S121" s="170"/>
      <c r="T121" s="170" t="e">
        <f>X121*$X$7+Y121*$Y$7+#REF!*#REF!+Z121*$Z$7+AA121*$AA$7+#REF!*#REF!+#REF!*#REF!+AI121*$AI$7+#REF!*#REF!+#REF!*#REF!</f>
        <v>#REF!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45" t="e">
        <f>T121-#REF!</f>
        <v>#REF!</v>
      </c>
    </row>
    <row r="122" spans="1:38" ht="12" hidden="1" thickBot="1">
      <c r="A122" s="171" t="s">
        <v>15</v>
      </c>
      <c r="B122" s="172"/>
      <c r="C122" s="173"/>
      <c r="D122" s="173"/>
      <c r="E122" s="174"/>
      <c r="F122" s="175"/>
      <c r="G122" s="173"/>
      <c r="H122" s="174"/>
      <c r="I122" s="173"/>
      <c r="J122" s="173"/>
      <c r="K122" s="173"/>
      <c r="L122" s="176"/>
      <c r="M122" s="176"/>
      <c r="N122" s="176"/>
      <c r="O122" s="170" t="e">
        <f t="shared" si="34"/>
        <v>#REF!</v>
      </c>
      <c r="P122" s="170"/>
      <c r="Q122" s="170"/>
      <c r="R122" s="170" t="e">
        <f t="shared" si="35"/>
        <v>#REF!</v>
      </c>
      <c r="S122" s="170"/>
      <c r="T122" s="170" t="e">
        <f>X122*$X$7+Y122*$Y$7+#REF!*#REF!+Z122*$Z$7+AA122*$AA$7+#REF!*#REF!+#REF!*#REF!+AI122*$AI$7+#REF!*#REF!+#REF!*#REF!</f>
        <v>#REF!</v>
      </c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45" t="e">
        <f>T122-#REF!</f>
        <v>#REF!</v>
      </c>
    </row>
    <row r="123" spans="1:38" ht="12" hidden="1" thickBot="1">
      <c r="A123" s="171" t="s">
        <v>16</v>
      </c>
      <c r="B123" s="172"/>
      <c r="C123" s="173"/>
      <c r="D123" s="173"/>
      <c r="E123" s="174"/>
      <c r="F123" s="175"/>
      <c r="G123" s="173"/>
      <c r="H123" s="174"/>
      <c r="I123" s="173"/>
      <c r="J123" s="173"/>
      <c r="K123" s="173"/>
      <c r="L123" s="176"/>
      <c r="M123" s="176"/>
      <c r="N123" s="176"/>
      <c r="O123" s="170" t="e">
        <f t="shared" si="34"/>
        <v>#REF!</v>
      </c>
      <c r="P123" s="170"/>
      <c r="Q123" s="170"/>
      <c r="R123" s="170" t="e">
        <f t="shared" si="35"/>
        <v>#REF!</v>
      </c>
      <c r="S123" s="170"/>
      <c r="T123" s="170" t="e">
        <f>X123*$X$7+Y123*$Y$7+#REF!*#REF!+Z123*$Z$7+AA123*$AA$7+#REF!*#REF!+#REF!*#REF!+AI123*$AI$7+#REF!*#REF!+#REF!*#REF!</f>
        <v>#REF!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45" t="e">
        <f>T123-#REF!</f>
        <v>#REF!</v>
      </c>
    </row>
    <row r="124" spans="1:38" ht="12" hidden="1" thickBot="1">
      <c r="A124" s="171" t="s">
        <v>17</v>
      </c>
      <c r="B124" s="172"/>
      <c r="C124" s="173"/>
      <c r="D124" s="173"/>
      <c r="E124" s="174"/>
      <c r="F124" s="175"/>
      <c r="G124" s="173"/>
      <c r="H124" s="174"/>
      <c r="I124" s="173"/>
      <c r="J124" s="173"/>
      <c r="K124" s="173"/>
      <c r="L124" s="176"/>
      <c r="M124" s="176"/>
      <c r="N124" s="176"/>
      <c r="O124" s="170" t="e">
        <f t="shared" si="34"/>
        <v>#REF!</v>
      </c>
      <c r="P124" s="170"/>
      <c r="Q124" s="170"/>
      <c r="R124" s="170" t="e">
        <f t="shared" si="35"/>
        <v>#REF!</v>
      </c>
      <c r="S124" s="170"/>
      <c r="T124" s="170" t="e">
        <f>X124*$X$7+Y124*$Y$7+#REF!*#REF!+Z124*$Z$7+AA124*$AA$7+#REF!*#REF!+#REF!*#REF!+AI124*$AI$7+#REF!*#REF!+#REF!*#REF!</f>
        <v>#REF!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45" t="e">
        <f>T124-#REF!</f>
        <v>#REF!</v>
      </c>
    </row>
    <row r="125" spans="1:38" ht="12" hidden="1" thickBot="1">
      <c r="A125" s="171" t="s">
        <v>18</v>
      </c>
      <c r="B125" s="172"/>
      <c r="C125" s="173"/>
      <c r="D125" s="173"/>
      <c r="E125" s="174"/>
      <c r="F125" s="175"/>
      <c r="G125" s="173"/>
      <c r="H125" s="174"/>
      <c r="I125" s="173"/>
      <c r="J125" s="173"/>
      <c r="K125" s="173"/>
      <c r="L125" s="176"/>
      <c r="M125" s="176"/>
      <c r="N125" s="176"/>
      <c r="O125" s="170" t="e">
        <f t="shared" si="34"/>
        <v>#REF!</v>
      </c>
      <c r="P125" s="170"/>
      <c r="Q125" s="170"/>
      <c r="R125" s="170" t="e">
        <f t="shared" si="35"/>
        <v>#REF!</v>
      </c>
      <c r="S125" s="170"/>
      <c r="T125" s="170" t="e">
        <f>X125*$X$7+Y125*$Y$7+#REF!*#REF!+Z125*$Z$7+AA125*$AA$7+#REF!*#REF!+#REF!*#REF!+AI125*$AI$7+#REF!*#REF!+#REF!*#REF!</f>
        <v>#REF!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45" t="e">
        <f>T125-#REF!</f>
        <v>#REF!</v>
      </c>
    </row>
    <row r="126" spans="1:38" ht="12" hidden="1" thickBot="1">
      <c r="A126" s="171" t="s">
        <v>19</v>
      </c>
      <c r="B126" s="172"/>
      <c r="C126" s="173"/>
      <c r="D126" s="173"/>
      <c r="E126" s="174"/>
      <c r="F126" s="175"/>
      <c r="G126" s="173"/>
      <c r="H126" s="174"/>
      <c r="I126" s="173"/>
      <c r="J126" s="173"/>
      <c r="K126" s="173"/>
      <c r="L126" s="176"/>
      <c r="M126" s="176"/>
      <c r="N126" s="176"/>
      <c r="O126" s="170" t="e">
        <f t="shared" si="34"/>
        <v>#REF!</v>
      </c>
      <c r="P126" s="170"/>
      <c r="Q126" s="170"/>
      <c r="R126" s="170" t="e">
        <f t="shared" si="35"/>
        <v>#REF!</v>
      </c>
      <c r="S126" s="170"/>
      <c r="T126" s="170" t="e">
        <f>X126*$X$7+Y126*$Y$7+#REF!*#REF!+Z126*$Z$7+AA126*$AA$7+#REF!*#REF!+#REF!*#REF!+AI126*$AI$7+#REF!*#REF!+#REF!*#REF!</f>
        <v>#REF!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45" t="e">
        <f>T126-#REF!</f>
        <v>#REF!</v>
      </c>
    </row>
    <row r="127" spans="1:38" ht="12" hidden="1" thickBot="1">
      <c r="A127" s="171" t="s">
        <v>20</v>
      </c>
      <c r="B127" s="172"/>
      <c r="C127" s="173"/>
      <c r="D127" s="173"/>
      <c r="E127" s="174"/>
      <c r="F127" s="175"/>
      <c r="G127" s="173"/>
      <c r="H127" s="174"/>
      <c r="I127" s="173"/>
      <c r="J127" s="173"/>
      <c r="K127" s="173"/>
      <c r="L127" s="176"/>
      <c r="M127" s="176"/>
      <c r="N127" s="176"/>
      <c r="O127" s="170" t="e">
        <f t="shared" si="34"/>
        <v>#REF!</v>
      </c>
      <c r="P127" s="170"/>
      <c r="Q127" s="170"/>
      <c r="R127" s="170" t="e">
        <f t="shared" si="35"/>
        <v>#REF!</v>
      </c>
      <c r="S127" s="170"/>
      <c r="T127" s="170" t="e">
        <f>X127*$X$7+Y127*$Y$7+#REF!*#REF!+Z127*$Z$7+AA127*$AA$7+#REF!*#REF!+#REF!*#REF!+AI127*$AI$7+#REF!*#REF!+#REF!*#REF!</f>
        <v>#REF!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45" t="e">
        <f>T127-#REF!</f>
        <v>#REF!</v>
      </c>
    </row>
    <row r="128" spans="1:38" ht="12" hidden="1" thickBot="1">
      <c r="A128" s="171" t="s">
        <v>21</v>
      </c>
      <c r="B128" s="172"/>
      <c r="C128" s="173"/>
      <c r="D128" s="173"/>
      <c r="E128" s="174"/>
      <c r="F128" s="175"/>
      <c r="G128" s="173"/>
      <c r="H128" s="174"/>
      <c r="I128" s="173"/>
      <c r="J128" s="173"/>
      <c r="K128" s="173"/>
      <c r="L128" s="176"/>
      <c r="M128" s="176"/>
      <c r="N128" s="176"/>
      <c r="O128" s="170" t="e">
        <f t="shared" si="34"/>
        <v>#REF!</v>
      </c>
      <c r="P128" s="170"/>
      <c r="Q128" s="170"/>
      <c r="R128" s="170" t="e">
        <f t="shared" si="35"/>
        <v>#REF!</v>
      </c>
      <c r="S128" s="170"/>
      <c r="T128" s="170" t="e">
        <f>X128*$X$7+Y128*$Y$7+#REF!*#REF!+Z128*$Z$7+AA128*$AA$7+#REF!*#REF!+#REF!*#REF!+AI128*$AI$7+#REF!*#REF!+#REF!*#REF!</f>
        <v>#REF!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45" t="e">
        <f>T128-#REF!</f>
        <v>#REF!</v>
      </c>
    </row>
    <row r="129" spans="1:37" ht="12" hidden="1" thickBot="1">
      <c r="A129" s="171" t="s">
        <v>22</v>
      </c>
      <c r="B129" s="172"/>
      <c r="C129" s="173"/>
      <c r="D129" s="173"/>
      <c r="E129" s="174"/>
      <c r="F129" s="175"/>
      <c r="G129" s="173"/>
      <c r="H129" s="174"/>
      <c r="I129" s="173"/>
      <c r="J129" s="173"/>
      <c r="K129" s="173"/>
      <c r="L129" s="176"/>
      <c r="M129" s="176"/>
      <c r="N129" s="176"/>
      <c r="O129" s="170" t="e">
        <f t="shared" si="34"/>
        <v>#REF!</v>
      </c>
      <c r="P129" s="170"/>
      <c r="Q129" s="170"/>
      <c r="R129" s="170" t="e">
        <f t="shared" si="35"/>
        <v>#REF!</v>
      </c>
      <c r="S129" s="170"/>
      <c r="T129" s="170" t="e">
        <f>X129*$X$7+Y129*$Y$7+#REF!*#REF!+Z129*$Z$7+AA129*$AA$7+#REF!*#REF!+#REF!*#REF!+AI129*$AI$7+#REF!*#REF!+#REF!*#REF!</f>
        <v>#REF!</v>
      </c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45" t="e">
        <f>T129-#REF!</f>
        <v>#REF!</v>
      </c>
    </row>
    <row r="130" spans="1:37" ht="12" hidden="1" thickBot="1">
      <c r="A130" s="171" t="s">
        <v>23</v>
      </c>
      <c r="B130" s="172"/>
      <c r="C130" s="173"/>
      <c r="D130" s="173"/>
      <c r="E130" s="174"/>
      <c r="F130" s="175"/>
      <c r="G130" s="173"/>
      <c r="H130" s="174"/>
      <c r="I130" s="173"/>
      <c r="J130" s="173"/>
      <c r="K130" s="173"/>
      <c r="L130" s="176"/>
      <c r="M130" s="176"/>
      <c r="N130" s="176"/>
      <c r="O130" s="170" t="e">
        <f t="shared" si="34"/>
        <v>#REF!</v>
      </c>
      <c r="P130" s="170"/>
      <c r="Q130" s="170"/>
      <c r="R130" s="170" t="e">
        <f t="shared" si="35"/>
        <v>#REF!</v>
      </c>
      <c r="S130" s="170"/>
      <c r="T130" s="170" t="e">
        <f>X130*$X$7+Y130*$Y$7+#REF!*#REF!+Z130*$Z$7+AA130*$AA$7+#REF!*#REF!+#REF!*#REF!+AI130*$AI$7+#REF!*#REF!+#REF!*#REF!</f>
        <v>#REF!</v>
      </c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45" t="e">
        <f>T130-#REF!</f>
        <v>#REF!</v>
      </c>
    </row>
    <row r="131" spans="1:37" ht="12" hidden="1" thickBot="1">
      <c r="A131" s="171" t="s">
        <v>24</v>
      </c>
      <c r="B131" s="172"/>
      <c r="C131" s="173"/>
      <c r="D131" s="173"/>
      <c r="E131" s="174"/>
      <c r="F131" s="175"/>
      <c r="G131" s="173"/>
      <c r="H131" s="174"/>
      <c r="I131" s="173"/>
      <c r="J131" s="173"/>
      <c r="K131" s="173"/>
      <c r="L131" s="176"/>
      <c r="M131" s="176"/>
      <c r="N131" s="176"/>
      <c r="O131" s="170" t="e">
        <f t="shared" si="34"/>
        <v>#REF!</v>
      </c>
      <c r="P131" s="170"/>
      <c r="Q131" s="170"/>
      <c r="R131" s="170" t="e">
        <f t="shared" si="35"/>
        <v>#REF!</v>
      </c>
      <c r="S131" s="170"/>
      <c r="T131" s="170" t="e">
        <f>X131*$X$7+Y131*$Y$7+#REF!*#REF!+Z131*$Z$7+AA131*$AA$7+#REF!*#REF!+#REF!*#REF!+AI131*$AI$7+#REF!*#REF!+#REF!*#REF!</f>
        <v>#REF!</v>
      </c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45" t="e">
        <f>T131-#REF!</f>
        <v>#REF!</v>
      </c>
    </row>
    <row r="132" spans="1:37" ht="12" hidden="1" thickBot="1">
      <c r="A132" s="171" t="s">
        <v>25</v>
      </c>
      <c r="B132" s="172"/>
      <c r="C132" s="173"/>
      <c r="D132" s="173"/>
      <c r="E132" s="174"/>
      <c r="F132" s="175"/>
      <c r="G132" s="173"/>
      <c r="H132" s="174"/>
      <c r="I132" s="173"/>
      <c r="J132" s="173"/>
      <c r="K132" s="173"/>
      <c r="L132" s="176"/>
      <c r="M132" s="176"/>
      <c r="N132" s="176"/>
      <c r="O132" s="170" t="e">
        <f t="shared" si="34"/>
        <v>#REF!</v>
      </c>
      <c r="P132" s="170"/>
      <c r="Q132" s="170"/>
      <c r="R132" s="170" t="e">
        <f t="shared" si="35"/>
        <v>#REF!</v>
      </c>
      <c r="S132" s="170"/>
      <c r="T132" s="170" t="e">
        <f>X132*$X$7+Y132*$Y$7+#REF!*#REF!+Z132*$Z$7+AA132*$AA$7+#REF!*#REF!+#REF!*#REF!+AI132*$AI$7+#REF!*#REF!+#REF!*#REF!</f>
        <v>#REF!</v>
      </c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45" t="e">
        <f>T132-#REF!</f>
        <v>#REF!</v>
      </c>
    </row>
    <row r="133" spans="1:37" hidden="1">
      <c r="A133" s="178" t="s">
        <v>26</v>
      </c>
      <c r="B133" s="172"/>
      <c r="C133" s="179"/>
      <c r="D133" s="179"/>
      <c r="E133" s="180"/>
      <c r="F133" s="181"/>
      <c r="G133" s="179"/>
      <c r="H133" s="180"/>
      <c r="I133" s="179"/>
      <c r="J133" s="179"/>
      <c r="K133" s="179"/>
      <c r="L133" s="176"/>
      <c r="M133" s="176"/>
      <c r="N133" s="176"/>
      <c r="O133" s="170" t="e">
        <f t="shared" si="34"/>
        <v>#REF!</v>
      </c>
      <c r="P133" s="170"/>
      <c r="Q133" s="170"/>
      <c r="R133" s="170" t="e">
        <f t="shared" si="35"/>
        <v>#REF!</v>
      </c>
      <c r="S133" s="170"/>
      <c r="T133" s="170" t="e">
        <f>X133*$X$7+Y133*$Y$7+#REF!*#REF!+Z133*$Z$7+AA133*$AA$7+#REF!*#REF!+#REF!*#REF!+AI133*$AI$7+#REF!*#REF!+#REF!*#REF!</f>
        <v>#REF!</v>
      </c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45" t="e">
        <f>T133-#REF!</f>
        <v>#REF!</v>
      </c>
    </row>
    <row r="134" spans="1:37" ht="12.75" hidden="1" customHeight="1">
      <c r="A134" s="182" t="s">
        <v>324</v>
      </c>
      <c r="B134" s="172"/>
      <c r="C134" s="183"/>
      <c r="D134" s="184"/>
      <c r="E134" s="185"/>
      <c r="F134" s="186"/>
      <c r="G134" s="187"/>
      <c r="H134" s="188"/>
      <c r="I134" s="186"/>
      <c r="J134" s="187"/>
      <c r="K134" s="188"/>
      <c r="L134" s="176"/>
      <c r="M134" s="176"/>
      <c r="N134" s="188"/>
      <c r="O134" s="189">
        <f>R134+T134</f>
        <v>0</v>
      </c>
      <c r="P134" s="189"/>
      <c r="Q134" s="189"/>
      <c r="R134" s="189"/>
      <c r="S134" s="189"/>
      <c r="T134" s="189">
        <f t="shared" ref="T134:T159" si="36">SUM(X134:AI134)</f>
        <v>0</v>
      </c>
      <c r="U134" s="189">
        <f>T134-V134</f>
        <v>0</v>
      </c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45"/>
    </row>
    <row r="135" spans="1:37" ht="12.75" hidden="1" customHeight="1">
      <c r="A135" s="182" t="s">
        <v>325</v>
      </c>
      <c r="B135" s="172"/>
      <c r="C135" s="190"/>
      <c r="D135" s="187"/>
      <c r="E135" s="187"/>
      <c r="F135" s="191"/>
      <c r="G135" s="184"/>
      <c r="H135" s="185"/>
      <c r="I135" s="191"/>
      <c r="J135" s="184"/>
      <c r="K135" s="185"/>
      <c r="L135" s="186"/>
      <c r="M135" s="187"/>
      <c r="N135" s="185"/>
      <c r="O135" s="192">
        <f t="shared" ref="O135:O159" si="37">R135+T135</f>
        <v>0</v>
      </c>
      <c r="P135" s="192"/>
      <c r="Q135" s="192"/>
      <c r="R135" s="189"/>
      <c r="S135" s="189"/>
      <c r="T135" s="189">
        <f t="shared" si="36"/>
        <v>0</v>
      </c>
      <c r="U135" s="189">
        <f t="shared" ref="U135:U140" si="38">T135-V135</f>
        <v>0</v>
      </c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45"/>
    </row>
    <row r="136" spans="1:37" ht="25.5" hidden="1" customHeight="1">
      <c r="A136" s="182" t="s">
        <v>326</v>
      </c>
      <c r="B136" s="193"/>
      <c r="C136" s="183"/>
      <c r="D136" s="184"/>
      <c r="E136" s="185"/>
      <c r="F136" s="191"/>
      <c r="G136" s="184"/>
      <c r="H136" s="185"/>
      <c r="I136" s="191"/>
      <c r="J136" s="184"/>
      <c r="K136" s="185"/>
      <c r="L136" s="186"/>
      <c r="M136" s="187"/>
      <c r="N136" s="185"/>
      <c r="O136" s="192">
        <f t="shared" si="37"/>
        <v>0</v>
      </c>
      <c r="P136" s="192"/>
      <c r="Q136" s="192"/>
      <c r="R136" s="189"/>
      <c r="S136" s="189"/>
      <c r="T136" s="189">
        <f t="shared" si="36"/>
        <v>0</v>
      </c>
      <c r="U136" s="189">
        <f>T136-V136</f>
        <v>0</v>
      </c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45"/>
    </row>
    <row r="137" spans="1:37" ht="25.5" hidden="1" customHeight="1">
      <c r="A137" s="182" t="s">
        <v>327</v>
      </c>
      <c r="B137" s="172"/>
      <c r="C137" s="183"/>
      <c r="D137" s="184"/>
      <c r="E137" s="185"/>
      <c r="F137" s="191"/>
      <c r="G137" s="184"/>
      <c r="H137" s="185"/>
      <c r="I137" s="191"/>
      <c r="J137" s="184"/>
      <c r="K137" s="185"/>
      <c r="L137" s="186"/>
      <c r="M137" s="187"/>
      <c r="N137" s="185"/>
      <c r="O137" s="189">
        <f t="shared" si="37"/>
        <v>0</v>
      </c>
      <c r="P137" s="189"/>
      <c r="Q137" s="189"/>
      <c r="R137" s="177"/>
      <c r="S137" s="177"/>
      <c r="T137" s="189">
        <f t="shared" si="36"/>
        <v>0</v>
      </c>
      <c r="U137" s="189">
        <f t="shared" si="38"/>
        <v>0</v>
      </c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45"/>
    </row>
    <row r="138" spans="1:37" ht="24" hidden="1" customHeight="1">
      <c r="A138" s="182" t="s">
        <v>328</v>
      </c>
      <c r="B138" s="172"/>
      <c r="C138" s="183"/>
      <c r="D138" s="184"/>
      <c r="E138" s="185"/>
      <c r="F138" s="194"/>
      <c r="G138" s="184"/>
      <c r="H138" s="195"/>
      <c r="I138" s="191"/>
      <c r="J138" s="184"/>
      <c r="K138" s="185"/>
      <c r="L138" s="186"/>
      <c r="M138" s="187"/>
      <c r="N138" s="185"/>
      <c r="O138" s="189">
        <f t="shared" si="37"/>
        <v>0</v>
      </c>
      <c r="P138" s="189"/>
      <c r="Q138" s="189"/>
      <c r="R138" s="189"/>
      <c r="S138" s="189"/>
      <c r="T138" s="189">
        <f t="shared" si="36"/>
        <v>0</v>
      </c>
      <c r="U138" s="189">
        <f t="shared" si="38"/>
        <v>0</v>
      </c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45"/>
    </row>
    <row r="139" spans="1:37" ht="14.25" hidden="1" customHeight="1">
      <c r="A139" s="182" t="s">
        <v>329</v>
      </c>
      <c r="B139" s="196"/>
      <c r="C139" s="183"/>
      <c r="D139" s="184"/>
      <c r="E139" s="185"/>
      <c r="F139" s="191"/>
      <c r="G139" s="184"/>
      <c r="H139" s="185"/>
      <c r="I139" s="183"/>
      <c r="J139" s="184"/>
      <c r="K139" s="197"/>
      <c r="L139" s="190"/>
      <c r="M139" s="198"/>
      <c r="N139" s="197"/>
      <c r="O139" s="189">
        <f>R139+T139</f>
        <v>0</v>
      </c>
      <c r="P139" s="189"/>
      <c r="Q139" s="189"/>
      <c r="R139" s="177"/>
      <c r="S139" s="177"/>
      <c r="T139" s="189">
        <f t="shared" si="36"/>
        <v>0</v>
      </c>
      <c r="U139" s="189">
        <f t="shared" si="38"/>
        <v>0</v>
      </c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45" t="e">
        <f>T139-#REF!</f>
        <v>#REF!</v>
      </c>
    </row>
    <row r="140" spans="1:37" ht="14.25" hidden="1" customHeight="1">
      <c r="A140" s="182" t="s">
        <v>330</v>
      </c>
      <c r="B140" s="196"/>
      <c r="C140" s="199"/>
      <c r="D140" s="176"/>
      <c r="E140" s="200"/>
      <c r="F140" s="201"/>
      <c r="G140" s="176"/>
      <c r="H140" s="200"/>
      <c r="I140" s="202"/>
      <c r="J140" s="176"/>
      <c r="K140" s="197"/>
      <c r="L140" s="203"/>
      <c r="M140" s="203"/>
      <c r="N140" s="199"/>
      <c r="O140" s="189">
        <f>R140+T140</f>
        <v>0</v>
      </c>
      <c r="P140" s="189"/>
      <c r="Q140" s="189"/>
      <c r="R140" s="177"/>
      <c r="S140" s="177"/>
      <c r="T140" s="189">
        <f t="shared" si="36"/>
        <v>0</v>
      </c>
      <c r="U140" s="189">
        <f t="shared" si="38"/>
        <v>0</v>
      </c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45" t="e">
        <f>T140-#REF!</f>
        <v>#REF!</v>
      </c>
    </row>
    <row r="141" spans="1:37" ht="25.5" hidden="1" customHeight="1">
      <c r="A141" s="68" t="s">
        <v>331</v>
      </c>
      <c r="B141" s="69"/>
      <c r="C141" s="42"/>
      <c r="D141" s="38"/>
      <c r="E141" s="40"/>
      <c r="F141" s="39"/>
      <c r="G141" s="38"/>
      <c r="H141" s="40"/>
      <c r="I141" s="37"/>
      <c r="J141" s="38"/>
      <c r="K141" s="42"/>
      <c r="L141" s="42"/>
      <c r="M141" s="42"/>
      <c r="N141" s="42"/>
      <c r="O141" s="43">
        <f t="shared" si="37"/>
        <v>0</v>
      </c>
      <c r="P141" s="43"/>
      <c r="Q141" s="43"/>
      <c r="R141" s="32">
        <f t="shared" ref="R141:R159" si="39">T141/2</f>
        <v>0</v>
      </c>
      <c r="S141" s="32"/>
      <c r="T141" s="43">
        <f t="shared" si="36"/>
        <v>0</v>
      </c>
      <c r="U141" s="43">
        <f t="shared" ref="U141:U159" si="40">T141-W141</f>
        <v>0</v>
      </c>
      <c r="V141" s="64"/>
      <c r="W141" s="64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45" t="e">
        <f>T141-#REF!</f>
        <v>#REF!</v>
      </c>
    </row>
    <row r="142" spans="1:37" ht="11.25" hidden="1" customHeight="1">
      <c r="A142" s="204" t="s">
        <v>33</v>
      </c>
      <c r="B142" s="147"/>
      <c r="C142" s="42"/>
      <c r="D142" s="38"/>
      <c r="E142" s="40"/>
      <c r="F142" s="39"/>
      <c r="G142" s="38"/>
      <c r="H142" s="40"/>
      <c r="I142" s="37"/>
      <c r="J142" s="38"/>
      <c r="K142" s="42"/>
      <c r="L142" s="42"/>
      <c r="M142" s="42"/>
      <c r="N142" s="42"/>
      <c r="O142" s="43">
        <f t="shared" si="37"/>
        <v>0</v>
      </c>
      <c r="P142" s="43"/>
      <c r="Q142" s="43"/>
      <c r="R142" s="32">
        <f t="shared" si="39"/>
        <v>0</v>
      </c>
      <c r="S142" s="32"/>
      <c r="T142" s="43">
        <f t="shared" si="36"/>
        <v>0</v>
      </c>
      <c r="U142" s="43">
        <f t="shared" si="40"/>
        <v>0</v>
      </c>
      <c r="V142" s="64"/>
      <c r="W142" s="64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45" t="e">
        <f>T142-#REF!</f>
        <v>#REF!</v>
      </c>
    </row>
    <row r="143" spans="1:37" ht="11.25" hidden="1" customHeight="1">
      <c r="A143" s="204" t="s">
        <v>80</v>
      </c>
      <c r="B143" s="147"/>
      <c r="C143" s="42"/>
      <c r="D143" s="38"/>
      <c r="E143" s="40"/>
      <c r="F143" s="39"/>
      <c r="G143" s="38"/>
      <c r="H143" s="40"/>
      <c r="I143" s="37"/>
      <c r="J143" s="38"/>
      <c r="K143" s="42"/>
      <c r="L143" s="42"/>
      <c r="M143" s="42"/>
      <c r="N143" s="42"/>
      <c r="O143" s="43">
        <f t="shared" si="37"/>
        <v>0</v>
      </c>
      <c r="P143" s="43"/>
      <c r="Q143" s="43"/>
      <c r="R143" s="32">
        <f t="shared" si="39"/>
        <v>0</v>
      </c>
      <c r="S143" s="32"/>
      <c r="T143" s="43">
        <f t="shared" si="36"/>
        <v>0</v>
      </c>
      <c r="U143" s="43">
        <f t="shared" si="40"/>
        <v>0</v>
      </c>
      <c r="V143" s="64"/>
      <c r="W143" s="64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45" t="e">
        <f>T143-#REF!</f>
        <v>#REF!</v>
      </c>
    </row>
    <row r="144" spans="1:37" ht="11.25" hidden="1" customHeight="1">
      <c r="A144" s="204" t="s">
        <v>81</v>
      </c>
      <c r="B144" s="147"/>
      <c r="C144" s="42"/>
      <c r="D144" s="38"/>
      <c r="E144" s="40"/>
      <c r="F144" s="39"/>
      <c r="G144" s="38"/>
      <c r="H144" s="40"/>
      <c r="I144" s="37"/>
      <c r="J144" s="38"/>
      <c r="K144" s="42"/>
      <c r="L144" s="42"/>
      <c r="M144" s="42"/>
      <c r="N144" s="42"/>
      <c r="O144" s="43">
        <f t="shared" si="37"/>
        <v>0</v>
      </c>
      <c r="P144" s="43"/>
      <c r="Q144" s="43"/>
      <c r="R144" s="32">
        <f t="shared" si="39"/>
        <v>0</v>
      </c>
      <c r="S144" s="32"/>
      <c r="T144" s="43">
        <f t="shared" si="36"/>
        <v>0</v>
      </c>
      <c r="U144" s="43">
        <f t="shared" si="40"/>
        <v>0</v>
      </c>
      <c r="V144" s="64"/>
      <c r="W144" s="64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45" t="e">
        <f>T144-#REF!</f>
        <v>#REF!</v>
      </c>
    </row>
    <row r="145" spans="1:37" ht="11.25" hidden="1" customHeight="1">
      <c r="A145" s="204" t="s">
        <v>82</v>
      </c>
      <c r="B145" s="147"/>
      <c r="C145" s="42"/>
      <c r="D145" s="38"/>
      <c r="E145" s="40"/>
      <c r="F145" s="39"/>
      <c r="G145" s="38"/>
      <c r="H145" s="40"/>
      <c r="I145" s="37"/>
      <c r="J145" s="38"/>
      <c r="K145" s="42"/>
      <c r="L145" s="42"/>
      <c r="M145" s="42"/>
      <c r="N145" s="42"/>
      <c r="O145" s="43">
        <f t="shared" si="37"/>
        <v>0</v>
      </c>
      <c r="P145" s="43"/>
      <c r="Q145" s="43"/>
      <c r="R145" s="32">
        <f t="shared" si="39"/>
        <v>0</v>
      </c>
      <c r="S145" s="32"/>
      <c r="T145" s="43">
        <f t="shared" si="36"/>
        <v>0</v>
      </c>
      <c r="U145" s="43">
        <f t="shared" si="40"/>
        <v>0</v>
      </c>
      <c r="V145" s="64"/>
      <c r="W145" s="64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45" t="e">
        <f>T145-#REF!</f>
        <v>#REF!</v>
      </c>
    </row>
    <row r="146" spans="1:37" ht="11.25" hidden="1" customHeight="1">
      <c r="A146" s="204" t="s">
        <v>83</v>
      </c>
      <c r="B146" s="147"/>
      <c r="C146" s="42"/>
      <c r="D146" s="38"/>
      <c r="E146" s="40"/>
      <c r="F146" s="39"/>
      <c r="G146" s="38"/>
      <c r="H146" s="40"/>
      <c r="I146" s="37"/>
      <c r="J146" s="38"/>
      <c r="K146" s="42"/>
      <c r="L146" s="42"/>
      <c r="M146" s="42"/>
      <c r="N146" s="42"/>
      <c r="O146" s="43">
        <f t="shared" si="37"/>
        <v>0</v>
      </c>
      <c r="P146" s="43"/>
      <c r="Q146" s="43"/>
      <c r="R146" s="32">
        <f t="shared" si="39"/>
        <v>0</v>
      </c>
      <c r="S146" s="32"/>
      <c r="T146" s="43">
        <f t="shared" si="36"/>
        <v>0</v>
      </c>
      <c r="U146" s="43">
        <f t="shared" si="40"/>
        <v>0</v>
      </c>
      <c r="V146" s="64"/>
      <c r="W146" s="64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45" t="e">
        <f>T146-#REF!</f>
        <v>#REF!</v>
      </c>
    </row>
    <row r="147" spans="1:37" ht="11.25" hidden="1" customHeight="1">
      <c r="A147" s="204" t="s">
        <v>84</v>
      </c>
      <c r="B147" s="147"/>
      <c r="C147" s="42"/>
      <c r="D147" s="38"/>
      <c r="E147" s="40"/>
      <c r="F147" s="39"/>
      <c r="G147" s="38"/>
      <c r="H147" s="40"/>
      <c r="I147" s="37"/>
      <c r="J147" s="38"/>
      <c r="K147" s="42"/>
      <c r="L147" s="42"/>
      <c r="M147" s="42"/>
      <c r="N147" s="42"/>
      <c r="O147" s="43">
        <f t="shared" si="37"/>
        <v>0</v>
      </c>
      <c r="P147" s="43"/>
      <c r="Q147" s="43"/>
      <c r="R147" s="32">
        <f t="shared" si="39"/>
        <v>0</v>
      </c>
      <c r="S147" s="32"/>
      <c r="T147" s="43">
        <f t="shared" si="36"/>
        <v>0</v>
      </c>
      <c r="U147" s="43">
        <f t="shared" si="40"/>
        <v>0</v>
      </c>
      <c r="V147" s="64"/>
      <c r="W147" s="64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45" t="e">
        <f>T147-#REF!</f>
        <v>#REF!</v>
      </c>
    </row>
    <row r="148" spans="1:37" ht="11.25" hidden="1" customHeight="1">
      <c r="A148" s="204" t="s">
        <v>85</v>
      </c>
      <c r="B148" s="147"/>
      <c r="C148" s="42"/>
      <c r="D148" s="38"/>
      <c r="E148" s="40"/>
      <c r="F148" s="39"/>
      <c r="G148" s="38"/>
      <c r="H148" s="40"/>
      <c r="I148" s="37"/>
      <c r="J148" s="38"/>
      <c r="K148" s="42"/>
      <c r="L148" s="42"/>
      <c r="M148" s="42"/>
      <c r="N148" s="42"/>
      <c r="O148" s="43">
        <f t="shared" si="37"/>
        <v>0</v>
      </c>
      <c r="P148" s="43"/>
      <c r="Q148" s="43"/>
      <c r="R148" s="32">
        <f t="shared" si="39"/>
        <v>0</v>
      </c>
      <c r="S148" s="32"/>
      <c r="T148" s="43">
        <f t="shared" si="36"/>
        <v>0</v>
      </c>
      <c r="U148" s="43">
        <f t="shared" si="40"/>
        <v>0</v>
      </c>
      <c r="V148" s="64"/>
      <c r="W148" s="64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45" t="e">
        <f>T148-#REF!</f>
        <v>#REF!</v>
      </c>
    </row>
    <row r="149" spans="1:37" ht="11.25" hidden="1" customHeight="1">
      <c r="A149" s="204" t="s">
        <v>86</v>
      </c>
      <c r="B149" s="147"/>
      <c r="C149" s="42"/>
      <c r="D149" s="38"/>
      <c r="E149" s="40"/>
      <c r="F149" s="39"/>
      <c r="G149" s="38"/>
      <c r="H149" s="40"/>
      <c r="I149" s="37"/>
      <c r="J149" s="38"/>
      <c r="K149" s="42"/>
      <c r="L149" s="42"/>
      <c r="M149" s="42"/>
      <c r="N149" s="42"/>
      <c r="O149" s="43">
        <f t="shared" si="37"/>
        <v>0</v>
      </c>
      <c r="P149" s="43"/>
      <c r="Q149" s="43"/>
      <c r="R149" s="32">
        <f t="shared" si="39"/>
        <v>0</v>
      </c>
      <c r="S149" s="32"/>
      <c r="T149" s="43">
        <f t="shared" si="36"/>
        <v>0</v>
      </c>
      <c r="U149" s="43">
        <f t="shared" si="40"/>
        <v>0</v>
      </c>
      <c r="V149" s="64"/>
      <c r="W149" s="64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45" t="e">
        <f>T149-#REF!</f>
        <v>#REF!</v>
      </c>
    </row>
    <row r="150" spans="1:37" ht="11.25" hidden="1" customHeight="1">
      <c r="A150" s="204" t="s">
        <v>87</v>
      </c>
      <c r="B150" s="147"/>
      <c r="C150" s="42"/>
      <c r="D150" s="38"/>
      <c r="E150" s="40"/>
      <c r="F150" s="39"/>
      <c r="G150" s="38"/>
      <c r="H150" s="40"/>
      <c r="I150" s="37"/>
      <c r="J150" s="38"/>
      <c r="K150" s="42"/>
      <c r="L150" s="42"/>
      <c r="M150" s="42"/>
      <c r="N150" s="42"/>
      <c r="O150" s="43">
        <f t="shared" si="37"/>
        <v>0</v>
      </c>
      <c r="P150" s="43"/>
      <c r="Q150" s="43"/>
      <c r="R150" s="32">
        <f t="shared" si="39"/>
        <v>0</v>
      </c>
      <c r="S150" s="32"/>
      <c r="T150" s="43">
        <f t="shared" si="36"/>
        <v>0</v>
      </c>
      <c r="U150" s="43">
        <f t="shared" si="40"/>
        <v>0</v>
      </c>
      <c r="V150" s="64"/>
      <c r="W150" s="64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45" t="e">
        <f>T150-#REF!</f>
        <v>#REF!</v>
      </c>
    </row>
    <row r="151" spans="1:37" ht="11.25" hidden="1" customHeight="1">
      <c r="A151" s="204" t="s">
        <v>88</v>
      </c>
      <c r="B151" s="147"/>
      <c r="C151" s="42"/>
      <c r="D151" s="38"/>
      <c r="E151" s="40"/>
      <c r="F151" s="39"/>
      <c r="G151" s="38"/>
      <c r="H151" s="40"/>
      <c r="I151" s="37"/>
      <c r="J151" s="38"/>
      <c r="K151" s="42"/>
      <c r="L151" s="42"/>
      <c r="M151" s="42"/>
      <c r="N151" s="42"/>
      <c r="O151" s="43">
        <f t="shared" si="37"/>
        <v>0</v>
      </c>
      <c r="P151" s="43"/>
      <c r="Q151" s="43"/>
      <c r="R151" s="32">
        <f t="shared" si="39"/>
        <v>0</v>
      </c>
      <c r="S151" s="32"/>
      <c r="T151" s="43">
        <f t="shared" si="36"/>
        <v>0</v>
      </c>
      <c r="U151" s="43">
        <f t="shared" si="40"/>
        <v>0</v>
      </c>
      <c r="V151" s="64"/>
      <c r="W151" s="64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45" t="e">
        <f>T151-#REF!</f>
        <v>#REF!</v>
      </c>
    </row>
    <row r="152" spans="1:37" ht="11.25" hidden="1" customHeight="1">
      <c r="A152" s="204" t="s">
        <v>89</v>
      </c>
      <c r="B152" s="147"/>
      <c r="C152" s="42"/>
      <c r="D152" s="38"/>
      <c r="E152" s="40"/>
      <c r="F152" s="39"/>
      <c r="G152" s="38"/>
      <c r="H152" s="40"/>
      <c r="I152" s="37"/>
      <c r="J152" s="38"/>
      <c r="K152" s="42"/>
      <c r="L152" s="42"/>
      <c r="M152" s="42"/>
      <c r="N152" s="42"/>
      <c r="O152" s="43">
        <f t="shared" si="37"/>
        <v>0</v>
      </c>
      <c r="P152" s="43"/>
      <c r="Q152" s="43"/>
      <c r="R152" s="32">
        <f t="shared" si="39"/>
        <v>0</v>
      </c>
      <c r="S152" s="32"/>
      <c r="T152" s="43">
        <f t="shared" si="36"/>
        <v>0</v>
      </c>
      <c r="U152" s="43">
        <f t="shared" si="40"/>
        <v>0</v>
      </c>
      <c r="V152" s="64"/>
      <c r="W152" s="64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45" t="e">
        <f>T152-#REF!</f>
        <v>#REF!</v>
      </c>
    </row>
    <row r="153" spans="1:37" ht="11.25" hidden="1" customHeight="1">
      <c r="A153" s="204" t="s">
        <v>90</v>
      </c>
      <c r="B153" s="147"/>
      <c r="C153" s="42"/>
      <c r="D153" s="38"/>
      <c r="E153" s="40"/>
      <c r="F153" s="39"/>
      <c r="G153" s="38"/>
      <c r="H153" s="40"/>
      <c r="I153" s="37"/>
      <c r="J153" s="38"/>
      <c r="K153" s="42"/>
      <c r="L153" s="42"/>
      <c r="M153" s="42"/>
      <c r="N153" s="42"/>
      <c r="O153" s="43">
        <f t="shared" si="37"/>
        <v>0</v>
      </c>
      <c r="P153" s="43"/>
      <c r="Q153" s="43"/>
      <c r="R153" s="32">
        <f t="shared" si="39"/>
        <v>0</v>
      </c>
      <c r="S153" s="32"/>
      <c r="T153" s="43">
        <f t="shared" si="36"/>
        <v>0</v>
      </c>
      <c r="U153" s="43">
        <f t="shared" si="40"/>
        <v>0</v>
      </c>
      <c r="V153" s="64"/>
      <c r="W153" s="64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45" t="e">
        <f>T153-#REF!</f>
        <v>#REF!</v>
      </c>
    </row>
    <row r="154" spans="1:37" ht="11.25" hidden="1" customHeight="1">
      <c r="A154" s="204" t="s">
        <v>91</v>
      </c>
      <c r="B154" s="147"/>
      <c r="C154" s="42"/>
      <c r="D154" s="38"/>
      <c r="E154" s="40"/>
      <c r="F154" s="39"/>
      <c r="G154" s="38"/>
      <c r="H154" s="40"/>
      <c r="I154" s="37"/>
      <c r="J154" s="38"/>
      <c r="K154" s="42"/>
      <c r="L154" s="42"/>
      <c r="M154" s="42"/>
      <c r="N154" s="42"/>
      <c r="O154" s="43">
        <f t="shared" si="37"/>
        <v>0</v>
      </c>
      <c r="P154" s="43"/>
      <c r="Q154" s="43"/>
      <c r="R154" s="32">
        <f t="shared" si="39"/>
        <v>0</v>
      </c>
      <c r="S154" s="32"/>
      <c r="T154" s="43">
        <f t="shared" si="36"/>
        <v>0</v>
      </c>
      <c r="U154" s="43">
        <f t="shared" si="40"/>
        <v>0</v>
      </c>
      <c r="V154" s="64"/>
      <c r="W154" s="64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45" t="e">
        <f>T154-#REF!</f>
        <v>#REF!</v>
      </c>
    </row>
    <row r="155" spans="1:37" ht="11.25" hidden="1" customHeight="1">
      <c r="A155" s="204" t="s">
        <v>92</v>
      </c>
      <c r="B155" s="147"/>
      <c r="C155" s="42"/>
      <c r="D155" s="38"/>
      <c r="E155" s="40"/>
      <c r="F155" s="39"/>
      <c r="G155" s="38"/>
      <c r="H155" s="40"/>
      <c r="I155" s="37"/>
      <c r="J155" s="38"/>
      <c r="K155" s="42"/>
      <c r="L155" s="42"/>
      <c r="M155" s="42"/>
      <c r="N155" s="42"/>
      <c r="O155" s="43">
        <f t="shared" si="37"/>
        <v>0</v>
      </c>
      <c r="P155" s="43"/>
      <c r="Q155" s="43"/>
      <c r="R155" s="32">
        <f t="shared" si="39"/>
        <v>0</v>
      </c>
      <c r="S155" s="32"/>
      <c r="T155" s="43">
        <f t="shared" si="36"/>
        <v>0</v>
      </c>
      <c r="U155" s="43">
        <f t="shared" si="40"/>
        <v>0</v>
      </c>
      <c r="V155" s="64"/>
      <c r="W155" s="64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45" t="e">
        <f>T155-#REF!</f>
        <v>#REF!</v>
      </c>
    </row>
    <row r="156" spans="1:37" ht="11.25" hidden="1" customHeight="1">
      <c r="A156" s="204" t="s">
        <v>93</v>
      </c>
      <c r="B156" s="147"/>
      <c r="C156" s="42"/>
      <c r="D156" s="38"/>
      <c r="E156" s="40"/>
      <c r="F156" s="39"/>
      <c r="G156" s="38"/>
      <c r="H156" s="40"/>
      <c r="I156" s="37"/>
      <c r="J156" s="38"/>
      <c r="K156" s="42"/>
      <c r="L156" s="42"/>
      <c r="M156" s="42"/>
      <c r="N156" s="42"/>
      <c r="O156" s="43">
        <f t="shared" si="37"/>
        <v>0</v>
      </c>
      <c r="P156" s="43"/>
      <c r="Q156" s="43"/>
      <c r="R156" s="32">
        <f t="shared" si="39"/>
        <v>0</v>
      </c>
      <c r="S156" s="32"/>
      <c r="T156" s="43">
        <f t="shared" si="36"/>
        <v>0</v>
      </c>
      <c r="U156" s="43">
        <f t="shared" si="40"/>
        <v>0</v>
      </c>
      <c r="V156" s="64"/>
      <c r="W156" s="64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45" t="e">
        <f>T156-#REF!</f>
        <v>#REF!</v>
      </c>
    </row>
    <row r="157" spans="1:37" ht="11.25" hidden="1" customHeight="1">
      <c r="A157" s="204" t="s">
        <v>94</v>
      </c>
      <c r="B157" s="147"/>
      <c r="C157" s="42"/>
      <c r="D157" s="38"/>
      <c r="E157" s="40"/>
      <c r="F157" s="39"/>
      <c r="G157" s="38"/>
      <c r="H157" s="40"/>
      <c r="I157" s="37"/>
      <c r="J157" s="38"/>
      <c r="K157" s="42"/>
      <c r="L157" s="42"/>
      <c r="M157" s="42"/>
      <c r="N157" s="42"/>
      <c r="O157" s="43">
        <f t="shared" si="37"/>
        <v>0</v>
      </c>
      <c r="P157" s="43"/>
      <c r="Q157" s="43"/>
      <c r="R157" s="32">
        <f t="shared" si="39"/>
        <v>0</v>
      </c>
      <c r="S157" s="32"/>
      <c r="T157" s="43">
        <f t="shared" si="36"/>
        <v>0</v>
      </c>
      <c r="U157" s="43">
        <f t="shared" si="40"/>
        <v>0</v>
      </c>
      <c r="V157" s="64"/>
      <c r="W157" s="64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45" t="e">
        <f>T157-#REF!</f>
        <v>#REF!</v>
      </c>
    </row>
    <row r="158" spans="1:37" ht="11.25" hidden="1" customHeight="1">
      <c r="A158" s="204" t="s">
        <v>95</v>
      </c>
      <c r="B158" s="147"/>
      <c r="C158" s="42"/>
      <c r="D158" s="38"/>
      <c r="E158" s="40"/>
      <c r="F158" s="39"/>
      <c r="G158" s="38"/>
      <c r="H158" s="40"/>
      <c r="I158" s="37"/>
      <c r="J158" s="38"/>
      <c r="K158" s="42"/>
      <c r="L158" s="42"/>
      <c r="M158" s="42"/>
      <c r="N158" s="42"/>
      <c r="O158" s="43">
        <f t="shared" si="37"/>
        <v>0</v>
      </c>
      <c r="P158" s="43"/>
      <c r="Q158" s="43"/>
      <c r="R158" s="32">
        <f t="shared" si="39"/>
        <v>0</v>
      </c>
      <c r="S158" s="32"/>
      <c r="T158" s="43">
        <f t="shared" si="36"/>
        <v>0</v>
      </c>
      <c r="U158" s="43">
        <f t="shared" si="40"/>
        <v>0</v>
      </c>
      <c r="V158" s="64"/>
      <c r="W158" s="64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45" t="e">
        <f>T158-#REF!</f>
        <v>#REF!</v>
      </c>
    </row>
    <row r="159" spans="1:37" ht="11.25" hidden="1" customHeight="1">
      <c r="A159" s="205" t="s">
        <v>96</v>
      </c>
      <c r="B159" s="147"/>
      <c r="C159" s="42"/>
      <c r="D159" s="38"/>
      <c r="E159" s="40"/>
      <c r="F159" s="39"/>
      <c r="G159" s="38"/>
      <c r="H159" s="40"/>
      <c r="I159" s="37"/>
      <c r="J159" s="38"/>
      <c r="K159" s="42"/>
      <c r="L159" s="42"/>
      <c r="M159" s="42"/>
      <c r="N159" s="42"/>
      <c r="O159" s="43">
        <f t="shared" si="37"/>
        <v>0</v>
      </c>
      <c r="P159" s="43"/>
      <c r="Q159" s="43"/>
      <c r="R159" s="32">
        <f t="shared" si="39"/>
        <v>0</v>
      </c>
      <c r="S159" s="32"/>
      <c r="T159" s="43">
        <f t="shared" si="36"/>
        <v>0</v>
      </c>
      <c r="U159" s="43">
        <f t="shared" si="40"/>
        <v>0</v>
      </c>
      <c r="V159" s="64"/>
      <c r="W159" s="64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45" t="e">
        <f>T159-#REF!</f>
        <v>#REF!</v>
      </c>
    </row>
    <row r="160" spans="1:37" ht="12" hidden="1" customHeight="1">
      <c r="A160" s="66"/>
      <c r="B160" s="139"/>
      <c r="C160" s="336"/>
      <c r="D160" s="337"/>
      <c r="E160" s="337"/>
      <c r="F160" s="337"/>
      <c r="G160" s="337"/>
      <c r="H160" s="337"/>
      <c r="I160" s="337"/>
      <c r="J160" s="337"/>
      <c r="K160" s="339"/>
      <c r="L160" s="206"/>
      <c r="M160" s="206"/>
      <c r="N160" s="206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1"/>
    </row>
    <row r="161" spans="1:59" s="208" customFormat="1" ht="15" customHeight="1">
      <c r="A161" s="207" t="s">
        <v>422</v>
      </c>
      <c r="B161" s="139" t="s">
        <v>376</v>
      </c>
      <c r="C161" s="334">
        <f>C162+C191+C221+C250</f>
        <v>3</v>
      </c>
      <c r="D161" s="335"/>
      <c r="E161" s="335"/>
      <c r="F161" s="334">
        <f>F162+F191+F221+F250</f>
        <v>10</v>
      </c>
      <c r="G161" s="335"/>
      <c r="H161" s="335"/>
      <c r="I161" s="334">
        <f>I162+I191+I221+I250</f>
        <v>9</v>
      </c>
      <c r="J161" s="335"/>
      <c r="K161" s="335"/>
      <c r="L161" s="334">
        <f>L162+L191+L221+L250</f>
        <v>0</v>
      </c>
      <c r="M161" s="335"/>
      <c r="N161" s="335"/>
      <c r="O161" s="60">
        <f t="shared" ref="O161:AJ161" si="41">O162+O191+O205+O221+O358</f>
        <v>2686</v>
      </c>
      <c r="P161" s="60">
        <f t="shared" si="41"/>
        <v>10</v>
      </c>
      <c r="Q161" s="60">
        <f t="shared" si="41"/>
        <v>26</v>
      </c>
      <c r="R161" s="60">
        <f t="shared" si="41"/>
        <v>132</v>
      </c>
      <c r="S161" s="60">
        <f t="shared" si="41"/>
        <v>12</v>
      </c>
      <c r="T161" s="60">
        <f t="shared" si="41"/>
        <v>2506</v>
      </c>
      <c r="U161" s="60">
        <f t="shared" si="41"/>
        <v>749</v>
      </c>
      <c r="V161" s="60">
        <f t="shared" si="41"/>
        <v>1757</v>
      </c>
      <c r="W161" s="261">
        <v>18</v>
      </c>
      <c r="X161" s="60">
        <f t="shared" si="41"/>
        <v>0</v>
      </c>
      <c r="Y161" s="60">
        <f t="shared" si="41"/>
        <v>0</v>
      </c>
      <c r="Z161" s="60">
        <f t="shared" si="41"/>
        <v>192</v>
      </c>
      <c r="AA161" s="60">
        <f t="shared" si="41"/>
        <v>414</v>
      </c>
      <c r="AB161" s="60">
        <f t="shared" si="41"/>
        <v>36</v>
      </c>
      <c r="AC161" s="60">
        <f t="shared" si="41"/>
        <v>448</v>
      </c>
      <c r="AD161" s="60">
        <f t="shared" si="41"/>
        <v>0</v>
      </c>
      <c r="AE161" s="60">
        <f t="shared" si="41"/>
        <v>540</v>
      </c>
      <c r="AF161" s="60">
        <f t="shared" si="41"/>
        <v>180</v>
      </c>
      <c r="AG161" s="60">
        <f t="shared" si="41"/>
        <v>360</v>
      </c>
      <c r="AH161" s="60">
        <f t="shared" si="41"/>
        <v>36</v>
      </c>
      <c r="AI161" s="60">
        <f t="shared" si="41"/>
        <v>156</v>
      </c>
      <c r="AJ161" s="60">
        <f t="shared" si="41"/>
        <v>144</v>
      </c>
      <c r="AK161" s="61" t="e">
        <f>T161-#REF!</f>
        <v>#REF!</v>
      </c>
      <c r="AL161" s="70">
        <v>1176</v>
      </c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</row>
    <row r="162" spans="1:59" s="80" customFormat="1" ht="47.25" customHeight="1">
      <c r="A162" s="66" t="s">
        <v>423</v>
      </c>
      <c r="B162" s="59" t="s">
        <v>377</v>
      </c>
      <c r="C162" s="312">
        <f>COUNTIF(C163:E190,1)+COUNTIF(C163:E190,2)+COUNTIF(C163:E190,3)+COUNTIF(C163:E190,4)+COUNTIF(C163:E190,5)+COUNTIF(C163:E190,6)+COUNTIF(C163:E190,7)+COUNTIF(C163:E190,8)</f>
        <v>1</v>
      </c>
      <c r="D162" s="312"/>
      <c r="E162" s="313"/>
      <c r="F162" s="312">
        <f t="shared" ref="F162" si="42">COUNTIF(F163:H190,1)+COUNTIF(F163:H190,2)+COUNTIF(F163:H190,3)+COUNTIF(F163:H190,4)+COUNTIF(F163:H190,5)+COUNTIF(F163:H190,6)+COUNTIF(F163:H190,7)+COUNTIF(F163:H190,8)</f>
        <v>6</v>
      </c>
      <c r="G162" s="312"/>
      <c r="H162" s="313"/>
      <c r="I162" s="312">
        <f t="shared" ref="I162" si="43">COUNTIF(I163:K190,1)+COUNTIF(I163:K190,2)+COUNTIF(I163:K190,3)+COUNTIF(I163:K190,4)+COUNTIF(I163:K190,5)+COUNTIF(I163:K190,6)+COUNTIF(I163:K190,7)+COUNTIF(I163:K190,8)</f>
        <v>4</v>
      </c>
      <c r="J162" s="312"/>
      <c r="K162" s="313"/>
      <c r="L162" s="311">
        <f t="shared" ref="L162" si="44">COUNTIF(L163:N190,1)+COUNTIF(L163:N190,2)+COUNTIF(L163:N190,3)+COUNTIF(L163:N190,4)+COUNTIF(L163:N190,5)+COUNTIF(L163:N190,6)+COUNTIF(L163:N190,7)+COUNTIF(L163:N190,8)</f>
        <v>0</v>
      </c>
      <c r="M162" s="309"/>
      <c r="N162" s="310"/>
      <c r="O162" s="82">
        <f>SUM(O163:O190)</f>
        <v>1533</v>
      </c>
      <c r="P162" s="82">
        <f t="shared" ref="P162:AJ162" si="45">SUM(P163:P190)</f>
        <v>6</v>
      </c>
      <c r="Q162" s="82">
        <f t="shared" si="45"/>
        <v>6</v>
      </c>
      <c r="R162" s="82">
        <f t="shared" si="45"/>
        <v>56</v>
      </c>
      <c r="S162" s="82">
        <f t="shared" si="45"/>
        <v>2</v>
      </c>
      <c r="T162" s="82">
        <f t="shared" si="45"/>
        <v>1463</v>
      </c>
      <c r="U162" s="82">
        <f t="shared" si="45"/>
        <v>455</v>
      </c>
      <c r="V162" s="82">
        <f t="shared" si="45"/>
        <v>1008</v>
      </c>
      <c r="W162" s="82">
        <v>18</v>
      </c>
      <c r="X162" s="82">
        <f t="shared" si="45"/>
        <v>0</v>
      </c>
      <c r="Y162" s="82">
        <f t="shared" si="45"/>
        <v>0</v>
      </c>
      <c r="Z162" s="82">
        <f t="shared" si="45"/>
        <v>128</v>
      </c>
      <c r="AA162" s="82">
        <f t="shared" si="45"/>
        <v>253</v>
      </c>
      <c r="AB162" s="82">
        <f t="shared" si="45"/>
        <v>36</v>
      </c>
      <c r="AC162" s="82">
        <f t="shared" si="45"/>
        <v>224</v>
      </c>
      <c r="AD162" s="82">
        <f t="shared" si="45"/>
        <v>0</v>
      </c>
      <c r="AE162" s="82">
        <f t="shared" si="45"/>
        <v>180</v>
      </c>
      <c r="AF162" s="82">
        <f t="shared" si="45"/>
        <v>36</v>
      </c>
      <c r="AG162" s="82">
        <f t="shared" si="45"/>
        <v>270</v>
      </c>
      <c r="AH162" s="82">
        <f t="shared" si="45"/>
        <v>36</v>
      </c>
      <c r="AI162" s="82">
        <f t="shared" si="45"/>
        <v>156</v>
      </c>
      <c r="AJ162" s="82">
        <f t="shared" si="45"/>
        <v>144</v>
      </c>
      <c r="AK162" s="61" t="e">
        <f>SUM(AK163:AK187)</f>
        <v>#REF!</v>
      </c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</row>
    <row r="163" spans="1:59" ht="24" customHeight="1">
      <c r="A163" s="74" t="s">
        <v>424</v>
      </c>
      <c r="B163" s="75" t="s">
        <v>429</v>
      </c>
      <c r="C163" s="49"/>
      <c r="D163" s="34"/>
      <c r="E163" s="50"/>
      <c r="F163" s="51"/>
      <c r="G163" s="34"/>
      <c r="H163" s="50"/>
      <c r="I163" s="51"/>
      <c r="J163" s="34">
        <v>4</v>
      </c>
      <c r="K163" s="50"/>
      <c r="L163" s="76"/>
      <c r="M163" s="77"/>
      <c r="N163" s="78"/>
      <c r="O163" s="43">
        <f t="shared" ref="O163:O190" si="46">SUM(P163:T163)</f>
        <v>117</v>
      </c>
      <c r="P163" s="53">
        <v>2</v>
      </c>
      <c r="Q163" s="53"/>
      <c r="R163" s="43">
        <v>16</v>
      </c>
      <c r="S163" s="43"/>
      <c r="T163" s="32">
        <f t="shared" ref="T163:T188" si="47">SUM(X163:AI163)</f>
        <v>99</v>
      </c>
      <c r="U163" s="32">
        <f>T163-V163</f>
        <v>49</v>
      </c>
      <c r="V163" s="64">
        <v>50</v>
      </c>
      <c r="W163" s="64"/>
      <c r="X163" s="32"/>
      <c r="Y163" s="32"/>
      <c r="Z163" s="32">
        <v>64</v>
      </c>
      <c r="AA163" s="32">
        <v>35</v>
      </c>
      <c r="AB163" s="32"/>
      <c r="AC163" s="32"/>
      <c r="AD163" s="32"/>
      <c r="AE163" s="32"/>
      <c r="AF163" s="32"/>
      <c r="AG163" s="32"/>
      <c r="AH163" s="32"/>
      <c r="AI163" s="32"/>
      <c r="AJ163" s="32"/>
      <c r="AK163" s="45"/>
    </row>
    <row r="164" spans="1:59" ht="12" customHeight="1">
      <c r="A164" s="74" t="s">
        <v>425</v>
      </c>
      <c r="B164" s="69" t="s">
        <v>430</v>
      </c>
      <c r="C164" s="49"/>
      <c r="D164" s="34"/>
      <c r="E164" s="34"/>
      <c r="F164" s="51"/>
      <c r="G164" s="34"/>
      <c r="H164" s="50"/>
      <c r="I164" s="51"/>
      <c r="J164" s="34">
        <v>8</v>
      </c>
      <c r="K164" s="50"/>
      <c r="L164" s="39"/>
      <c r="M164" s="38"/>
      <c r="N164" s="50"/>
      <c r="O164" s="43">
        <f t="shared" si="46"/>
        <v>312</v>
      </c>
      <c r="P164" s="53">
        <v>2</v>
      </c>
      <c r="Q164" s="53"/>
      <c r="R164" s="43">
        <v>14</v>
      </c>
      <c r="S164" s="43"/>
      <c r="T164" s="32">
        <f t="shared" si="47"/>
        <v>296</v>
      </c>
      <c r="U164" s="32">
        <f>T164-V164</f>
        <v>136</v>
      </c>
      <c r="V164" s="64">
        <v>160</v>
      </c>
      <c r="W164" s="64"/>
      <c r="X164" s="32"/>
      <c r="Y164" s="32"/>
      <c r="Z164" s="32">
        <v>32</v>
      </c>
      <c r="AA164" s="32">
        <v>46</v>
      </c>
      <c r="AB164" s="32"/>
      <c r="AC164" s="32">
        <v>64</v>
      </c>
      <c r="AD164" s="32"/>
      <c r="AE164" s="32">
        <v>72</v>
      </c>
      <c r="AF164" s="32"/>
      <c r="AG164" s="32">
        <v>30</v>
      </c>
      <c r="AH164" s="32"/>
      <c r="AI164" s="32">
        <v>52</v>
      </c>
      <c r="AJ164" s="32"/>
      <c r="AK164" s="45"/>
    </row>
    <row r="165" spans="1:59" ht="23.25" customHeight="1">
      <c r="A165" s="74" t="s">
        <v>426</v>
      </c>
      <c r="B165" s="75" t="s">
        <v>431</v>
      </c>
      <c r="C165" s="49"/>
      <c r="D165" s="34"/>
      <c r="E165" s="50"/>
      <c r="F165" s="51"/>
      <c r="G165" s="34"/>
      <c r="H165" s="50"/>
      <c r="I165" s="51"/>
      <c r="J165" s="34">
        <v>5</v>
      </c>
      <c r="K165" s="50"/>
      <c r="L165" s="38"/>
      <c r="M165" s="38"/>
      <c r="N165" s="50"/>
      <c r="O165" s="43">
        <f t="shared" si="46"/>
        <v>94</v>
      </c>
      <c r="P165" s="53">
        <v>2</v>
      </c>
      <c r="Q165" s="53"/>
      <c r="R165" s="43">
        <v>14</v>
      </c>
      <c r="S165" s="43"/>
      <c r="T165" s="32">
        <f t="shared" si="47"/>
        <v>78</v>
      </c>
      <c r="U165" s="32">
        <f t="shared" ref="U165:U170" si="48">T165-V165</f>
        <v>38</v>
      </c>
      <c r="V165" s="64">
        <v>40</v>
      </c>
      <c r="W165" s="64"/>
      <c r="X165" s="32"/>
      <c r="Y165" s="32"/>
      <c r="Z165" s="32"/>
      <c r="AA165" s="32">
        <v>46</v>
      </c>
      <c r="AB165" s="32"/>
      <c r="AC165" s="32">
        <v>32</v>
      </c>
      <c r="AD165" s="32"/>
      <c r="AE165" s="32"/>
      <c r="AF165" s="32"/>
      <c r="AG165" s="32"/>
      <c r="AH165" s="32"/>
      <c r="AI165" s="32"/>
      <c r="AJ165" s="32"/>
      <c r="AK165" s="45"/>
    </row>
    <row r="166" spans="1:59" ht="25.5" customHeight="1">
      <c r="A166" s="74" t="s">
        <v>427</v>
      </c>
      <c r="B166" s="69" t="s">
        <v>432</v>
      </c>
      <c r="C166" s="119"/>
      <c r="D166" s="34"/>
      <c r="E166" s="34"/>
      <c r="F166" s="51"/>
      <c r="G166" s="34">
        <v>8</v>
      </c>
      <c r="H166" s="50"/>
      <c r="I166" s="51"/>
      <c r="J166" s="34"/>
      <c r="K166" s="50"/>
      <c r="L166" s="38"/>
      <c r="M166" s="38"/>
      <c r="N166" s="50"/>
      <c r="O166" s="43">
        <f t="shared" si="46"/>
        <v>196</v>
      </c>
      <c r="P166" s="53"/>
      <c r="Q166" s="53"/>
      <c r="R166" s="32"/>
      <c r="S166" s="32"/>
      <c r="T166" s="32">
        <f t="shared" si="47"/>
        <v>196</v>
      </c>
      <c r="U166" s="32">
        <f t="shared" si="48"/>
        <v>100</v>
      </c>
      <c r="V166" s="64">
        <v>96</v>
      </c>
      <c r="W166" s="64"/>
      <c r="X166" s="32"/>
      <c r="Y166" s="32"/>
      <c r="Z166" s="32"/>
      <c r="AA166" s="32">
        <v>46</v>
      </c>
      <c r="AB166" s="32"/>
      <c r="AC166" s="32">
        <v>32</v>
      </c>
      <c r="AD166" s="32"/>
      <c r="AE166" s="32">
        <v>36</v>
      </c>
      <c r="AF166" s="32"/>
      <c r="AG166" s="32">
        <v>30</v>
      </c>
      <c r="AH166" s="32"/>
      <c r="AI166" s="32">
        <v>52</v>
      </c>
      <c r="AJ166" s="32"/>
      <c r="AK166" s="45" t="e">
        <f>T166-#REF!</f>
        <v>#REF!</v>
      </c>
    </row>
    <row r="167" spans="1:59" ht="25.5" customHeight="1">
      <c r="A167" s="74" t="s">
        <v>428</v>
      </c>
      <c r="B167" s="36" t="s">
        <v>433</v>
      </c>
      <c r="C167" s="49"/>
      <c r="D167" s="34"/>
      <c r="E167" s="50"/>
      <c r="F167" s="51"/>
      <c r="G167" s="34">
        <v>7</v>
      </c>
      <c r="H167" s="50"/>
      <c r="I167" s="51"/>
      <c r="J167" s="34"/>
      <c r="K167" s="50"/>
      <c r="L167" s="39"/>
      <c r="M167" s="38"/>
      <c r="N167" s="40"/>
      <c r="O167" s="43">
        <f t="shared" si="46"/>
        <v>88</v>
      </c>
      <c r="P167" s="32"/>
      <c r="Q167" s="32"/>
      <c r="R167" s="32"/>
      <c r="S167" s="32"/>
      <c r="T167" s="32">
        <f t="shared" si="47"/>
        <v>88</v>
      </c>
      <c r="U167" s="32">
        <f t="shared" si="48"/>
        <v>36</v>
      </c>
      <c r="V167" s="64">
        <v>52</v>
      </c>
      <c r="W167" s="64"/>
      <c r="X167" s="32"/>
      <c r="Y167" s="32"/>
      <c r="Z167" s="32"/>
      <c r="AA167" s="32"/>
      <c r="AB167" s="32"/>
      <c r="AC167" s="32">
        <v>22</v>
      </c>
      <c r="AD167" s="32"/>
      <c r="AE167" s="32">
        <v>36</v>
      </c>
      <c r="AF167" s="32"/>
      <c r="AG167" s="32">
        <v>30</v>
      </c>
      <c r="AH167" s="32"/>
      <c r="AI167" s="32"/>
      <c r="AJ167" s="32"/>
      <c r="AK167" s="45" t="e">
        <f>T167-#REF!</f>
        <v>#REF!</v>
      </c>
    </row>
    <row r="168" spans="1:59" ht="25.5" customHeight="1">
      <c r="A168" s="74" t="s">
        <v>434</v>
      </c>
      <c r="B168" s="36" t="s">
        <v>436</v>
      </c>
      <c r="C168" s="49"/>
      <c r="D168" s="34"/>
      <c r="E168" s="50"/>
      <c r="F168" s="51"/>
      <c r="G168" s="34">
        <v>7</v>
      </c>
      <c r="H168" s="50"/>
      <c r="I168" s="51"/>
      <c r="J168" s="34"/>
      <c r="K168" s="50"/>
      <c r="L168" s="39"/>
      <c r="M168" s="38"/>
      <c r="N168" s="40"/>
      <c r="O168" s="43">
        <f t="shared" si="46"/>
        <v>60</v>
      </c>
      <c r="P168" s="32"/>
      <c r="Q168" s="32"/>
      <c r="R168" s="32"/>
      <c r="S168" s="32"/>
      <c r="T168" s="32">
        <f t="shared" si="47"/>
        <v>60</v>
      </c>
      <c r="U168" s="32">
        <f t="shared" si="48"/>
        <v>38</v>
      </c>
      <c r="V168" s="64">
        <v>22</v>
      </c>
      <c r="W168" s="64"/>
      <c r="X168" s="32"/>
      <c r="Y168" s="32"/>
      <c r="Z168" s="32"/>
      <c r="AA168" s="32"/>
      <c r="AB168" s="32"/>
      <c r="AC168" s="32"/>
      <c r="AD168" s="32"/>
      <c r="AE168" s="32"/>
      <c r="AF168" s="32"/>
      <c r="AG168" s="32">
        <v>60</v>
      </c>
      <c r="AH168" s="32"/>
      <c r="AI168" s="32"/>
      <c r="AJ168" s="32"/>
      <c r="AK168" s="45" t="e">
        <f>T168-#REF!</f>
        <v>#REF!</v>
      </c>
    </row>
    <row r="169" spans="1:59" ht="23.25" customHeight="1">
      <c r="A169" s="74" t="s">
        <v>435</v>
      </c>
      <c r="B169" s="48" t="s">
        <v>437</v>
      </c>
      <c r="C169" s="49"/>
      <c r="D169" s="34"/>
      <c r="E169" s="50"/>
      <c r="F169" s="51"/>
      <c r="G169" s="34">
        <v>5</v>
      </c>
      <c r="H169" s="50"/>
      <c r="I169" s="51"/>
      <c r="J169" s="34"/>
      <c r="K169" s="50"/>
      <c r="L169" s="39"/>
      <c r="M169" s="38"/>
      <c r="N169" s="40"/>
      <c r="O169" s="43">
        <f t="shared" si="46"/>
        <v>78</v>
      </c>
      <c r="P169" s="50"/>
      <c r="Q169" s="50"/>
      <c r="R169" s="32"/>
      <c r="S169" s="32"/>
      <c r="T169" s="32">
        <f t="shared" si="47"/>
        <v>78</v>
      </c>
      <c r="U169" s="32">
        <f t="shared" si="48"/>
        <v>28</v>
      </c>
      <c r="V169" s="64">
        <v>50</v>
      </c>
      <c r="W169" s="64"/>
      <c r="X169" s="32"/>
      <c r="Y169" s="32"/>
      <c r="Z169" s="32"/>
      <c r="AA169" s="32">
        <v>46</v>
      </c>
      <c r="AB169" s="32"/>
      <c r="AC169" s="32">
        <v>32</v>
      </c>
      <c r="AD169" s="32"/>
      <c r="AE169" s="32"/>
      <c r="AF169" s="32"/>
      <c r="AG169" s="32"/>
      <c r="AH169" s="32"/>
      <c r="AI169" s="32"/>
      <c r="AJ169" s="32"/>
      <c r="AK169" s="45" t="e">
        <f>T169-#REF!</f>
        <v>#REF!</v>
      </c>
    </row>
    <row r="170" spans="1:59" ht="24" customHeight="1">
      <c r="A170" s="74" t="s">
        <v>438</v>
      </c>
      <c r="B170" s="75" t="s">
        <v>439</v>
      </c>
      <c r="C170" s="49"/>
      <c r="D170" s="34"/>
      <c r="E170" s="50"/>
      <c r="F170" s="51"/>
      <c r="G170" s="34">
        <v>7</v>
      </c>
      <c r="H170" s="50"/>
      <c r="I170" s="51"/>
      <c r="J170" s="34"/>
      <c r="K170" s="50"/>
      <c r="L170" s="39"/>
      <c r="M170" s="38"/>
      <c r="N170" s="40"/>
      <c r="O170" s="43">
        <f t="shared" si="46"/>
        <v>60</v>
      </c>
      <c r="P170" s="50"/>
      <c r="Q170" s="50"/>
      <c r="R170" s="32"/>
      <c r="S170" s="32"/>
      <c r="T170" s="32">
        <f t="shared" si="47"/>
        <v>60</v>
      </c>
      <c r="U170" s="32">
        <f t="shared" si="48"/>
        <v>30</v>
      </c>
      <c r="V170" s="64">
        <v>30</v>
      </c>
      <c r="W170" s="64"/>
      <c r="X170" s="32"/>
      <c r="Y170" s="32"/>
      <c r="Z170" s="32"/>
      <c r="AA170" s="32"/>
      <c r="AB170" s="32"/>
      <c r="AC170" s="32"/>
      <c r="AD170" s="32"/>
      <c r="AE170" s="32"/>
      <c r="AF170" s="32"/>
      <c r="AG170" s="32">
        <v>60</v>
      </c>
      <c r="AH170" s="32"/>
      <c r="AI170" s="32"/>
      <c r="AJ170" s="32"/>
      <c r="AK170" s="45" t="e">
        <f>T170-#REF!</f>
        <v>#REF!</v>
      </c>
    </row>
    <row r="171" spans="1:59" ht="18" hidden="1" customHeight="1" thickBot="1">
      <c r="A171" s="74" t="s">
        <v>97</v>
      </c>
      <c r="B171" s="69"/>
      <c r="C171" s="70"/>
      <c r="D171" s="209"/>
      <c r="E171" s="210"/>
      <c r="F171" s="211"/>
      <c r="G171" s="209"/>
      <c r="H171" s="210"/>
      <c r="I171" s="209"/>
      <c r="J171" s="209"/>
      <c r="K171" s="212"/>
      <c r="L171" s="67"/>
      <c r="M171" s="67"/>
      <c r="N171" s="67"/>
      <c r="O171" s="43">
        <f t="shared" si="46"/>
        <v>0</v>
      </c>
      <c r="P171" s="32"/>
      <c r="Q171" s="32"/>
      <c r="R171" s="32">
        <f t="shared" ref="R171:R187" si="49">T171/2</f>
        <v>0</v>
      </c>
      <c r="S171" s="32"/>
      <c r="T171" s="32">
        <f t="shared" si="47"/>
        <v>0</v>
      </c>
      <c r="U171" s="32">
        <f t="shared" ref="U171:U189" si="50">T171-V171</f>
        <v>0</v>
      </c>
      <c r="V171" s="64">
        <v>0</v>
      </c>
      <c r="W171" s="64"/>
      <c r="X171" s="32"/>
      <c r="Y171" s="32"/>
      <c r="Z171" s="32"/>
      <c r="AA171" s="32" t="s">
        <v>246</v>
      </c>
      <c r="AB171" s="32"/>
      <c r="AC171" s="32"/>
      <c r="AD171" s="32"/>
      <c r="AE171" s="32">
        <v>0</v>
      </c>
      <c r="AF171" s="32"/>
      <c r="AG171" s="32" t="s">
        <v>246</v>
      </c>
      <c r="AH171" s="32"/>
      <c r="AI171" s="32" t="s">
        <v>246</v>
      </c>
      <c r="AJ171" s="32"/>
      <c r="AK171" s="45" t="e">
        <f>T171-#REF!</f>
        <v>#REF!</v>
      </c>
    </row>
    <row r="172" spans="1:59" ht="11.25" hidden="1" customHeight="1">
      <c r="A172" s="74" t="s">
        <v>98</v>
      </c>
      <c r="B172" s="69"/>
      <c r="C172" s="42"/>
      <c r="D172" s="38"/>
      <c r="E172" s="40"/>
      <c r="F172" s="39"/>
      <c r="G172" s="38"/>
      <c r="H172" s="40"/>
      <c r="I172" s="37"/>
      <c r="J172" s="38"/>
      <c r="K172" s="41"/>
      <c r="L172" s="42"/>
      <c r="M172" s="42"/>
      <c r="N172" s="42"/>
      <c r="O172" s="43">
        <f t="shared" si="46"/>
        <v>0</v>
      </c>
      <c r="P172" s="32"/>
      <c r="Q172" s="32"/>
      <c r="R172" s="32">
        <f t="shared" si="49"/>
        <v>0</v>
      </c>
      <c r="S172" s="32"/>
      <c r="T172" s="32">
        <f t="shared" si="47"/>
        <v>0</v>
      </c>
      <c r="U172" s="32">
        <f t="shared" si="50"/>
        <v>0</v>
      </c>
      <c r="V172" s="64"/>
      <c r="W172" s="64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45" t="e">
        <f>T172-#REF!</f>
        <v>#REF!</v>
      </c>
    </row>
    <row r="173" spans="1:59" ht="11.25" hidden="1" customHeight="1">
      <c r="A173" s="74" t="s">
        <v>99</v>
      </c>
      <c r="B173" s="69"/>
      <c r="C173" s="42"/>
      <c r="D173" s="38"/>
      <c r="E173" s="40"/>
      <c r="F173" s="39"/>
      <c r="G173" s="38"/>
      <c r="H173" s="40"/>
      <c r="I173" s="37"/>
      <c r="J173" s="38"/>
      <c r="K173" s="41"/>
      <c r="L173" s="42"/>
      <c r="M173" s="42"/>
      <c r="N173" s="42"/>
      <c r="O173" s="43">
        <f t="shared" si="46"/>
        <v>0</v>
      </c>
      <c r="P173" s="32"/>
      <c r="Q173" s="32"/>
      <c r="R173" s="32">
        <f t="shared" si="49"/>
        <v>0</v>
      </c>
      <c r="S173" s="32"/>
      <c r="T173" s="32">
        <f t="shared" si="47"/>
        <v>0</v>
      </c>
      <c r="U173" s="32">
        <f t="shared" si="50"/>
        <v>0</v>
      </c>
      <c r="V173" s="64"/>
      <c r="W173" s="64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45" t="e">
        <f>T173-#REF!</f>
        <v>#REF!</v>
      </c>
    </row>
    <row r="174" spans="1:59" ht="11.25" hidden="1" customHeight="1">
      <c r="A174" s="74" t="s">
        <v>100</v>
      </c>
      <c r="B174" s="69"/>
      <c r="C174" s="42"/>
      <c r="D174" s="38"/>
      <c r="E174" s="40"/>
      <c r="F174" s="39"/>
      <c r="G174" s="38"/>
      <c r="H174" s="40"/>
      <c r="I174" s="37"/>
      <c r="J174" s="38"/>
      <c r="K174" s="41"/>
      <c r="L174" s="42"/>
      <c r="M174" s="42"/>
      <c r="N174" s="42"/>
      <c r="O174" s="43">
        <f t="shared" si="46"/>
        <v>0</v>
      </c>
      <c r="P174" s="32"/>
      <c r="Q174" s="32"/>
      <c r="R174" s="32">
        <f t="shared" si="49"/>
        <v>0</v>
      </c>
      <c r="S174" s="32"/>
      <c r="T174" s="32">
        <f t="shared" si="47"/>
        <v>0</v>
      </c>
      <c r="U174" s="32">
        <f t="shared" si="50"/>
        <v>0</v>
      </c>
      <c r="V174" s="64"/>
      <c r="W174" s="64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45" t="e">
        <f>T174-#REF!</f>
        <v>#REF!</v>
      </c>
    </row>
    <row r="175" spans="1:59" ht="11.25" hidden="1" customHeight="1">
      <c r="A175" s="74" t="s">
        <v>101</v>
      </c>
      <c r="B175" s="69"/>
      <c r="C175" s="42"/>
      <c r="D175" s="38"/>
      <c r="E175" s="40"/>
      <c r="F175" s="39"/>
      <c r="G175" s="38"/>
      <c r="H175" s="40"/>
      <c r="I175" s="37"/>
      <c r="J175" s="38"/>
      <c r="K175" s="41"/>
      <c r="L175" s="42"/>
      <c r="M175" s="42"/>
      <c r="N175" s="42"/>
      <c r="O175" s="43">
        <f t="shared" si="46"/>
        <v>0</v>
      </c>
      <c r="P175" s="32"/>
      <c r="Q175" s="32"/>
      <c r="R175" s="32">
        <f t="shared" si="49"/>
        <v>0</v>
      </c>
      <c r="S175" s="32"/>
      <c r="T175" s="32">
        <f t="shared" si="47"/>
        <v>0</v>
      </c>
      <c r="U175" s="32">
        <f t="shared" si="50"/>
        <v>0</v>
      </c>
      <c r="V175" s="64"/>
      <c r="W175" s="64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45" t="e">
        <f>T175-#REF!</f>
        <v>#REF!</v>
      </c>
    </row>
    <row r="176" spans="1:59" ht="11.25" hidden="1" customHeight="1">
      <c r="A176" s="74" t="s">
        <v>102</v>
      </c>
      <c r="B176" s="69"/>
      <c r="C176" s="42"/>
      <c r="D176" s="38"/>
      <c r="E176" s="40"/>
      <c r="F176" s="39"/>
      <c r="G176" s="38"/>
      <c r="H176" s="40"/>
      <c r="I176" s="37"/>
      <c r="J176" s="38"/>
      <c r="K176" s="41"/>
      <c r="L176" s="42"/>
      <c r="M176" s="42"/>
      <c r="N176" s="42"/>
      <c r="O176" s="43">
        <f t="shared" si="46"/>
        <v>0</v>
      </c>
      <c r="P176" s="32"/>
      <c r="Q176" s="32"/>
      <c r="R176" s="32">
        <f t="shared" si="49"/>
        <v>0</v>
      </c>
      <c r="S176" s="32"/>
      <c r="T176" s="32">
        <f t="shared" si="47"/>
        <v>0</v>
      </c>
      <c r="U176" s="32">
        <f t="shared" si="50"/>
        <v>0</v>
      </c>
      <c r="V176" s="64"/>
      <c r="W176" s="64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45" t="e">
        <f>T176-#REF!</f>
        <v>#REF!</v>
      </c>
    </row>
    <row r="177" spans="1:37" ht="11.25" hidden="1" customHeight="1">
      <c r="A177" s="74" t="s">
        <v>103</v>
      </c>
      <c r="B177" s="69"/>
      <c r="C177" s="42"/>
      <c r="D177" s="38"/>
      <c r="E177" s="40"/>
      <c r="F177" s="39"/>
      <c r="G177" s="38"/>
      <c r="H177" s="40"/>
      <c r="I177" s="37"/>
      <c r="J177" s="38"/>
      <c r="K177" s="41"/>
      <c r="L177" s="42"/>
      <c r="M177" s="42"/>
      <c r="N177" s="42"/>
      <c r="O177" s="43">
        <f t="shared" si="46"/>
        <v>0</v>
      </c>
      <c r="P177" s="32"/>
      <c r="Q177" s="32"/>
      <c r="R177" s="32">
        <f t="shared" si="49"/>
        <v>0</v>
      </c>
      <c r="S177" s="32"/>
      <c r="T177" s="32">
        <f t="shared" si="47"/>
        <v>0</v>
      </c>
      <c r="U177" s="32">
        <f t="shared" si="50"/>
        <v>0</v>
      </c>
      <c r="V177" s="64"/>
      <c r="W177" s="64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45" t="e">
        <f>T177-#REF!</f>
        <v>#REF!</v>
      </c>
    </row>
    <row r="178" spans="1:37" ht="11.25" hidden="1" customHeight="1">
      <c r="A178" s="74" t="s">
        <v>104</v>
      </c>
      <c r="B178" s="69"/>
      <c r="C178" s="42"/>
      <c r="D178" s="38"/>
      <c r="E178" s="40"/>
      <c r="F178" s="39"/>
      <c r="G178" s="38"/>
      <c r="H178" s="40"/>
      <c r="I178" s="37"/>
      <c r="J178" s="38"/>
      <c r="K178" s="41"/>
      <c r="L178" s="42"/>
      <c r="M178" s="42"/>
      <c r="N178" s="42"/>
      <c r="O178" s="43">
        <f t="shared" si="46"/>
        <v>0</v>
      </c>
      <c r="P178" s="32"/>
      <c r="Q178" s="32"/>
      <c r="R178" s="32">
        <f t="shared" si="49"/>
        <v>0</v>
      </c>
      <c r="S178" s="32"/>
      <c r="T178" s="32">
        <f t="shared" si="47"/>
        <v>0</v>
      </c>
      <c r="U178" s="32">
        <f t="shared" si="50"/>
        <v>0</v>
      </c>
      <c r="V178" s="64"/>
      <c r="W178" s="64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45" t="e">
        <f>T178-#REF!</f>
        <v>#REF!</v>
      </c>
    </row>
    <row r="179" spans="1:37" ht="11.25" hidden="1" customHeight="1">
      <c r="A179" s="74" t="s">
        <v>105</v>
      </c>
      <c r="B179" s="69"/>
      <c r="C179" s="42"/>
      <c r="D179" s="38"/>
      <c r="E179" s="40"/>
      <c r="F179" s="39"/>
      <c r="G179" s="38"/>
      <c r="H179" s="40"/>
      <c r="I179" s="37"/>
      <c r="J179" s="38"/>
      <c r="K179" s="41"/>
      <c r="L179" s="42"/>
      <c r="M179" s="42"/>
      <c r="N179" s="42"/>
      <c r="O179" s="43">
        <f t="shared" si="46"/>
        <v>0</v>
      </c>
      <c r="P179" s="32"/>
      <c r="Q179" s="32"/>
      <c r="R179" s="32">
        <f t="shared" si="49"/>
        <v>0</v>
      </c>
      <c r="S179" s="32"/>
      <c r="T179" s="32">
        <f t="shared" si="47"/>
        <v>0</v>
      </c>
      <c r="U179" s="32">
        <f t="shared" si="50"/>
        <v>0</v>
      </c>
      <c r="V179" s="64"/>
      <c r="W179" s="64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45" t="e">
        <f>T179-#REF!</f>
        <v>#REF!</v>
      </c>
    </row>
    <row r="180" spans="1:37" ht="11.25" hidden="1" customHeight="1">
      <c r="A180" s="74" t="s">
        <v>106</v>
      </c>
      <c r="B180" s="69"/>
      <c r="C180" s="42"/>
      <c r="D180" s="38"/>
      <c r="E180" s="40"/>
      <c r="F180" s="39"/>
      <c r="G180" s="38"/>
      <c r="H180" s="40"/>
      <c r="I180" s="37"/>
      <c r="J180" s="38"/>
      <c r="K180" s="41"/>
      <c r="L180" s="42"/>
      <c r="M180" s="42"/>
      <c r="N180" s="42"/>
      <c r="O180" s="43">
        <f t="shared" si="46"/>
        <v>0</v>
      </c>
      <c r="P180" s="32"/>
      <c r="Q180" s="32"/>
      <c r="R180" s="32">
        <f t="shared" si="49"/>
        <v>0</v>
      </c>
      <c r="S180" s="32"/>
      <c r="T180" s="32">
        <f t="shared" si="47"/>
        <v>0</v>
      </c>
      <c r="U180" s="32">
        <f t="shared" si="50"/>
        <v>0</v>
      </c>
      <c r="V180" s="64"/>
      <c r="W180" s="64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45" t="e">
        <f>T180-#REF!</f>
        <v>#REF!</v>
      </c>
    </row>
    <row r="181" spans="1:37" ht="11.25" hidden="1" customHeight="1">
      <c r="A181" s="74" t="s">
        <v>107</v>
      </c>
      <c r="B181" s="69"/>
      <c r="C181" s="42"/>
      <c r="D181" s="38"/>
      <c r="E181" s="40"/>
      <c r="F181" s="39"/>
      <c r="G181" s="38"/>
      <c r="H181" s="40"/>
      <c r="I181" s="37"/>
      <c r="J181" s="38"/>
      <c r="K181" s="41"/>
      <c r="L181" s="42"/>
      <c r="M181" s="42"/>
      <c r="N181" s="42"/>
      <c r="O181" s="43">
        <f t="shared" si="46"/>
        <v>0</v>
      </c>
      <c r="P181" s="32"/>
      <c r="Q181" s="32"/>
      <c r="R181" s="32">
        <f t="shared" si="49"/>
        <v>0</v>
      </c>
      <c r="S181" s="32"/>
      <c r="T181" s="32">
        <f t="shared" si="47"/>
        <v>0</v>
      </c>
      <c r="U181" s="32">
        <f t="shared" si="50"/>
        <v>0</v>
      </c>
      <c r="V181" s="64"/>
      <c r="W181" s="64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45" t="e">
        <f>T181-#REF!</f>
        <v>#REF!</v>
      </c>
    </row>
    <row r="182" spans="1:37" ht="11.25" hidden="1" customHeight="1">
      <c r="A182" s="74" t="s">
        <v>108</v>
      </c>
      <c r="B182" s="69"/>
      <c r="C182" s="42"/>
      <c r="D182" s="38"/>
      <c r="E182" s="40"/>
      <c r="F182" s="39"/>
      <c r="G182" s="38"/>
      <c r="H182" s="40"/>
      <c r="I182" s="37"/>
      <c r="J182" s="38"/>
      <c r="K182" s="41"/>
      <c r="L182" s="42"/>
      <c r="M182" s="42"/>
      <c r="N182" s="42"/>
      <c r="O182" s="43">
        <f t="shared" si="46"/>
        <v>0</v>
      </c>
      <c r="P182" s="32"/>
      <c r="Q182" s="32"/>
      <c r="R182" s="32">
        <f t="shared" si="49"/>
        <v>0</v>
      </c>
      <c r="S182" s="32"/>
      <c r="T182" s="32">
        <f t="shared" si="47"/>
        <v>0</v>
      </c>
      <c r="U182" s="32">
        <f t="shared" si="50"/>
        <v>0</v>
      </c>
      <c r="V182" s="64"/>
      <c r="W182" s="64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45" t="e">
        <f>T182-#REF!</f>
        <v>#REF!</v>
      </c>
    </row>
    <row r="183" spans="1:37" ht="11.25" hidden="1" customHeight="1">
      <c r="A183" s="74" t="s">
        <v>109</v>
      </c>
      <c r="B183" s="69"/>
      <c r="C183" s="42"/>
      <c r="D183" s="38"/>
      <c r="E183" s="40"/>
      <c r="F183" s="39"/>
      <c r="G183" s="38"/>
      <c r="H183" s="40"/>
      <c r="I183" s="37"/>
      <c r="J183" s="38"/>
      <c r="K183" s="41"/>
      <c r="L183" s="42"/>
      <c r="M183" s="42"/>
      <c r="N183" s="42"/>
      <c r="O183" s="43">
        <f t="shared" si="46"/>
        <v>0</v>
      </c>
      <c r="P183" s="32"/>
      <c r="Q183" s="32"/>
      <c r="R183" s="32">
        <f t="shared" si="49"/>
        <v>0</v>
      </c>
      <c r="S183" s="32"/>
      <c r="T183" s="32">
        <f t="shared" si="47"/>
        <v>0</v>
      </c>
      <c r="U183" s="32">
        <f t="shared" si="50"/>
        <v>0</v>
      </c>
      <c r="V183" s="64"/>
      <c r="W183" s="64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45" t="e">
        <f>T183-#REF!</f>
        <v>#REF!</v>
      </c>
    </row>
    <row r="184" spans="1:37" ht="11.25" hidden="1" customHeight="1">
      <c r="A184" s="74" t="s">
        <v>110</v>
      </c>
      <c r="B184" s="69"/>
      <c r="C184" s="42"/>
      <c r="D184" s="38"/>
      <c r="E184" s="40"/>
      <c r="F184" s="39"/>
      <c r="G184" s="38"/>
      <c r="H184" s="40"/>
      <c r="I184" s="37"/>
      <c r="J184" s="38"/>
      <c r="K184" s="41"/>
      <c r="L184" s="42"/>
      <c r="M184" s="42"/>
      <c r="N184" s="42"/>
      <c r="O184" s="43">
        <f t="shared" si="46"/>
        <v>0</v>
      </c>
      <c r="P184" s="32"/>
      <c r="Q184" s="32"/>
      <c r="R184" s="32">
        <f t="shared" si="49"/>
        <v>0</v>
      </c>
      <c r="S184" s="32"/>
      <c r="T184" s="32">
        <f t="shared" si="47"/>
        <v>0</v>
      </c>
      <c r="U184" s="32">
        <f t="shared" si="50"/>
        <v>0</v>
      </c>
      <c r="V184" s="64"/>
      <c r="W184" s="64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45" t="e">
        <f>T184-#REF!</f>
        <v>#REF!</v>
      </c>
    </row>
    <row r="185" spans="1:37" ht="11.25" hidden="1" customHeight="1">
      <c r="A185" s="74" t="s">
        <v>111</v>
      </c>
      <c r="B185" s="69"/>
      <c r="C185" s="42"/>
      <c r="D185" s="38"/>
      <c r="E185" s="40"/>
      <c r="F185" s="39"/>
      <c r="G185" s="38"/>
      <c r="H185" s="40"/>
      <c r="I185" s="37"/>
      <c r="J185" s="38"/>
      <c r="K185" s="41"/>
      <c r="L185" s="42"/>
      <c r="M185" s="42"/>
      <c r="N185" s="42"/>
      <c r="O185" s="43">
        <f t="shared" si="46"/>
        <v>0</v>
      </c>
      <c r="P185" s="32"/>
      <c r="Q185" s="32"/>
      <c r="R185" s="32">
        <f t="shared" si="49"/>
        <v>0</v>
      </c>
      <c r="S185" s="32"/>
      <c r="T185" s="32">
        <f t="shared" si="47"/>
        <v>0</v>
      </c>
      <c r="U185" s="32">
        <f t="shared" si="50"/>
        <v>0</v>
      </c>
      <c r="V185" s="64"/>
      <c r="W185" s="64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45" t="e">
        <f>T185-#REF!</f>
        <v>#REF!</v>
      </c>
    </row>
    <row r="186" spans="1:37" ht="11.25" hidden="1" customHeight="1">
      <c r="A186" s="74" t="s">
        <v>112</v>
      </c>
      <c r="B186" s="69"/>
      <c r="C186" s="42"/>
      <c r="D186" s="38"/>
      <c r="E186" s="40"/>
      <c r="F186" s="39"/>
      <c r="G186" s="38"/>
      <c r="H186" s="40"/>
      <c r="I186" s="37"/>
      <c r="J186" s="38"/>
      <c r="K186" s="41"/>
      <c r="L186" s="42"/>
      <c r="M186" s="42"/>
      <c r="N186" s="42"/>
      <c r="O186" s="43">
        <f t="shared" si="46"/>
        <v>0</v>
      </c>
      <c r="P186" s="32"/>
      <c r="Q186" s="32"/>
      <c r="R186" s="32">
        <f t="shared" si="49"/>
        <v>0</v>
      </c>
      <c r="S186" s="32"/>
      <c r="T186" s="32">
        <f t="shared" si="47"/>
        <v>0</v>
      </c>
      <c r="U186" s="32">
        <f t="shared" si="50"/>
        <v>0</v>
      </c>
      <c r="V186" s="64"/>
      <c r="W186" s="64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45" t="e">
        <f>T186-#REF!</f>
        <v>#REF!</v>
      </c>
    </row>
    <row r="187" spans="1:37" ht="11.25" hidden="1" customHeight="1">
      <c r="A187" s="74" t="s">
        <v>113</v>
      </c>
      <c r="B187" s="69"/>
      <c r="C187" s="42"/>
      <c r="D187" s="38"/>
      <c r="E187" s="40"/>
      <c r="F187" s="39"/>
      <c r="G187" s="38"/>
      <c r="H187" s="40"/>
      <c r="I187" s="37"/>
      <c r="J187" s="38"/>
      <c r="K187" s="41"/>
      <c r="L187" s="42"/>
      <c r="M187" s="42"/>
      <c r="N187" s="42"/>
      <c r="O187" s="43">
        <f t="shared" si="46"/>
        <v>0</v>
      </c>
      <c r="P187" s="32"/>
      <c r="Q187" s="32"/>
      <c r="R187" s="32">
        <f t="shared" si="49"/>
        <v>0</v>
      </c>
      <c r="S187" s="32"/>
      <c r="T187" s="32">
        <f t="shared" si="47"/>
        <v>0</v>
      </c>
      <c r="U187" s="32">
        <f t="shared" si="50"/>
        <v>0</v>
      </c>
      <c r="V187" s="64"/>
      <c r="W187" s="64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45" t="e">
        <f>T187-#REF!</f>
        <v>#REF!</v>
      </c>
    </row>
    <row r="188" spans="1:37" ht="12.75" customHeight="1">
      <c r="A188" s="68" t="s">
        <v>447</v>
      </c>
      <c r="B188" s="36" t="s">
        <v>308</v>
      </c>
      <c r="C188" s="34"/>
      <c r="D188" s="34">
        <v>4</v>
      </c>
      <c r="E188" s="50"/>
      <c r="F188" s="39"/>
      <c r="G188" s="38"/>
      <c r="H188" s="40"/>
      <c r="I188" s="39"/>
      <c r="J188" s="38"/>
      <c r="K188" s="40"/>
      <c r="L188" s="38"/>
      <c r="M188" s="38"/>
      <c r="N188" s="38"/>
      <c r="O188" s="43">
        <f t="shared" si="46"/>
        <v>102</v>
      </c>
      <c r="P188" s="32"/>
      <c r="Q188" s="32"/>
      <c r="R188" s="32"/>
      <c r="S188" s="32"/>
      <c r="T188" s="32">
        <f t="shared" si="47"/>
        <v>102</v>
      </c>
      <c r="U188" s="32">
        <f t="shared" si="50"/>
        <v>0</v>
      </c>
      <c r="V188" s="32">
        <f>SUM(Y188:AJ188)</f>
        <v>102</v>
      </c>
      <c r="W188" s="32"/>
      <c r="X188" s="32"/>
      <c r="Y188" s="32"/>
      <c r="Z188" s="32">
        <v>32</v>
      </c>
      <c r="AA188" s="32">
        <v>34</v>
      </c>
      <c r="AB188" s="32">
        <v>36</v>
      </c>
      <c r="AC188" s="32"/>
      <c r="AD188" s="32"/>
      <c r="AE188" s="32"/>
      <c r="AF188" s="32"/>
      <c r="AG188" s="32"/>
      <c r="AH188" s="32"/>
      <c r="AI188" s="32"/>
      <c r="AJ188" s="32"/>
      <c r="AK188" s="45"/>
    </row>
    <row r="189" spans="1:37" ht="12" customHeight="1">
      <c r="A189" s="68" t="s">
        <v>448</v>
      </c>
      <c r="B189" s="36" t="s">
        <v>309</v>
      </c>
      <c r="C189" s="34"/>
      <c r="D189" s="34"/>
      <c r="E189" s="50"/>
      <c r="F189" s="51"/>
      <c r="G189" s="34">
        <v>8</v>
      </c>
      <c r="H189" s="50"/>
      <c r="I189" s="51"/>
      <c r="J189" s="34"/>
      <c r="K189" s="50"/>
      <c r="L189" s="34"/>
      <c r="M189" s="34"/>
      <c r="N189" s="34"/>
      <c r="O189" s="43">
        <f t="shared" si="46"/>
        <v>406</v>
      </c>
      <c r="P189" s="32"/>
      <c r="Q189" s="32"/>
      <c r="R189" s="32"/>
      <c r="S189" s="32"/>
      <c r="T189" s="32">
        <f>SUM(X189:AJ189)</f>
        <v>406</v>
      </c>
      <c r="U189" s="32">
        <f t="shared" si="50"/>
        <v>0</v>
      </c>
      <c r="V189" s="32">
        <v>406</v>
      </c>
      <c r="W189" s="32"/>
      <c r="X189" s="32"/>
      <c r="Y189" s="32"/>
      <c r="Z189" s="32"/>
      <c r="AA189" s="32"/>
      <c r="AB189" s="32"/>
      <c r="AC189" s="32">
        <v>42</v>
      </c>
      <c r="AD189" s="32"/>
      <c r="AE189" s="32">
        <v>36</v>
      </c>
      <c r="AF189" s="32">
        <v>36</v>
      </c>
      <c r="AG189" s="32">
        <v>60</v>
      </c>
      <c r="AH189" s="32">
        <v>36</v>
      </c>
      <c r="AI189" s="64">
        <v>52</v>
      </c>
      <c r="AJ189" s="64">
        <v>144</v>
      </c>
      <c r="AK189" s="45"/>
    </row>
    <row r="190" spans="1:37" ht="12" customHeight="1">
      <c r="A190" s="68"/>
      <c r="B190" s="36" t="s">
        <v>313</v>
      </c>
      <c r="C190" s="38"/>
      <c r="D190" s="38"/>
      <c r="E190" s="40"/>
      <c r="F190" s="39"/>
      <c r="G190" s="38"/>
      <c r="H190" s="40"/>
      <c r="I190" s="39"/>
      <c r="J190" s="38">
        <v>8</v>
      </c>
      <c r="K190" s="50"/>
      <c r="L190" s="38"/>
      <c r="M190" s="38"/>
      <c r="N190" s="38"/>
      <c r="O190" s="43">
        <f t="shared" si="46"/>
        <v>20</v>
      </c>
      <c r="P190" s="32"/>
      <c r="Q190" s="32">
        <v>6</v>
      </c>
      <c r="R190" s="32">
        <v>12</v>
      </c>
      <c r="S190" s="32">
        <v>2</v>
      </c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45"/>
    </row>
    <row r="191" spans="1:37" ht="48" customHeight="1">
      <c r="A191" s="66" t="s">
        <v>27</v>
      </c>
      <c r="B191" s="59" t="s">
        <v>378</v>
      </c>
      <c r="C191" s="312">
        <f>COUNTIF(C193:E204,1)+COUNTIF(C193:E204,2)+COUNTIF(C193:E204,3)+COUNTIF(C193:E204,4)+COUNTIF(C193:E204,5)+COUNTIF(C193:E204,6)+COUNTIF(C193:E204,7)+COUNTIF(C193:E204,8)</f>
        <v>1</v>
      </c>
      <c r="D191" s="312"/>
      <c r="E191" s="313"/>
      <c r="F191" s="342">
        <f>COUNTIF(F193:H219,1)+COUNTIF(F193:H219,2)+COUNTIF(F193:H219,3)+COUNTIF(F193:H219,4)+COUNTIF(F193:H219,5)+COUNTIF(F193:H219,6)+COUNTIF(F193:H219,7)+COUNTIF(F193:H219,8)</f>
        <v>4</v>
      </c>
      <c r="G191" s="312"/>
      <c r="H191" s="313"/>
      <c r="I191" s="342">
        <f>COUNTIF(I193:K219,1)+COUNTIF(I193:K219,2)+COUNTIF(I193:K219,3)+COUNTIF(I193:K219,4)+COUNTIF(I193:K219,5)+COUNTIF(I193:K219,6)+COUNTIF(I193:K219,7)+COUNTIF(I193:K219,8)</f>
        <v>3</v>
      </c>
      <c r="J191" s="312"/>
      <c r="K191" s="312"/>
      <c r="L191" s="342">
        <f>COUNTIF(L193:N219,1)+COUNTIF(L193:N219,2)+COUNTIF(L193:N219,3)+COUNTIF(L193:N219,4)+COUNTIF(L193:N219,5)+COUNTIF(L193:N219,6)+COUNTIF(L193:N219,7)+COUNTIF(L193:N219,8)</f>
        <v>0</v>
      </c>
      <c r="M191" s="312"/>
      <c r="N191" s="312"/>
      <c r="O191" s="82">
        <f>SUM(O192:O204)</f>
        <v>277</v>
      </c>
      <c r="P191" s="82">
        <f t="shared" ref="P191:V191" si="51">SUM(P192:P204)</f>
        <v>0</v>
      </c>
      <c r="Q191" s="82">
        <f t="shared" si="51"/>
        <v>4</v>
      </c>
      <c r="R191" s="82">
        <f t="shared" si="51"/>
        <v>12</v>
      </c>
      <c r="S191" s="82">
        <f t="shared" si="51"/>
        <v>2</v>
      </c>
      <c r="T191" s="82">
        <f t="shared" si="51"/>
        <v>259</v>
      </c>
      <c r="U191" s="82">
        <f t="shared" si="51"/>
        <v>92</v>
      </c>
      <c r="V191" s="82">
        <f t="shared" si="51"/>
        <v>167</v>
      </c>
      <c r="W191" s="82" t="s">
        <v>467</v>
      </c>
      <c r="X191" s="82">
        <f t="shared" ref="X191" si="52">SUM(X192:X204)</f>
        <v>0</v>
      </c>
      <c r="Y191" s="82">
        <f t="shared" ref="Y191" si="53">SUM(Y192:Y204)</f>
        <v>0</v>
      </c>
      <c r="Z191" s="82">
        <f t="shared" ref="Z191" si="54">SUM(Z192:Z204)</f>
        <v>32</v>
      </c>
      <c r="AA191" s="82">
        <f t="shared" ref="AA191" si="55">SUM(AA192:AA204)</f>
        <v>23</v>
      </c>
      <c r="AB191" s="82">
        <f t="shared" ref="AB191" si="56">SUM(AB192:AB204)</f>
        <v>0</v>
      </c>
      <c r="AC191" s="82">
        <f t="shared" ref="AC191" si="57">SUM(AC192:AC204)</f>
        <v>96</v>
      </c>
      <c r="AD191" s="82">
        <f t="shared" ref="AD191" si="58">SUM(AD192:AD204)</f>
        <v>0</v>
      </c>
      <c r="AE191" s="82">
        <f t="shared" ref="AE191" si="59">SUM(AE192:AE204)</f>
        <v>108</v>
      </c>
      <c r="AF191" s="82">
        <f t="shared" ref="AF191" si="60">SUM(AF192:AF204)</f>
        <v>0</v>
      </c>
      <c r="AG191" s="82">
        <f t="shared" ref="AG191" si="61">SUM(AG192:AG204)</f>
        <v>0</v>
      </c>
      <c r="AH191" s="82">
        <f t="shared" ref="AH191" si="62">SUM(AH192:AH204)</f>
        <v>0</v>
      </c>
      <c r="AI191" s="82">
        <f t="shared" ref="AI191" si="63">SUM(AI192:AI204)</f>
        <v>0</v>
      </c>
      <c r="AJ191" s="82">
        <f t="shared" ref="AJ191" si="64">SUM(AJ192:AJ204)</f>
        <v>0</v>
      </c>
      <c r="AK191" s="61" t="e">
        <f>SUM(AK193:AK217)</f>
        <v>#REF!</v>
      </c>
    </row>
    <row r="192" spans="1:37" ht="26.25" customHeight="1">
      <c r="A192" s="74" t="s">
        <v>440</v>
      </c>
      <c r="B192" s="69" t="s">
        <v>429</v>
      </c>
      <c r="C192" s="131"/>
      <c r="D192" s="131"/>
      <c r="E192" s="213"/>
      <c r="F192" s="130"/>
      <c r="G192" s="131">
        <v>4</v>
      </c>
      <c r="H192" s="213"/>
      <c r="I192" s="130"/>
      <c r="J192" s="131"/>
      <c r="K192" s="131"/>
      <c r="L192" s="87"/>
      <c r="M192" s="86"/>
      <c r="N192" s="85"/>
      <c r="O192" s="43">
        <f t="shared" ref="O192" si="65">SUM(P192:T192)</f>
        <v>55</v>
      </c>
      <c r="P192" s="136"/>
      <c r="Q192" s="136"/>
      <c r="R192" s="60"/>
      <c r="S192" s="60"/>
      <c r="T192" s="43">
        <f t="shared" ref="T192:T203" si="66">SUM(X192:AI192)</f>
        <v>55</v>
      </c>
      <c r="U192" s="43">
        <f>T192-V192</f>
        <v>30</v>
      </c>
      <c r="V192" s="32">
        <v>25</v>
      </c>
      <c r="W192" s="60"/>
      <c r="X192" s="60"/>
      <c r="Y192" s="60"/>
      <c r="Z192" s="32">
        <v>32</v>
      </c>
      <c r="AA192" s="32">
        <v>23</v>
      </c>
      <c r="AB192" s="60"/>
      <c r="AC192" s="60"/>
      <c r="AD192" s="60"/>
      <c r="AE192" s="60"/>
      <c r="AF192" s="60"/>
      <c r="AG192" s="60"/>
      <c r="AH192" s="60"/>
      <c r="AI192" s="60"/>
      <c r="AJ192" s="60"/>
      <c r="AK192" s="61"/>
    </row>
    <row r="193" spans="1:37" ht="34.5" customHeight="1">
      <c r="A193" s="74" t="s">
        <v>441</v>
      </c>
      <c r="B193" s="75" t="s">
        <v>442</v>
      </c>
      <c r="C193" s="49"/>
      <c r="D193" s="34"/>
      <c r="E193" s="50"/>
      <c r="F193" s="51"/>
      <c r="G193" s="34">
        <v>6</v>
      </c>
      <c r="H193" s="50"/>
      <c r="I193" s="51"/>
      <c r="J193" s="34"/>
      <c r="K193" s="52"/>
      <c r="L193" s="49"/>
      <c r="M193" s="63"/>
      <c r="N193" s="52"/>
      <c r="O193" s="53">
        <f t="shared" ref="O193:O203" si="67">R193+T193</f>
        <v>68</v>
      </c>
      <c r="P193" s="53"/>
      <c r="Q193" s="53"/>
      <c r="R193" s="43"/>
      <c r="S193" s="43"/>
      <c r="T193" s="43">
        <f t="shared" si="66"/>
        <v>68</v>
      </c>
      <c r="U193" s="43">
        <f>T193-V193</f>
        <v>28</v>
      </c>
      <c r="V193" s="32">
        <v>40</v>
      </c>
      <c r="W193" s="64"/>
      <c r="X193" s="32"/>
      <c r="Y193" s="32"/>
      <c r="Z193" s="32"/>
      <c r="AA193" s="32"/>
      <c r="AB193" s="32"/>
      <c r="AC193" s="32">
        <v>32</v>
      </c>
      <c r="AD193" s="32"/>
      <c r="AE193" s="32">
        <v>36</v>
      </c>
      <c r="AF193" s="32"/>
      <c r="AG193" s="32"/>
      <c r="AH193" s="32"/>
      <c r="AI193" s="32"/>
      <c r="AJ193" s="32"/>
      <c r="AK193" s="45"/>
    </row>
    <row r="194" spans="1:37" ht="35.25" customHeight="1">
      <c r="A194" s="74" t="s">
        <v>463</v>
      </c>
      <c r="B194" s="69" t="s">
        <v>443</v>
      </c>
      <c r="C194" s="70"/>
      <c r="D194" s="67"/>
      <c r="E194" s="71"/>
      <c r="F194" s="72"/>
      <c r="G194" s="67">
        <v>6</v>
      </c>
      <c r="H194" s="71"/>
      <c r="I194" s="73"/>
      <c r="J194" s="67"/>
      <c r="K194" s="41"/>
      <c r="L194" s="70"/>
      <c r="M194" s="70"/>
      <c r="N194" s="70"/>
      <c r="O194" s="43">
        <f t="shared" si="67"/>
        <v>68</v>
      </c>
      <c r="P194" s="43"/>
      <c r="Q194" s="43"/>
      <c r="R194" s="43"/>
      <c r="S194" s="43"/>
      <c r="T194" s="43">
        <f t="shared" si="66"/>
        <v>68</v>
      </c>
      <c r="U194" s="43">
        <f t="shared" ref="U194:U217" si="68">T194-V194</f>
        <v>34</v>
      </c>
      <c r="V194" s="32">
        <v>34</v>
      </c>
      <c r="W194" s="64"/>
      <c r="X194" s="32"/>
      <c r="Y194" s="32"/>
      <c r="Z194" s="32"/>
      <c r="AA194" s="32"/>
      <c r="AB194" s="32"/>
      <c r="AC194" s="32">
        <v>32</v>
      </c>
      <c r="AD194" s="32"/>
      <c r="AE194" s="32">
        <v>36</v>
      </c>
      <c r="AF194" s="32"/>
      <c r="AG194" s="32"/>
      <c r="AH194" s="32"/>
      <c r="AI194" s="32"/>
      <c r="AJ194" s="32"/>
      <c r="AK194" s="45" t="e">
        <f>T194-#REF!</f>
        <v>#REF!</v>
      </c>
    </row>
    <row r="195" spans="1:37" ht="11.25" hidden="1" customHeight="1">
      <c r="A195" s="74" t="s">
        <v>379</v>
      </c>
      <c r="B195" s="69"/>
      <c r="C195" s="42"/>
      <c r="D195" s="38"/>
      <c r="E195" s="40"/>
      <c r="F195" s="39"/>
      <c r="G195" s="38"/>
      <c r="H195" s="40"/>
      <c r="I195" s="37"/>
      <c r="J195" s="38"/>
      <c r="K195" s="41"/>
      <c r="L195" s="42"/>
      <c r="M195" s="42"/>
      <c r="N195" s="42"/>
      <c r="O195" s="43">
        <f t="shared" si="67"/>
        <v>0</v>
      </c>
      <c r="P195" s="43"/>
      <c r="Q195" s="43"/>
      <c r="R195" s="43"/>
      <c r="S195" s="43"/>
      <c r="T195" s="43">
        <f t="shared" si="66"/>
        <v>0</v>
      </c>
      <c r="U195" s="43">
        <f t="shared" si="68"/>
        <v>0</v>
      </c>
      <c r="V195" s="32"/>
      <c r="W195" s="64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45" t="e">
        <f>T195-#REF!</f>
        <v>#REF!</v>
      </c>
    </row>
    <row r="196" spans="1:37" ht="11.25" hidden="1" customHeight="1">
      <c r="A196" s="74" t="s">
        <v>380</v>
      </c>
      <c r="B196" s="69"/>
      <c r="C196" s="42"/>
      <c r="D196" s="38"/>
      <c r="E196" s="40"/>
      <c r="F196" s="39"/>
      <c r="G196" s="38"/>
      <c r="H196" s="40"/>
      <c r="I196" s="37"/>
      <c r="J196" s="38"/>
      <c r="K196" s="41"/>
      <c r="L196" s="42"/>
      <c r="M196" s="42"/>
      <c r="N196" s="42"/>
      <c r="O196" s="43">
        <f t="shared" si="67"/>
        <v>0</v>
      </c>
      <c r="P196" s="43"/>
      <c r="Q196" s="43"/>
      <c r="R196" s="43"/>
      <c r="S196" s="43"/>
      <c r="T196" s="43">
        <f t="shared" si="66"/>
        <v>0</v>
      </c>
      <c r="U196" s="43">
        <f t="shared" si="68"/>
        <v>0</v>
      </c>
      <c r="V196" s="32"/>
      <c r="W196" s="64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45" t="e">
        <f>T196-#REF!</f>
        <v>#REF!</v>
      </c>
    </row>
    <row r="197" spans="1:37" ht="11.25" hidden="1" customHeight="1">
      <c r="A197" s="74" t="s">
        <v>381</v>
      </c>
      <c r="B197" s="69"/>
      <c r="C197" s="42"/>
      <c r="D197" s="38"/>
      <c r="E197" s="40"/>
      <c r="F197" s="39"/>
      <c r="G197" s="38"/>
      <c r="H197" s="40"/>
      <c r="I197" s="37"/>
      <c r="J197" s="38"/>
      <c r="K197" s="41"/>
      <c r="L197" s="42"/>
      <c r="M197" s="42"/>
      <c r="N197" s="42"/>
      <c r="O197" s="43">
        <f t="shared" si="67"/>
        <v>0</v>
      </c>
      <c r="P197" s="43"/>
      <c r="Q197" s="43"/>
      <c r="R197" s="43"/>
      <c r="S197" s="43"/>
      <c r="T197" s="43">
        <f t="shared" si="66"/>
        <v>0</v>
      </c>
      <c r="U197" s="43">
        <f t="shared" si="68"/>
        <v>0</v>
      </c>
      <c r="V197" s="32"/>
      <c r="W197" s="64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45" t="e">
        <f>T197-#REF!</f>
        <v>#REF!</v>
      </c>
    </row>
    <row r="198" spans="1:37" ht="11.25" hidden="1" customHeight="1">
      <c r="A198" s="74" t="s">
        <v>382</v>
      </c>
      <c r="B198" s="69"/>
      <c r="C198" s="42"/>
      <c r="D198" s="38"/>
      <c r="E198" s="40"/>
      <c r="F198" s="39"/>
      <c r="G198" s="38"/>
      <c r="H198" s="40"/>
      <c r="I198" s="37"/>
      <c r="J198" s="38"/>
      <c r="K198" s="41"/>
      <c r="L198" s="42"/>
      <c r="M198" s="42"/>
      <c r="N198" s="42"/>
      <c r="O198" s="43">
        <f t="shared" si="67"/>
        <v>0</v>
      </c>
      <c r="P198" s="43"/>
      <c r="Q198" s="43"/>
      <c r="R198" s="43"/>
      <c r="S198" s="43"/>
      <c r="T198" s="43">
        <f t="shared" si="66"/>
        <v>0</v>
      </c>
      <c r="U198" s="43">
        <f t="shared" si="68"/>
        <v>0</v>
      </c>
      <c r="V198" s="32"/>
      <c r="W198" s="64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45" t="e">
        <f>T198-#REF!</f>
        <v>#REF!</v>
      </c>
    </row>
    <row r="199" spans="1:37" ht="11.25" hidden="1" customHeight="1">
      <c r="A199" s="74" t="s">
        <v>383</v>
      </c>
      <c r="B199" s="69"/>
      <c r="C199" s="42"/>
      <c r="D199" s="38"/>
      <c r="E199" s="40"/>
      <c r="F199" s="39"/>
      <c r="G199" s="38"/>
      <c r="H199" s="40"/>
      <c r="I199" s="37"/>
      <c r="J199" s="38"/>
      <c r="K199" s="41"/>
      <c r="L199" s="42"/>
      <c r="M199" s="42"/>
      <c r="N199" s="42"/>
      <c r="O199" s="43">
        <f t="shared" si="67"/>
        <v>0</v>
      </c>
      <c r="P199" s="43"/>
      <c r="Q199" s="43"/>
      <c r="R199" s="43"/>
      <c r="S199" s="43"/>
      <c r="T199" s="43">
        <f t="shared" si="66"/>
        <v>0</v>
      </c>
      <c r="U199" s="43">
        <f t="shared" si="68"/>
        <v>0</v>
      </c>
      <c r="V199" s="32"/>
      <c r="W199" s="64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45" t="e">
        <f>T199-#REF!</f>
        <v>#REF!</v>
      </c>
    </row>
    <row r="200" spans="1:37" ht="11.25" hidden="1" customHeight="1">
      <c r="A200" s="74" t="s">
        <v>384</v>
      </c>
      <c r="B200" s="69"/>
      <c r="C200" s="42"/>
      <c r="D200" s="38"/>
      <c r="E200" s="40"/>
      <c r="F200" s="39"/>
      <c r="G200" s="38"/>
      <c r="H200" s="40"/>
      <c r="I200" s="37"/>
      <c r="J200" s="38"/>
      <c r="K200" s="41"/>
      <c r="L200" s="42"/>
      <c r="M200" s="42"/>
      <c r="N200" s="42"/>
      <c r="O200" s="43">
        <f t="shared" si="67"/>
        <v>0</v>
      </c>
      <c r="P200" s="43"/>
      <c r="Q200" s="43"/>
      <c r="R200" s="43"/>
      <c r="S200" s="43"/>
      <c r="T200" s="43">
        <f t="shared" si="66"/>
        <v>0</v>
      </c>
      <c r="U200" s="43">
        <f t="shared" si="68"/>
        <v>0</v>
      </c>
      <c r="V200" s="32"/>
      <c r="W200" s="64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45" t="e">
        <f>T200-#REF!</f>
        <v>#REF!</v>
      </c>
    </row>
    <row r="201" spans="1:37" ht="11.25" hidden="1" customHeight="1">
      <c r="A201" s="74" t="s">
        <v>385</v>
      </c>
      <c r="B201" s="69"/>
      <c r="C201" s="42"/>
      <c r="D201" s="38"/>
      <c r="E201" s="40"/>
      <c r="F201" s="39"/>
      <c r="G201" s="38"/>
      <c r="H201" s="40"/>
      <c r="I201" s="37"/>
      <c r="J201" s="38"/>
      <c r="K201" s="52"/>
      <c r="L201" s="42"/>
      <c r="M201" s="42"/>
      <c r="N201" s="42"/>
      <c r="O201" s="43">
        <f t="shared" si="67"/>
        <v>0</v>
      </c>
      <c r="P201" s="43"/>
      <c r="Q201" s="43"/>
      <c r="R201" s="43"/>
      <c r="S201" s="43"/>
      <c r="T201" s="43">
        <f t="shared" si="66"/>
        <v>0</v>
      </c>
      <c r="U201" s="43">
        <f t="shared" si="68"/>
        <v>0</v>
      </c>
      <c r="V201" s="32"/>
      <c r="W201" s="64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45" t="e">
        <f>T201-#REF!</f>
        <v>#REF!</v>
      </c>
    </row>
    <row r="202" spans="1:37" ht="13.5" customHeight="1">
      <c r="A202" s="68" t="s">
        <v>445</v>
      </c>
      <c r="B202" s="36" t="s">
        <v>308</v>
      </c>
      <c r="C202" s="42"/>
      <c r="D202" s="38">
        <v>5</v>
      </c>
      <c r="E202" s="40"/>
      <c r="F202" s="39"/>
      <c r="G202" s="38"/>
      <c r="H202" s="40"/>
      <c r="I202" s="37"/>
      <c r="J202" s="38"/>
      <c r="K202" s="41"/>
      <c r="L202" s="42"/>
      <c r="M202" s="42"/>
      <c r="N202" s="42"/>
      <c r="O202" s="43">
        <f t="shared" si="67"/>
        <v>32</v>
      </c>
      <c r="P202" s="43"/>
      <c r="Q202" s="43"/>
      <c r="R202" s="43"/>
      <c r="S202" s="43"/>
      <c r="T202" s="43">
        <f t="shared" si="66"/>
        <v>32</v>
      </c>
      <c r="U202" s="43">
        <f>T202-V202</f>
        <v>0</v>
      </c>
      <c r="V202" s="32">
        <v>32</v>
      </c>
      <c r="W202" s="64"/>
      <c r="X202" s="32"/>
      <c r="Y202" s="32"/>
      <c r="Z202" s="32"/>
      <c r="AA202" s="32"/>
      <c r="AB202" s="32"/>
      <c r="AC202" s="32">
        <v>32</v>
      </c>
      <c r="AD202" s="32"/>
      <c r="AE202" s="32"/>
      <c r="AF202" s="32"/>
      <c r="AG202" s="32"/>
      <c r="AH202" s="32"/>
      <c r="AI202" s="32"/>
      <c r="AJ202" s="32"/>
      <c r="AK202" s="45" t="e">
        <f>T202-#REF!</f>
        <v>#REF!</v>
      </c>
    </row>
    <row r="203" spans="1:37" ht="12.75" customHeight="1">
      <c r="A203" s="68" t="s">
        <v>446</v>
      </c>
      <c r="B203" s="36" t="s">
        <v>309</v>
      </c>
      <c r="C203" s="42"/>
      <c r="D203" s="38"/>
      <c r="E203" s="40"/>
      <c r="F203" s="39"/>
      <c r="G203" s="38" t="s">
        <v>396</v>
      </c>
      <c r="H203" s="40"/>
      <c r="I203" s="37"/>
      <c r="J203" s="38"/>
      <c r="K203" s="41"/>
      <c r="L203" s="42"/>
      <c r="M203" s="42"/>
      <c r="N203" s="42"/>
      <c r="O203" s="43">
        <f t="shared" si="67"/>
        <v>36</v>
      </c>
      <c r="P203" s="43"/>
      <c r="Q203" s="43"/>
      <c r="R203" s="43"/>
      <c r="S203" s="43"/>
      <c r="T203" s="43">
        <f t="shared" si="66"/>
        <v>36</v>
      </c>
      <c r="U203" s="43">
        <f>T203-V203</f>
        <v>0</v>
      </c>
      <c r="V203" s="32">
        <v>36</v>
      </c>
      <c r="W203" s="64"/>
      <c r="X203" s="32"/>
      <c r="Y203" s="32"/>
      <c r="Z203" s="32"/>
      <c r="AA203" s="32"/>
      <c r="AB203" s="32"/>
      <c r="AC203" s="32"/>
      <c r="AD203" s="32"/>
      <c r="AE203" s="32">
        <v>36</v>
      </c>
      <c r="AF203" s="32"/>
      <c r="AG203" s="32"/>
      <c r="AH203" s="32"/>
      <c r="AI203" s="32"/>
      <c r="AJ203" s="32"/>
      <c r="AK203" s="45" t="e">
        <f>T203-#REF!</f>
        <v>#REF!</v>
      </c>
    </row>
    <row r="204" spans="1:37" ht="13.5" customHeight="1">
      <c r="A204" s="74"/>
      <c r="B204" s="36" t="s">
        <v>313</v>
      </c>
      <c r="C204" s="42"/>
      <c r="D204" s="38"/>
      <c r="E204" s="40"/>
      <c r="F204" s="39"/>
      <c r="G204" s="38"/>
      <c r="H204" s="40"/>
      <c r="I204" s="37"/>
      <c r="J204" s="38">
        <v>6</v>
      </c>
      <c r="K204" s="41"/>
      <c r="L204" s="42"/>
      <c r="M204" s="42"/>
      <c r="N204" s="52"/>
      <c r="O204" s="53">
        <f>SUM(P204:T204)</f>
        <v>18</v>
      </c>
      <c r="P204" s="43"/>
      <c r="Q204" s="43">
        <v>4</v>
      </c>
      <c r="R204" s="43">
        <v>12</v>
      </c>
      <c r="S204" s="43">
        <v>2</v>
      </c>
      <c r="T204" s="43"/>
      <c r="U204" s="43"/>
      <c r="V204" s="32"/>
      <c r="W204" s="64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45" t="e">
        <f>T204-#REF!</f>
        <v>#REF!</v>
      </c>
    </row>
    <row r="205" spans="1:37" ht="24.75" customHeight="1">
      <c r="A205" s="66" t="s">
        <v>386</v>
      </c>
      <c r="B205" s="59" t="s">
        <v>387</v>
      </c>
      <c r="C205" s="312">
        <f>COUNTIF(C206:E220,1)+COUNTIF(C206:E220,2)+COUNTIF(C206:E220,3)+COUNTIF(C206:E220,4)+COUNTIF(C206:E220,5)+COUNTIF(C206:E220,6)+COUNTIF(C206:E220,7)+COUNTIF(C206:E220,8)</f>
        <v>1</v>
      </c>
      <c r="D205" s="312"/>
      <c r="E205" s="313"/>
      <c r="F205" s="342">
        <f>COUNTIF(F206:H232,1)+COUNTIF(F206:H232,2)+COUNTIF(F206:H232,3)+COUNTIF(F206:H232,4)+COUNTIF(F206:H232,5)+COUNTIF(F206:H232,6)+COUNTIF(F206:H232,7)+COUNTIF(F206:H232,8)</f>
        <v>1</v>
      </c>
      <c r="G205" s="312"/>
      <c r="H205" s="313"/>
      <c r="I205" s="342">
        <f>COUNTIF(I206:K232,1)+COUNTIF(I206:K232,2)+COUNTIF(I206:K232,3)+COUNTIF(I206:K232,4)+COUNTIF(I206:K232,5)+COUNTIF(I206:K232,6)+COUNTIF(I206:K232,7)+COUNTIF(I206:K232,8)</f>
        <v>4</v>
      </c>
      <c r="J205" s="312"/>
      <c r="K205" s="312"/>
      <c r="L205" s="342">
        <f>COUNTIF(L206:N232,1)+COUNTIF(L206:N232,2)+COUNTIF(L206:N232,3)+COUNTIF(L206:N232,4)+COUNTIF(L206:N232,5)+COUNTIF(L206:N232,6)+COUNTIF(L206:N232,7)+COUNTIF(L206:N232,8)</f>
        <v>0</v>
      </c>
      <c r="M205" s="312"/>
      <c r="N205" s="312"/>
      <c r="O205" s="82">
        <f>SUM(O206:O220)</f>
        <v>524</v>
      </c>
      <c r="P205" s="82">
        <f t="shared" ref="P205:AJ205" si="69">SUM(P206:P220)</f>
        <v>2</v>
      </c>
      <c r="Q205" s="82">
        <f t="shared" si="69"/>
        <v>6</v>
      </c>
      <c r="R205" s="82">
        <f t="shared" si="69"/>
        <v>26</v>
      </c>
      <c r="S205" s="82">
        <f t="shared" si="69"/>
        <v>4</v>
      </c>
      <c r="T205" s="82">
        <f t="shared" si="69"/>
        <v>486</v>
      </c>
      <c r="U205" s="82">
        <f t="shared" si="69"/>
        <v>120</v>
      </c>
      <c r="V205" s="82">
        <f t="shared" si="69"/>
        <v>366</v>
      </c>
      <c r="W205" s="82" t="s">
        <v>467</v>
      </c>
      <c r="X205" s="82">
        <f t="shared" si="69"/>
        <v>0</v>
      </c>
      <c r="Y205" s="82">
        <f t="shared" si="69"/>
        <v>0</v>
      </c>
      <c r="Z205" s="82">
        <f t="shared" si="69"/>
        <v>32</v>
      </c>
      <c r="AA205" s="82">
        <f t="shared" si="69"/>
        <v>138</v>
      </c>
      <c r="AB205" s="82">
        <f t="shared" si="69"/>
        <v>0</v>
      </c>
      <c r="AC205" s="82">
        <f t="shared" si="69"/>
        <v>64</v>
      </c>
      <c r="AD205" s="82">
        <f t="shared" si="69"/>
        <v>0</v>
      </c>
      <c r="AE205" s="82">
        <f t="shared" si="69"/>
        <v>108</v>
      </c>
      <c r="AF205" s="82">
        <f t="shared" si="69"/>
        <v>144</v>
      </c>
      <c r="AG205" s="82">
        <f t="shared" si="69"/>
        <v>0</v>
      </c>
      <c r="AH205" s="82">
        <f t="shared" si="69"/>
        <v>0</v>
      </c>
      <c r="AI205" s="82">
        <f t="shared" si="69"/>
        <v>0</v>
      </c>
      <c r="AJ205" s="82">
        <f t="shared" si="69"/>
        <v>0</v>
      </c>
      <c r="AK205" s="45" t="e">
        <f>T205-#REF!</f>
        <v>#REF!</v>
      </c>
    </row>
    <row r="206" spans="1:37" ht="25.5" customHeight="1">
      <c r="A206" s="74" t="s">
        <v>444</v>
      </c>
      <c r="B206" s="69" t="s">
        <v>450</v>
      </c>
      <c r="C206" s="42"/>
      <c r="D206" s="38"/>
      <c r="E206" s="40"/>
      <c r="F206" s="39"/>
      <c r="G206" s="38"/>
      <c r="H206" s="40"/>
      <c r="I206" s="37"/>
      <c r="J206" s="38">
        <v>4</v>
      </c>
      <c r="K206" s="41"/>
      <c r="L206" s="42"/>
      <c r="M206" s="42"/>
      <c r="N206" s="41"/>
      <c r="O206" s="53">
        <f>R206+T206+P206+S206</f>
        <v>96</v>
      </c>
      <c r="P206" s="43">
        <v>2</v>
      </c>
      <c r="Q206" s="43"/>
      <c r="R206" s="43">
        <v>14</v>
      </c>
      <c r="S206" s="43">
        <v>2</v>
      </c>
      <c r="T206" s="43">
        <f t="shared" ref="T206:T219" si="70">SUM(X206:AI206)</f>
        <v>78</v>
      </c>
      <c r="U206" s="43">
        <f t="shared" si="68"/>
        <v>40</v>
      </c>
      <c r="V206" s="32">
        <v>38</v>
      </c>
      <c r="W206" s="64"/>
      <c r="X206" s="32"/>
      <c r="Y206" s="32"/>
      <c r="Z206" s="32">
        <v>32</v>
      </c>
      <c r="AA206" s="32">
        <v>46</v>
      </c>
      <c r="AB206" s="32"/>
      <c r="AC206" s="32"/>
      <c r="AD206" s="32"/>
      <c r="AE206" s="32"/>
      <c r="AF206" s="32"/>
      <c r="AG206" s="32"/>
      <c r="AH206" s="32"/>
      <c r="AI206" s="32"/>
      <c r="AJ206" s="32"/>
      <c r="AK206" s="45" t="e">
        <f>T206-#REF!</f>
        <v>#REF!</v>
      </c>
    </row>
    <row r="207" spans="1:37" ht="25.5" customHeight="1">
      <c r="A207" s="74" t="s">
        <v>449</v>
      </c>
      <c r="B207" s="69" t="s">
        <v>451</v>
      </c>
      <c r="C207" s="42"/>
      <c r="D207" s="38"/>
      <c r="E207" s="40"/>
      <c r="F207" s="39"/>
      <c r="G207" s="38">
        <v>6</v>
      </c>
      <c r="H207" s="40"/>
      <c r="I207" s="37"/>
      <c r="J207" s="38"/>
      <c r="K207" s="41"/>
      <c r="L207" s="42"/>
      <c r="M207" s="42"/>
      <c r="N207" s="41"/>
      <c r="O207" s="53">
        <f t="shared" ref="O207:O219" si="71">R207+T207+P207+S207</f>
        <v>150</v>
      </c>
      <c r="P207" s="43"/>
      <c r="Q207" s="43"/>
      <c r="R207" s="43"/>
      <c r="S207" s="43"/>
      <c r="T207" s="43">
        <f t="shared" si="70"/>
        <v>150</v>
      </c>
      <c r="U207" s="43">
        <f t="shared" si="68"/>
        <v>80</v>
      </c>
      <c r="V207" s="32">
        <v>70</v>
      </c>
      <c r="W207" s="64"/>
      <c r="X207" s="32"/>
      <c r="Y207" s="32"/>
      <c r="Z207" s="32"/>
      <c r="AA207" s="32">
        <v>46</v>
      </c>
      <c r="AB207" s="32"/>
      <c r="AC207" s="32">
        <v>32</v>
      </c>
      <c r="AD207" s="32"/>
      <c r="AE207" s="32">
        <v>72</v>
      </c>
      <c r="AF207" s="32"/>
      <c r="AG207" s="32"/>
      <c r="AH207" s="32"/>
      <c r="AI207" s="32"/>
      <c r="AJ207" s="32"/>
      <c r="AK207" s="45" t="e">
        <f>T207-#REF!</f>
        <v>#REF!</v>
      </c>
    </row>
    <row r="208" spans="1:37" ht="11.25" hidden="1" customHeight="1">
      <c r="A208" s="74" t="s">
        <v>389</v>
      </c>
      <c r="B208" s="69"/>
      <c r="C208" s="42"/>
      <c r="D208" s="38"/>
      <c r="E208" s="40"/>
      <c r="F208" s="39"/>
      <c r="G208" s="38"/>
      <c r="H208" s="40"/>
      <c r="I208" s="37"/>
      <c r="J208" s="38"/>
      <c r="K208" s="41"/>
      <c r="L208" s="42"/>
      <c r="M208" s="42"/>
      <c r="N208" s="41"/>
      <c r="O208" s="53">
        <f t="shared" si="71"/>
        <v>0</v>
      </c>
      <c r="P208" s="43"/>
      <c r="Q208" s="43"/>
      <c r="R208" s="43">
        <f t="shared" ref="R208:R217" si="72">T208/2</f>
        <v>0</v>
      </c>
      <c r="S208" s="43"/>
      <c r="T208" s="43">
        <f t="shared" si="70"/>
        <v>0</v>
      </c>
      <c r="U208" s="43">
        <f t="shared" si="68"/>
        <v>0</v>
      </c>
      <c r="V208" s="32"/>
      <c r="W208" s="64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45" t="e">
        <f>T208-#REF!</f>
        <v>#REF!</v>
      </c>
    </row>
    <row r="209" spans="1:37" ht="11.25" hidden="1" customHeight="1">
      <c r="A209" s="74" t="s">
        <v>388</v>
      </c>
      <c r="B209" s="69"/>
      <c r="C209" s="42"/>
      <c r="D209" s="38"/>
      <c r="E209" s="40"/>
      <c r="F209" s="39"/>
      <c r="G209" s="38"/>
      <c r="H209" s="40"/>
      <c r="I209" s="37"/>
      <c r="J209" s="38"/>
      <c r="K209" s="41"/>
      <c r="L209" s="42"/>
      <c r="M209" s="42"/>
      <c r="N209" s="41"/>
      <c r="O209" s="53">
        <f t="shared" si="71"/>
        <v>0</v>
      </c>
      <c r="P209" s="43"/>
      <c r="Q209" s="43"/>
      <c r="R209" s="43">
        <f t="shared" si="72"/>
        <v>0</v>
      </c>
      <c r="S209" s="43"/>
      <c r="T209" s="43">
        <f t="shared" si="70"/>
        <v>0</v>
      </c>
      <c r="U209" s="43">
        <f t="shared" si="68"/>
        <v>0</v>
      </c>
      <c r="V209" s="32"/>
      <c r="W209" s="64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45" t="e">
        <f>T209-#REF!</f>
        <v>#REF!</v>
      </c>
    </row>
    <row r="210" spans="1:37" ht="11.25" hidden="1" customHeight="1">
      <c r="A210" s="74"/>
      <c r="B210" s="69"/>
      <c r="C210" s="42"/>
      <c r="D210" s="38"/>
      <c r="E210" s="40"/>
      <c r="F210" s="39"/>
      <c r="G210" s="38"/>
      <c r="H210" s="40"/>
      <c r="I210" s="37"/>
      <c r="J210" s="38"/>
      <c r="K210" s="41"/>
      <c r="L210" s="42"/>
      <c r="M210" s="42"/>
      <c r="N210" s="41"/>
      <c r="O210" s="53">
        <f t="shared" si="71"/>
        <v>0</v>
      </c>
      <c r="P210" s="43"/>
      <c r="Q210" s="43"/>
      <c r="R210" s="43">
        <f t="shared" si="72"/>
        <v>0</v>
      </c>
      <c r="S210" s="43"/>
      <c r="T210" s="43">
        <f t="shared" si="70"/>
        <v>0</v>
      </c>
      <c r="U210" s="43">
        <f t="shared" si="68"/>
        <v>0</v>
      </c>
      <c r="V210" s="32"/>
      <c r="W210" s="64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45" t="e">
        <f>T210-#REF!</f>
        <v>#REF!</v>
      </c>
    </row>
    <row r="211" spans="1:37" ht="11.25" hidden="1" customHeight="1">
      <c r="A211" s="74"/>
      <c r="B211" s="69"/>
      <c r="C211" s="42"/>
      <c r="D211" s="38"/>
      <c r="E211" s="40"/>
      <c r="F211" s="39"/>
      <c r="G211" s="38"/>
      <c r="H211" s="40"/>
      <c r="I211" s="37"/>
      <c r="J211" s="38"/>
      <c r="K211" s="41"/>
      <c r="L211" s="42"/>
      <c r="M211" s="42"/>
      <c r="N211" s="41"/>
      <c r="O211" s="53">
        <f t="shared" si="71"/>
        <v>0</v>
      </c>
      <c r="P211" s="43"/>
      <c r="Q211" s="43"/>
      <c r="R211" s="43">
        <f t="shared" si="72"/>
        <v>0</v>
      </c>
      <c r="S211" s="43"/>
      <c r="T211" s="43">
        <f t="shared" si="70"/>
        <v>0</v>
      </c>
      <c r="U211" s="43">
        <f t="shared" si="68"/>
        <v>0</v>
      </c>
      <c r="V211" s="32"/>
      <c r="W211" s="64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45" t="e">
        <f>T211-#REF!</f>
        <v>#REF!</v>
      </c>
    </row>
    <row r="212" spans="1:37" ht="11.25" hidden="1" customHeight="1">
      <c r="A212" s="74"/>
      <c r="B212" s="69"/>
      <c r="C212" s="42"/>
      <c r="D212" s="38"/>
      <c r="E212" s="40"/>
      <c r="F212" s="39"/>
      <c r="G212" s="38"/>
      <c r="H212" s="40"/>
      <c r="I212" s="37"/>
      <c r="J212" s="38"/>
      <c r="K212" s="41"/>
      <c r="L212" s="42"/>
      <c r="M212" s="42"/>
      <c r="N212" s="41"/>
      <c r="O212" s="53">
        <f t="shared" si="71"/>
        <v>0</v>
      </c>
      <c r="P212" s="43"/>
      <c r="Q212" s="43"/>
      <c r="R212" s="43">
        <f t="shared" si="72"/>
        <v>0</v>
      </c>
      <c r="S212" s="43"/>
      <c r="T212" s="43">
        <f t="shared" si="70"/>
        <v>0</v>
      </c>
      <c r="U212" s="43">
        <f t="shared" si="68"/>
        <v>0</v>
      </c>
      <c r="V212" s="32"/>
      <c r="W212" s="64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45" t="e">
        <f>T212-#REF!</f>
        <v>#REF!</v>
      </c>
    </row>
    <row r="213" spans="1:37" ht="11.25" hidden="1" customHeight="1">
      <c r="A213" s="74"/>
      <c r="B213" s="69"/>
      <c r="C213" s="42"/>
      <c r="D213" s="38"/>
      <c r="E213" s="40"/>
      <c r="F213" s="39"/>
      <c r="G213" s="38"/>
      <c r="H213" s="40"/>
      <c r="I213" s="37"/>
      <c r="J213" s="38"/>
      <c r="K213" s="41"/>
      <c r="L213" s="42"/>
      <c r="M213" s="42"/>
      <c r="N213" s="41"/>
      <c r="O213" s="53">
        <f t="shared" si="71"/>
        <v>0</v>
      </c>
      <c r="P213" s="43"/>
      <c r="Q213" s="43"/>
      <c r="R213" s="43">
        <f t="shared" si="72"/>
        <v>0</v>
      </c>
      <c r="S213" s="43"/>
      <c r="T213" s="43">
        <f t="shared" si="70"/>
        <v>0</v>
      </c>
      <c r="U213" s="43">
        <f t="shared" si="68"/>
        <v>0</v>
      </c>
      <c r="V213" s="32"/>
      <c r="W213" s="64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45" t="e">
        <f>T213-#REF!</f>
        <v>#REF!</v>
      </c>
    </row>
    <row r="214" spans="1:37" ht="11.25" hidden="1" customHeight="1">
      <c r="A214" s="74"/>
      <c r="B214" s="69"/>
      <c r="C214" s="42"/>
      <c r="D214" s="38"/>
      <c r="E214" s="40"/>
      <c r="F214" s="39"/>
      <c r="G214" s="38"/>
      <c r="H214" s="40"/>
      <c r="I214" s="37"/>
      <c r="J214" s="38"/>
      <c r="K214" s="41"/>
      <c r="L214" s="42"/>
      <c r="M214" s="42"/>
      <c r="N214" s="41"/>
      <c r="O214" s="53">
        <f t="shared" si="71"/>
        <v>0</v>
      </c>
      <c r="P214" s="43"/>
      <c r="Q214" s="43"/>
      <c r="R214" s="43">
        <f t="shared" si="72"/>
        <v>0</v>
      </c>
      <c r="S214" s="43"/>
      <c r="T214" s="43">
        <f t="shared" si="70"/>
        <v>0</v>
      </c>
      <c r="U214" s="43">
        <f t="shared" si="68"/>
        <v>0</v>
      </c>
      <c r="V214" s="32"/>
      <c r="W214" s="64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45" t="e">
        <f>T214-#REF!</f>
        <v>#REF!</v>
      </c>
    </row>
    <row r="215" spans="1:37" ht="11.25" hidden="1" customHeight="1">
      <c r="A215" s="74"/>
      <c r="B215" s="69"/>
      <c r="C215" s="42"/>
      <c r="D215" s="38"/>
      <c r="E215" s="40"/>
      <c r="F215" s="39"/>
      <c r="G215" s="38"/>
      <c r="H215" s="40"/>
      <c r="I215" s="37"/>
      <c r="J215" s="38"/>
      <c r="K215" s="41"/>
      <c r="L215" s="42"/>
      <c r="M215" s="42"/>
      <c r="N215" s="41"/>
      <c r="O215" s="53">
        <f t="shared" si="71"/>
        <v>0</v>
      </c>
      <c r="P215" s="43"/>
      <c r="Q215" s="43"/>
      <c r="R215" s="43">
        <f t="shared" si="72"/>
        <v>0</v>
      </c>
      <c r="S215" s="43"/>
      <c r="T215" s="43">
        <f t="shared" si="70"/>
        <v>0</v>
      </c>
      <c r="U215" s="43">
        <f t="shared" si="68"/>
        <v>0</v>
      </c>
      <c r="V215" s="32"/>
      <c r="W215" s="64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45" t="e">
        <f>T215-#REF!</f>
        <v>#REF!</v>
      </c>
    </row>
    <row r="216" spans="1:37" ht="11.25" hidden="1" customHeight="1">
      <c r="A216" s="74"/>
      <c r="B216" s="69"/>
      <c r="C216" s="42"/>
      <c r="D216" s="38"/>
      <c r="E216" s="40"/>
      <c r="F216" s="39"/>
      <c r="G216" s="38"/>
      <c r="H216" s="40"/>
      <c r="I216" s="37"/>
      <c r="J216" s="38"/>
      <c r="K216" s="41"/>
      <c r="L216" s="42"/>
      <c r="M216" s="42"/>
      <c r="N216" s="41"/>
      <c r="O216" s="53">
        <f t="shared" si="71"/>
        <v>0</v>
      </c>
      <c r="P216" s="43"/>
      <c r="Q216" s="43"/>
      <c r="R216" s="43">
        <f t="shared" si="72"/>
        <v>0</v>
      </c>
      <c r="S216" s="43"/>
      <c r="T216" s="43">
        <f t="shared" si="70"/>
        <v>0</v>
      </c>
      <c r="U216" s="43">
        <f t="shared" si="68"/>
        <v>0</v>
      </c>
      <c r="V216" s="32"/>
      <c r="W216" s="64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45" t="e">
        <f>T216-#REF!</f>
        <v>#REF!</v>
      </c>
    </row>
    <row r="217" spans="1:37" ht="11.25" hidden="1" customHeight="1">
      <c r="A217" s="74"/>
      <c r="B217" s="69"/>
      <c r="C217" s="42"/>
      <c r="D217" s="38"/>
      <c r="E217" s="40"/>
      <c r="F217" s="39"/>
      <c r="G217" s="38"/>
      <c r="H217" s="40"/>
      <c r="I217" s="37"/>
      <c r="J217" s="38"/>
      <c r="K217" s="52"/>
      <c r="L217" s="42"/>
      <c r="M217" s="42"/>
      <c r="N217" s="41"/>
      <c r="O217" s="53">
        <f t="shared" si="71"/>
        <v>0</v>
      </c>
      <c r="P217" s="43"/>
      <c r="Q217" s="43"/>
      <c r="R217" s="43">
        <f t="shared" si="72"/>
        <v>0</v>
      </c>
      <c r="S217" s="43"/>
      <c r="T217" s="43">
        <f t="shared" si="70"/>
        <v>0</v>
      </c>
      <c r="U217" s="43">
        <f t="shared" si="68"/>
        <v>0</v>
      </c>
      <c r="V217" s="32"/>
      <c r="W217" s="64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45" t="e">
        <f>T217-#REF!</f>
        <v>#REF!</v>
      </c>
    </row>
    <row r="218" spans="1:37" ht="12" customHeight="1">
      <c r="A218" s="68" t="s">
        <v>38</v>
      </c>
      <c r="B218" s="36" t="s">
        <v>308</v>
      </c>
      <c r="C218" s="34"/>
      <c r="D218" s="34">
        <v>4</v>
      </c>
      <c r="E218" s="50"/>
      <c r="F218" s="39"/>
      <c r="G218" s="38"/>
      <c r="H218" s="40"/>
      <c r="I218" s="39"/>
      <c r="J218" s="38"/>
      <c r="K218" s="40"/>
      <c r="L218" s="51"/>
      <c r="M218" s="34"/>
      <c r="N218" s="40"/>
      <c r="O218" s="53">
        <f t="shared" si="71"/>
        <v>82</v>
      </c>
      <c r="P218" s="43"/>
      <c r="Q218" s="43"/>
      <c r="R218" s="43"/>
      <c r="S218" s="43"/>
      <c r="T218" s="43">
        <f t="shared" si="70"/>
        <v>82</v>
      </c>
      <c r="U218" s="43">
        <f>T218-V218</f>
        <v>0</v>
      </c>
      <c r="V218" s="32">
        <v>82</v>
      </c>
      <c r="W218" s="43"/>
      <c r="X218" s="32"/>
      <c r="Y218" s="32"/>
      <c r="Z218" s="32"/>
      <c r="AA218" s="32">
        <v>46</v>
      </c>
      <c r="AB218" s="32"/>
      <c r="AC218" s="32"/>
      <c r="AD218" s="32"/>
      <c r="AE218" s="32"/>
      <c r="AF218" s="32">
        <v>36</v>
      </c>
      <c r="AG218" s="33"/>
      <c r="AH218" s="32"/>
      <c r="AI218" s="32"/>
      <c r="AJ218" s="32"/>
      <c r="AK218" s="45"/>
    </row>
    <row r="219" spans="1:37" ht="13.5" customHeight="1">
      <c r="A219" s="68" t="s">
        <v>137</v>
      </c>
      <c r="B219" s="36" t="s">
        <v>309</v>
      </c>
      <c r="C219" s="34"/>
      <c r="D219" s="34"/>
      <c r="E219" s="50"/>
      <c r="F219" s="51"/>
      <c r="G219" s="34" t="s">
        <v>396</v>
      </c>
      <c r="H219" s="50"/>
      <c r="I219" s="51"/>
      <c r="J219" s="34"/>
      <c r="K219" s="50"/>
      <c r="L219" s="34"/>
      <c r="M219" s="34"/>
      <c r="N219" s="50"/>
      <c r="O219" s="53">
        <f t="shared" si="71"/>
        <v>176</v>
      </c>
      <c r="P219" s="43"/>
      <c r="Q219" s="43"/>
      <c r="R219" s="43"/>
      <c r="S219" s="43"/>
      <c r="T219" s="43">
        <f t="shared" si="70"/>
        <v>176</v>
      </c>
      <c r="U219" s="43">
        <f>T219-V219</f>
        <v>0</v>
      </c>
      <c r="V219" s="32">
        <v>176</v>
      </c>
      <c r="W219" s="43"/>
      <c r="X219" s="32"/>
      <c r="Y219" s="32"/>
      <c r="Z219" s="32"/>
      <c r="AA219" s="32"/>
      <c r="AB219" s="32"/>
      <c r="AC219" s="32">
        <v>32</v>
      </c>
      <c r="AD219" s="32"/>
      <c r="AE219" s="32">
        <v>36</v>
      </c>
      <c r="AF219" s="32">
        <v>108</v>
      </c>
      <c r="AG219" s="32"/>
      <c r="AH219" s="32"/>
      <c r="AI219" s="32"/>
      <c r="AJ219" s="32"/>
      <c r="AK219" s="45"/>
    </row>
    <row r="220" spans="1:37" ht="12" customHeight="1">
      <c r="A220" s="68"/>
      <c r="B220" s="36" t="s">
        <v>313</v>
      </c>
      <c r="C220" s="34"/>
      <c r="D220" s="34"/>
      <c r="E220" s="50"/>
      <c r="F220" s="51"/>
      <c r="G220" s="34"/>
      <c r="H220" s="50"/>
      <c r="I220" s="51"/>
      <c r="J220" s="34">
        <v>5</v>
      </c>
      <c r="K220" s="50"/>
      <c r="L220" s="34"/>
      <c r="M220" s="34"/>
      <c r="N220" s="50"/>
      <c r="O220" s="53">
        <f>R220+T220+P220+S220+Q220</f>
        <v>20</v>
      </c>
      <c r="P220" s="43"/>
      <c r="Q220" s="43">
        <v>6</v>
      </c>
      <c r="R220" s="43">
        <v>12</v>
      </c>
      <c r="S220" s="43">
        <v>2</v>
      </c>
      <c r="T220" s="43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45"/>
    </row>
    <row r="221" spans="1:37" ht="24.75" customHeight="1">
      <c r="A221" s="66" t="s">
        <v>452</v>
      </c>
      <c r="B221" s="59" t="s">
        <v>391</v>
      </c>
      <c r="C221" s="309">
        <f>COUNTIF(C222:E249,1)+COUNTIF(C222:E249,2)+COUNTIF(C222:E249,3)+COUNTIF(C222:E249,4)+COUNTIF(C222:E249,5)+COUNTIF(C222:E249,6)+COUNTIF(C222:E249,7)+COUNTIF(C222:E249,8)</f>
        <v>1</v>
      </c>
      <c r="D221" s="309"/>
      <c r="E221" s="310"/>
      <c r="F221" s="311">
        <f>COUNTIF(F222:H249,1)+COUNTIF(F222:H249,2)+COUNTIF(F222:H249,3)+COUNTIF(F222:H249,4)+COUNTIF(F222:H249,5)+COUNTIF(F222:H249,6)+COUNTIF(F222:H249,7)+COUNTIF(F222:H249,8)</f>
        <v>0</v>
      </c>
      <c r="G221" s="309"/>
      <c r="H221" s="310"/>
      <c r="I221" s="311">
        <f>COUNTIF(I222:K250,1)+COUNTIF(I222:K250,2)+COUNTIF(I222:K250,3)+COUNTIF(I222:K250,4)+COUNTIF(I222:K250,5)+COUNTIF(I222:K250,6)+COUNTIF(I222:K250,7)+COUNTIF(I222:K250,8)</f>
        <v>2</v>
      </c>
      <c r="J221" s="309"/>
      <c r="K221" s="309"/>
      <c r="L221" s="311">
        <f>COUNTIF(L222:N249,1)+COUNTIF(L222:N249,2)+COUNTIF(L222:N249,3)+COUNTIF(L222:N249,4)+COUNTIF(L222:N249,5)+COUNTIF(L222:N249,6)+COUNTIF(L222:N249,7)+COUNTIF(L222:N249,8)</f>
        <v>0</v>
      </c>
      <c r="M221" s="309"/>
      <c r="N221" s="309"/>
      <c r="O221" s="82">
        <f>SUM(O222:O250)</f>
        <v>198</v>
      </c>
      <c r="P221" s="82">
        <f t="shared" ref="P221:AJ221" si="73">SUM(P222:P250)</f>
        <v>2</v>
      </c>
      <c r="Q221" s="82">
        <f t="shared" si="73"/>
        <v>6</v>
      </c>
      <c r="R221" s="82">
        <f t="shared" si="73"/>
        <v>26</v>
      </c>
      <c r="S221" s="82">
        <f t="shared" si="73"/>
        <v>2</v>
      </c>
      <c r="T221" s="82">
        <f t="shared" si="73"/>
        <v>162</v>
      </c>
      <c r="U221" s="82">
        <f t="shared" si="73"/>
        <v>48</v>
      </c>
      <c r="V221" s="82">
        <f t="shared" si="73"/>
        <v>114</v>
      </c>
      <c r="W221" s="82" t="s">
        <v>467</v>
      </c>
      <c r="X221" s="82">
        <f t="shared" si="73"/>
        <v>0</v>
      </c>
      <c r="Y221" s="82">
        <f t="shared" si="73"/>
        <v>0</v>
      </c>
      <c r="Z221" s="82">
        <f t="shared" si="73"/>
        <v>0</v>
      </c>
      <c r="AA221" s="82">
        <f t="shared" si="73"/>
        <v>0</v>
      </c>
      <c r="AB221" s="82">
        <f t="shared" si="73"/>
        <v>0</v>
      </c>
      <c r="AC221" s="82">
        <f t="shared" si="73"/>
        <v>0</v>
      </c>
      <c r="AD221" s="82">
        <f t="shared" si="73"/>
        <v>0</v>
      </c>
      <c r="AE221" s="82">
        <f t="shared" si="73"/>
        <v>72</v>
      </c>
      <c r="AF221" s="82">
        <f t="shared" si="73"/>
        <v>0</v>
      </c>
      <c r="AG221" s="82">
        <f t="shared" si="73"/>
        <v>90</v>
      </c>
      <c r="AH221" s="82">
        <f t="shared" si="73"/>
        <v>0</v>
      </c>
      <c r="AI221" s="82">
        <f t="shared" si="73"/>
        <v>0</v>
      </c>
      <c r="AJ221" s="82">
        <f t="shared" si="73"/>
        <v>0</v>
      </c>
      <c r="AK221" s="61" t="e">
        <f>SUM(AK222:AK247)</f>
        <v>#REF!</v>
      </c>
    </row>
    <row r="222" spans="1:37" ht="33" customHeight="1">
      <c r="A222" s="74" t="s">
        <v>453</v>
      </c>
      <c r="B222" s="69" t="s">
        <v>454</v>
      </c>
      <c r="C222" s="70"/>
      <c r="D222" s="67"/>
      <c r="E222" s="71"/>
      <c r="F222" s="72"/>
      <c r="G222" s="67"/>
      <c r="H222" s="71"/>
      <c r="I222" s="73"/>
      <c r="J222" s="67">
        <v>7</v>
      </c>
      <c r="K222" s="52"/>
      <c r="L222" s="70"/>
      <c r="M222" s="70"/>
      <c r="N222" s="52"/>
      <c r="O222" s="53">
        <f t="shared" ref="O222:O249" si="74">SUM(P222:T222)</f>
        <v>112</v>
      </c>
      <c r="P222" s="43">
        <v>2</v>
      </c>
      <c r="Q222" s="43"/>
      <c r="R222" s="43">
        <v>14</v>
      </c>
      <c r="S222" s="43"/>
      <c r="T222" s="43">
        <f t="shared" ref="T222:T247" si="75">SUM(X222:AI222)</f>
        <v>96</v>
      </c>
      <c r="U222" s="43">
        <f>T222-V222</f>
        <v>48</v>
      </c>
      <c r="V222" s="32">
        <v>48</v>
      </c>
      <c r="W222" s="64"/>
      <c r="X222" s="32"/>
      <c r="Y222" s="32"/>
      <c r="Z222" s="32"/>
      <c r="AA222" s="32"/>
      <c r="AB222" s="32"/>
      <c r="AC222" s="32"/>
      <c r="AD222" s="32"/>
      <c r="AE222" s="32">
        <v>36</v>
      </c>
      <c r="AF222" s="32"/>
      <c r="AG222" s="32">
        <v>60</v>
      </c>
      <c r="AH222" s="32"/>
      <c r="AI222" s="32"/>
      <c r="AJ222" s="32"/>
      <c r="AK222" s="45"/>
    </row>
    <row r="223" spans="1:37" ht="19.5" hidden="1" customHeight="1">
      <c r="A223" s="74" t="s">
        <v>390</v>
      </c>
      <c r="B223" s="69"/>
      <c r="C223" s="42"/>
      <c r="D223" s="38"/>
      <c r="E223" s="40"/>
      <c r="F223" s="39"/>
      <c r="G223" s="38"/>
      <c r="H223" s="40"/>
      <c r="I223" s="37"/>
      <c r="J223" s="38"/>
      <c r="K223" s="41"/>
      <c r="L223" s="42"/>
      <c r="M223" s="42"/>
      <c r="N223" s="88"/>
      <c r="O223" s="53">
        <f t="shared" si="74"/>
        <v>0</v>
      </c>
      <c r="P223" s="43"/>
      <c r="Q223" s="43"/>
      <c r="R223" s="32"/>
      <c r="S223" s="32"/>
      <c r="T223" s="43">
        <f t="shared" si="75"/>
        <v>0</v>
      </c>
      <c r="U223" s="43">
        <f t="shared" ref="U223:U247" si="76">T223-V223</f>
        <v>0</v>
      </c>
      <c r="V223" s="43"/>
      <c r="W223" s="64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45" t="e">
        <f>T223-#REF!</f>
        <v>#REF!</v>
      </c>
    </row>
    <row r="224" spans="1:37" ht="11.25" hidden="1" customHeight="1">
      <c r="A224" s="74" t="s">
        <v>114</v>
      </c>
      <c r="B224" s="69"/>
      <c r="C224" s="42"/>
      <c r="D224" s="38"/>
      <c r="E224" s="40"/>
      <c r="F224" s="39"/>
      <c r="G224" s="38"/>
      <c r="H224" s="40"/>
      <c r="I224" s="37"/>
      <c r="J224" s="38"/>
      <c r="K224" s="41"/>
      <c r="L224" s="42"/>
      <c r="M224" s="42"/>
      <c r="N224" s="88"/>
      <c r="O224" s="53">
        <f t="shared" si="74"/>
        <v>0</v>
      </c>
      <c r="P224" s="43"/>
      <c r="Q224" s="43"/>
      <c r="R224" s="43">
        <f t="shared" ref="R224:R247" si="77">T224/2</f>
        <v>0</v>
      </c>
      <c r="S224" s="43"/>
      <c r="T224" s="43">
        <f t="shared" si="75"/>
        <v>0</v>
      </c>
      <c r="U224" s="43">
        <f t="shared" si="76"/>
        <v>0</v>
      </c>
      <c r="V224" s="32"/>
      <c r="W224" s="64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45" t="e">
        <f>T224-#REF!</f>
        <v>#REF!</v>
      </c>
    </row>
    <row r="225" spans="1:37" ht="11.25" hidden="1" customHeight="1">
      <c r="A225" s="74" t="s">
        <v>115</v>
      </c>
      <c r="B225" s="69"/>
      <c r="C225" s="42"/>
      <c r="D225" s="38"/>
      <c r="E225" s="40"/>
      <c r="F225" s="39"/>
      <c r="G225" s="38"/>
      <c r="H225" s="40"/>
      <c r="I225" s="37"/>
      <c r="J225" s="38"/>
      <c r="K225" s="41"/>
      <c r="L225" s="42"/>
      <c r="M225" s="42"/>
      <c r="N225" s="88"/>
      <c r="O225" s="53">
        <f t="shared" si="74"/>
        <v>0</v>
      </c>
      <c r="P225" s="43"/>
      <c r="Q225" s="43"/>
      <c r="R225" s="43">
        <f t="shared" si="77"/>
        <v>0</v>
      </c>
      <c r="S225" s="43"/>
      <c r="T225" s="43">
        <f t="shared" si="75"/>
        <v>0</v>
      </c>
      <c r="U225" s="43">
        <f t="shared" si="76"/>
        <v>0</v>
      </c>
      <c r="V225" s="32"/>
      <c r="W225" s="64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45" t="e">
        <f>T225-#REF!</f>
        <v>#REF!</v>
      </c>
    </row>
    <row r="226" spans="1:37" ht="11.25" hidden="1" customHeight="1">
      <c r="A226" s="74" t="s">
        <v>116</v>
      </c>
      <c r="B226" s="69"/>
      <c r="C226" s="42"/>
      <c r="D226" s="38"/>
      <c r="E226" s="40"/>
      <c r="F226" s="39"/>
      <c r="G226" s="38"/>
      <c r="H226" s="40"/>
      <c r="I226" s="37"/>
      <c r="J226" s="38"/>
      <c r="K226" s="41"/>
      <c r="L226" s="42"/>
      <c r="M226" s="42"/>
      <c r="N226" s="88"/>
      <c r="O226" s="53">
        <f t="shared" si="74"/>
        <v>0</v>
      </c>
      <c r="P226" s="43"/>
      <c r="Q226" s="43"/>
      <c r="R226" s="43">
        <f t="shared" si="77"/>
        <v>0</v>
      </c>
      <c r="S226" s="43"/>
      <c r="T226" s="43">
        <f t="shared" si="75"/>
        <v>0</v>
      </c>
      <c r="U226" s="43">
        <f t="shared" si="76"/>
        <v>0</v>
      </c>
      <c r="V226" s="32"/>
      <c r="W226" s="64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45" t="e">
        <f>T226-#REF!</f>
        <v>#REF!</v>
      </c>
    </row>
    <row r="227" spans="1:37" ht="11.25" hidden="1" customHeight="1">
      <c r="A227" s="74" t="s">
        <v>117</v>
      </c>
      <c r="B227" s="69"/>
      <c r="C227" s="42"/>
      <c r="D227" s="38"/>
      <c r="E227" s="40"/>
      <c r="F227" s="39"/>
      <c r="G227" s="38"/>
      <c r="H227" s="40"/>
      <c r="I227" s="37"/>
      <c r="J227" s="38"/>
      <c r="K227" s="41"/>
      <c r="L227" s="42"/>
      <c r="M227" s="42"/>
      <c r="N227" s="88"/>
      <c r="O227" s="53">
        <f t="shared" si="74"/>
        <v>0</v>
      </c>
      <c r="P227" s="43"/>
      <c r="Q227" s="43"/>
      <c r="R227" s="43">
        <f t="shared" si="77"/>
        <v>0</v>
      </c>
      <c r="S227" s="43"/>
      <c r="T227" s="43">
        <f t="shared" si="75"/>
        <v>0</v>
      </c>
      <c r="U227" s="43">
        <f t="shared" si="76"/>
        <v>0</v>
      </c>
      <c r="V227" s="32"/>
      <c r="W227" s="64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45" t="e">
        <f>T227-#REF!</f>
        <v>#REF!</v>
      </c>
    </row>
    <row r="228" spans="1:37" ht="11.25" hidden="1" customHeight="1">
      <c r="A228" s="74" t="s">
        <v>118</v>
      </c>
      <c r="B228" s="69"/>
      <c r="C228" s="42"/>
      <c r="D228" s="38"/>
      <c r="E228" s="40"/>
      <c r="F228" s="39"/>
      <c r="G228" s="38"/>
      <c r="H228" s="40"/>
      <c r="I228" s="37"/>
      <c r="J228" s="38"/>
      <c r="K228" s="41"/>
      <c r="L228" s="42"/>
      <c r="M228" s="42"/>
      <c r="N228" s="88"/>
      <c r="O228" s="53">
        <f t="shared" si="74"/>
        <v>0</v>
      </c>
      <c r="P228" s="43"/>
      <c r="Q228" s="43"/>
      <c r="R228" s="43">
        <f t="shared" si="77"/>
        <v>0</v>
      </c>
      <c r="S228" s="43"/>
      <c r="T228" s="43">
        <f t="shared" si="75"/>
        <v>0</v>
      </c>
      <c r="U228" s="43">
        <f t="shared" si="76"/>
        <v>0</v>
      </c>
      <c r="V228" s="32"/>
      <c r="W228" s="64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45" t="e">
        <f>T228-#REF!</f>
        <v>#REF!</v>
      </c>
    </row>
    <row r="229" spans="1:37" ht="11.25" hidden="1" customHeight="1">
      <c r="A229" s="74" t="s">
        <v>119</v>
      </c>
      <c r="B229" s="69"/>
      <c r="C229" s="42"/>
      <c r="D229" s="38"/>
      <c r="E229" s="40"/>
      <c r="F229" s="39"/>
      <c r="G229" s="38"/>
      <c r="H229" s="40"/>
      <c r="I229" s="37"/>
      <c r="J229" s="38"/>
      <c r="K229" s="41"/>
      <c r="L229" s="42"/>
      <c r="M229" s="42"/>
      <c r="N229" s="88"/>
      <c r="O229" s="53">
        <f t="shared" si="74"/>
        <v>0</v>
      </c>
      <c r="P229" s="43"/>
      <c r="Q229" s="43"/>
      <c r="R229" s="43">
        <f t="shared" si="77"/>
        <v>0</v>
      </c>
      <c r="S229" s="43"/>
      <c r="T229" s="43">
        <f t="shared" si="75"/>
        <v>0</v>
      </c>
      <c r="U229" s="43">
        <f t="shared" si="76"/>
        <v>0</v>
      </c>
      <c r="V229" s="32"/>
      <c r="W229" s="64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45" t="e">
        <f>T229-#REF!</f>
        <v>#REF!</v>
      </c>
    </row>
    <row r="230" spans="1:37" ht="11.25" hidden="1" customHeight="1">
      <c r="A230" s="74" t="s">
        <v>120</v>
      </c>
      <c r="B230" s="69"/>
      <c r="C230" s="42"/>
      <c r="D230" s="38"/>
      <c r="E230" s="40"/>
      <c r="F230" s="39"/>
      <c r="G230" s="38"/>
      <c r="H230" s="40"/>
      <c r="I230" s="37"/>
      <c r="J230" s="38"/>
      <c r="K230" s="41"/>
      <c r="L230" s="42"/>
      <c r="M230" s="42"/>
      <c r="N230" s="88"/>
      <c r="O230" s="53">
        <f t="shared" si="74"/>
        <v>0</v>
      </c>
      <c r="P230" s="43"/>
      <c r="Q230" s="43"/>
      <c r="R230" s="43">
        <f t="shared" si="77"/>
        <v>0</v>
      </c>
      <c r="S230" s="43"/>
      <c r="T230" s="43">
        <f t="shared" si="75"/>
        <v>0</v>
      </c>
      <c r="U230" s="43">
        <f t="shared" si="76"/>
        <v>0</v>
      </c>
      <c r="V230" s="32"/>
      <c r="W230" s="64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45" t="e">
        <f>T230-#REF!</f>
        <v>#REF!</v>
      </c>
    </row>
    <row r="231" spans="1:37" ht="11.25" hidden="1" customHeight="1">
      <c r="A231" s="74" t="s">
        <v>121</v>
      </c>
      <c r="B231" s="69"/>
      <c r="C231" s="42"/>
      <c r="D231" s="38"/>
      <c r="E231" s="40"/>
      <c r="F231" s="39"/>
      <c r="G231" s="38"/>
      <c r="H231" s="40"/>
      <c r="I231" s="37"/>
      <c r="J231" s="38"/>
      <c r="K231" s="41"/>
      <c r="L231" s="42"/>
      <c r="M231" s="42"/>
      <c r="N231" s="88"/>
      <c r="O231" s="53">
        <f t="shared" si="74"/>
        <v>0</v>
      </c>
      <c r="P231" s="43"/>
      <c r="Q231" s="43"/>
      <c r="R231" s="43">
        <f t="shared" si="77"/>
        <v>0</v>
      </c>
      <c r="S231" s="43"/>
      <c r="T231" s="43">
        <f t="shared" si="75"/>
        <v>0</v>
      </c>
      <c r="U231" s="43">
        <f t="shared" si="76"/>
        <v>0</v>
      </c>
      <c r="V231" s="32"/>
      <c r="W231" s="64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45" t="e">
        <f>T231-#REF!</f>
        <v>#REF!</v>
      </c>
    </row>
    <row r="232" spans="1:37" ht="11.25" hidden="1" customHeight="1">
      <c r="A232" s="74" t="s">
        <v>122</v>
      </c>
      <c r="B232" s="69"/>
      <c r="C232" s="42"/>
      <c r="D232" s="38"/>
      <c r="E232" s="40"/>
      <c r="F232" s="39"/>
      <c r="G232" s="38"/>
      <c r="H232" s="40"/>
      <c r="I232" s="37"/>
      <c r="J232" s="38"/>
      <c r="K232" s="41"/>
      <c r="L232" s="42"/>
      <c r="M232" s="42"/>
      <c r="N232" s="88"/>
      <c r="O232" s="53">
        <f t="shared" si="74"/>
        <v>0</v>
      </c>
      <c r="P232" s="43"/>
      <c r="Q232" s="43"/>
      <c r="R232" s="43">
        <f t="shared" si="77"/>
        <v>0</v>
      </c>
      <c r="S232" s="43"/>
      <c r="T232" s="43">
        <f t="shared" si="75"/>
        <v>0</v>
      </c>
      <c r="U232" s="43">
        <f t="shared" si="76"/>
        <v>0</v>
      </c>
      <c r="V232" s="32"/>
      <c r="W232" s="64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45" t="e">
        <f>T232-#REF!</f>
        <v>#REF!</v>
      </c>
    </row>
    <row r="233" spans="1:37" ht="11.25" hidden="1" customHeight="1">
      <c r="A233" s="74" t="s">
        <v>123</v>
      </c>
      <c r="B233" s="69"/>
      <c r="C233" s="42"/>
      <c r="D233" s="38"/>
      <c r="E233" s="40"/>
      <c r="F233" s="39"/>
      <c r="G233" s="38"/>
      <c r="H233" s="40"/>
      <c r="I233" s="37"/>
      <c r="J233" s="38"/>
      <c r="K233" s="41"/>
      <c r="L233" s="42"/>
      <c r="M233" s="42"/>
      <c r="N233" s="88"/>
      <c r="O233" s="53">
        <f t="shared" si="74"/>
        <v>0</v>
      </c>
      <c r="P233" s="43"/>
      <c r="Q233" s="43"/>
      <c r="R233" s="43">
        <f t="shared" si="77"/>
        <v>0</v>
      </c>
      <c r="S233" s="43"/>
      <c r="T233" s="43">
        <f t="shared" si="75"/>
        <v>0</v>
      </c>
      <c r="U233" s="43">
        <f t="shared" si="76"/>
        <v>0</v>
      </c>
      <c r="V233" s="32"/>
      <c r="W233" s="64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45" t="e">
        <f>T233-#REF!</f>
        <v>#REF!</v>
      </c>
    </row>
    <row r="234" spans="1:37" ht="11.25" hidden="1" customHeight="1">
      <c r="A234" s="74" t="s">
        <v>124</v>
      </c>
      <c r="B234" s="69"/>
      <c r="C234" s="42"/>
      <c r="D234" s="38"/>
      <c r="E234" s="40"/>
      <c r="F234" s="39"/>
      <c r="G234" s="38"/>
      <c r="H234" s="40"/>
      <c r="I234" s="37"/>
      <c r="J234" s="38"/>
      <c r="K234" s="41"/>
      <c r="L234" s="42"/>
      <c r="M234" s="42"/>
      <c r="N234" s="88"/>
      <c r="O234" s="53">
        <f t="shared" si="74"/>
        <v>0</v>
      </c>
      <c r="P234" s="43"/>
      <c r="Q234" s="43"/>
      <c r="R234" s="43">
        <f t="shared" si="77"/>
        <v>0</v>
      </c>
      <c r="S234" s="43"/>
      <c r="T234" s="43">
        <f t="shared" si="75"/>
        <v>0</v>
      </c>
      <c r="U234" s="43">
        <f t="shared" si="76"/>
        <v>0</v>
      </c>
      <c r="V234" s="32"/>
      <c r="W234" s="64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45" t="e">
        <f>T234-#REF!</f>
        <v>#REF!</v>
      </c>
    </row>
    <row r="235" spans="1:37" ht="11.25" hidden="1" customHeight="1">
      <c r="A235" s="74" t="s">
        <v>125</v>
      </c>
      <c r="B235" s="69"/>
      <c r="C235" s="42"/>
      <c r="D235" s="38"/>
      <c r="E235" s="40"/>
      <c r="F235" s="39"/>
      <c r="G235" s="38"/>
      <c r="H235" s="40"/>
      <c r="I235" s="37"/>
      <c r="J235" s="38"/>
      <c r="K235" s="41"/>
      <c r="L235" s="42"/>
      <c r="M235" s="42"/>
      <c r="N235" s="88"/>
      <c r="O235" s="53">
        <f t="shared" si="74"/>
        <v>0</v>
      </c>
      <c r="P235" s="43"/>
      <c r="Q235" s="43"/>
      <c r="R235" s="43">
        <f t="shared" si="77"/>
        <v>0</v>
      </c>
      <c r="S235" s="43"/>
      <c r="T235" s="43">
        <f t="shared" si="75"/>
        <v>0</v>
      </c>
      <c r="U235" s="43">
        <f t="shared" si="76"/>
        <v>0</v>
      </c>
      <c r="V235" s="32"/>
      <c r="W235" s="64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45" t="e">
        <f>T235-#REF!</f>
        <v>#REF!</v>
      </c>
    </row>
    <row r="236" spans="1:37" ht="11.25" hidden="1" customHeight="1">
      <c r="A236" s="74" t="s">
        <v>126</v>
      </c>
      <c r="B236" s="69"/>
      <c r="C236" s="42"/>
      <c r="D236" s="38"/>
      <c r="E236" s="40"/>
      <c r="F236" s="39"/>
      <c r="G236" s="38"/>
      <c r="H236" s="40"/>
      <c r="I236" s="37"/>
      <c r="J236" s="38"/>
      <c r="K236" s="41"/>
      <c r="L236" s="42"/>
      <c r="M236" s="42"/>
      <c r="N236" s="88"/>
      <c r="O236" s="53">
        <f t="shared" si="74"/>
        <v>0</v>
      </c>
      <c r="P236" s="43"/>
      <c r="Q236" s="43"/>
      <c r="R236" s="43">
        <f t="shared" si="77"/>
        <v>0</v>
      </c>
      <c r="S236" s="43"/>
      <c r="T236" s="43">
        <f t="shared" si="75"/>
        <v>0</v>
      </c>
      <c r="U236" s="43">
        <f t="shared" si="76"/>
        <v>0</v>
      </c>
      <c r="V236" s="32"/>
      <c r="W236" s="64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45" t="e">
        <f>T236-#REF!</f>
        <v>#REF!</v>
      </c>
    </row>
    <row r="237" spans="1:37" ht="11.25" hidden="1" customHeight="1">
      <c r="A237" s="74" t="s">
        <v>127</v>
      </c>
      <c r="B237" s="69"/>
      <c r="C237" s="42"/>
      <c r="D237" s="38"/>
      <c r="E237" s="40"/>
      <c r="F237" s="39"/>
      <c r="G237" s="38"/>
      <c r="H237" s="40"/>
      <c r="I237" s="37"/>
      <c r="J237" s="38"/>
      <c r="K237" s="41"/>
      <c r="L237" s="42"/>
      <c r="M237" s="42"/>
      <c r="N237" s="88"/>
      <c r="O237" s="53">
        <f t="shared" si="74"/>
        <v>0</v>
      </c>
      <c r="P237" s="43"/>
      <c r="Q237" s="43"/>
      <c r="R237" s="43">
        <f t="shared" si="77"/>
        <v>0</v>
      </c>
      <c r="S237" s="43"/>
      <c r="T237" s="43">
        <f t="shared" si="75"/>
        <v>0</v>
      </c>
      <c r="U237" s="43">
        <f t="shared" si="76"/>
        <v>0</v>
      </c>
      <c r="V237" s="32"/>
      <c r="W237" s="64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45" t="e">
        <f>T237-#REF!</f>
        <v>#REF!</v>
      </c>
    </row>
    <row r="238" spans="1:37" ht="11.25" hidden="1" customHeight="1">
      <c r="A238" s="74" t="s">
        <v>128</v>
      </c>
      <c r="B238" s="69"/>
      <c r="C238" s="42"/>
      <c r="D238" s="38"/>
      <c r="E238" s="40"/>
      <c r="F238" s="39"/>
      <c r="G238" s="38"/>
      <c r="H238" s="40"/>
      <c r="I238" s="37"/>
      <c r="J238" s="38"/>
      <c r="K238" s="41"/>
      <c r="L238" s="42"/>
      <c r="M238" s="42"/>
      <c r="N238" s="88"/>
      <c r="O238" s="53">
        <f t="shared" si="74"/>
        <v>0</v>
      </c>
      <c r="P238" s="43"/>
      <c r="Q238" s="43"/>
      <c r="R238" s="43">
        <f t="shared" si="77"/>
        <v>0</v>
      </c>
      <c r="S238" s="43"/>
      <c r="T238" s="43">
        <f t="shared" si="75"/>
        <v>0</v>
      </c>
      <c r="U238" s="43">
        <f t="shared" si="76"/>
        <v>0</v>
      </c>
      <c r="V238" s="32"/>
      <c r="W238" s="64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45" t="e">
        <f>T238-#REF!</f>
        <v>#REF!</v>
      </c>
    </row>
    <row r="239" spans="1:37" ht="11.25" hidden="1" customHeight="1">
      <c r="A239" s="74" t="s">
        <v>129</v>
      </c>
      <c r="B239" s="69"/>
      <c r="C239" s="42"/>
      <c r="D239" s="38"/>
      <c r="E239" s="40"/>
      <c r="F239" s="39"/>
      <c r="G239" s="38"/>
      <c r="H239" s="40"/>
      <c r="I239" s="37"/>
      <c r="J239" s="38"/>
      <c r="K239" s="41"/>
      <c r="L239" s="42"/>
      <c r="M239" s="42"/>
      <c r="N239" s="88"/>
      <c r="O239" s="53">
        <f t="shared" si="74"/>
        <v>0</v>
      </c>
      <c r="P239" s="43"/>
      <c r="Q239" s="43"/>
      <c r="R239" s="43">
        <f t="shared" si="77"/>
        <v>0</v>
      </c>
      <c r="S239" s="43"/>
      <c r="T239" s="43">
        <f t="shared" si="75"/>
        <v>0</v>
      </c>
      <c r="U239" s="43">
        <f t="shared" si="76"/>
        <v>0</v>
      </c>
      <c r="V239" s="32"/>
      <c r="W239" s="64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45" t="e">
        <f>T239-#REF!</f>
        <v>#REF!</v>
      </c>
    </row>
    <row r="240" spans="1:37" ht="11.25" hidden="1" customHeight="1">
      <c r="A240" s="74" t="s">
        <v>130</v>
      </c>
      <c r="B240" s="69"/>
      <c r="C240" s="42"/>
      <c r="D240" s="38"/>
      <c r="E240" s="40"/>
      <c r="F240" s="39"/>
      <c r="G240" s="38"/>
      <c r="H240" s="40"/>
      <c r="I240" s="37"/>
      <c r="J240" s="38"/>
      <c r="K240" s="41"/>
      <c r="L240" s="42"/>
      <c r="M240" s="42"/>
      <c r="N240" s="88"/>
      <c r="O240" s="53">
        <f t="shared" si="74"/>
        <v>0</v>
      </c>
      <c r="P240" s="43"/>
      <c r="Q240" s="43"/>
      <c r="R240" s="43">
        <f t="shared" si="77"/>
        <v>0</v>
      </c>
      <c r="S240" s="43"/>
      <c r="T240" s="43">
        <f t="shared" si="75"/>
        <v>0</v>
      </c>
      <c r="U240" s="43">
        <f t="shared" si="76"/>
        <v>0</v>
      </c>
      <c r="V240" s="32"/>
      <c r="W240" s="64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45" t="e">
        <f>T240-#REF!</f>
        <v>#REF!</v>
      </c>
    </row>
    <row r="241" spans="1:37" ht="11.25" hidden="1" customHeight="1">
      <c r="A241" s="74" t="s">
        <v>131</v>
      </c>
      <c r="B241" s="69"/>
      <c r="C241" s="42"/>
      <c r="D241" s="38"/>
      <c r="E241" s="40"/>
      <c r="F241" s="39"/>
      <c r="G241" s="38"/>
      <c r="H241" s="40"/>
      <c r="I241" s="37"/>
      <c r="J241" s="38"/>
      <c r="K241" s="41"/>
      <c r="L241" s="42"/>
      <c r="M241" s="42"/>
      <c r="N241" s="88"/>
      <c r="O241" s="53">
        <f t="shared" si="74"/>
        <v>0</v>
      </c>
      <c r="P241" s="43"/>
      <c r="Q241" s="43"/>
      <c r="R241" s="43">
        <f t="shared" si="77"/>
        <v>0</v>
      </c>
      <c r="S241" s="43"/>
      <c r="T241" s="43">
        <f t="shared" si="75"/>
        <v>0</v>
      </c>
      <c r="U241" s="43">
        <f t="shared" si="76"/>
        <v>0</v>
      </c>
      <c r="V241" s="32"/>
      <c r="W241" s="64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45" t="e">
        <f>T241-#REF!</f>
        <v>#REF!</v>
      </c>
    </row>
    <row r="242" spans="1:37" ht="11.25" hidden="1" customHeight="1">
      <c r="A242" s="74" t="s">
        <v>132</v>
      </c>
      <c r="B242" s="69"/>
      <c r="C242" s="42"/>
      <c r="D242" s="38"/>
      <c r="E242" s="40"/>
      <c r="F242" s="39"/>
      <c r="G242" s="38"/>
      <c r="H242" s="40"/>
      <c r="I242" s="37"/>
      <c r="J242" s="38"/>
      <c r="K242" s="41"/>
      <c r="L242" s="42"/>
      <c r="M242" s="42"/>
      <c r="N242" s="88"/>
      <c r="O242" s="53">
        <f t="shared" si="74"/>
        <v>0</v>
      </c>
      <c r="P242" s="43"/>
      <c r="Q242" s="43"/>
      <c r="R242" s="43">
        <f t="shared" si="77"/>
        <v>0</v>
      </c>
      <c r="S242" s="43"/>
      <c r="T242" s="43">
        <f t="shared" si="75"/>
        <v>0</v>
      </c>
      <c r="U242" s="43">
        <f t="shared" si="76"/>
        <v>0</v>
      </c>
      <c r="V242" s="32"/>
      <c r="W242" s="64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45" t="e">
        <f>T242-#REF!</f>
        <v>#REF!</v>
      </c>
    </row>
    <row r="243" spans="1:37" ht="11.25" hidden="1" customHeight="1">
      <c r="A243" s="74" t="s">
        <v>133</v>
      </c>
      <c r="B243" s="69"/>
      <c r="C243" s="42"/>
      <c r="D243" s="38"/>
      <c r="E243" s="40"/>
      <c r="F243" s="39"/>
      <c r="G243" s="38"/>
      <c r="H243" s="40"/>
      <c r="I243" s="37"/>
      <c r="J243" s="38"/>
      <c r="K243" s="41"/>
      <c r="L243" s="42"/>
      <c r="M243" s="42"/>
      <c r="N243" s="88"/>
      <c r="O243" s="53">
        <f t="shared" si="74"/>
        <v>0</v>
      </c>
      <c r="P243" s="43"/>
      <c r="Q243" s="43"/>
      <c r="R243" s="43">
        <f t="shared" si="77"/>
        <v>0</v>
      </c>
      <c r="S243" s="43"/>
      <c r="T243" s="43">
        <f t="shared" si="75"/>
        <v>0</v>
      </c>
      <c r="U243" s="43">
        <f t="shared" si="76"/>
        <v>0</v>
      </c>
      <c r="V243" s="32"/>
      <c r="W243" s="64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45" t="e">
        <f>T243-#REF!</f>
        <v>#REF!</v>
      </c>
    </row>
    <row r="244" spans="1:37" ht="11.25" hidden="1" customHeight="1">
      <c r="A244" s="74" t="s">
        <v>134</v>
      </c>
      <c r="B244" s="69"/>
      <c r="C244" s="42"/>
      <c r="D244" s="38"/>
      <c r="E244" s="40"/>
      <c r="F244" s="39"/>
      <c r="G244" s="38"/>
      <c r="H244" s="40"/>
      <c r="I244" s="37"/>
      <c r="J244" s="38"/>
      <c r="K244" s="41"/>
      <c r="L244" s="42"/>
      <c r="M244" s="42"/>
      <c r="N244" s="88"/>
      <c r="O244" s="53">
        <f t="shared" si="74"/>
        <v>0</v>
      </c>
      <c r="P244" s="43"/>
      <c r="Q244" s="43"/>
      <c r="R244" s="43">
        <f t="shared" si="77"/>
        <v>0</v>
      </c>
      <c r="S244" s="43"/>
      <c r="T244" s="43">
        <f t="shared" si="75"/>
        <v>0</v>
      </c>
      <c r="U244" s="43">
        <f t="shared" si="76"/>
        <v>0</v>
      </c>
      <c r="V244" s="32"/>
      <c r="W244" s="64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45" t="e">
        <f>T244-#REF!</f>
        <v>#REF!</v>
      </c>
    </row>
    <row r="245" spans="1:37" ht="11.25" hidden="1" customHeight="1">
      <c r="A245" s="74" t="s">
        <v>135</v>
      </c>
      <c r="B245" s="69"/>
      <c r="C245" s="42"/>
      <c r="D245" s="38"/>
      <c r="E245" s="40"/>
      <c r="F245" s="39"/>
      <c r="G245" s="38"/>
      <c r="H245" s="40"/>
      <c r="I245" s="37"/>
      <c r="J245" s="38"/>
      <c r="K245" s="41"/>
      <c r="L245" s="42"/>
      <c r="M245" s="42"/>
      <c r="N245" s="88"/>
      <c r="O245" s="53">
        <f t="shared" si="74"/>
        <v>0</v>
      </c>
      <c r="P245" s="43"/>
      <c r="Q245" s="43"/>
      <c r="R245" s="43">
        <f t="shared" si="77"/>
        <v>0</v>
      </c>
      <c r="S245" s="43"/>
      <c r="T245" s="43">
        <f t="shared" si="75"/>
        <v>0</v>
      </c>
      <c r="U245" s="43">
        <f t="shared" si="76"/>
        <v>0</v>
      </c>
      <c r="V245" s="32"/>
      <c r="W245" s="64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45" t="e">
        <f>T245-#REF!</f>
        <v>#REF!</v>
      </c>
    </row>
    <row r="246" spans="1:37" ht="15" hidden="1" customHeight="1">
      <c r="A246" s="74" t="s">
        <v>136</v>
      </c>
      <c r="B246" s="69"/>
      <c r="C246" s="42"/>
      <c r="D246" s="38"/>
      <c r="E246" s="40"/>
      <c r="F246" s="39"/>
      <c r="G246" s="38"/>
      <c r="H246" s="40"/>
      <c r="I246" s="37"/>
      <c r="J246" s="38"/>
      <c r="K246" s="41"/>
      <c r="L246" s="42"/>
      <c r="M246" s="42"/>
      <c r="N246" s="88"/>
      <c r="O246" s="53">
        <f t="shared" si="74"/>
        <v>0</v>
      </c>
      <c r="P246" s="43"/>
      <c r="Q246" s="43"/>
      <c r="R246" s="43">
        <f t="shared" si="77"/>
        <v>0</v>
      </c>
      <c r="S246" s="43"/>
      <c r="T246" s="43">
        <f t="shared" si="75"/>
        <v>0</v>
      </c>
      <c r="U246" s="43">
        <f t="shared" si="76"/>
        <v>0</v>
      </c>
      <c r="V246" s="32"/>
      <c r="W246" s="64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45" t="e">
        <f>T246-#REF!</f>
        <v>#REF!</v>
      </c>
    </row>
    <row r="247" spans="1:37" ht="56.25" hidden="1" customHeight="1">
      <c r="A247" s="74"/>
      <c r="B247" s="69"/>
      <c r="C247" s="42"/>
      <c r="D247" s="38"/>
      <c r="E247" s="40"/>
      <c r="F247" s="39"/>
      <c r="G247" s="38"/>
      <c r="H247" s="40"/>
      <c r="I247" s="37"/>
      <c r="J247" s="38"/>
      <c r="K247" s="41"/>
      <c r="L247" s="42"/>
      <c r="M247" s="42"/>
      <c r="N247" s="88"/>
      <c r="O247" s="53">
        <f t="shared" si="74"/>
        <v>0</v>
      </c>
      <c r="P247" s="43"/>
      <c r="Q247" s="43"/>
      <c r="R247" s="43">
        <f t="shared" si="77"/>
        <v>0</v>
      </c>
      <c r="S247" s="43"/>
      <c r="T247" s="43">
        <f t="shared" si="75"/>
        <v>0</v>
      </c>
      <c r="U247" s="43">
        <f t="shared" si="76"/>
        <v>0</v>
      </c>
      <c r="V247" s="32"/>
      <c r="W247" s="64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45"/>
    </row>
    <row r="248" spans="1:37" ht="12.75" customHeight="1">
      <c r="A248" s="68" t="s">
        <v>465</v>
      </c>
      <c r="B248" s="36" t="s">
        <v>308</v>
      </c>
      <c r="C248" s="34"/>
      <c r="D248" s="34">
        <v>6</v>
      </c>
      <c r="E248" s="50"/>
      <c r="F248" s="39"/>
      <c r="G248" s="38"/>
      <c r="H248" s="40"/>
      <c r="I248" s="39"/>
      <c r="J248" s="38"/>
      <c r="K248" s="40"/>
      <c r="L248" s="38"/>
      <c r="M248" s="38"/>
      <c r="N248" s="132"/>
      <c r="O248" s="53">
        <f t="shared" si="74"/>
        <v>36</v>
      </c>
      <c r="P248" s="43"/>
      <c r="Q248" s="43"/>
      <c r="R248" s="43"/>
      <c r="S248" s="43"/>
      <c r="T248" s="43">
        <f>SUM(X248:AH248)</f>
        <v>36</v>
      </c>
      <c r="U248" s="43">
        <f>T248-V248</f>
        <v>0</v>
      </c>
      <c r="V248" s="32">
        <v>36</v>
      </c>
      <c r="W248" s="43"/>
      <c r="X248" s="32"/>
      <c r="Y248" s="32"/>
      <c r="Z248" s="32"/>
      <c r="AA248" s="31"/>
      <c r="AB248" s="31"/>
      <c r="AC248" s="32"/>
      <c r="AD248" s="32"/>
      <c r="AE248" s="32">
        <v>36</v>
      </c>
      <c r="AF248" s="32"/>
      <c r="AG248" s="32"/>
      <c r="AH248" s="64"/>
      <c r="AI248" s="81"/>
      <c r="AJ248" s="81"/>
      <c r="AK248" s="45"/>
    </row>
    <row r="249" spans="1:37" ht="14.25" customHeight="1">
      <c r="A249" s="68" t="s">
        <v>466</v>
      </c>
      <c r="B249" s="36" t="s">
        <v>309</v>
      </c>
      <c r="C249" s="34"/>
      <c r="D249" s="34"/>
      <c r="E249" s="50"/>
      <c r="F249" s="51"/>
      <c r="G249" s="34" t="s">
        <v>464</v>
      </c>
      <c r="H249" s="50"/>
      <c r="I249" s="51"/>
      <c r="J249" s="34"/>
      <c r="K249" s="50"/>
      <c r="L249" s="34"/>
      <c r="M249" s="34"/>
      <c r="N249" s="132"/>
      <c r="O249" s="53">
        <f t="shared" si="74"/>
        <v>30</v>
      </c>
      <c r="P249" s="43"/>
      <c r="Q249" s="43"/>
      <c r="R249" s="43"/>
      <c r="S249" s="43"/>
      <c r="T249" s="43">
        <f>SUM(X249:AH249)</f>
        <v>30</v>
      </c>
      <c r="U249" s="43">
        <f>T249-V249</f>
        <v>0</v>
      </c>
      <c r="V249" s="32">
        <v>30</v>
      </c>
      <c r="W249" s="43"/>
      <c r="X249" s="32"/>
      <c r="Y249" s="32"/>
      <c r="Z249" s="32"/>
      <c r="AA249" s="32"/>
      <c r="AB249" s="32"/>
      <c r="AC249" s="32"/>
      <c r="AD249" s="32"/>
      <c r="AE249" s="32"/>
      <c r="AF249" s="32"/>
      <c r="AG249" s="32">
        <v>30</v>
      </c>
      <c r="AH249" s="32"/>
      <c r="AI249" s="31"/>
      <c r="AJ249" s="31"/>
      <c r="AK249" s="45"/>
    </row>
    <row r="250" spans="1:37" ht="12" customHeight="1">
      <c r="A250" s="214"/>
      <c r="B250" s="36" t="s">
        <v>313</v>
      </c>
      <c r="C250" s="51"/>
      <c r="D250" s="34"/>
      <c r="E250" s="50"/>
      <c r="F250" s="51"/>
      <c r="G250" s="34"/>
      <c r="H250" s="50"/>
      <c r="I250" s="51"/>
      <c r="J250" s="34">
        <v>7</v>
      </c>
      <c r="K250" s="50"/>
      <c r="L250" s="84"/>
      <c r="M250" s="84"/>
      <c r="N250" s="132"/>
      <c r="O250" s="53">
        <f>SUM(P250:T250)</f>
        <v>20</v>
      </c>
      <c r="P250" s="82"/>
      <c r="Q250" s="43">
        <v>6</v>
      </c>
      <c r="R250" s="43">
        <v>12</v>
      </c>
      <c r="S250" s="43">
        <v>2</v>
      </c>
      <c r="T250" s="43"/>
      <c r="U250" s="60"/>
      <c r="V250" s="60"/>
      <c r="W250" s="60"/>
      <c r="X250" s="60"/>
      <c r="Y250" s="60"/>
      <c r="Z250" s="60"/>
      <c r="AA250" s="60"/>
      <c r="AB250" s="60"/>
      <c r="AC250" s="60"/>
      <c r="AD250" s="60">
        <f t="shared" ref="AD250" si="78">SUM(AD251:AD277)</f>
        <v>0</v>
      </c>
      <c r="AE250" s="60"/>
      <c r="AF250" s="60"/>
      <c r="AG250" s="60"/>
      <c r="AH250" s="60"/>
      <c r="AI250" s="60"/>
      <c r="AJ250" s="60"/>
      <c r="AK250" s="61"/>
    </row>
    <row r="251" spans="1:37" ht="30.75" hidden="1" customHeight="1">
      <c r="A251" s="74"/>
      <c r="B251" s="69"/>
      <c r="C251" s="70"/>
      <c r="D251" s="67"/>
      <c r="E251" s="71"/>
      <c r="F251" s="72"/>
      <c r="G251" s="67"/>
      <c r="H251" s="71"/>
      <c r="I251" s="73"/>
      <c r="J251" s="67"/>
      <c r="K251" s="70"/>
      <c r="L251" s="70"/>
      <c r="M251" s="70"/>
      <c r="N251" s="70"/>
      <c r="O251" s="43"/>
      <c r="P251" s="43"/>
      <c r="Q251" s="43"/>
      <c r="R251" s="43"/>
      <c r="S251" s="43"/>
      <c r="T251" s="43"/>
      <c r="U251" s="32"/>
      <c r="V251" s="32"/>
      <c r="W251" s="64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45" t="e">
        <f>T251-#REF!</f>
        <v>#REF!</v>
      </c>
    </row>
    <row r="252" spans="1:37" ht="11.25" hidden="1" customHeight="1">
      <c r="A252" s="74" t="s">
        <v>138</v>
      </c>
      <c r="B252" s="69"/>
      <c r="C252" s="42"/>
      <c r="D252" s="38"/>
      <c r="E252" s="40"/>
      <c r="F252" s="39"/>
      <c r="G252" s="38"/>
      <c r="H252" s="40"/>
      <c r="I252" s="37"/>
      <c r="J252" s="38"/>
      <c r="K252" s="42"/>
      <c r="L252" s="42"/>
      <c r="M252" s="42"/>
      <c r="N252" s="42"/>
      <c r="O252" s="43">
        <f t="shared" ref="O252:O275" si="79">R252+T252</f>
        <v>0</v>
      </c>
      <c r="P252" s="43"/>
      <c r="Q252" s="43"/>
      <c r="R252" s="43">
        <f t="shared" ref="R252:R275" si="80">T252/2</f>
        <v>0</v>
      </c>
      <c r="S252" s="43"/>
      <c r="T252" s="43">
        <f t="shared" ref="T252:T275" si="81">SUM(X252:AI252)</f>
        <v>0</v>
      </c>
      <c r="U252" s="32">
        <f t="shared" ref="U252:U277" si="82">T252-W252</f>
        <v>0</v>
      </c>
      <c r="V252" s="32"/>
      <c r="W252" s="64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45" t="e">
        <f>T252-#REF!</f>
        <v>#REF!</v>
      </c>
    </row>
    <row r="253" spans="1:37" ht="11.25" hidden="1" customHeight="1">
      <c r="A253" s="74" t="s">
        <v>139</v>
      </c>
      <c r="B253" s="69"/>
      <c r="C253" s="42"/>
      <c r="D253" s="38"/>
      <c r="E253" s="40"/>
      <c r="F253" s="39"/>
      <c r="G253" s="38"/>
      <c r="H253" s="40"/>
      <c r="I253" s="37"/>
      <c r="J253" s="38"/>
      <c r="K253" s="42"/>
      <c r="L253" s="42"/>
      <c r="M253" s="42"/>
      <c r="N253" s="42"/>
      <c r="O253" s="43">
        <f t="shared" si="79"/>
        <v>0</v>
      </c>
      <c r="P253" s="43"/>
      <c r="Q253" s="43"/>
      <c r="R253" s="43">
        <f t="shared" si="80"/>
        <v>0</v>
      </c>
      <c r="S253" s="43"/>
      <c r="T253" s="43">
        <f t="shared" si="81"/>
        <v>0</v>
      </c>
      <c r="U253" s="32">
        <f t="shared" si="82"/>
        <v>0</v>
      </c>
      <c r="V253" s="32"/>
      <c r="W253" s="64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45" t="e">
        <f>T253-#REF!</f>
        <v>#REF!</v>
      </c>
    </row>
    <row r="254" spans="1:37" ht="11.25" hidden="1" customHeight="1">
      <c r="A254" s="74" t="s">
        <v>140</v>
      </c>
      <c r="B254" s="69"/>
      <c r="C254" s="42"/>
      <c r="D254" s="38"/>
      <c r="E254" s="40"/>
      <c r="F254" s="39"/>
      <c r="G254" s="38"/>
      <c r="H254" s="40"/>
      <c r="I254" s="37"/>
      <c r="J254" s="38"/>
      <c r="K254" s="42"/>
      <c r="L254" s="42"/>
      <c r="M254" s="42"/>
      <c r="N254" s="42"/>
      <c r="O254" s="43">
        <f t="shared" si="79"/>
        <v>0</v>
      </c>
      <c r="P254" s="43"/>
      <c r="Q254" s="43"/>
      <c r="R254" s="43">
        <f t="shared" si="80"/>
        <v>0</v>
      </c>
      <c r="S254" s="43"/>
      <c r="T254" s="43">
        <f t="shared" si="81"/>
        <v>0</v>
      </c>
      <c r="U254" s="32">
        <f t="shared" si="82"/>
        <v>0</v>
      </c>
      <c r="V254" s="32"/>
      <c r="W254" s="64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45" t="e">
        <f>T254-#REF!</f>
        <v>#REF!</v>
      </c>
    </row>
    <row r="255" spans="1:37" ht="11.25" hidden="1" customHeight="1">
      <c r="A255" s="74" t="s">
        <v>141</v>
      </c>
      <c r="B255" s="69"/>
      <c r="C255" s="42"/>
      <c r="D255" s="38"/>
      <c r="E255" s="40"/>
      <c r="F255" s="39"/>
      <c r="G255" s="38"/>
      <c r="H255" s="40"/>
      <c r="I255" s="37"/>
      <c r="J255" s="38"/>
      <c r="K255" s="42"/>
      <c r="L255" s="42"/>
      <c r="M255" s="42"/>
      <c r="N255" s="42"/>
      <c r="O255" s="43">
        <f t="shared" si="79"/>
        <v>0</v>
      </c>
      <c r="P255" s="43"/>
      <c r="Q255" s="43"/>
      <c r="R255" s="43">
        <f t="shared" si="80"/>
        <v>0</v>
      </c>
      <c r="S255" s="43"/>
      <c r="T255" s="43">
        <f t="shared" si="81"/>
        <v>0</v>
      </c>
      <c r="U255" s="32">
        <f t="shared" si="82"/>
        <v>0</v>
      </c>
      <c r="V255" s="32"/>
      <c r="W255" s="64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45" t="e">
        <f>T255-#REF!</f>
        <v>#REF!</v>
      </c>
    </row>
    <row r="256" spans="1:37" ht="11.25" hidden="1" customHeight="1">
      <c r="A256" s="74" t="s">
        <v>142</v>
      </c>
      <c r="B256" s="69"/>
      <c r="C256" s="42"/>
      <c r="D256" s="38"/>
      <c r="E256" s="40"/>
      <c r="F256" s="39"/>
      <c r="G256" s="38"/>
      <c r="H256" s="40"/>
      <c r="I256" s="37"/>
      <c r="J256" s="38"/>
      <c r="K256" s="42"/>
      <c r="L256" s="42"/>
      <c r="M256" s="42"/>
      <c r="N256" s="42"/>
      <c r="O256" s="43">
        <f t="shared" si="79"/>
        <v>0</v>
      </c>
      <c r="P256" s="43"/>
      <c r="Q256" s="43"/>
      <c r="R256" s="43">
        <f t="shared" si="80"/>
        <v>0</v>
      </c>
      <c r="S256" s="43"/>
      <c r="T256" s="43">
        <f t="shared" si="81"/>
        <v>0</v>
      </c>
      <c r="U256" s="32">
        <f t="shared" si="82"/>
        <v>0</v>
      </c>
      <c r="V256" s="32"/>
      <c r="W256" s="64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45" t="e">
        <f>T256-#REF!</f>
        <v>#REF!</v>
      </c>
    </row>
    <row r="257" spans="1:37" ht="11.25" hidden="1" customHeight="1">
      <c r="A257" s="74" t="s">
        <v>143</v>
      </c>
      <c r="B257" s="69"/>
      <c r="C257" s="42"/>
      <c r="D257" s="38"/>
      <c r="E257" s="40"/>
      <c r="F257" s="39"/>
      <c r="G257" s="38"/>
      <c r="H257" s="40"/>
      <c r="I257" s="37"/>
      <c r="J257" s="38"/>
      <c r="K257" s="42"/>
      <c r="L257" s="42"/>
      <c r="M257" s="42"/>
      <c r="N257" s="42"/>
      <c r="O257" s="43">
        <f t="shared" si="79"/>
        <v>0</v>
      </c>
      <c r="P257" s="43"/>
      <c r="Q257" s="43"/>
      <c r="R257" s="43">
        <f t="shared" si="80"/>
        <v>0</v>
      </c>
      <c r="S257" s="43"/>
      <c r="T257" s="43">
        <f t="shared" si="81"/>
        <v>0</v>
      </c>
      <c r="U257" s="32">
        <f t="shared" si="82"/>
        <v>0</v>
      </c>
      <c r="V257" s="32"/>
      <c r="W257" s="64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45" t="e">
        <f>T257-#REF!</f>
        <v>#REF!</v>
      </c>
    </row>
    <row r="258" spans="1:37" ht="11.25" hidden="1" customHeight="1">
      <c r="A258" s="74" t="s">
        <v>144</v>
      </c>
      <c r="B258" s="69"/>
      <c r="C258" s="42"/>
      <c r="D258" s="38"/>
      <c r="E258" s="40"/>
      <c r="F258" s="39"/>
      <c r="G258" s="38"/>
      <c r="H258" s="40"/>
      <c r="I258" s="37"/>
      <c r="J258" s="38"/>
      <c r="K258" s="42"/>
      <c r="L258" s="42"/>
      <c r="M258" s="42"/>
      <c r="N258" s="42"/>
      <c r="O258" s="43">
        <f t="shared" si="79"/>
        <v>0</v>
      </c>
      <c r="P258" s="43"/>
      <c r="Q258" s="43"/>
      <c r="R258" s="43">
        <f t="shared" si="80"/>
        <v>0</v>
      </c>
      <c r="S258" s="43"/>
      <c r="T258" s="43">
        <f t="shared" si="81"/>
        <v>0</v>
      </c>
      <c r="U258" s="32">
        <f t="shared" si="82"/>
        <v>0</v>
      </c>
      <c r="V258" s="32"/>
      <c r="W258" s="64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45" t="e">
        <f>T258-#REF!</f>
        <v>#REF!</v>
      </c>
    </row>
    <row r="259" spans="1:37" ht="11.25" hidden="1" customHeight="1">
      <c r="A259" s="74" t="s">
        <v>145</v>
      </c>
      <c r="B259" s="69"/>
      <c r="C259" s="42"/>
      <c r="D259" s="38"/>
      <c r="E259" s="40"/>
      <c r="F259" s="39"/>
      <c r="G259" s="38"/>
      <c r="H259" s="40"/>
      <c r="I259" s="37"/>
      <c r="J259" s="38"/>
      <c r="K259" s="42"/>
      <c r="L259" s="42"/>
      <c r="M259" s="42"/>
      <c r="N259" s="42"/>
      <c r="O259" s="43">
        <f t="shared" si="79"/>
        <v>0</v>
      </c>
      <c r="P259" s="43"/>
      <c r="Q259" s="43"/>
      <c r="R259" s="43">
        <f t="shared" si="80"/>
        <v>0</v>
      </c>
      <c r="S259" s="43"/>
      <c r="T259" s="43">
        <f t="shared" si="81"/>
        <v>0</v>
      </c>
      <c r="U259" s="32">
        <f t="shared" si="82"/>
        <v>0</v>
      </c>
      <c r="V259" s="32"/>
      <c r="W259" s="64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45" t="e">
        <f>T259-#REF!</f>
        <v>#REF!</v>
      </c>
    </row>
    <row r="260" spans="1:37" ht="11.25" hidden="1" customHeight="1">
      <c r="A260" s="74" t="s">
        <v>146</v>
      </c>
      <c r="B260" s="69"/>
      <c r="C260" s="42"/>
      <c r="D260" s="38"/>
      <c r="E260" s="40"/>
      <c r="F260" s="39"/>
      <c r="G260" s="38"/>
      <c r="H260" s="40"/>
      <c r="I260" s="37"/>
      <c r="J260" s="38"/>
      <c r="K260" s="42"/>
      <c r="L260" s="42"/>
      <c r="M260" s="42"/>
      <c r="N260" s="42"/>
      <c r="O260" s="43">
        <f t="shared" si="79"/>
        <v>0</v>
      </c>
      <c r="P260" s="43"/>
      <c r="Q260" s="43"/>
      <c r="R260" s="43">
        <f t="shared" si="80"/>
        <v>0</v>
      </c>
      <c r="S260" s="43"/>
      <c r="T260" s="43">
        <f t="shared" si="81"/>
        <v>0</v>
      </c>
      <c r="U260" s="32">
        <f t="shared" si="82"/>
        <v>0</v>
      </c>
      <c r="V260" s="32"/>
      <c r="W260" s="64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45" t="e">
        <f>T260-#REF!</f>
        <v>#REF!</v>
      </c>
    </row>
    <row r="261" spans="1:37" ht="11.25" hidden="1" customHeight="1">
      <c r="A261" s="74" t="s">
        <v>147</v>
      </c>
      <c r="B261" s="69"/>
      <c r="C261" s="42"/>
      <c r="D261" s="38"/>
      <c r="E261" s="40"/>
      <c r="F261" s="39"/>
      <c r="G261" s="38"/>
      <c r="H261" s="40"/>
      <c r="I261" s="37"/>
      <c r="J261" s="38"/>
      <c r="K261" s="42"/>
      <c r="L261" s="42"/>
      <c r="M261" s="42"/>
      <c r="N261" s="42"/>
      <c r="O261" s="43">
        <f t="shared" si="79"/>
        <v>0</v>
      </c>
      <c r="P261" s="43"/>
      <c r="Q261" s="43"/>
      <c r="R261" s="43">
        <f t="shared" si="80"/>
        <v>0</v>
      </c>
      <c r="S261" s="43"/>
      <c r="T261" s="43">
        <f t="shared" si="81"/>
        <v>0</v>
      </c>
      <c r="U261" s="32">
        <f t="shared" si="82"/>
        <v>0</v>
      </c>
      <c r="V261" s="32"/>
      <c r="W261" s="64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45" t="e">
        <f>T261-#REF!</f>
        <v>#REF!</v>
      </c>
    </row>
    <row r="262" spans="1:37" ht="11.25" hidden="1" customHeight="1">
      <c r="A262" s="74" t="s">
        <v>148</v>
      </c>
      <c r="B262" s="69"/>
      <c r="C262" s="42"/>
      <c r="D262" s="38"/>
      <c r="E262" s="40"/>
      <c r="F262" s="39"/>
      <c r="G262" s="38"/>
      <c r="H262" s="40"/>
      <c r="I262" s="37"/>
      <c r="J262" s="38"/>
      <c r="K262" s="42"/>
      <c r="L262" s="42"/>
      <c r="M262" s="42"/>
      <c r="N262" s="42"/>
      <c r="O262" s="43">
        <f t="shared" si="79"/>
        <v>0</v>
      </c>
      <c r="P262" s="43"/>
      <c r="Q262" s="43"/>
      <c r="R262" s="43">
        <f t="shared" si="80"/>
        <v>0</v>
      </c>
      <c r="S262" s="43"/>
      <c r="T262" s="43">
        <f t="shared" si="81"/>
        <v>0</v>
      </c>
      <c r="U262" s="32">
        <f t="shared" si="82"/>
        <v>0</v>
      </c>
      <c r="V262" s="32"/>
      <c r="W262" s="64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45" t="e">
        <f>T262-#REF!</f>
        <v>#REF!</v>
      </c>
    </row>
    <row r="263" spans="1:37" ht="11.25" hidden="1" customHeight="1">
      <c r="A263" s="74" t="s">
        <v>149</v>
      </c>
      <c r="B263" s="69"/>
      <c r="C263" s="42"/>
      <c r="D263" s="38"/>
      <c r="E263" s="40"/>
      <c r="F263" s="39"/>
      <c r="G263" s="38"/>
      <c r="H263" s="40"/>
      <c r="I263" s="37"/>
      <c r="J263" s="38"/>
      <c r="K263" s="42"/>
      <c r="L263" s="42"/>
      <c r="M263" s="42"/>
      <c r="N263" s="42"/>
      <c r="O263" s="43">
        <f t="shared" si="79"/>
        <v>0</v>
      </c>
      <c r="P263" s="43"/>
      <c r="Q263" s="43"/>
      <c r="R263" s="43">
        <f t="shared" si="80"/>
        <v>0</v>
      </c>
      <c r="S263" s="43"/>
      <c r="T263" s="43">
        <f t="shared" si="81"/>
        <v>0</v>
      </c>
      <c r="U263" s="32">
        <f t="shared" si="82"/>
        <v>0</v>
      </c>
      <c r="V263" s="32"/>
      <c r="W263" s="64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45" t="e">
        <f>T263-#REF!</f>
        <v>#REF!</v>
      </c>
    </row>
    <row r="264" spans="1:37" ht="11.25" hidden="1" customHeight="1">
      <c r="A264" s="74" t="s">
        <v>150</v>
      </c>
      <c r="B264" s="69"/>
      <c r="C264" s="42"/>
      <c r="D264" s="38"/>
      <c r="E264" s="40"/>
      <c r="F264" s="39"/>
      <c r="G264" s="38"/>
      <c r="H264" s="40"/>
      <c r="I264" s="37"/>
      <c r="J264" s="38"/>
      <c r="K264" s="42"/>
      <c r="L264" s="42"/>
      <c r="M264" s="42"/>
      <c r="N264" s="42"/>
      <c r="O264" s="43">
        <f t="shared" si="79"/>
        <v>0</v>
      </c>
      <c r="P264" s="43"/>
      <c r="Q264" s="43"/>
      <c r="R264" s="43">
        <f t="shared" si="80"/>
        <v>0</v>
      </c>
      <c r="S264" s="43"/>
      <c r="T264" s="43">
        <f t="shared" si="81"/>
        <v>0</v>
      </c>
      <c r="U264" s="32">
        <f t="shared" si="82"/>
        <v>0</v>
      </c>
      <c r="V264" s="32"/>
      <c r="W264" s="64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45" t="e">
        <f>T264-#REF!</f>
        <v>#REF!</v>
      </c>
    </row>
    <row r="265" spans="1:37" ht="11.25" hidden="1" customHeight="1">
      <c r="A265" s="74" t="s">
        <v>151</v>
      </c>
      <c r="B265" s="69"/>
      <c r="C265" s="42"/>
      <c r="D265" s="38"/>
      <c r="E265" s="40"/>
      <c r="F265" s="39"/>
      <c r="G265" s="38"/>
      <c r="H265" s="40"/>
      <c r="I265" s="37"/>
      <c r="J265" s="38"/>
      <c r="K265" s="42"/>
      <c r="L265" s="42"/>
      <c r="M265" s="42"/>
      <c r="N265" s="42"/>
      <c r="O265" s="43">
        <f t="shared" si="79"/>
        <v>0</v>
      </c>
      <c r="P265" s="43"/>
      <c r="Q265" s="43"/>
      <c r="R265" s="43">
        <f t="shared" si="80"/>
        <v>0</v>
      </c>
      <c r="S265" s="43"/>
      <c r="T265" s="43">
        <f t="shared" si="81"/>
        <v>0</v>
      </c>
      <c r="U265" s="32">
        <f t="shared" si="82"/>
        <v>0</v>
      </c>
      <c r="V265" s="32"/>
      <c r="W265" s="64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45" t="e">
        <f>T265-#REF!</f>
        <v>#REF!</v>
      </c>
    </row>
    <row r="266" spans="1:37" ht="11.25" hidden="1" customHeight="1">
      <c r="A266" s="74" t="s">
        <v>152</v>
      </c>
      <c r="B266" s="69"/>
      <c r="C266" s="42"/>
      <c r="D266" s="38"/>
      <c r="E266" s="40"/>
      <c r="F266" s="39"/>
      <c r="G266" s="38"/>
      <c r="H266" s="40"/>
      <c r="I266" s="37"/>
      <c r="J266" s="38"/>
      <c r="K266" s="42"/>
      <c r="L266" s="42"/>
      <c r="M266" s="42"/>
      <c r="N266" s="42"/>
      <c r="O266" s="43">
        <f t="shared" si="79"/>
        <v>0</v>
      </c>
      <c r="P266" s="43"/>
      <c r="Q266" s="43"/>
      <c r="R266" s="43">
        <f t="shared" si="80"/>
        <v>0</v>
      </c>
      <c r="S266" s="43"/>
      <c r="T266" s="43">
        <f t="shared" si="81"/>
        <v>0</v>
      </c>
      <c r="U266" s="32">
        <f t="shared" si="82"/>
        <v>0</v>
      </c>
      <c r="V266" s="32"/>
      <c r="W266" s="64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45" t="e">
        <f>T266-#REF!</f>
        <v>#REF!</v>
      </c>
    </row>
    <row r="267" spans="1:37" ht="11.25" hidden="1" customHeight="1">
      <c r="A267" s="74" t="s">
        <v>153</v>
      </c>
      <c r="B267" s="69"/>
      <c r="C267" s="42"/>
      <c r="D267" s="38"/>
      <c r="E267" s="40"/>
      <c r="F267" s="39"/>
      <c r="G267" s="38"/>
      <c r="H267" s="40"/>
      <c r="I267" s="37"/>
      <c r="J267" s="38"/>
      <c r="K267" s="42"/>
      <c r="L267" s="42"/>
      <c r="M267" s="42"/>
      <c r="N267" s="42"/>
      <c r="O267" s="43">
        <f t="shared" si="79"/>
        <v>0</v>
      </c>
      <c r="P267" s="43"/>
      <c r="Q267" s="43"/>
      <c r="R267" s="43">
        <f t="shared" si="80"/>
        <v>0</v>
      </c>
      <c r="S267" s="43"/>
      <c r="T267" s="43">
        <f t="shared" si="81"/>
        <v>0</v>
      </c>
      <c r="U267" s="32">
        <f t="shared" si="82"/>
        <v>0</v>
      </c>
      <c r="V267" s="32"/>
      <c r="W267" s="64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45" t="e">
        <f>T267-#REF!</f>
        <v>#REF!</v>
      </c>
    </row>
    <row r="268" spans="1:37" ht="11.25" hidden="1" customHeight="1">
      <c r="A268" s="74" t="s">
        <v>154</v>
      </c>
      <c r="B268" s="69"/>
      <c r="C268" s="42"/>
      <c r="D268" s="38"/>
      <c r="E268" s="40"/>
      <c r="F268" s="39"/>
      <c r="G268" s="38"/>
      <c r="H268" s="40"/>
      <c r="I268" s="37"/>
      <c r="J268" s="38"/>
      <c r="K268" s="42"/>
      <c r="L268" s="42"/>
      <c r="M268" s="42"/>
      <c r="N268" s="42"/>
      <c r="O268" s="43">
        <f t="shared" si="79"/>
        <v>0</v>
      </c>
      <c r="P268" s="43"/>
      <c r="Q268" s="43"/>
      <c r="R268" s="43">
        <f t="shared" si="80"/>
        <v>0</v>
      </c>
      <c r="S268" s="43"/>
      <c r="T268" s="43">
        <f t="shared" si="81"/>
        <v>0</v>
      </c>
      <c r="U268" s="32">
        <f t="shared" si="82"/>
        <v>0</v>
      </c>
      <c r="V268" s="32"/>
      <c r="W268" s="64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45" t="e">
        <f>T268-#REF!</f>
        <v>#REF!</v>
      </c>
    </row>
    <row r="269" spans="1:37" ht="11.25" hidden="1" customHeight="1">
      <c r="A269" s="74" t="s">
        <v>155</v>
      </c>
      <c r="B269" s="69"/>
      <c r="C269" s="42"/>
      <c r="D269" s="38"/>
      <c r="E269" s="40"/>
      <c r="F269" s="39"/>
      <c r="G269" s="38"/>
      <c r="H269" s="40"/>
      <c r="I269" s="37"/>
      <c r="J269" s="38"/>
      <c r="K269" s="42"/>
      <c r="L269" s="42"/>
      <c r="M269" s="42"/>
      <c r="N269" s="42"/>
      <c r="O269" s="43">
        <f t="shared" si="79"/>
        <v>0</v>
      </c>
      <c r="P269" s="43"/>
      <c r="Q269" s="43"/>
      <c r="R269" s="43">
        <f t="shared" si="80"/>
        <v>0</v>
      </c>
      <c r="S269" s="43"/>
      <c r="T269" s="43">
        <f t="shared" si="81"/>
        <v>0</v>
      </c>
      <c r="U269" s="32">
        <f t="shared" si="82"/>
        <v>0</v>
      </c>
      <c r="V269" s="32"/>
      <c r="W269" s="64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45" t="e">
        <f>T269-#REF!</f>
        <v>#REF!</v>
      </c>
    </row>
    <row r="270" spans="1:37" ht="11.25" hidden="1" customHeight="1">
      <c r="A270" s="74" t="s">
        <v>156</v>
      </c>
      <c r="B270" s="69"/>
      <c r="C270" s="42"/>
      <c r="D270" s="38"/>
      <c r="E270" s="40"/>
      <c r="F270" s="39"/>
      <c r="G270" s="38"/>
      <c r="H270" s="40"/>
      <c r="I270" s="37"/>
      <c r="J270" s="38"/>
      <c r="K270" s="42"/>
      <c r="L270" s="42"/>
      <c r="M270" s="42"/>
      <c r="N270" s="42"/>
      <c r="O270" s="43">
        <f t="shared" si="79"/>
        <v>0</v>
      </c>
      <c r="P270" s="43"/>
      <c r="Q270" s="43"/>
      <c r="R270" s="43">
        <f t="shared" si="80"/>
        <v>0</v>
      </c>
      <c r="S270" s="43"/>
      <c r="T270" s="43">
        <f t="shared" si="81"/>
        <v>0</v>
      </c>
      <c r="U270" s="32">
        <f t="shared" si="82"/>
        <v>0</v>
      </c>
      <c r="V270" s="32"/>
      <c r="W270" s="64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45" t="e">
        <f>T270-#REF!</f>
        <v>#REF!</v>
      </c>
    </row>
    <row r="271" spans="1:37" ht="11.25" hidden="1" customHeight="1">
      <c r="A271" s="74" t="s">
        <v>157</v>
      </c>
      <c r="B271" s="69"/>
      <c r="C271" s="42"/>
      <c r="D271" s="38"/>
      <c r="E271" s="40"/>
      <c r="F271" s="39"/>
      <c r="G271" s="38"/>
      <c r="H271" s="40"/>
      <c r="I271" s="37"/>
      <c r="J271" s="38"/>
      <c r="K271" s="42"/>
      <c r="L271" s="42"/>
      <c r="M271" s="42"/>
      <c r="N271" s="42"/>
      <c r="O271" s="43">
        <f t="shared" si="79"/>
        <v>0</v>
      </c>
      <c r="P271" s="43"/>
      <c r="Q271" s="43"/>
      <c r="R271" s="43">
        <f t="shared" si="80"/>
        <v>0</v>
      </c>
      <c r="S271" s="43"/>
      <c r="T271" s="43">
        <f t="shared" si="81"/>
        <v>0</v>
      </c>
      <c r="U271" s="32">
        <f t="shared" si="82"/>
        <v>0</v>
      </c>
      <c r="V271" s="32"/>
      <c r="W271" s="64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45" t="e">
        <f>T271-#REF!</f>
        <v>#REF!</v>
      </c>
    </row>
    <row r="272" spans="1:37" ht="11.25" hidden="1" customHeight="1">
      <c r="A272" s="74" t="s">
        <v>158</v>
      </c>
      <c r="B272" s="69"/>
      <c r="C272" s="42"/>
      <c r="D272" s="38"/>
      <c r="E272" s="40"/>
      <c r="F272" s="39"/>
      <c r="G272" s="38"/>
      <c r="H272" s="40"/>
      <c r="I272" s="37"/>
      <c r="J272" s="38"/>
      <c r="K272" s="42"/>
      <c r="L272" s="42"/>
      <c r="M272" s="42"/>
      <c r="N272" s="42"/>
      <c r="O272" s="43">
        <f t="shared" si="79"/>
        <v>0</v>
      </c>
      <c r="P272" s="43"/>
      <c r="Q272" s="43"/>
      <c r="R272" s="43">
        <f t="shared" si="80"/>
        <v>0</v>
      </c>
      <c r="S272" s="43"/>
      <c r="T272" s="43">
        <f t="shared" si="81"/>
        <v>0</v>
      </c>
      <c r="U272" s="32">
        <f t="shared" si="82"/>
        <v>0</v>
      </c>
      <c r="V272" s="32"/>
      <c r="W272" s="64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45" t="e">
        <f>T272-#REF!</f>
        <v>#REF!</v>
      </c>
    </row>
    <row r="273" spans="1:37" ht="11.25" hidden="1" customHeight="1">
      <c r="A273" s="74" t="s">
        <v>159</v>
      </c>
      <c r="B273" s="69"/>
      <c r="C273" s="42"/>
      <c r="D273" s="38"/>
      <c r="E273" s="40"/>
      <c r="F273" s="39"/>
      <c r="G273" s="38"/>
      <c r="H273" s="40"/>
      <c r="I273" s="37"/>
      <c r="J273" s="38"/>
      <c r="K273" s="42"/>
      <c r="L273" s="42"/>
      <c r="M273" s="42"/>
      <c r="N273" s="42"/>
      <c r="O273" s="43">
        <f t="shared" si="79"/>
        <v>0</v>
      </c>
      <c r="P273" s="43"/>
      <c r="Q273" s="43"/>
      <c r="R273" s="43">
        <f t="shared" si="80"/>
        <v>0</v>
      </c>
      <c r="S273" s="43"/>
      <c r="T273" s="43">
        <f t="shared" si="81"/>
        <v>0</v>
      </c>
      <c r="U273" s="32">
        <f t="shared" si="82"/>
        <v>0</v>
      </c>
      <c r="V273" s="32"/>
      <c r="W273" s="64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45" t="e">
        <f>T273-#REF!</f>
        <v>#REF!</v>
      </c>
    </row>
    <row r="274" spans="1:37" ht="11.25" hidden="1" customHeight="1">
      <c r="A274" s="74" t="s">
        <v>160</v>
      </c>
      <c r="B274" s="69"/>
      <c r="C274" s="42"/>
      <c r="D274" s="38"/>
      <c r="E274" s="40"/>
      <c r="F274" s="39"/>
      <c r="G274" s="38"/>
      <c r="H274" s="40"/>
      <c r="I274" s="37"/>
      <c r="J274" s="38"/>
      <c r="K274" s="42"/>
      <c r="L274" s="42"/>
      <c r="M274" s="42"/>
      <c r="N274" s="42"/>
      <c r="O274" s="43">
        <f t="shared" si="79"/>
        <v>0</v>
      </c>
      <c r="P274" s="43"/>
      <c r="Q274" s="43"/>
      <c r="R274" s="43">
        <f t="shared" si="80"/>
        <v>0</v>
      </c>
      <c r="S274" s="43"/>
      <c r="T274" s="43">
        <f t="shared" si="81"/>
        <v>0</v>
      </c>
      <c r="U274" s="32">
        <f t="shared" si="82"/>
        <v>0</v>
      </c>
      <c r="V274" s="32"/>
      <c r="W274" s="64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45" t="e">
        <f>T274-#REF!</f>
        <v>#REF!</v>
      </c>
    </row>
    <row r="275" spans="1:37" ht="11.25" hidden="1" customHeight="1">
      <c r="A275" s="74" t="s">
        <v>161</v>
      </c>
      <c r="B275" s="69"/>
      <c r="C275" s="42"/>
      <c r="D275" s="38"/>
      <c r="E275" s="40"/>
      <c r="F275" s="39"/>
      <c r="G275" s="38"/>
      <c r="H275" s="40"/>
      <c r="I275" s="37"/>
      <c r="J275" s="38"/>
      <c r="K275" s="42"/>
      <c r="L275" s="42"/>
      <c r="M275" s="42"/>
      <c r="N275" s="42"/>
      <c r="O275" s="43">
        <f t="shared" si="79"/>
        <v>0</v>
      </c>
      <c r="P275" s="43"/>
      <c r="Q275" s="43"/>
      <c r="R275" s="43">
        <f t="shared" si="80"/>
        <v>0</v>
      </c>
      <c r="S275" s="43"/>
      <c r="T275" s="43">
        <f t="shared" si="81"/>
        <v>0</v>
      </c>
      <c r="U275" s="32">
        <f t="shared" si="82"/>
        <v>0</v>
      </c>
      <c r="V275" s="32"/>
      <c r="W275" s="64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45" t="e">
        <f>T275-#REF!</f>
        <v>#REF!</v>
      </c>
    </row>
    <row r="276" spans="1:37" ht="11.25" hidden="1" customHeight="1">
      <c r="A276" s="68"/>
      <c r="B276" s="36"/>
      <c r="C276" s="34"/>
      <c r="D276" s="34"/>
      <c r="E276" s="50"/>
      <c r="F276" s="39"/>
      <c r="G276" s="38"/>
      <c r="H276" s="40"/>
      <c r="I276" s="39"/>
      <c r="J276" s="38"/>
      <c r="K276" s="38"/>
      <c r="L276" s="38"/>
      <c r="M276" s="38"/>
      <c r="N276" s="38"/>
      <c r="O276" s="43"/>
      <c r="P276" s="43"/>
      <c r="Q276" s="43"/>
      <c r="R276" s="43"/>
      <c r="S276" s="43"/>
      <c r="T276" s="43"/>
      <c r="U276" s="32">
        <f t="shared" si="82"/>
        <v>0</v>
      </c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45"/>
    </row>
    <row r="277" spans="1:37" ht="24" hidden="1" customHeight="1">
      <c r="A277" s="68"/>
      <c r="B277" s="36"/>
      <c r="C277" s="34"/>
      <c r="D277" s="34"/>
      <c r="E277" s="50"/>
      <c r="F277" s="51"/>
      <c r="G277" s="34"/>
      <c r="H277" s="50"/>
      <c r="I277" s="51"/>
      <c r="J277" s="34"/>
      <c r="K277" s="34"/>
      <c r="L277" s="34"/>
      <c r="M277" s="34"/>
      <c r="N277" s="34"/>
      <c r="O277" s="43"/>
      <c r="P277" s="43"/>
      <c r="Q277" s="43"/>
      <c r="R277" s="43"/>
      <c r="S277" s="43"/>
      <c r="T277" s="43"/>
      <c r="U277" s="32">
        <f t="shared" si="82"/>
        <v>0</v>
      </c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45" t="e">
        <f>T277-#REF!</f>
        <v>#REF!</v>
      </c>
    </row>
    <row r="278" spans="1:37" ht="11.25" hidden="1" customHeight="1">
      <c r="A278" s="66" t="s">
        <v>162</v>
      </c>
      <c r="B278" s="59"/>
      <c r="C278" s="309">
        <f>COUNTIF(C279:E305,1)+COUNTIF(C279:E305,2)+COUNTIF(C279:E305,3)+COUNTIF(C279:E305,4)+COUNTIF(C279:E305,5)+COUNTIF(C279:E305,6)+COUNTIF(C279:E305,7)+COUNTIF(C279:E305,8)</f>
        <v>0</v>
      </c>
      <c r="D278" s="309"/>
      <c r="E278" s="310"/>
      <c r="F278" s="311">
        <f>COUNTIF(F279:H305,1)+COUNTIF(F279:H305,2)+COUNTIF(F279:H305,3)+COUNTIF(F279:H305,4)+COUNTIF(F279:H305,5)+COUNTIF(F279:H305,6)+COUNTIF(F279:H305,7)+COUNTIF(F279:H305,8)</f>
        <v>0</v>
      </c>
      <c r="G278" s="309"/>
      <c r="H278" s="310"/>
      <c r="I278" s="311">
        <f>COUNTIF(I279:K305,1)+COUNTIF(I279:K305,2)+COUNTIF(I279:K305,3)+COUNTIF(I279:K305,4)+COUNTIF(I279:K305,5)+COUNTIF(I279:K305,6)+COUNTIF(I279:K305,7)+COUNTIF(I279:K305,8)</f>
        <v>0</v>
      </c>
      <c r="J278" s="309"/>
      <c r="K278" s="309"/>
      <c r="L278" s="84"/>
      <c r="M278" s="84"/>
      <c r="N278" s="84"/>
      <c r="O278" s="60">
        <f t="shared" ref="O278:AI278" si="83">SUM(O279:O305)</f>
        <v>0</v>
      </c>
      <c r="P278" s="60"/>
      <c r="Q278" s="60"/>
      <c r="R278" s="60">
        <f t="shared" si="83"/>
        <v>0</v>
      </c>
      <c r="S278" s="60"/>
      <c r="T278" s="60">
        <f t="shared" si="83"/>
        <v>0</v>
      </c>
      <c r="U278" s="60">
        <f t="shared" si="83"/>
        <v>0</v>
      </c>
      <c r="V278" s="60"/>
      <c r="W278" s="60">
        <f t="shared" si="83"/>
        <v>0</v>
      </c>
      <c r="X278" s="60">
        <f t="shared" si="83"/>
        <v>0</v>
      </c>
      <c r="Y278" s="60">
        <f t="shared" si="83"/>
        <v>0</v>
      </c>
      <c r="Z278" s="60">
        <f t="shared" si="83"/>
        <v>0</v>
      </c>
      <c r="AA278" s="60">
        <f t="shared" si="83"/>
        <v>0</v>
      </c>
      <c r="AB278" s="60"/>
      <c r="AC278" s="60">
        <f t="shared" si="83"/>
        <v>0</v>
      </c>
      <c r="AD278" s="60">
        <f t="shared" si="83"/>
        <v>0</v>
      </c>
      <c r="AE278" s="60">
        <f t="shared" si="83"/>
        <v>0</v>
      </c>
      <c r="AF278" s="60">
        <f t="shared" si="83"/>
        <v>0</v>
      </c>
      <c r="AG278" s="60">
        <f t="shared" si="83"/>
        <v>0</v>
      </c>
      <c r="AH278" s="60">
        <f t="shared" si="83"/>
        <v>0</v>
      </c>
      <c r="AI278" s="60">
        <f t="shared" si="83"/>
        <v>0</v>
      </c>
      <c r="AJ278" s="60"/>
      <c r="AK278" s="61" t="e">
        <f>T278-#REF!</f>
        <v>#REF!</v>
      </c>
    </row>
    <row r="279" spans="1:37" ht="11.25" hidden="1" customHeight="1">
      <c r="A279" s="74" t="s">
        <v>163</v>
      </c>
      <c r="B279" s="69"/>
      <c r="C279" s="70"/>
      <c r="D279" s="67"/>
      <c r="E279" s="71"/>
      <c r="F279" s="72"/>
      <c r="G279" s="67"/>
      <c r="H279" s="71"/>
      <c r="I279" s="73"/>
      <c r="J279" s="67"/>
      <c r="K279" s="70"/>
      <c r="L279" s="70"/>
      <c r="M279" s="70"/>
      <c r="N279" s="70"/>
      <c r="O279" s="32">
        <f t="shared" ref="O279:O305" si="84">R279+T279</f>
        <v>0</v>
      </c>
      <c r="P279" s="32"/>
      <c r="Q279" s="32"/>
      <c r="R279" s="32">
        <f t="shared" ref="R279:R303" si="85">T279/2</f>
        <v>0</v>
      </c>
      <c r="S279" s="32"/>
      <c r="T279" s="32">
        <f t="shared" ref="T279:T305" si="86">SUM(X279:AI279)</f>
        <v>0</v>
      </c>
      <c r="U279" s="32">
        <f t="shared" ref="U279:U305" si="87">T279-W279</f>
        <v>0</v>
      </c>
      <c r="V279" s="32"/>
      <c r="W279" s="64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45" t="e">
        <f>T279-#REF!</f>
        <v>#REF!</v>
      </c>
    </row>
    <row r="280" spans="1:37" ht="11.25" hidden="1" customHeight="1">
      <c r="A280" s="74" t="s">
        <v>164</v>
      </c>
      <c r="B280" s="69"/>
      <c r="C280" s="42"/>
      <c r="D280" s="38"/>
      <c r="E280" s="40"/>
      <c r="F280" s="39"/>
      <c r="G280" s="38"/>
      <c r="H280" s="40"/>
      <c r="I280" s="37"/>
      <c r="J280" s="38"/>
      <c r="K280" s="42"/>
      <c r="L280" s="42"/>
      <c r="M280" s="42"/>
      <c r="N280" s="42"/>
      <c r="O280" s="32">
        <f t="shared" si="84"/>
        <v>0</v>
      </c>
      <c r="P280" s="32"/>
      <c r="Q280" s="32"/>
      <c r="R280" s="32">
        <f t="shared" si="85"/>
        <v>0</v>
      </c>
      <c r="S280" s="32"/>
      <c r="T280" s="32">
        <f t="shared" si="86"/>
        <v>0</v>
      </c>
      <c r="U280" s="32">
        <f t="shared" si="87"/>
        <v>0</v>
      </c>
      <c r="V280" s="32"/>
      <c r="W280" s="64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45" t="e">
        <f>T280-#REF!</f>
        <v>#REF!</v>
      </c>
    </row>
    <row r="281" spans="1:37" ht="11.25" hidden="1" customHeight="1">
      <c r="A281" s="74" t="s">
        <v>165</v>
      </c>
      <c r="B281" s="69"/>
      <c r="C281" s="42"/>
      <c r="D281" s="38"/>
      <c r="E281" s="40"/>
      <c r="F281" s="39"/>
      <c r="G281" s="38"/>
      <c r="H281" s="40"/>
      <c r="I281" s="37"/>
      <c r="J281" s="38"/>
      <c r="K281" s="42"/>
      <c r="L281" s="42"/>
      <c r="M281" s="42"/>
      <c r="N281" s="42"/>
      <c r="O281" s="32">
        <f t="shared" si="84"/>
        <v>0</v>
      </c>
      <c r="P281" s="32"/>
      <c r="Q281" s="32"/>
      <c r="R281" s="32">
        <f t="shared" si="85"/>
        <v>0</v>
      </c>
      <c r="S281" s="32"/>
      <c r="T281" s="32">
        <f t="shared" si="86"/>
        <v>0</v>
      </c>
      <c r="U281" s="32">
        <f t="shared" si="87"/>
        <v>0</v>
      </c>
      <c r="V281" s="32"/>
      <c r="W281" s="64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45" t="e">
        <f>T281-#REF!</f>
        <v>#REF!</v>
      </c>
    </row>
    <row r="282" spans="1:37" ht="11.25" hidden="1" customHeight="1">
      <c r="A282" s="74" t="s">
        <v>166</v>
      </c>
      <c r="B282" s="69"/>
      <c r="C282" s="42"/>
      <c r="D282" s="38"/>
      <c r="E282" s="40"/>
      <c r="F282" s="39"/>
      <c r="G282" s="38"/>
      <c r="H282" s="40"/>
      <c r="I282" s="37"/>
      <c r="J282" s="38"/>
      <c r="K282" s="42"/>
      <c r="L282" s="42"/>
      <c r="M282" s="42"/>
      <c r="N282" s="42"/>
      <c r="O282" s="32">
        <f t="shared" si="84"/>
        <v>0</v>
      </c>
      <c r="P282" s="32"/>
      <c r="Q282" s="32"/>
      <c r="R282" s="32">
        <f t="shared" si="85"/>
        <v>0</v>
      </c>
      <c r="S282" s="32"/>
      <c r="T282" s="32">
        <f t="shared" si="86"/>
        <v>0</v>
      </c>
      <c r="U282" s="32">
        <f t="shared" si="87"/>
        <v>0</v>
      </c>
      <c r="V282" s="32"/>
      <c r="W282" s="64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45" t="e">
        <f>T282-#REF!</f>
        <v>#REF!</v>
      </c>
    </row>
    <row r="283" spans="1:37" ht="11.25" hidden="1" customHeight="1">
      <c r="A283" s="74" t="s">
        <v>167</v>
      </c>
      <c r="B283" s="69"/>
      <c r="C283" s="42"/>
      <c r="D283" s="38"/>
      <c r="E283" s="40"/>
      <c r="F283" s="39"/>
      <c r="G283" s="38"/>
      <c r="H283" s="40"/>
      <c r="I283" s="37"/>
      <c r="J283" s="38"/>
      <c r="K283" s="42"/>
      <c r="L283" s="42"/>
      <c r="M283" s="42"/>
      <c r="N283" s="42"/>
      <c r="O283" s="32">
        <f t="shared" si="84"/>
        <v>0</v>
      </c>
      <c r="P283" s="32"/>
      <c r="Q283" s="32"/>
      <c r="R283" s="32">
        <f t="shared" si="85"/>
        <v>0</v>
      </c>
      <c r="S283" s="32"/>
      <c r="T283" s="32">
        <f t="shared" si="86"/>
        <v>0</v>
      </c>
      <c r="U283" s="32">
        <f t="shared" si="87"/>
        <v>0</v>
      </c>
      <c r="V283" s="32"/>
      <c r="W283" s="64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45" t="e">
        <f>T283-#REF!</f>
        <v>#REF!</v>
      </c>
    </row>
    <row r="284" spans="1:37" ht="11.25" hidden="1" customHeight="1">
      <c r="A284" s="74" t="s">
        <v>168</v>
      </c>
      <c r="B284" s="69"/>
      <c r="C284" s="42"/>
      <c r="D284" s="38"/>
      <c r="E284" s="40"/>
      <c r="F284" s="39"/>
      <c r="G284" s="38"/>
      <c r="H284" s="40"/>
      <c r="I284" s="37"/>
      <c r="J284" s="38"/>
      <c r="K284" s="42"/>
      <c r="L284" s="42"/>
      <c r="M284" s="42"/>
      <c r="N284" s="42"/>
      <c r="O284" s="32">
        <f t="shared" si="84"/>
        <v>0</v>
      </c>
      <c r="P284" s="32"/>
      <c r="Q284" s="32"/>
      <c r="R284" s="32">
        <f t="shared" si="85"/>
        <v>0</v>
      </c>
      <c r="S284" s="32"/>
      <c r="T284" s="32">
        <f t="shared" si="86"/>
        <v>0</v>
      </c>
      <c r="U284" s="32">
        <f t="shared" si="87"/>
        <v>0</v>
      </c>
      <c r="V284" s="32"/>
      <c r="W284" s="64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45" t="e">
        <f>T284-#REF!</f>
        <v>#REF!</v>
      </c>
    </row>
    <row r="285" spans="1:37" ht="11.25" hidden="1" customHeight="1">
      <c r="A285" s="74" t="s">
        <v>169</v>
      </c>
      <c r="B285" s="69"/>
      <c r="C285" s="42"/>
      <c r="D285" s="38"/>
      <c r="E285" s="40"/>
      <c r="F285" s="39"/>
      <c r="G285" s="38"/>
      <c r="H285" s="40"/>
      <c r="I285" s="37"/>
      <c r="J285" s="38"/>
      <c r="K285" s="42"/>
      <c r="L285" s="42"/>
      <c r="M285" s="42"/>
      <c r="N285" s="42"/>
      <c r="O285" s="32">
        <f t="shared" si="84"/>
        <v>0</v>
      </c>
      <c r="P285" s="32"/>
      <c r="Q285" s="32"/>
      <c r="R285" s="32">
        <f t="shared" si="85"/>
        <v>0</v>
      </c>
      <c r="S285" s="32"/>
      <c r="T285" s="32">
        <f t="shared" si="86"/>
        <v>0</v>
      </c>
      <c r="U285" s="32">
        <f t="shared" si="87"/>
        <v>0</v>
      </c>
      <c r="V285" s="32"/>
      <c r="W285" s="64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45" t="e">
        <f>T285-#REF!</f>
        <v>#REF!</v>
      </c>
    </row>
    <row r="286" spans="1:37" ht="11.25" hidden="1" customHeight="1">
      <c r="A286" s="74" t="s">
        <v>170</v>
      </c>
      <c r="B286" s="69"/>
      <c r="C286" s="42"/>
      <c r="D286" s="38"/>
      <c r="E286" s="40"/>
      <c r="F286" s="39"/>
      <c r="G286" s="38"/>
      <c r="H286" s="40"/>
      <c r="I286" s="37"/>
      <c r="J286" s="38"/>
      <c r="K286" s="42"/>
      <c r="L286" s="42"/>
      <c r="M286" s="42"/>
      <c r="N286" s="42"/>
      <c r="O286" s="32">
        <f t="shared" si="84"/>
        <v>0</v>
      </c>
      <c r="P286" s="32"/>
      <c r="Q286" s="32"/>
      <c r="R286" s="32">
        <f t="shared" si="85"/>
        <v>0</v>
      </c>
      <c r="S286" s="32"/>
      <c r="T286" s="32">
        <f t="shared" si="86"/>
        <v>0</v>
      </c>
      <c r="U286" s="32">
        <f t="shared" si="87"/>
        <v>0</v>
      </c>
      <c r="V286" s="32"/>
      <c r="W286" s="64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45" t="e">
        <f>T286-#REF!</f>
        <v>#REF!</v>
      </c>
    </row>
    <row r="287" spans="1:37" ht="11.25" hidden="1" customHeight="1">
      <c r="A287" s="74" t="s">
        <v>171</v>
      </c>
      <c r="B287" s="69"/>
      <c r="C287" s="42"/>
      <c r="D287" s="38"/>
      <c r="E287" s="40"/>
      <c r="F287" s="39"/>
      <c r="G287" s="38"/>
      <c r="H287" s="40"/>
      <c r="I287" s="37"/>
      <c r="J287" s="38"/>
      <c r="K287" s="42"/>
      <c r="L287" s="42"/>
      <c r="M287" s="42"/>
      <c r="N287" s="42"/>
      <c r="O287" s="32">
        <f t="shared" si="84"/>
        <v>0</v>
      </c>
      <c r="P287" s="32"/>
      <c r="Q287" s="32"/>
      <c r="R287" s="32">
        <f t="shared" si="85"/>
        <v>0</v>
      </c>
      <c r="S287" s="32"/>
      <c r="T287" s="32">
        <f t="shared" si="86"/>
        <v>0</v>
      </c>
      <c r="U287" s="32">
        <f t="shared" si="87"/>
        <v>0</v>
      </c>
      <c r="V287" s="32"/>
      <c r="W287" s="64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45" t="e">
        <f>T287-#REF!</f>
        <v>#REF!</v>
      </c>
    </row>
    <row r="288" spans="1:37" ht="11.25" hidden="1" customHeight="1">
      <c r="A288" s="74" t="s">
        <v>172</v>
      </c>
      <c r="B288" s="69"/>
      <c r="C288" s="42"/>
      <c r="D288" s="38"/>
      <c r="E288" s="40"/>
      <c r="F288" s="39"/>
      <c r="G288" s="38"/>
      <c r="H288" s="40"/>
      <c r="I288" s="37"/>
      <c r="J288" s="38"/>
      <c r="K288" s="42"/>
      <c r="L288" s="42"/>
      <c r="M288" s="42"/>
      <c r="N288" s="42"/>
      <c r="O288" s="32">
        <f t="shared" si="84"/>
        <v>0</v>
      </c>
      <c r="P288" s="32"/>
      <c r="Q288" s="32"/>
      <c r="R288" s="32">
        <f t="shared" si="85"/>
        <v>0</v>
      </c>
      <c r="S288" s="32"/>
      <c r="T288" s="32">
        <f t="shared" si="86"/>
        <v>0</v>
      </c>
      <c r="U288" s="32">
        <f t="shared" si="87"/>
        <v>0</v>
      </c>
      <c r="V288" s="32"/>
      <c r="W288" s="64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45" t="e">
        <f>T288-#REF!</f>
        <v>#REF!</v>
      </c>
    </row>
    <row r="289" spans="1:37" ht="11.25" hidden="1" customHeight="1">
      <c r="A289" s="74" t="s">
        <v>173</v>
      </c>
      <c r="B289" s="69"/>
      <c r="C289" s="42"/>
      <c r="D289" s="38"/>
      <c r="E289" s="40"/>
      <c r="F289" s="39"/>
      <c r="G289" s="38"/>
      <c r="H289" s="40"/>
      <c r="I289" s="37"/>
      <c r="J289" s="38"/>
      <c r="K289" s="42"/>
      <c r="L289" s="42"/>
      <c r="M289" s="42"/>
      <c r="N289" s="42"/>
      <c r="O289" s="32">
        <f t="shared" si="84"/>
        <v>0</v>
      </c>
      <c r="P289" s="32"/>
      <c r="Q289" s="32"/>
      <c r="R289" s="32">
        <f t="shared" si="85"/>
        <v>0</v>
      </c>
      <c r="S289" s="32"/>
      <c r="T289" s="32">
        <f t="shared" si="86"/>
        <v>0</v>
      </c>
      <c r="U289" s="32">
        <f t="shared" si="87"/>
        <v>0</v>
      </c>
      <c r="V289" s="32"/>
      <c r="W289" s="64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45" t="e">
        <f>T289-#REF!</f>
        <v>#REF!</v>
      </c>
    </row>
    <row r="290" spans="1:37" ht="11.25" hidden="1" customHeight="1">
      <c r="A290" s="74" t="s">
        <v>174</v>
      </c>
      <c r="B290" s="69"/>
      <c r="C290" s="42"/>
      <c r="D290" s="38"/>
      <c r="E290" s="40"/>
      <c r="F290" s="39"/>
      <c r="G290" s="38"/>
      <c r="H290" s="40"/>
      <c r="I290" s="37"/>
      <c r="J290" s="38"/>
      <c r="K290" s="42"/>
      <c r="L290" s="42"/>
      <c r="M290" s="42"/>
      <c r="N290" s="42"/>
      <c r="O290" s="32">
        <f t="shared" si="84"/>
        <v>0</v>
      </c>
      <c r="P290" s="32"/>
      <c r="Q290" s="32"/>
      <c r="R290" s="32">
        <f t="shared" si="85"/>
        <v>0</v>
      </c>
      <c r="S290" s="32"/>
      <c r="T290" s="32">
        <f t="shared" si="86"/>
        <v>0</v>
      </c>
      <c r="U290" s="32">
        <f t="shared" si="87"/>
        <v>0</v>
      </c>
      <c r="V290" s="32"/>
      <c r="W290" s="64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45" t="e">
        <f>T290-#REF!</f>
        <v>#REF!</v>
      </c>
    </row>
    <row r="291" spans="1:37" ht="11.25" hidden="1" customHeight="1">
      <c r="A291" s="74" t="s">
        <v>175</v>
      </c>
      <c r="B291" s="69"/>
      <c r="C291" s="42"/>
      <c r="D291" s="38"/>
      <c r="E291" s="40"/>
      <c r="F291" s="39"/>
      <c r="G291" s="38"/>
      <c r="H291" s="40"/>
      <c r="I291" s="37"/>
      <c r="J291" s="38"/>
      <c r="K291" s="42"/>
      <c r="L291" s="42"/>
      <c r="M291" s="42"/>
      <c r="N291" s="42"/>
      <c r="O291" s="32">
        <f t="shared" si="84"/>
        <v>0</v>
      </c>
      <c r="P291" s="32"/>
      <c r="Q291" s="32"/>
      <c r="R291" s="32">
        <f t="shared" si="85"/>
        <v>0</v>
      </c>
      <c r="S291" s="32"/>
      <c r="T291" s="32">
        <f t="shared" si="86"/>
        <v>0</v>
      </c>
      <c r="U291" s="32">
        <f t="shared" si="87"/>
        <v>0</v>
      </c>
      <c r="V291" s="32"/>
      <c r="W291" s="64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45" t="e">
        <f>T291-#REF!</f>
        <v>#REF!</v>
      </c>
    </row>
    <row r="292" spans="1:37" ht="11.25" hidden="1" customHeight="1">
      <c r="A292" s="74" t="s">
        <v>176</v>
      </c>
      <c r="B292" s="69"/>
      <c r="C292" s="42"/>
      <c r="D292" s="38"/>
      <c r="E292" s="40"/>
      <c r="F292" s="39"/>
      <c r="G292" s="38"/>
      <c r="H292" s="40"/>
      <c r="I292" s="37"/>
      <c r="J292" s="38"/>
      <c r="K292" s="42"/>
      <c r="L292" s="42"/>
      <c r="M292" s="42"/>
      <c r="N292" s="42"/>
      <c r="O292" s="32">
        <f t="shared" si="84"/>
        <v>0</v>
      </c>
      <c r="P292" s="32"/>
      <c r="Q292" s="32"/>
      <c r="R292" s="32">
        <f t="shared" si="85"/>
        <v>0</v>
      </c>
      <c r="S292" s="32"/>
      <c r="T292" s="32">
        <f t="shared" si="86"/>
        <v>0</v>
      </c>
      <c r="U292" s="32">
        <f t="shared" si="87"/>
        <v>0</v>
      </c>
      <c r="V292" s="32"/>
      <c r="W292" s="64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45" t="e">
        <f>T292-#REF!</f>
        <v>#REF!</v>
      </c>
    </row>
    <row r="293" spans="1:37" ht="11.25" hidden="1" customHeight="1">
      <c r="A293" s="74" t="s">
        <v>177</v>
      </c>
      <c r="B293" s="69"/>
      <c r="C293" s="42"/>
      <c r="D293" s="38"/>
      <c r="E293" s="40"/>
      <c r="F293" s="39"/>
      <c r="G293" s="38"/>
      <c r="H293" s="40"/>
      <c r="I293" s="37"/>
      <c r="J293" s="38"/>
      <c r="K293" s="42"/>
      <c r="L293" s="42"/>
      <c r="M293" s="42"/>
      <c r="N293" s="42"/>
      <c r="O293" s="32">
        <f t="shared" si="84"/>
        <v>0</v>
      </c>
      <c r="P293" s="32"/>
      <c r="Q293" s="32"/>
      <c r="R293" s="32">
        <f t="shared" si="85"/>
        <v>0</v>
      </c>
      <c r="S293" s="32"/>
      <c r="T293" s="32">
        <f t="shared" si="86"/>
        <v>0</v>
      </c>
      <c r="U293" s="32">
        <f t="shared" si="87"/>
        <v>0</v>
      </c>
      <c r="V293" s="32"/>
      <c r="W293" s="64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45" t="e">
        <f>T293-#REF!</f>
        <v>#REF!</v>
      </c>
    </row>
    <row r="294" spans="1:37" ht="11.25" hidden="1" customHeight="1">
      <c r="A294" s="74" t="s">
        <v>178</v>
      </c>
      <c r="B294" s="69"/>
      <c r="C294" s="42"/>
      <c r="D294" s="38"/>
      <c r="E294" s="40"/>
      <c r="F294" s="39"/>
      <c r="G294" s="38"/>
      <c r="H294" s="40"/>
      <c r="I294" s="37"/>
      <c r="J294" s="38"/>
      <c r="K294" s="42"/>
      <c r="L294" s="42"/>
      <c r="M294" s="42"/>
      <c r="N294" s="42"/>
      <c r="O294" s="32">
        <f t="shared" si="84"/>
        <v>0</v>
      </c>
      <c r="P294" s="32"/>
      <c r="Q294" s="32"/>
      <c r="R294" s="32">
        <f t="shared" si="85"/>
        <v>0</v>
      </c>
      <c r="S294" s="32"/>
      <c r="T294" s="32">
        <f t="shared" si="86"/>
        <v>0</v>
      </c>
      <c r="U294" s="32">
        <f t="shared" si="87"/>
        <v>0</v>
      </c>
      <c r="V294" s="32"/>
      <c r="W294" s="64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45" t="e">
        <f>T294-#REF!</f>
        <v>#REF!</v>
      </c>
    </row>
    <row r="295" spans="1:37" ht="11.25" hidden="1" customHeight="1">
      <c r="A295" s="74" t="s">
        <v>179</v>
      </c>
      <c r="B295" s="69"/>
      <c r="C295" s="42"/>
      <c r="D295" s="38"/>
      <c r="E295" s="40"/>
      <c r="F295" s="39"/>
      <c r="G295" s="38"/>
      <c r="H295" s="40"/>
      <c r="I295" s="37"/>
      <c r="J295" s="38"/>
      <c r="K295" s="42"/>
      <c r="L295" s="42"/>
      <c r="M295" s="42"/>
      <c r="N295" s="42"/>
      <c r="O295" s="32">
        <f t="shared" si="84"/>
        <v>0</v>
      </c>
      <c r="P295" s="32"/>
      <c r="Q295" s="32"/>
      <c r="R295" s="32">
        <f t="shared" si="85"/>
        <v>0</v>
      </c>
      <c r="S295" s="32"/>
      <c r="T295" s="32">
        <f t="shared" si="86"/>
        <v>0</v>
      </c>
      <c r="U295" s="32">
        <f t="shared" si="87"/>
        <v>0</v>
      </c>
      <c r="V295" s="32"/>
      <c r="W295" s="64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45" t="e">
        <f>T295-#REF!</f>
        <v>#REF!</v>
      </c>
    </row>
    <row r="296" spans="1:37" ht="11.25" hidden="1" customHeight="1">
      <c r="A296" s="74" t="s">
        <v>180</v>
      </c>
      <c r="B296" s="69"/>
      <c r="C296" s="42"/>
      <c r="D296" s="38"/>
      <c r="E296" s="40"/>
      <c r="F296" s="39"/>
      <c r="G296" s="38"/>
      <c r="H296" s="40"/>
      <c r="I296" s="37"/>
      <c r="J296" s="38"/>
      <c r="K296" s="42"/>
      <c r="L296" s="42"/>
      <c r="M296" s="42"/>
      <c r="N296" s="42"/>
      <c r="O296" s="32">
        <f t="shared" si="84"/>
        <v>0</v>
      </c>
      <c r="P296" s="32"/>
      <c r="Q296" s="32"/>
      <c r="R296" s="32">
        <f t="shared" si="85"/>
        <v>0</v>
      </c>
      <c r="S296" s="32"/>
      <c r="T296" s="32">
        <f t="shared" si="86"/>
        <v>0</v>
      </c>
      <c r="U296" s="32">
        <f t="shared" si="87"/>
        <v>0</v>
      </c>
      <c r="V296" s="32"/>
      <c r="W296" s="64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45" t="e">
        <f>T296-#REF!</f>
        <v>#REF!</v>
      </c>
    </row>
    <row r="297" spans="1:37" ht="11.25" hidden="1" customHeight="1">
      <c r="A297" s="74" t="s">
        <v>181</v>
      </c>
      <c r="B297" s="69"/>
      <c r="C297" s="42"/>
      <c r="D297" s="38"/>
      <c r="E297" s="40"/>
      <c r="F297" s="39"/>
      <c r="G297" s="38"/>
      <c r="H297" s="40"/>
      <c r="I297" s="37"/>
      <c r="J297" s="38"/>
      <c r="K297" s="42"/>
      <c r="L297" s="42"/>
      <c r="M297" s="42"/>
      <c r="N297" s="42"/>
      <c r="O297" s="32">
        <f t="shared" si="84"/>
        <v>0</v>
      </c>
      <c r="P297" s="32"/>
      <c r="Q297" s="32"/>
      <c r="R297" s="32">
        <f t="shared" si="85"/>
        <v>0</v>
      </c>
      <c r="S297" s="32"/>
      <c r="T297" s="32">
        <f t="shared" si="86"/>
        <v>0</v>
      </c>
      <c r="U297" s="32">
        <f t="shared" si="87"/>
        <v>0</v>
      </c>
      <c r="V297" s="32"/>
      <c r="W297" s="64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45" t="e">
        <f>T297-#REF!</f>
        <v>#REF!</v>
      </c>
    </row>
    <row r="298" spans="1:37" ht="11.25" hidden="1" customHeight="1">
      <c r="A298" s="74" t="s">
        <v>182</v>
      </c>
      <c r="B298" s="69"/>
      <c r="C298" s="42"/>
      <c r="D298" s="38"/>
      <c r="E298" s="40"/>
      <c r="F298" s="39"/>
      <c r="G298" s="38"/>
      <c r="H298" s="40"/>
      <c r="I298" s="37"/>
      <c r="J298" s="38"/>
      <c r="K298" s="42"/>
      <c r="L298" s="42"/>
      <c r="M298" s="42"/>
      <c r="N298" s="42"/>
      <c r="O298" s="32">
        <f t="shared" si="84"/>
        <v>0</v>
      </c>
      <c r="P298" s="32"/>
      <c r="Q298" s="32"/>
      <c r="R298" s="32">
        <f t="shared" si="85"/>
        <v>0</v>
      </c>
      <c r="S298" s="32"/>
      <c r="T298" s="32">
        <f t="shared" si="86"/>
        <v>0</v>
      </c>
      <c r="U298" s="32">
        <f t="shared" si="87"/>
        <v>0</v>
      </c>
      <c r="V298" s="32"/>
      <c r="W298" s="64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45" t="e">
        <f>T298-#REF!</f>
        <v>#REF!</v>
      </c>
    </row>
    <row r="299" spans="1:37" ht="11.25" hidden="1" customHeight="1">
      <c r="A299" s="74" t="s">
        <v>183</v>
      </c>
      <c r="B299" s="69"/>
      <c r="C299" s="42"/>
      <c r="D299" s="38"/>
      <c r="E299" s="40"/>
      <c r="F299" s="39"/>
      <c r="G299" s="38"/>
      <c r="H299" s="40"/>
      <c r="I299" s="37"/>
      <c r="J299" s="38"/>
      <c r="K299" s="42"/>
      <c r="L299" s="42"/>
      <c r="M299" s="42"/>
      <c r="N299" s="42"/>
      <c r="O299" s="32">
        <f t="shared" si="84"/>
        <v>0</v>
      </c>
      <c r="P299" s="32"/>
      <c r="Q299" s="32"/>
      <c r="R299" s="32">
        <f t="shared" si="85"/>
        <v>0</v>
      </c>
      <c r="S299" s="32"/>
      <c r="T299" s="32">
        <f t="shared" si="86"/>
        <v>0</v>
      </c>
      <c r="U299" s="32">
        <f t="shared" si="87"/>
        <v>0</v>
      </c>
      <c r="V299" s="32"/>
      <c r="W299" s="64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45" t="e">
        <f>T299-#REF!</f>
        <v>#REF!</v>
      </c>
    </row>
    <row r="300" spans="1:37" ht="11.25" hidden="1" customHeight="1">
      <c r="A300" s="74" t="s">
        <v>184</v>
      </c>
      <c r="B300" s="69"/>
      <c r="C300" s="42"/>
      <c r="D300" s="38"/>
      <c r="E300" s="40"/>
      <c r="F300" s="39"/>
      <c r="G300" s="38"/>
      <c r="H300" s="40"/>
      <c r="I300" s="37"/>
      <c r="J300" s="38"/>
      <c r="K300" s="42"/>
      <c r="L300" s="42"/>
      <c r="M300" s="42"/>
      <c r="N300" s="42"/>
      <c r="O300" s="32">
        <f t="shared" si="84"/>
        <v>0</v>
      </c>
      <c r="P300" s="32"/>
      <c r="Q300" s="32"/>
      <c r="R300" s="32">
        <f t="shared" si="85"/>
        <v>0</v>
      </c>
      <c r="S300" s="32"/>
      <c r="T300" s="32">
        <f t="shared" si="86"/>
        <v>0</v>
      </c>
      <c r="U300" s="32">
        <f t="shared" si="87"/>
        <v>0</v>
      </c>
      <c r="V300" s="32"/>
      <c r="W300" s="64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45" t="e">
        <f>T300-#REF!</f>
        <v>#REF!</v>
      </c>
    </row>
    <row r="301" spans="1:37" ht="11.25" hidden="1" customHeight="1">
      <c r="A301" s="74" t="s">
        <v>185</v>
      </c>
      <c r="B301" s="69"/>
      <c r="C301" s="42"/>
      <c r="D301" s="38"/>
      <c r="E301" s="40"/>
      <c r="F301" s="39"/>
      <c r="G301" s="38"/>
      <c r="H301" s="40"/>
      <c r="I301" s="37"/>
      <c r="J301" s="38"/>
      <c r="K301" s="42"/>
      <c r="L301" s="42"/>
      <c r="M301" s="42"/>
      <c r="N301" s="42"/>
      <c r="O301" s="32">
        <f t="shared" si="84"/>
        <v>0</v>
      </c>
      <c r="P301" s="32"/>
      <c r="Q301" s="32"/>
      <c r="R301" s="32">
        <f t="shared" si="85"/>
        <v>0</v>
      </c>
      <c r="S301" s="32"/>
      <c r="T301" s="32">
        <f t="shared" si="86"/>
        <v>0</v>
      </c>
      <c r="U301" s="32">
        <f t="shared" si="87"/>
        <v>0</v>
      </c>
      <c r="V301" s="32"/>
      <c r="W301" s="64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45" t="e">
        <f>T301-#REF!</f>
        <v>#REF!</v>
      </c>
    </row>
    <row r="302" spans="1:37" ht="11.25" hidden="1" customHeight="1">
      <c r="A302" s="74" t="s">
        <v>186</v>
      </c>
      <c r="B302" s="69"/>
      <c r="C302" s="42"/>
      <c r="D302" s="38"/>
      <c r="E302" s="40"/>
      <c r="F302" s="39"/>
      <c r="G302" s="38"/>
      <c r="H302" s="40"/>
      <c r="I302" s="37"/>
      <c r="J302" s="38"/>
      <c r="K302" s="42"/>
      <c r="L302" s="42"/>
      <c r="M302" s="42"/>
      <c r="N302" s="42"/>
      <c r="O302" s="32">
        <f t="shared" si="84"/>
        <v>0</v>
      </c>
      <c r="P302" s="32"/>
      <c r="Q302" s="32"/>
      <c r="R302" s="32">
        <f t="shared" si="85"/>
        <v>0</v>
      </c>
      <c r="S302" s="32"/>
      <c r="T302" s="32">
        <f t="shared" si="86"/>
        <v>0</v>
      </c>
      <c r="U302" s="32">
        <f t="shared" si="87"/>
        <v>0</v>
      </c>
      <c r="V302" s="32"/>
      <c r="W302" s="64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45" t="e">
        <f>T302-#REF!</f>
        <v>#REF!</v>
      </c>
    </row>
    <row r="303" spans="1:37" ht="11.25" hidden="1" customHeight="1">
      <c r="A303" s="74" t="s">
        <v>187</v>
      </c>
      <c r="B303" s="69"/>
      <c r="C303" s="42"/>
      <c r="D303" s="38"/>
      <c r="E303" s="40"/>
      <c r="F303" s="39"/>
      <c r="G303" s="38"/>
      <c r="H303" s="40"/>
      <c r="I303" s="37"/>
      <c r="J303" s="38"/>
      <c r="K303" s="42"/>
      <c r="L303" s="42"/>
      <c r="M303" s="42"/>
      <c r="N303" s="42"/>
      <c r="O303" s="32">
        <f t="shared" si="84"/>
        <v>0</v>
      </c>
      <c r="P303" s="32"/>
      <c r="Q303" s="32"/>
      <c r="R303" s="32">
        <f t="shared" si="85"/>
        <v>0</v>
      </c>
      <c r="S303" s="32"/>
      <c r="T303" s="32">
        <f t="shared" si="86"/>
        <v>0</v>
      </c>
      <c r="U303" s="32">
        <f t="shared" si="87"/>
        <v>0</v>
      </c>
      <c r="V303" s="32"/>
      <c r="W303" s="64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45" t="e">
        <f>T303-#REF!</f>
        <v>#REF!</v>
      </c>
    </row>
    <row r="304" spans="1:37" ht="11.25" hidden="1" customHeight="1">
      <c r="A304" s="68" t="s">
        <v>188</v>
      </c>
      <c r="B304" s="36"/>
      <c r="C304" s="34"/>
      <c r="D304" s="34"/>
      <c r="E304" s="50"/>
      <c r="F304" s="39"/>
      <c r="G304" s="38"/>
      <c r="H304" s="40"/>
      <c r="I304" s="39"/>
      <c r="J304" s="38"/>
      <c r="K304" s="38"/>
      <c r="L304" s="38"/>
      <c r="M304" s="38"/>
      <c r="N304" s="38"/>
      <c r="O304" s="32">
        <f t="shared" si="84"/>
        <v>0</v>
      </c>
      <c r="P304" s="32"/>
      <c r="Q304" s="32"/>
      <c r="R304" s="32"/>
      <c r="S304" s="32"/>
      <c r="T304" s="32">
        <f t="shared" si="86"/>
        <v>0</v>
      </c>
      <c r="U304" s="32">
        <f t="shared" si="87"/>
        <v>0</v>
      </c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45" t="e">
        <f>T304-#REF!</f>
        <v>#REF!</v>
      </c>
    </row>
    <row r="305" spans="1:37" ht="11.25" hidden="1" customHeight="1">
      <c r="A305" s="68" t="s">
        <v>189</v>
      </c>
      <c r="B305" s="215"/>
      <c r="C305" s="34"/>
      <c r="D305" s="34"/>
      <c r="E305" s="50"/>
      <c r="F305" s="51"/>
      <c r="G305" s="34"/>
      <c r="H305" s="50"/>
      <c r="I305" s="51"/>
      <c r="J305" s="34"/>
      <c r="K305" s="34"/>
      <c r="L305" s="34"/>
      <c r="M305" s="34"/>
      <c r="N305" s="34"/>
      <c r="O305" s="32">
        <f t="shared" si="84"/>
        <v>0</v>
      </c>
      <c r="P305" s="32"/>
      <c r="Q305" s="32"/>
      <c r="R305" s="32"/>
      <c r="S305" s="32"/>
      <c r="T305" s="32">
        <f t="shared" si="86"/>
        <v>0</v>
      </c>
      <c r="U305" s="32">
        <f t="shared" si="87"/>
        <v>0</v>
      </c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45" t="e">
        <f>T305-#REF!</f>
        <v>#REF!</v>
      </c>
    </row>
    <row r="306" spans="1:37" ht="11.25" hidden="1" customHeight="1">
      <c r="A306" s="66" t="s">
        <v>190</v>
      </c>
      <c r="B306" s="59"/>
      <c r="C306" s="309">
        <f>COUNTIF(C307:E333,1)+COUNTIF(C307:E333,2)+COUNTIF(C307:E333,3)+COUNTIF(C307:E333,4)+COUNTIF(C307:E333,5)+COUNTIF(C307:E333,6)+COUNTIF(C307:E333,7)+COUNTIF(C307:E333,8)</f>
        <v>0</v>
      </c>
      <c r="D306" s="309"/>
      <c r="E306" s="310"/>
      <c r="F306" s="311">
        <f>COUNTIF(F307:H333,1)+COUNTIF(F307:H333,2)+COUNTIF(F307:H333,3)+COUNTIF(F307:H333,4)+COUNTIF(F307:H333,5)+COUNTIF(F307:H333,6)+COUNTIF(F307:H333,7)+COUNTIF(F307:H333,8)</f>
        <v>0</v>
      </c>
      <c r="G306" s="309"/>
      <c r="H306" s="310"/>
      <c r="I306" s="311">
        <f>COUNTIF(I307:K333,1)+COUNTIF(I307:K333,2)+COUNTIF(I307:K333,3)+COUNTIF(I307:K333,4)+COUNTIF(I307:K333,5)+COUNTIF(I307:K333,6)+COUNTIF(I307:K333,7)+COUNTIF(I307:K333,8)</f>
        <v>0</v>
      </c>
      <c r="J306" s="309"/>
      <c r="K306" s="309"/>
      <c r="L306" s="84"/>
      <c r="M306" s="84"/>
      <c r="N306" s="84"/>
      <c r="O306" s="60">
        <f t="shared" ref="O306:AI306" si="88">SUM(O307:O333)</f>
        <v>0</v>
      </c>
      <c r="P306" s="60"/>
      <c r="Q306" s="60"/>
      <c r="R306" s="60">
        <f t="shared" si="88"/>
        <v>0</v>
      </c>
      <c r="S306" s="60"/>
      <c r="T306" s="60">
        <f t="shared" si="88"/>
        <v>0</v>
      </c>
      <c r="U306" s="60">
        <f t="shared" si="88"/>
        <v>0</v>
      </c>
      <c r="V306" s="60"/>
      <c r="W306" s="60">
        <f t="shared" si="88"/>
        <v>0</v>
      </c>
      <c r="X306" s="60">
        <f t="shared" si="88"/>
        <v>0</v>
      </c>
      <c r="Y306" s="60">
        <f t="shared" si="88"/>
        <v>0</v>
      </c>
      <c r="Z306" s="60">
        <f t="shared" si="88"/>
        <v>0</v>
      </c>
      <c r="AA306" s="60">
        <f t="shared" si="88"/>
        <v>0</v>
      </c>
      <c r="AB306" s="60"/>
      <c r="AC306" s="60">
        <f t="shared" si="88"/>
        <v>0</v>
      </c>
      <c r="AD306" s="60">
        <f t="shared" si="88"/>
        <v>0</v>
      </c>
      <c r="AE306" s="60">
        <f t="shared" si="88"/>
        <v>0</v>
      </c>
      <c r="AF306" s="60">
        <f t="shared" si="88"/>
        <v>0</v>
      </c>
      <c r="AG306" s="60">
        <f t="shared" si="88"/>
        <v>0</v>
      </c>
      <c r="AH306" s="60">
        <f t="shared" si="88"/>
        <v>0</v>
      </c>
      <c r="AI306" s="60">
        <f t="shared" si="88"/>
        <v>0</v>
      </c>
      <c r="AJ306" s="60"/>
      <c r="AK306" s="61" t="e">
        <f>T306-#REF!</f>
        <v>#REF!</v>
      </c>
    </row>
    <row r="307" spans="1:37" ht="11.25" hidden="1" customHeight="1">
      <c r="A307" s="74" t="s">
        <v>191</v>
      </c>
      <c r="B307" s="69"/>
      <c r="C307" s="70"/>
      <c r="D307" s="67"/>
      <c r="E307" s="71"/>
      <c r="F307" s="72"/>
      <c r="G307" s="67"/>
      <c r="H307" s="71"/>
      <c r="I307" s="73"/>
      <c r="J307" s="67"/>
      <c r="K307" s="70"/>
      <c r="L307" s="70"/>
      <c r="M307" s="70"/>
      <c r="N307" s="70"/>
      <c r="O307" s="32">
        <f t="shared" ref="O307:O333" si="89">R307+T307</f>
        <v>0</v>
      </c>
      <c r="P307" s="32"/>
      <c r="Q307" s="32"/>
      <c r="R307" s="32">
        <f t="shared" ref="R307:R331" si="90">T307/2</f>
        <v>0</v>
      </c>
      <c r="S307" s="32"/>
      <c r="T307" s="32">
        <f t="shared" ref="T307:T333" si="91">SUM(X307:AI307)</f>
        <v>0</v>
      </c>
      <c r="U307" s="32">
        <f t="shared" ref="U307:U333" si="92">T307-W307</f>
        <v>0</v>
      </c>
      <c r="V307" s="32"/>
      <c r="W307" s="64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45" t="e">
        <f>T307-#REF!</f>
        <v>#REF!</v>
      </c>
    </row>
    <row r="308" spans="1:37" ht="11.25" hidden="1" customHeight="1">
      <c r="A308" s="74" t="s">
        <v>192</v>
      </c>
      <c r="B308" s="69"/>
      <c r="C308" s="42"/>
      <c r="D308" s="38"/>
      <c r="E308" s="40"/>
      <c r="F308" s="39"/>
      <c r="G308" s="38"/>
      <c r="H308" s="40"/>
      <c r="I308" s="37"/>
      <c r="J308" s="38"/>
      <c r="K308" s="42"/>
      <c r="L308" s="42"/>
      <c r="M308" s="42"/>
      <c r="N308" s="42"/>
      <c r="O308" s="32">
        <f t="shared" si="89"/>
        <v>0</v>
      </c>
      <c r="P308" s="32"/>
      <c r="Q308" s="32"/>
      <c r="R308" s="32">
        <f t="shared" si="90"/>
        <v>0</v>
      </c>
      <c r="S308" s="32"/>
      <c r="T308" s="32">
        <f t="shared" si="91"/>
        <v>0</v>
      </c>
      <c r="U308" s="32">
        <f t="shared" si="92"/>
        <v>0</v>
      </c>
      <c r="V308" s="32"/>
      <c r="W308" s="64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45" t="e">
        <f>T308-#REF!</f>
        <v>#REF!</v>
      </c>
    </row>
    <row r="309" spans="1:37" ht="11.25" hidden="1" customHeight="1">
      <c r="A309" s="74" t="s">
        <v>193</v>
      </c>
      <c r="B309" s="69"/>
      <c r="C309" s="42"/>
      <c r="D309" s="38"/>
      <c r="E309" s="40"/>
      <c r="F309" s="39"/>
      <c r="G309" s="38"/>
      <c r="H309" s="40"/>
      <c r="I309" s="37"/>
      <c r="J309" s="38"/>
      <c r="K309" s="42"/>
      <c r="L309" s="42"/>
      <c r="M309" s="42"/>
      <c r="N309" s="42"/>
      <c r="O309" s="32">
        <f t="shared" si="89"/>
        <v>0</v>
      </c>
      <c r="P309" s="32"/>
      <c r="Q309" s="32"/>
      <c r="R309" s="32">
        <f t="shared" si="90"/>
        <v>0</v>
      </c>
      <c r="S309" s="32"/>
      <c r="T309" s="32">
        <f t="shared" si="91"/>
        <v>0</v>
      </c>
      <c r="U309" s="32">
        <f t="shared" si="92"/>
        <v>0</v>
      </c>
      <c r="V309" s="32"/>
      <c r="W309" s="64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45" t="e">
        <f>T309-#REF!</f>
        <v>#REF!</v>
      </c>
    </row>
    <row r="310" spans="1:37" ht="11.25" hidden="1" customHeight="1">
      <c r="A310" s="74" t="s">
        <v>194</v>
      </c>
      <c r="B310" s="69"/>
      <c r="C310" s="42"/>
      <c r="D310" s="38"/>
      <c r="E310" s="40"/>
      <c r="F310" s="39"/>
      <c r="G310" s="38"/>
      <c r="H310" s="40"/>
      <c r="I310" s="37"/>
      <c r="J310" s="38"/>
      <c r="K310" s="42"/>
      <c r="L310" s="42"/>
      <c r="M310" s="42"/>
      <c r="N310" s="42"/>
      <c r="O310" s="32">
        <f t="shared" si="89"/>
        <v>0</v>
      </c>
      <c r="P310" s="32"/>
      <c r="Q310" s="32"/>
      <c r="R310" s="32">
        <f t="shared" si="90"/>
        <v>0</v>
      </c>
      <c r="S310" s="32"/>
      <c r="T310" s="32">
        <f t="shared" si="91"/>
        <v>0</v>
      </c>
      <c r="U310" s="32">
        <f t="shared" si="92"/>
        <v>0</v>
      </c>
      <c r="V310" s="32"/>
      <c r="W310" s="64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45" t="e">
        <f>T310-#REF!</f>
        <v>#REF!</v>
      </c>
    </row>
    <row r="311" spans="1:37" ht="11.25" hidden="1" customHeight="1">
      <c r="A311" s="74" t="s">
        <v>195</v>
      </c>
      <c r="B311" s="69"/>
      <c r="C311" s="42"/>
      <c r="D311" s="38"/>
      <c r="E311" s="40"/>
      <c r="F311" s="39"/>
      <c r="G311" s="38"/>
      <c r="H311" s="40"/>
      <c r="I311" s="37"/>
      <c r="J311" s="38"/>
      <c r="K311" s="42"/>
      <c r="L311" s="42"/>
      <c r="M311" s="42"/>
      <c r="N311" s="42"/>
      <c r="O311" s="32">
        <f t="shared" si="89"/>
        <v>0</v>
      </c>
      <c r="P311" s="32"/>
      <c r="Q311" s="32"/>
      <c r="R311" s="32">
        <f t="shared" si="90"/>
        <v>0</v>
      </c>
      <c r="S311" s="32"/>
      <c r="T311" s="32">
        <f t="shared" si="91"/>
        <v>0</v>
      </c>
      <c r="U311" s="32">
        <f t="shared" si="92"/>
        <v>0</v>
      </c>
      <c r="V311" s="32"/>
      <c r="W311" s="64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45" t="e">
        <f>T311-#REF!</f>
        <v>#REF!</v>
      </c>
    </row>
    <row r="312" spans="1:37" ht="11.25" hidden="1" customHeight="1">
      <c r="A312" s="74" t="s">
        <v>196</v>
      </c>
      <c r="B312" s="69"/>
      <c r="C312" s="42"/>
      <c r="D312" s="38"/>
      <c r="E312" s="40"/>
      <c r="F312" s="39"/>
      <c r="G312" s="38"/>
      <c r="H312" s="40"/>
      <c r="I312" s="37"/>
      <c r="J312" s="38"/>
      <c r="K312" s="42"/>
      <c r="L312" s="42"/>
      <c r="M312" s="42"/>
      <c r="N312" s="42"/>
      <c r="O312" s="32">
        <f t="shared" si="89"/>
        <v>0</v>
      </c>
      <c r="P312" s="32"/>
      <c r="Q312" s="32"/>
      <c r="R312" s="32">
        <f t="shared" si="90"/>
        <v>0</v>
      </c>
      <c r="S312" s="32"/>
      <c r="T312" s="32">
        <f t="shared" si="91"/>
        <v>0</v>
      </c>
      <c r="U312" s="32">
        <f t="shared" si="92"/>
        <v>0</v>
      </c>
      <c r="V312" s="32"/>
      <c r="W312" s="64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45" t="e">
        <f>T312-#REF!</f>
        <v>#REF!</v>
      </c>
    </row>
    <row r="313" spans="1:37" ht="11.25" hidden="1" customHeight="1">
      <c r="A313" s="74" t="s">
        <v>197</v>
      </c>
      <c r="B313" s="69"/>
      <c r="C313" s="42"/>
      <c r="D313" s="38"/>
      <c r="E313" s="40"/>
      <c r="F313" s="39"/>
      <c r="G313" s="38"/>
      <c r="H313" s="40"/>
      <c r="I313" s="37"/>
      <c r="J313" s="38"/>
      <c r="K313" s="42"/>
      <c r="L313" s="42"/>
      <c r="M313" s="42"/>
      <c r="N313" s="42"/>
      <c r="O313" s="32">
        <f t="shared" si="89"/>
        <v>0</v>
      </c>
      <c r="P313" s="32"/>
      <c r="Q313" s="32"/>
      <c r="R313" s="32">
        <f t="shared" si="90"/>
        <v>0</v>
      </c>
      <c r="S313" s="32"/>
      <c r="T313" s="32">
        <f t="shared" si="91"/>
        <v>0</v>
      </c>
      <c r="U313" s="32">
        <f t="shared" si="92"/>
        <v>0</v>
      </c>
      <c r="V313" s="32"/>
      <c r="W313" s="64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45" t="e">
        <f>T313-#REF!</f>
        <v>#REF!</v>
      </c>
    </row>
    <row r="314" spans="1:37" ht="11.25" hidden="1" customHeight="1">
      <c r="A314" s="74" t="s">
        <v>198</v>
      </c>
      <c r="B314" s="69"/>
      <c r="C314" s="42"/>
      <c r="D314" s="38"/>
      <c r="E314" s="40"/>
      <c r="F314" s="39"/>
      <c r="G314" s="38"/>
      <c r="H314" s="40"/>
      <c r="I314" s="37"/>
      <c r="J314" s="38"/>
      <c r="K314" s="42"/>
      <c r="L314" s="42"/>
      <c r="M314" s="42"/>
      <c r="N314" s="42"/>
      <c r="O314" s="32">
        <f t="shared" si="89"/>
        <v>0</v>
      </c>
      <c r="P314" s="32"/>
      <c r="Q314" s="32"/>
      <c r="R314" s="32">
        <f t="shared" si="90"/>
        <v>0</v>
      </c>
      <c r="S314" s="32"/>
      <c r="T314" s="32">
        <f t="shared" si="91"/>
        <v>0</v>
      </c>
      <c r="U314" s="32">
        <f t="shared" si="92"/>
        <v>0</v>
      </c>
      <c r="V314" s="32"/>
      <c r="W314" s="64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45" t="e">
        <f>T314-#REF!</f>
        <v>#REF!</v>
      </c>
    </row>
    <row r="315" spans="1:37" ht="11.25" hidden="1" customHeight="1">
      <c r="A315" s="74" t="s">
        <v>199</v>
      </c>
      <c r="B315" s="69"/>
      <c r="C315" s="42"/>
      <c r="D315" s="38"/>
      <c r="E315" s="40"/>
      <c r="F315" s="39"/>
      <c r="G315" s="38"/>
      <c r="H315" s="40"/>
      <c r="I315" s="37"/>
      <c r="J315" s="38"/>
      <c r="K315" s="42"/>
      <c r="L315" s="42"/>
      <c r="M315" s="42"/>
      <c r="N315" s="42"/>
      <c r="O315" s="32">
        <f t="shared" si="89"/>
        <v>0</v>
      </c>
      <c r="P315" s="32"/>
      <c r="Q315" s="32"/>
      <c r="R315" s="32">
        <f t="shared" si="90"/>
        <v>0</v>
      </c>
      <c r="S315" s="32"/>
      <c r="T315" s="32">
        <f t="shared" si="91"/>
        <v>0</v>
      </c>
      <c r="U315" s="32">
        <f t="shared" si="92"/>
        <v>0</v>
      </c>
      <c r="V315" s="32"/>
      <c r="W315" s="64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45" t="e">
        <f>T315-#REF!</f>
        <v>#REF!</v>
      </c>
    </row>
    <row r="316" spans="1:37" ht="11.25" hidden="1" customHeight="1">
      <c r="A316" s="74" t="s">
        <v>200</v>
      </c>
      <c r="B316" s="69"/>
      <c r="C316" s="42"/>
      <c r="D316" s="38"/>
      <c r="E316" s="40"/>
      <c r="F316" s="39"/>
      <c r="G316" s="38"/>
      <c r="H316" s="40"/>
      <c r="I316" s="37"/>
      <c r="J316" s="38"/>
      <c r="K316" s="42"/>
      <c r="L316" s="42"/>
      <c r="M316" s="42"/>
      <c r="N316" s="42"/>
      <c r="O316" s="32">
        <f t="shared" si="89"/>
        <v>0</v>
      </c>
      <c r="P316" s="32"/>
      <c r="Q316" s="32"/>
      <c r="R316" s="32">
        <f t="shared" si="90"/>
        <v>0</v>
      </c>
      <c r="S316" s="32"/>
      <c r="T316" s="32">
        <f t="shared" si="91"/>
        <v>0</v>
      </c>
      <c r="U316" s="32">
        <f t="shared" si="92"/>
        <v>0</v>
      </c>
      <c r="V316" s="32"/>
      <c r="W316" s="64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45" t="e">
        <f>T316-#REF!</f>
        <v>#REF!</v>
      </c>
    </row>
    <row r="317" spans="1:37" ht="11.25" hidden="1" customHeight="1">
      <c r="A317" s="74" t="s">
        <v>201</v>
      </c>
      <c r="B317" s="69"/>
      <c r="C317" s="42"/>
      <c r="D317" s="38"/>
      <c r="E317" s="40"/>
      <c r="F317" s="39"/>
      <c r="G317" s="38"/>
      <c r="H317" s="40"/>
      <c r="I317" s="37"/>
      <c r="J317" s="38"/>
      <c r="K317" s="42"/>
      <c r="L317" s="42"/>
      <c r="M317" s="42"/>
      <c r="N317" s="42"/>
      <c r="O317" s="32">
        <f t="shared" si="89"/>
        <v>0</v>
      </c>
      <c r="P317" s="32"/>
      <c r="Q317" s="32"/>
      <c r="R317" s="32">
        <f t="shared" si="90"/>
        <v>0</v>
      </c>
      <c r="S317" s="32"/>
      <c r="T317" s="32">
        <f t="shared" si="91"/>
        <v>0</v>
      </c>
      <c r="U317" s="32">
        <f t="shared" si="92"/>
        <v>0</v>
      </c>
      <c r="V317" s="32"/>
      <c r="W317" s="64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45" t="e">
        <f>T317-#REF!</f>
        <v>#REF!</v>
      </c>
    </row>
    <row r="318" spans="1:37" ht="11.25" hidden="1" customHeight="1">
      <c r="A318" s="74" t="s">
        <v>202</v>
      </c>
      <c r="B318" s="69"/>
      <c r="C318" s="42"/>
      <c r="D318" s="38"/>
      <c r="E318" s="40"/>
      <c r="F318" s="39"/>
      <c r="G318" s="38"/>
      <c r="H318" s="40"/>
      <c r="I318" s="37"/>
      <c r="J318" s="38"/>
      <c r="K318" s="42"/>
      <c r="L318" s="42"/>
      <c r="M318" s="42"/>
      <c r="N318" s="42"/>
      <c r="O318" s="32">
        <f t="shared" si="89"/>
        <v>0</v>
      </c>
      <c r="P318" s="32"/>
      <c r="Q318" s="32"/>
      <c r="R318" s="32">
        <f t="shared" si="90"/>
        <v>0</v>
      </c>
      <c r="S318" s="32"/>
      <c r="T318" s="32">
        <f t="shared" si="91"/>
        <v>0</v>
      </c>
      <c r="U318" s="32">
        <f t="shared" si="92"/>
        <v>0</v>
      </c>
      <c r="V318" s="32"/>
      <c r="W318" s="64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45" t="e">
        <f>T318-#REF!</f>
        <v>#REF!</v>
      </c>
    </row>
    <row r="319" spans="1:37" ht="11.25" hidden="1" customHeight="1">
      <c r="A319" s="74" t="s">
        <v>203</v>
      </c>
      <c r="B319" s="69"/>
      <c r="C319" s="42"/>
      <c r="D319" s="38"/>
      <c r="E319" s="40"/>
      <c r="F319" s="39"/>
      <c r="G319" s="38"/>
      <c r="H319" s="40"/>
      <c r="I319" s="37"/>
      <c r="J319" s="38"/>
      <c r="K319" s="42"/>
      <c r="L319" s="42"/>
      <c r="M319" s="42"/>
      <c r="N319" s="42"/>
      <c r="O319" s="32">
        <f t="shared" si="89"/>
        <v>0</v>
      </c>
      <c r="P319" s="32"/>
      <c r="Q319" s="32"/>
      <c r="R319" s="32">
        <f t="shared" si="90"/>
        <v>0</v>
      </c>
      <c r="S319" s="32"/>
      <c r="T319" s="32">
        <f t="shared" si="91"/>
        <v>0</v>
      </c>
      <c r="U319" s="32">
        <f t="shared" si="92"/>
        <v>0</v>
      </c>
      <c r="V319" s="32"/>
      <c r="W319" s="64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45" t="e">
        <f>T319-#REF!</f>
        <v>#REF!</v>
      </c>
    </row>
    <row r="320" spans="1:37" ht="11.25" hidden="1" customHeight="1">
      <c r="A320" s="74" t="s">
        <v>204</v>
      </c>
      <c r="B320" s="69"/>
      <c r="C320" s="42"/>
      <c r="D320" s="38"/>
      <c r="E320" s="40"/>
      <c r="F320" s="39"/>
      <c r="G320" s="38"/>
      <c r="H320" s="40"/>
      <c r="I320" s="37"/>
      <c r="J320" s="38"/>
      <c r="K320" s="42"/>
      <c r="L320" s="42"/>
      <c r="M320" s="42"/>
      <c r="N320" s="42"/>
      <c r="O320" s="32">
        <f t="shared" si="89"/>
        <v>0</v>
      </c>
      <c r="P320" s="32"/>
      <c r="Q320" s="32"/>
      <c r="R320" s="32">
        <f t="shared" si="90"/>
        <v>0</v>
      </c>
      <c r="S320" s="32"/>
      <c r="T320" s="32">
        <f t="shared" si="91"/>
        <v>0</v>
      </c>
      <c r="U320" s="32">
        <f t="shared" si="92"/>
        <v>0</v>
      </c>
      <c r="V320" s="32"/>
      <c r="W320" s="64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45" t="e">
        <f>T320-#REF!</f>
        <v>#REF!</v>
      </c>
    </row>
    <row r="321" spans="1:37" ht="11.25" hidden="1" customHeight="1">
      <c r="A321" s="74" t="s">
        <v>205</v>
      </c>
      <c r="B321" s="69"/>
      <c r="C321" s="42"/>
      <c r="D321" s="38"/>
      <c r="E321" s="40"/>
      <c r="F321" s="39"/>
      <c r="G321" s="38"/>
      <c r="H321" s="40"/>
      <c r="I321" s="37"/>
      <c r="J321" s="38"/>
      <c r="K321" s="42"/>
      <c r="L321" s="42"/>
      <c r="M321" s="42"/>
      <c r="N321" s="42"/>
      <c r="O321" s="32">
        <f t="shared" si="89"/>
        <v>0</v>
      </c>
      <c r="P321" s="32"/>
      <c r="Q321" s="32"/>
      <c r="R321" s="32">
        <f t="shared" si="90"/>
        <v>0</v>
      </c>
      <c r="S321" s="32"/>
      <c r="T321" s="32">
        <f t="shared" si="91"/>
        <v>0</v>
      </c>
      <c r="U321" s="32">
        <f t="shared" si="92"/>
        <v>0</v>
      </c>
      <c r="V321" s="32"/>
      <c r="W321" s="64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45" t="e">
        <f>T321-#REF!</f>
        <v>#REF!</v>
      </c>
    </row>
    <row r="322" spans="1:37" ht="11.25" hidden="1" customHeight="1">
      <c r="A322" s="74" t="s">
        <v>206</v>
      </c>
      <c r="B322" s="69"/>
      <c r="C322" s="42"/>
      <c r="D322" s="38"/>
      <c r="E322" s="40"/>
      <c r="F322" s="39"/>
      <c r="G322" s="38"/>
      <c r="H322" s="40"/>
      <c r="I322" s="37"/>
      <c r="J322" s="38"/>
      <c r="K322" s="42"/>
      <c r="L322" s="42"/>
      <c r="M322" s="42"/>
      <c r="N322" s="42"/>
      <c r="O322" s="32">
        <f t="shared" si="89"/>
        <v>0</v>
      </c>
      <c r="P322" s="32"/>
      <c r="Q322" s="32"/>
      <c r="R322" s="32">
        <f t="shared" si="90"/>
        <v>0</v>
      </c>
      <c r="S322" s="32"/>
      <c r="T322" s="32">
        <f t="shared" si="91"/>
        <v>0</v>
      </c>
      <c r="U322" s="32">
        <f t="shared" si="92"/>
        <v>0</v>
      </c>
      <c r="V322" s="32"/>
      <c r="W322" s="64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45" t="e">
        <f>T322-#REF!</f>
        <v>#REF!</v>
      </c>
    </row>
    <row r="323" spans="1:37" ht="11.25" hidden="1" customHeight="1">
      <c r="A323" s="74" t="s">
        <v>207</v>
      </c>
      <c r="B323" s="69"/>
      <c r="C323" s="42"/>
      <c r="D323" s="38"/>
      <c r="E323" s="40"/>
      <c r="F323" s="39"/>
      <c r="G323" s="38"/>
      <c r="H323" s="40"/>
      <c r="I323" s="37"/>
      <c r="J323" s="38"/>
      <c r="K323" s="42"/>
      <c r="L323" s="42"/>
      <c r="M323" s="42"/>
      <c r="N323" s="42"/>
      <c r="O323" s="32">
        <f t="shared" si="89"/>
        <v>0</v>
      </c>
      <c r="P323" s="32"/>
      <c r="Q323" s="32"/>
      <c r="R323" s="32">
        <f t="shared" si="90"/>
        <v>0</v>
      </c>
      <c r="S323" s="32"/>
      <c r="T323" s="32">
        <f t="shared" si="91"/>
        <v>0</v>
      </c>
      <c r="U323" s="32">
        <f t="shared" si="92"/>
        <v>0</v>
      </c>
      <c r="V323" s="32"/>
      <c r="W323" s="64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45" t="e">
        <f>T323-#REF!</f>
        <v>#REF!</v>
      </c>
    </row>
    <row r="324" spans="1:37" ht="11.25" hidden="1" customHeight="1">
      <c r="A324" s="74" t="s">
        <v>208</v>
      </c>
      <c r="B324" s="69"/>
      <c r="C324" s="42"/>
      <c r="D324" s="38"/>
      <c r="E324" s="40"/>
      <c r="F324" s="39"/>
      <c r="G324" s="38"/>
      <c r="H324" s="40"/>
      <c r="I324" s="37"/>
      <c r="J324" s="38"/>
      <c r="K324" s="42"/>
      <c r="L324" s="42"/>
      <c r="M324" s="42"/>
      <c r="N324" s="42"/>
      <c r="O324" s="32">
        <f t="shared" si="89"/>
        <v>0</v>
      </c>
      <c r="P324" s="32"/>
      <c r="Q324" s="32"/>
      <c r="R324" s="32">
        <f t="shared" si="90"/>
        <v>0</v>
      </c>
      <c r="S324" s="32"/>
      <c r="T324" s="32">
        <f t="shared" si="91"/>
        <v>0</v>
      </c>
      <c r="U324" s="32">
        <f t="shared" si="92"/>
        <v>0</v>
      </c>
      <c r="V324" s="32"/>
      <c r="W324" s="64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45" t="e">
        <f>T324-#REF!</f>
        <v>#REF!</v>
      </c>
    </row>
    <row r="325" spans="1:37" ht="11.25" hidden="1" customHeight="1">
      <c r="A325" s="74" t="s">
        <v>209</v>
      </c>
      <c r="B325" s="69"/>
      <c r="C325" s="42"/>
      <c r="D325" s="38"/>
      <c r="E325" s="40"/>
      <c r="F325" s="39"/>
      <c r="G325" s="38"/>
      <c r="H325" s="40"/>
      <c r="I325" s="37"/>
      <c r="J325" s="38"/>
      <c r="K325" s="42"/>
      <c r="L325" s="42"/>
      <c r="M325" s="42"/>
      <c r="N325" s="42"/>
      <c r="O325" s="32">
        <f t="shared" si="89"/>
        <v>0</v>
      </c>
      <c r="P325" s="32"/>
      <c r="Q325" s="32"/>
      <c r="R325" s="32">
        <f t="shared" si="90"/>
        <v>0</v>
      </c>
      <c r="S325" s="32"/>
      <c r="T325" s="32">
        <f t="shared" si="91"/>
        <v>0</v>
      </c>
      <c r="U325" s="32">
        <f t="shared" si="92"/>
        <v>0</v>
      </c>
      <c r="V325" s="32"/>
      <c r="W325" s="64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45" t="e">
        <f>T325-#REF!</f>
        <v>#REF!</v>
      </c>
    </row>
    <row r="326" spans="1:37" ht="11.25" hidden="1" customHeight="1">
      <c r="A326" s="74" t="s">
        <v>210</v>
      </c>
      <c r="B326" s="69"/>
      <c r="C326" s="42"/>
      <c r="D326" s="38"/>
      <c r="E326" s="40"/>
      <c r="F326" s="39"/>
      <c r="G326" s="38"/>
      <c r="H326" s="40"/>
      <c r="I326" s="37"/>
      <c r="J326" s="38"/>
      <c r="K326" s="42"/>
      <c r="L326" s="42"/>
      <c r="M326" s="42"/>
      <c r="N326" s="42"/>
      <c r="O326" s="32">
        <f t="shared" si="89"/>
        <v>0</v>
      </c>
      <c r="P326" s="32"/>
      <c r="Q326" s="32"/>
      <c r="R326" s="32">
        <f t="shared" si="90"/>
        <v>0</v>
      </c>
      <c r="S326" s="32"/>
      <c r="T326" s="32">
        <f t="shared" si="91"/>
        <v>0</v>
      </c>
      <c r="U326" s="32">
        <f t="shared" si="92"/>
        <v>0</v>
      </c>
      <c r="V326" s="32"/>
      <c r="W326" s="64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45" t="e">
        <f>T326-#REF!</f>
        <v>#REF!</v>
      </c>
    </row>
    <row r="327" spans="1:37" ht="11.25" hidden="1" customHeight="1">
      <c r="A327" s="74" t="s">
        <v>211</v>
      </c>
      <c r="B327" s="69"/>
      <c r="C327" s="42"/>
      <c r="D327" s="38"/>
      <c r="E327" s="40"/>
      <c r="F327" s="39"/>
      <c r="G327" s="38"/>
      <c r="H327" s="40"/>
      <c r="I327" s="37"/>
      <c r="J327" s="38"/>
      <c r="K327" s="42"/>
      <c r="L327" s="42"/>
      <c r="M327" s="42"/>
      <c r="N327" s="42"/>
      <c r="O327" s="32">
        <f t="shared" si="89"/>
        <v>0</v>
      </c>
      <c r="P327" s="32"/>
      <c r="Q327" s="32"/>
      <c r="R327" s="32">
        <f t="shared" si="90"/>
        <v>0</v>
      </c>
      <c r="S327" s="32"/>
      <c r="T327" s="32">
        <f t="shared" si="91"/>
        <v>0</v>
      </c>
      <c r="U327" s="32">
        <f t="shared" si="92"/>
        <v>0</v>
      </c>
      <c r="V327" s="32"/>
      <c r="W327" s="64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45" t="e">
        <f>T327-#REF!</f>
        <v>#REF!</v>
      </c>
    </row>
    <row r="328" spans="1:37" ht="11.25" hidden="1" customHeight="1">
      <c r="A328" s="74" t="s">
        <v>212</v>
      </c>
      <c r="B328" s="69"/>
      <c r="C328" s="42"/>
      <c r="D328" s="38"/>
      <c r="E328" s="40"/>
      <c r="F328" s="39"/>
      <c r="G328" s="38"/>
      <c r="H328" s="40"/>
      <c r="I328" s="37"/>
      <c r="J328" s="38"/>
      <c r="K328" s="42"/>
      <c r="L328" s="42"/>
      <c r="M328" s="42"/>
      <c r="N328" s="42"/>
      <c r="O328" s="32">
        <f t="shared" si="89"/>
        <v>0</v>
      </c>
      <c r="P328" s="32"/>
      <c r="Q328" s="32"/>
      <c r="R328" s="32">
        <f t="shared" si="90"/>
        <v>0</v>
      </c>
      <c r="S328" s="32"/>
      <c r="T328" s="32">
        <f t="shared" si="91"/>
        <v>0</v>
      </c>
      <c r="U328" s="32">
        <f t="shared" si="92"/>
        <v>0</v>
      </c>
      <c r="V328" s="32"/>
      <c r="W328" s="64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45" t="e">
        <f>T328-#REF!</f>
        <v>#REF!</v>
      </c>
    </row>
    <row r="329" spans="1:37" ht="11.25" hidden="1" customHeight="1">
      <c r="A329" s="74" t="s">
        <v>213</v>
      </c>
      <c r="B329" s="69"/>
      <c r="C329" s="42"/>
      <c r="D329" s="38"/>
      <c r="E329" s="40"/>
      <c r="F329" s="39"/>
      <c r="G329" s="38"/>
      <c r="H329" s="40"/>
      <c r="I329" s="37"/>
      <c r="J329" s="38"/>
      <c r="K329" s="42"/>
      <c r="L329" s="42"/>
      <c r="M329" s="42"/>
      <c r="N329" s="42"/>
      <c r="O329" s="32">
        <f t="shared" si="89"/>
        <v>0</v>
      </c>
      <c r="P329" s="32"/>
      <c r="Q329" s="32"/>
      <c r="R329" s="32">
        <f t="shared" si="90"/>
        <v>0</v>
      </c>
      <c r="S329" s="32"/>
      <c r="T329" s="32">
        <f t="shared" si="91"/>
        <v>0</v>
      </c>
      <c r="U329" s="32">
        <f t="shared" si="92"/>
        <v>0</v>
      </c>
      <c r="V329" s="32"/>
      <c r="W329" s="64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45" t="e">
        <f>T329-#REF!</f>
        <v>#REF!</v>
      </c>
    </row>
    <row r="330" spans="1:37" ht="11.25" hidden="1" customHeight="1">
      <c r="A330" s="74" t="s">
        <v>214</v>
      </c>
      <c r="B330" s="69"/>
      <c r="C330" s="42"/>
      <c r="D330" s="38"/>
      <c r="E330" s="40"/>
      <c r="F330" s="39"/>
      <c r="G330" s="38"/>
      <c r="H330" s="40"/>
      <c r="I330" s="37"/>
      <c r="J330" s="38"/>
      <c r="K330" s="42"/>
      <c r="L330" s="42"/>
      <c r="M330" s="42"/>
      <c r="N330" s="42"/>
      <c r="O330" s="32">
        <f t="shared" si="89"/>
        <v>0</v>
      </c>
      <c r="P330" s="32"/>
      <c r="Q330" s="32"/>
      <c r="R330" s="32">
        <f t="shared" si="90"/>
        <v>0</v>
      </c>
      <c r="S330" s="32"/>
      <c r="T330" s="32">
        <f t="shared" si="91"/>
        <v>0</v>
      </c>
      <c r="U330" s="32">
        <f t="shared" si="92"/>
        <v>0</v>
      </c>
      <c r="V330" s="32"/>
      <c r="W330" s="64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45" t="e">
        <f>T330-#REF!</f>
        <v>#REF!</v>
      </c>
    </row>
    <row r="331" spans="1:37" ht="11.25" hidden="1" customHeight="1">
      <c r="A331" s="74" t="s">
        <v>215</v>
      </c>
      <c r="B331" s="69"/>
      <c r="C331" s="42"/>
      <c r="D331" s="38"/>
      <c r="E331" s="40"/>
      <c r="F331" s="39"/>
      <c r="G331" s="38"/>
      <c r="H331" s="40"/>
      <c r="I331" s="37"/>
      <c r="J331" s="38"/>
      <c r="K331" s="42"/>
      <c r="L331" s="42"/>
      <c r="M331" s="42"/>
      <c r="N331" s="42"/>
      <c r="O331" s="32">
        <f t="shared" si="89"/>
        <v>0</v>
      </c>
      <c r="P331" s="32"/>
      <c r="Q331" s="32"/>
      <c r="R331" s="32">
        <f t="shared" si="90"/>
        <v>0</v>
      </c>
      <c r="S331" s="32"/>
      <c r="T331" s="32">
        <f t="shared" si="91"/>
        <v>0</v>
      </c>
      <c r="U331" s="32">
        <f t="shared" si="92"/>
        <v>0</v>
      </c>
      <c r="V331" s="32"/>
      <c r="W331" s="64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45" t="e">
        <f>T331-#REF!</f>
        <v>#REF!</v>
      </c>
    </row>
    <row r="332" spans="1:37" ht="11.25" hidden="1" customHeight="1">
      <c r="A332" s="68" t="s">
        <v>34</v>
      </c>
      <c r="B332" s="36"/>
      <c r="C332" s="34"/>
      <c r="D332" s="34"/>
      <c r="E332" s="50"/>
      <c r="F332" s="39"/>
      <c r="G332" s="38"/>
      <c r="H332" s="40"/>
      <c r="I332" s="39"/>
      <c r="J332" s="38"/>
      <c r="K332" s="38"/>
      <c r="L332" s="38"/>
      <c r="M332" s="38"/>
      <c r="N332" s="38"/>
      <c r="O332" s="32">
        <f t="shared" si="89"/>
        <v>0</v>
      </c>
      <c r="P332" s="32"/>
      <c r="Q332" s="32"/>
      <c r="R332" s="32"/>
      <c r="S332" s="32"/>
      <c r="T332" s="32">
        <f t="shared" si="91"/>
        <v>0</v>
      </c>
      <c r="U332" s="32">
        <f t="shared" si="92"/>
        <v>0</v>
      </c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45" t="e">
        <f>T332-#REF!</f>
        <v>#REF!</v>
      </c>
    </row>
    <row r="333" spans="1:37" ht="11.25" hidden="1" customHeight="1">
      <c r="A333" s="68" t="s">
        <v>35</v>
      </c>
      <c r="B333" s="215"/>
      <c r="C333" s="34"/>
      <c r="D333" s="34"/>
      <c r="E333" s="50"/>
      <c r="F333" s="51"/>
      <c r="G333" s="34"/>
      <c r="H333" s="50"/>
      <c r="I333" s="51"/>
      <c r="J333" s="34"/>
      <c r="K333" s="34"/>
      <c r="L333" s="34"/>
      <c r="M333" s="34"/>
      <c r="N333" s="34"/>
      <c r="O333" s="32">
        <f t="shared" si="89"/>
        <v>0</v>
      </c>
      <c r="P333" s="32"/>
      <c r="Q333" s="32"/>
      <c r="R333" s="32"/>
      <c r="S333" s="32"/>
      <c r="T333" s="32">
        <f t="shared" si="91"/>
        <v>0</v>
      </c>
      <c r="U333" s="32">
        <f t="shared" si="92"/>
        <v>0</v>
      </c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45" t="e">
        <f>T333-#REF!</f>
        <v>#REF!</v>
      </c>
    </row>
    <row r="334" spans="1:37" ht="11.25" hidden="1" customHeight="1">
      <c r="A334" s="66" t="s">
        <v>216</v>
      </c>
      <c r="B334" s="59"/>
      <c r="C334" s="309">
        <f>COUNTIF(C335:E361,1)+COUNTIF(C335:E361,2)+COUNTIF(C335:E361,3)+COUNTIF(C335:E361,4)+COUNTIF(C335:E361,5)+COUNTIF(C335:E361,6)+COUNTIF(C335:E361,7)+COUNTIF(C335:E361,8)</f>
        <v>2</v>
      </c>
      <c r="D334" s="309"/>
      <c r="E334" s="310"/>
      <c r="F334" s="311">
        <f>COUNTIF(F335:H361,1)+COUNTIF(F335:H361,2)+COUNTIF(F335:H361,3)+COUNTIF(F335:H361,4)+COUNTIF(F335:H361,5)+COUNTIF(F335:H361,6)+COUNTIF(F335:H361,7)+COUNTIF(F335:H361,8)</f>
        <v>2</v>
      </c>
      <c r="G334" s="309"/>
      <c r="H334" s="310"/>
      <c r="I334" s="311">
        <f>COUNTIF(I335:K361,1)+COUNTIF(I335:K361,2)+COUNTIF(I335:K361,3)+COUNTIF(I335:K361,4)+COUNTIF(I335:K361,5)+COUNTIF(I335:K361,6)+COUNTIF(I335:K361,7)+COUNTIF(I335:K361,8)</f>
        <v>1</v>
      </c>
      <c r="J334" s="309"/>
      <c r="K334" s="309"/>
      <c r="L334" s="84"/>
      <c r="M334" s="84"/>
      <c r="N334" s="84"/>
      <c r="O334" s="60">
        <f t="shared" ref="O334:AI334" si="93">SUM(O335:O361)</f>
        <v>290</v>
      </c>
      <c r="P334" s="60"/>
      <c r="Q334" s="60"/>
      <c r="R334" s="60">
        <f t="shared" si="93"/>
        <v>12</v>
      </c>
      <c r="S334" s="60"/>
      <c r="T334" s="60">
        <f t="shared" si="93"/>
        <v>272</v>
      </c>
      <c r="U334" s="60">
        <f t="shared" si="93"/>
        <v>68</v>
      </c>
      <c r="V334" s="60"/>
      <c r="W334" s="60">
        <f t="shared" si="93"/>
        <v>0</v>
      </c>
      <c r="X334" s="60">
        <f t="shared" si="93"/>
        <v>0</v>
      </c>
      <c r="Y334" s="60">
        <f t="shared" si="93"/>
        <v>0</v>
      </c>
      <c r="Z334" s="60">
        <f t="shared" si="93"/>
        <v>0</v>
      </c>
      <c r="AA334" s="60">
        <f t="shared" si="93"/>
        <v>0</v>
      </c>
      <c r="AB334" s="60"/>
      <c r="AC334" s="60">
        <f t="shared" si="93"/>
        <v>128</v>
      </c>
      <c r="AD334" s="60">
        <f t="shared" si="93"/>
        <v>0</v>
      </c>
      <c r="AE334" s="60">
        <f t="shared" si="93"/>
        <v>144</v>
      </c>
      <c r="AF334" s="60">
        <f t="shared" si="93"/>
        <v>0</v>
      </c>
      <c r="AG334" s="60">
        <f t="shared" si="93"/>
        <v>0</v>
      </c>
      <c r="AH334" s="60">
        <f t="shared" si="93"/>
        <v>0</v>
      </c>
      <c r="AI334" s="60">
        <f t="shared" si="93"/>
        <v>0</v>
      </c>
      <c r="AJ334" s="60"/>
      <c r="AK334" s="61" t="e">
        <f>T334-#REF!</f>
        <v>#REF!</v>
      </c>
    </row>
    <row r="335" spans="1:37" ht="11.25" hidden="1" customHeight="1">
      <c r="A335" s="74" t="s">
        <v>217</v>
      </c>
      <c r="B335" s="69"/>
      <c r="C335" s="70"/>
      <c r="D335" s="67"/>
      <c r="E335" s="71"/>
      <c r="F335" s="72"/>
      <c r="G335" s="67"/>
      <c r="H335" s="71"/>
      <c r="I335" s="73"/>
      <c r="J335" s="67"/>
      <c r="K335" s="70"/>
      <c r="L335" s="70"/>
      <c r="M335" s="70"/>
      <c r="N335" s="70"/>
      <c r="O335" s="32">
        <f t="shared" ref="O335:O357" si="94">R335+T335</f>
        <v>0</v>
      </c>
      <c r="P335" s="32"/>
      <c r="Q335" s="32"/>
      <c r="R335" s="32">
        <f t="shared" ref="R335:R357" si="95">T335/2</f>
        <v>0</v>
      </c>
      <c r="S335" s="32"/>
      <c r="T335" s="32">
        <f t="shared" ref="T335:T361" si="96">SUM(X335:AI335)</f>
        <v>0</v>
      </c>
      <c r="U335" s="32">
        <f t="shared" ref="U335:U357" si="97">T335-W335</f>
        <v>0</v>
      </c>
      <c r="V335" s="32"/>
      <c r="W335" s="64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45" t="e">
        <f>T335-#REF!</f>
        <v>#REF!</v>
      </c>
    </row>
    <row r="336" spans="1:37" ht="11.25" hidden="1" customHeight="1">
      <c r="A336" s="74" t="s">
        <v>218</v>
      </c>
      <c r="B336" s="69"/>
      <c r="C336" s="42"/>
      <c r="D336" s="38"/>
      <c r="E336" s="40"/>
      <c r="F336" s="39"/>
      <c r="G336" s="38"/>
      <c r="H336" s="40"/>
      <c r="I336" s="37"/>
      <c r="J336" s="38"/>
      <c r="K336" s="42"/>
      <c r="L336" s="42"/>
      <c r="M336" s="42"/>
      <c r="N336" s="42"/>
      <c r="O336" s="32">
        <f t="shared" si="94"/>
        <v>0</v>
      </c>
      <c r="P336" s="32"/>
      <c r="Q336" s="32"/>
      <c r="R336" s="32">
        <f t="shared" si="95"/>
        <v>0</v>
      </c>
      <c r="S336" s="32"/>
      <c r="T336" s="32">
        <f t="shared" si="96"/>
        <v>0</v>
      </c>
      <c r="U336" s="32">
        <f t="shared" si="97"/>
        <v>0</v>
      </c>
      <c r="V336" s="32"/>
      <c r="W336" s="64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45" t="e">
        <f>T336-#REF!</f>
        <v>#REF!</v>
      </c>
    </row>
    <row r="337" spans="1:37" ht="11.25" hidden="1" customHeight="1">
      <c r="A337" s="74" t="s">
        <v>219</v>
      </c>
      <c r="B337" s="69"/>
      <c r="C337" s="42"/>
      <c r="D337" s="38"/>
      <c r="E337" s="40"/>
      <c r="F337" s="39"/>
      <c r="G337" s="38"/>
      <c r="H337" s="40"/>
      <c r="I337" s="37"/>
      <c r="J337" s="38"/>
      <c r="K337" s="42"/>
      <c r="L337" s="42"/>
      <c r="M337" s="42"/>
      <c r="N337" s="42"/>
      <c r="O337" s="32">
        <f t="shared" si="94"/>
        <v>0</v>
      </c>
      <c r="P337" s="32"/>
      <c r="Q337" s="32"/>
      <c r="R337" s="32">
        <f t="shared" si="95"/>
        <v>0</v>
      </c>
      <c r="S337" s="32"/>
      <c r="T337" s="32">
        <f t="shared" si="96"/>
        <v>0</v>
      </c>
      <c r="U337" s="32">
        <f t="shared" si="97"/>
        <v>0</v>
      </c>
      <c r="V337" s="32"/>
      <c r="W337" s="64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45" t="e">
        <f>T337-#REF!</f>
        <v>#REF!</v>
      </c>
    </row>
    <row r="338" spans="1:37" ht="11.25" hidden="1" customHeight="1">
      <c r="A338" s="74" t="s">
        <v>220</v>
      </c>
      <c r="B338" s="69"/>
      <c r="C338" s="42"/>
      <c r="D338" s="38"/>
      <c r="E338" s="40"/>
      <c r="F338" s="39"/>
      <c r="G338" s="38"/>
      <c r="H338" s="40"/>
      <c r="I338" s="37"/>
      <c r="J338" s="38"/>
      <c r="K338" s="42"/>
      <c r="L338" s="42"/>
      <c r="M338" s="42"/>
      <c r="N338" s="42"/>
      <c r="O338" s="32">
        <f t="shared" si="94"/>
        <v>0</v>
      </c>
      <c r="P338" s="32"/>
      <c r="Q338" s="32"/>
      <c r="R338" s="32">
        <f t="shared" si="95"/>
        <v>0</v>
      </c>
      <c r="S338" s="32"/>
      <c r="T338" s="32">
        <f t="shared" si="96"/>
        <v>0</v>
      </c>
      <c r="U338" s="32">
        <f t="shared" si="97"/>
        <v>0</v>
      </c>
      <c r="V338" s="32"/>
      <c r="W338" s="64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45" t="e">
        <f>T338-#REF!</f>
        <v>#REF!</v>
      </c>
    </row>
    <row r="339" spans="1:37" ht="11.25" hidden="1" customHeight="1">
      <c r="A339" s="74" t="s">
        <v>221</v>
      </c>
      <c r="B339" s="69"/>
      <c r="C339" s="42"/>
      <c r="D339" s="38"/>
      <c r="E339" s="40"/>
      <c r="F339" s="39"/>
      <c r="G339" s="38"/>
      <c r="H339" s="40"/>
      <c r="I339" s="37"/>
      <c r="J339" s="38"/>
      <c r="K339" s="42"/>
      <c r="L339" s="42"/>
      <c r="M339" s="42"/>
      <c r="N339" s="42"/>
      <c r="O339" s="32">
        <f t="shared" si="94"/>
        <v>0</v>
      </c>
      <c r="P339" s="32"/>
      <c r="Q339" s="32"/>
      <c r="R339" s="32">
        <f t="shared" si="95"/>
        <v>0</v>
      </c>
      <c r="S339" s="32"/>
      <c r="T339" s="32">
        <f t="shared" si="96"/>
        <v>0</v>
      </c>
      <c r="U339" s="32">
        <f t="shared" si="97"/>
        <v>0</v>
      </c>
      <c r="V339" s="32"/>
      <c r="W339" s="64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45" t="e">
        <f>T339-#REF!</f>
        <v>#REF!</v>
      </c>
    </row>
    <row r="340" spans="1:37" ht="11.25" hidden="1" customHeight="1">
      <c r="A340" s="74" t="s">
        <v>222</v>
      </c>
      <c r="B340" s="69"/>
      <c r="C340" s="42"/>
      <c r="D340" s="38"/>
      <c r="E340" s="40"/>
      <c r="F340" s="39"/>
      <c r="G340" s="38"/>
      <c r="H340" s="40"/>
      <c r="I340" s="37"/>
      <c r="J340" s="38"/>
      <c r="K340" s="42"/>
      <c r="L340" s="42"/>
      <c r="M340" s="42"/>
      <c r="N340" s="42"/>
      <c r="O340" s="32">
        <f t="shared" si="94"/>
        <v>0</v>
      </c>
      <c r="P340" s="32"/>
      <c r="Q340" s="32"/>
      <c r="R340" s="32">
        <f t="shared" si="95"/>
        <v>0</v>
      </c>
      <c r="S340" s="32"/>
      <c r="T340" s="32">
        <f t="shared" si="96"/>
        <v>0</v>
      </c>
      <c r="U340" s="32">
        <f t="shared" si="97"/>
        <v>0</v>
      </c>
      <c r="V340" s="32"/>
      <c r="W340" s="64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45" t="e">
        <f>T340-#REF!</f>
        <v>#REF!</v>
      </c>
    </row>
    <row r="341" spans="1:37" ht="11.25" hidden="1" customHeight="1">
      <c r="A341" s="74" t="s">
        <v>223</v>
      </c>
      <c r="B341" s="69"/>
      <c r="C341" s="42"/>
      <c r="D341" s="38"/>
      <c r="E341" s="40"/>
      <c r="F341" s="39"/>
      <c r="G341" s="38"/>
      <c r="H341" s="40"/>
      <c r="I341" s="37"/>
      <c r="J341" s="38"/>
      <c r="K341" s="42"/>
      <c r="L341" s="42"/>
      <c r="M341" s="42"/>
      <c r="N341" s="42"/>
      <c r="O341" s="32">
        <f t="shared" si="94"/>
        <v>0</v>
      </c>
      <c r="P341" s="32"/>
      <c r="Q341" s="32"/>
      <c r="R341" s="32">
        <f t="shared" si="95"/>
        <v>0</v>
      </c>
      <c r="S341" s="32"/>
      <c r="T341" s="32">
        <f t="shared" si="96"/>
        <v>0</v>
      </c>
      <c r="U341" s="32">
        <f t="shared" si="97"/>
        <v>0</v>
      </c>
      <c r="V341" s="32"/>
      <c r="W341" s="64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45" t="e">
        <f>T341-#REF!</f>
        <v>#REF!</v>
      </c>
    </row>
    <row r="342" spans="1:37" ht="11.25" hidden="1" customHeight="1">
      <c r="A342" s="74" t="s">
        <v>224</v>
      </c>
      <c r="B342" s="69"/>
      <c r="C342" s="42"/>
      <c r="D342" s="38"/>
      <c r="E342" s="40"/>
      <c r="F342" s="39"/>
      <c r="G342" s="38"/>
      <c r="H342" s="40"/>
      <c r="I342" s="37"/>
      <c r="J342" s="38"/>
      <c r="K342" s="42"/>
      <c r="L342" s="42"/>
      <c r="M342" s="42"/>
      <c r="N342" s="42"/>
      <c r="O342" s="32">
        <f t="shared" si="94"/>
        <v>0</v>
      </c>
      <c r="P342" s="32"/>
      <c r="Q342" s="32"/>
      <c r="R342" s="32">
        <f t="shared" si="95"/>
        <v>0</v>
      </c>
      <c r="S342" s="32"/>
      <c r="T342" s="32">
        <f t="shared" si="96"/>
        <v>0</v>
      </c>
      <c r="U342" s="32">
        <f t="shared" si="97"/>
        <v>0</v>
      </c>
      <c r="V342" s="32"/>
      <c r="W342" s="64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45" t="e">
        <f>T342-#REF!</f>
        <v>#REF!</v>
      </c>
    </row>
    <row r="343" spans="1:37" ht="11.25" hidden="1" customHeight="1">
      <c r="A343" s="74" t="s">
        <v>225</v>
      </c>
      <c r="B343" s="69"/>
      <c r="C343" s="42"/>
      <c r="D343" s="38"/>
      <c r="E343" s="40"/>
      <c r="F343" s="39"/>
      <c r="G343" s="38"/>
      <c r="H343" s="40"/>
      <c r="I343" s="37"/>
      <c r="J343" s="38"/>
      <c r="K343" s="42"/>
      <c r="L343" s="42"/>
      <c r="M343" s="42"/>
      <c r="N343" s="42"/>
      <c r="O343" s="32">
        <f t="shared" si="94"/>
        <v>0</v>
      </c>
      <c r="P343" s="32"/>
      <c r="Q343" s="32"/>
      <c r="R343" s="32">
        <f t="shared" si="95"/>
        <v>0</v>
      </c>
      <c r="S343" s="32"/>
      <c r="T343" s="32">
        <f t="shared" si="96"/>
        <v>0</v>
      </c>
      <c r="U343" s="32">
        <f t="shared" si="97"/>
        <v>0</v>
      </c>
      <c r="V343" s="32"/>
      <c r="W343" s="64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45" t="e">
        <f>T343-#REF!</f>
        <v>#REF!</v>
      </c>
    </row>
    <row r="344" spans="1:37" ht="11.25" hidden="1" customHeight="1">
      <c r="A344" s="74" t="s">
        <v>226</v>
      </c>
      <c r="B344" s="69"/>
      <c r="C344" s="42"/>
      <c r="D344" s="38"/>
      <c r="E344" s="40"/>
      <c r="F344" s="39"/>
      <c r="G344" s="38"/>
      <c r="H344" s="40"/>
      <c r="I344" s="37"/>
      <c r="J344" s="38"/>
      <c r="K344" s="42"/>
      <c r="L344" s="42"/>
      <c r="M344" s="42"/>
      <c r="N344" s="42"/>
      <c r="O344" s="32">
        <f t="shared" si="94"/>
        <v>0</v>
      </c>
      <c r="P344" s="32"/>
      <c r="Q344" s="32"/>
      <c r="R344" s="32">
        <f t="shared" si="95"/>
        <v>0</v>
      </c>
      <c r="S344" s="32"/>
      <c r="T344" s="32">
        <f t="shared" si="96"/>
        <v>0</v>
      </c>
      <c r="U344" s="32">
        <f t="shared" si="97"/>
        <v>0</v>
      </c>
      <c r="V344" s="32"/>
      <c r="W344" s="64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45" t="e">
        <f>T344-#REF!</f>
        <v>#REF!</v>
      </c>
    </row>
    <row r="345" spans="1:37" ht="11.25" hidden="1" customHeight="1">
      <c r="A345" s="74" t="s">
        <v>227</v>
      </c>
      <c r="B345" s="69"/>
      <c r="C345" s="42"/>
      <c r="D345" s="38"/>
      <c r="E345" s="40"/>
      <c r="F345" s="39"/>
      <c r="G345" s="38"/>
      <c r="H345" s="40"/>
      <c r="I345" s="37"/>
      <c r="J345" s="38"/>
      <c r="K345" s="42"/>
      <c r="L345" s="42"/>
      <c r="M345" s="42"/>
      <c r="N345" s="42"/>
      <c r="O345" s="32">
        <f t="shared" si="94"/>
        <v>0</v>
      </c>
      <c r="P345" s="32"/>
      <c r="Q345" s="32"/>
      <c r="R345" s="32">
        <f t="shared" si="95"/>
        <v>0</v>
      </c>
      <c r="S345" s="32"/>
      <c r="T345" s="32">
        <f t="shared" si="96"/>
        <v>0</v>
      </c>
      <c r="U345" s="32">
        <f t="shared" si="97"/>
        <v>0</v>
      </c>
      <c r="V345" s="32"/>
      <c r="W345" s="64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45" t="e">
        <f>T345-#REF!</f>
        <v>#REF!</v>
      </c>
    </row>
    <row r="346" spans="1:37" ht="11.25" hidden="1" customHeight="1">
      <c r="A346" s="74" t="s">
        <v>228</v>
      </c>
      <c r="B346" s="69"/>
      <c r="C346" s="42"/>
      <c r="D346" s="38"/>
      <c r="E346" s="40"/>
      <c r="F346" s="39"/>
      <c r="G346" s="38"/>
      <c r="H346" s="40"/>
      <c r="I346" s="37"/>
      <c r="J346" s="38"/>
      <c r="K346" s="42"/>
      <c r="L346" s="42"/>
      <c r="M346" s="42"/>
      <c r="N346" s="42"/>
      <c r="O346" s="32">
        <f t="shared" si="94"/>
        <v>0</v>
      </c>
      <c r="P346" s="32"/>
      <c r="Q346" s="32"/>
      <c r="R346" s="32">
        <f t="shared" si="95"/>
        <v>0</v>
      </c>
      <c r="S346" s="32"/>
      <c r="T346" s="32">
        <f t="shared" si="96"/>
        <v>0</v>
      </c>
      <c r="U346" s="32">
        <f t="shared" si="97"/>
        <v>0</v>
      </c>
      <c r="V346" s="32"/>
      <c r="W346" s="64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45" t="e">
        <f>T346-#REF!</f>
        <v>#REF!</v>
      </c>
    </row>
    <row r="347" spans="1:37" ht="11.25" hidden="1" customHeight="1">
      <c r="A347" s="74" t="s">
        <v>229</v>
      </c>
      <c r="B347" s="69"/>
      <c r="C347" s="42"/>
      <c r="D347" s="38"/>
      <c r="E347" s="40"/>
      <c r="F347" s="39"/>
      <c r="G347" s="38"/>
      <c r="H347" s="40"/>
      <c r="I347" s="37"/>
      <c r="J347" s="38"/>
      <c r="K347" s="42"/>
      <c r="L347" s="42"/>
      <c r="M347" s="42"/>
      <c r="N347" s="42"/>
      <c r="O347" s="32">
        <f t="shared" si="94"/>
        <v>0</v>
      </c>
      <c r="P347" s="32"/>
      <c r="Q347" s="32"/>
      <c r="R347" s="32">
        <f t="shared" si="95"/>
        <v>0</v>
      </c>
      <c r="S347" s="32"/>
      <c r="T347" s="32">
        <f t="shared" si="96"/>
        <v>0</v>
      </c>
      <c r="U347" s="32">
        <f t="shared" si="97"/>
        <v>0</v>
      </c>
      <c r="V347" s="32"/>
      <c r="W347" s="64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45" t="e">
        <f>T347-#REF!</f>
        <v>#REF!</v>
      </c>
    </row>
    <row r="348" spans="1:37" ht="11.25" hidden="1" customHeight="1">
      <c r="A348" s="74" t="s">
        <v>230</v>
      </c>
      <c r="B348" s="69"/>
      <c r="C348" s="42"/>
      <c r="D348" s="38"/>
      <c r="E348" s="40"/>
      <c r="F348" s="39"/>
      <c r="G348" s="38"/>
      <c r="H348" s="40"/>
      <c r="I348" s="37"/>
      <c r="J348" s="38"/>
      <c r="K348" s="42"/>
      <c r="L348" s="42"/>
      <c r="M348" s="42"/>
      <c r="N348" s="42"/>
      <c r="O348" s="32">
        <f t="shared" si="94"/>
        <v>0</v>
      </c>
      <c r="P348" s="32"/>
      <c r="Q348" s="32"/>
      <c r="R348" s="32">
        <f t="shared" si="95"/>
        <v>0</v>
      </c>
      <c r="S348" s="32"/>
      <c r="T348" s="32">
        <f t="shared" si="96"/>
        <v>0</v>
      </c>
      <c r="U348" s="32">
        <f t="shared" si="97"/>
        <v>0</v>
      </c>
      <c r="V348" s="32"/>
      <c r="W348" s="64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45" t="e">
        <f>T348-#REF!</f>
        <v>#REF!</v>
      </c>
    </row>
    <row r="349" spans="1:37" ht="11.25" hidden="1" customHeight="1">
      <c r="A349" s="74" t="s">
        <v>231</v>
      </c>
      <c r="B349" s="69"/>
      <c r="C349" s="42"/>
      <c r="D349" s="38"/>
      <c r="E349" s="40"/>
      <c r="F349" s="39"/>
      <c r="G349" s="38"/>
      <c r="H349" s="40"/>
      <c r="I349" s="37"/>
      <c r="J349" s="38"/>
      <c r="K349" s="42"/>
      <c r="L349" s="42"/>
      <c r="M349" s="42"/>
      <c r="N349" s="42"/>
      <c r="O349" s="32">
        <f t="shared" si="94"/>
        <v>0</v>
      </c>
      <c r="P349" s="32"/>
      <c r="Q349" s="32"/>
      <c r="R349" s="32">
        <f t="shared" si="95"/>
        <v>0</v>
      </c>
      <c r="S349" s="32"/>
      <c r="T349" s="32">
        <f t="shared" si="96"/>
        <v>0</v>
      </c>
      <c r="U349" s="32">
        <f t="shared" si="97"/>
        <v>0</v>
      </c>
      <c r="V349" s="32"/>
      <c r="W349" s="64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45" t="e">
        <f>T349-#REF!</f>
        <v>#REF!</v>
      </c>
    </row>
    <row r="350" spans="1:37" ht="11.25" hidden="1" customHeight="1">
      <c r="A350" s="74" t="s">
        <v>232</v>
      </c>
      <c r="B350" s="69"/>
      <c r="C350" s="42"/>
      <c r="D350" s="38"/>
      <c r="E350" s="40"/>
      <c r="F350" s="39"/>
      <c r="G350" s="38"/>
      <c r="H350" s="40"/>
      <c r="I350" s="37"/>
      <c r="J350" s="38"/>
      <c r="K350" s="42"/>
      <c r="L350" s="42"/>
      <c r="M350" s="42"/>
      <c r="N350" s="42"/>
      <c r="O350" s="32">
        <f t="shared" si="94"/>
        <v>0</v>
      </c>
      <c r="P350" s="32"/>
      <c r="Q350" s="32"/>
      <c r="R350" s="32">
        <f t="shared" si="95"/>
        <v>0</v>
      </c>
      <c r="S350" s="32"/>
      <c r="T350" s="32">
        <f t="shared" si="96"/>
        <v>0</v>
      </c>
      <c r="U350" s="32">
        <f t="shared" si="97"/>
        <v>0</v>
      </c>
      <c r="V350" s="32"/>
      <c r="W350" s="64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45" t="e">
        <f>T350-#REF!</f>
        <v>#REF!</v>
      </c>
    </row>
    <row r="351" spans="1:37" ht="11.25" hidden="1" customHeight="1">
      <c r="A351" s="74" t="s">
        <v>233</v>
      </c>
      <c r="B351" s="69"/>
      <c r="C351" s="42"/>
      <c r="D351" s="38"/>
      <c r="E351" s="40"/>
      <c r="F351" s="39"/>
      <c r="G351" s="38"/>
      <c r="H351" s="40"/>
      <c r="I351" s="37"/>
      <c r="J351" s="38"/>
      <c r="K351" s="42"/>
      <c r="L351" s="42"/>
      <c r="M351" s="42"/>
      <c r="N351" s="42"/>
      <c r="O351" s="32">
        <f t="shared" si="94"/>
        <v>0</v>
      </c>
      <c r="P351" s="32"/>
      <c r="Q351" s="32"/>
      <c r="R351" s="32">
        <f t="shared" si="95"/>
        <v>0</v>
      </c>
      <c r="S351" s="32"/>
      <c r="T351" s="32">
        <f t="shared" si="96"/>
        <v>0</v>
      </c>
      <c r="U351" s="32">
        <f t="shared" si="97"/>
        <v>0</v>
      </c>
      <c r="V351" s="32"/>
      <c r="W351" s="64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45" t="e">
        <f>T351-#REF!</f>
        <v>#REF!</v>
      </c>
    </row>
    <row r="352" spans="1:37" ht="11.25" hidden="1" customHeight="1">
      <c r="A352" s="74" t="s">
        <v>234</v>
      </c>
      <c r="B352" s="69"/>
      <c r="C352" s="42"/>
      <c r="D352" s="38"/>
      <c r="E352" s="40"/>
      <c r="F352" s="39"/>
      <c r="G352" s="38"/>
      <c r="H352" s="40"/>
      <c r="I352" s="37"/>
      <c r="J352" s="38"/>
      <c r="K352" s="42"/>
      <c r="L352" s="42"/>
      <c r="M352" s="42"/>
      <c r="N352" s="42"/>
      <c r="O352" s="32">
        <f t="shared" si="94"/>
        <v>0</v>
      </c>
      <c r="P352" s="32"/>
      <c r="Q352" s="32"/>
      <c r="R352" s="32">
        <f t="shared" si="95"/>
        <v>0</v>
      </c>
      <c r="S352" s="32"/>
      <c r="T352" s="32">
        <f t="shared" si="96"/>
        <v>0</v>
      </c>
      <c r="U352" s="32">
        <f t="shared" si="97"/>
        <v>0</v>
      </c>
      <c r="V352" s="32"/>
      <c r="W352" s="64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45" t="e">
        <f>T352-#REF!</f>
        <v>#REF!</v>
      </c>
    </row>
    <row r="353" spans="1:59" ht="11.25" hidden="1" customHeight="1">
      <c r="A353" s="74" t="s">
        <v>235</v>
      </c>
      <c r="B353" s="69"/>
      <c r="C353" s="42"/>
      <c r="D353" s="38"/>
      <c r="E353" s="40"/>
      <c r="F353" s="39"/>
      <c r="G353" s="38"/>
      <c r="H353" s="40"/>
      <c r="I353" s="37"/>
      <c r="J353" s="38"/>
      <c r="K353" s="42"/>
      <c r="L353" s="42"/>
      <c r="M353" s="42"/>
      <c r="N353" s="42"/>
      <c r="O353" s="32">
        <f t="shared" si="94"/>
        <v>0</v>
      </c>
      <c r="P353" s="32"/>
      <c r="Q353" s="32"/>
      <c r="R353" s="32">
        <f t="shared" si="95"/>
        <v>0</v>
      </c>
      <c r="S353" s="32"/>
      <c r="T353" s="32">
        <f t="shared" si="96"/>
        <v>0</v>
      </c>
      <c r="U353" s="32">
        <f t="shared" si="97"/>
        <v>0</v>
      </c>
      <c r="V353" s="32"/>
      <c r="W353" s="64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45" t="e">
        <f>T353-#REF!</f>
        <v>#REF!</v>
      </c>
    </row>
    <row r="354" spans="1:59" ht="11.25" hidden="1" customHeight="1">
      <c r="A354" s="74" t="s">
        <v>236</v>
      </c>
      <c r="B354" s="69"/>
      <c r="C354" s="42"/>
      <c r="D354" s="38"/>
      <c r="E354" s="40"/>
      <c r="F354" s="39"/>
      <c r="G354" s="38"/>
      <c r="H354" s="40"/>
      <c r="I354" s="37"/>
      <c r="J354" s="38"/>
      <c r="K354" s="42"/>
      <c r="L354" s="42"/>
      <c r="M354" s="42"/>
      <c r="N354" s="42"/>
      <c r="O354" s="32">
        <f t="shared" si="94"/>
        <v>0</v>
      </c>
      <c r="P354" s="32"/>
      <c r="Q354" s="32"/>
      <c r="R354" s="32">
        <f t="shared" si="95"/>
        <v>0</v>
      </c>
      <c r="S354" s="32"/>
      <c r="T354" s="32">
        <f t="shared" si="96"/>
        <v>0</v>
      </c>
      <c r="U354" s="32">
        <f t="shared" si="97"/>
        <v>0</v>
      </c>
      <c r="V354" s="32"/>
      <c r="W354" s="64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45" t="e">
        <f>T354-#REF!</f>
        <v>#REF!</v>
      </c>
    </row>
    <row r="355" spans="1:59" ht="11.25" hidden="1" customHeight="1">
      <c r="A355" s="74" t="s">
        <v>237</v>
      </c>
      <c r="B355" s="69"/>
      <c r="C355" s="42"/>
      <c r="D355" s="38"/>
      <c r="E355" s="40"/>
      <c r="F355" s="39"/>
      <c r="G355" s="38"/>
      <c r="H355" s="40"/>
      <c r="I355" s="37"/>
      <c r="J355" s="38"/>
      <c r="K355" s="42"/>
      <c r="L355" s="42"/>
      <c r="M355" s="42"/>
      <c r="N355" s="42"/>
      <c r="O355" s="32">
        <f t="shared" si="94"/>
        <v>0</v>
      </c>
      <c r="P355" s="32"/>
      <c r="Q355" s="32"/>
      <c r="R355" s="32">
        <f t="shared" si="95"/>
        <v>0</v>
      </c>
      <c r="S355" s="32"/>
      <c r="T355" s="32">
        <f t="shared" si="96"/>
        <v>0</v>
      </c>
      <c r="U355" s="32">
        <f t="shared" si="97"/>
        <v>0</v>
      </c>
      <c r="V355" s="32"/>
      <c r="W355" s="64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45" t="e">
        <f>T355-#REF!</f>
        <v>#REF!</v>
      </c>
    </row>
    <row r="356" spans="1:59" ht="11.25" hidden="1" customHeight="1">
      <c r="A356" s="74" t="s">
        <v>238</v>
      </c>
      <c r="B356" s="69"/>
      <c r="C356" s="42"/>
      <c r="D356" s="38"/>
      <c r="E356" s="40"/>
      <c r="F356" s="39"/>
      <c r="G356" s="38"/>
      <c r="H356" s="40"/>
      <c r="I356" s="37"/>
      <c r="J356" s="38"/>
      <c r="K356" s="42"/>
      <c r="L356" s="42"/>
      <c r="M356" s="42"/>
      <c r="N356" s="42"/>
      <c r="O356" s="32">
        <f t="shared" si="94"/>
        <v>0</v>
      </c>
      <c r="P356" s="32"/>
      <c r="Q356" s="32"/>
      <c r="R356" s="32">
        <f t="shared" si="95"/>
        <v>0</v>
      </c>
      <c r="S356" s="32"/>
      <c r="T356" s="32">
        <f t="shared" si="96"/>
        <v>0</v>
      </c>
      <c r="U356" s="32">
        <f t="shared" si="97"/>
        <v>0</v>
      </c>
      <c r="V356" s="32"/>
      <c r="W356" s="64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45" t="e">
        <f>T356-#REF!</f>
        <v>#REF!</v>
      </c>
    </row>
    <row r="357" spans="1:59" ht="11.25" hidden="1" customHeight="1">
      <c r="A357" s="74" t="s">
        <v>239</v>
      </c>
      <c r="B357" s="69"/>
      <c r="C357" s="42"/>
      <c r="D357" s="38"/>
      <c r="E357" s="40"/>
      <c r="F357" s="39"/>
      <c r="G357" s="38"/>
      <c r="H357" s="40"/>
      <c r="I357" s="37"/>
      <c r="J357" s="38"/>
      <c r="K357" s="42"/>
      <c r="L357" s="42"/>
      <c r="M357" s="42"/>
      <c r="N357" s="42"/>
      <c r="O357" s="32">
        <f t="shared" si="94"/>
        <v>0</v>
      </c>
      <c r="P357" s="32"/>
      <c r="Q357" s="32"/>
      <c r="R357" s="32">
        <f t="shared" si="95"/>
        <v>0</v>
      </c>
      <c r="S357" s="32"/>
      <c r="T357" s="32">
        <f t="shared" si="96"/>
        <v>0</v>
      </c>
      <c r="U357" s="32">
        <f t="shared" si="97"/>
        <v>0</v>
      </c>
      <c r="V357" s="32"/>
      <c r="W357" s="64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45" t="e">
        <f>T357-#REF!</f>
        <v>#REF!</v>
      </c>
    </row>
    <row r="358" spans="1:59" ht="48" customHeight="1">
      <c r="A358" s="216" t="s">
        <v>455</v>
      </c>
      <c r="B358" s="217" t="s">
        <v>461</v>
      </c>
      <c r="C358" s="309">
        <f>COUNTIF(C359:E363,1)+COUNTIF(C359:E363,2)+COUNTIF(C359:E363,3)+COUNTIF(C359:E363,4)+COUNTIF(C359:E363,5)+COUNTIF(C359:E363,6)+COUNTIF(C359:E363,7)+COUNTIF(C359:E363,8)</f>
        <v>1</v>
      </c>
      <c r="D358" s="309"/>
      <c r="E358" s="310"/>
      <c r="F358" s="311">
        <f>COUNTIF(F359:H385,1)+COUNTIF(F359:H385,2)+COUNTIF(F359:H385,3)+COUNTIF(F359:H385,4)+COUNTIF(F359:H385,5)+COUNTIF(F359:H385,6)+COUNTIF(F359:H385,7)+COUNTIF(F359:H385,8)</f>
        <v>1</v>
      </c>
      <c r="G358" s="309"/>
      <c r="H358" s="310"/>
      <c r="I358" s="311">
        <f>COUNTIF(I359:K386,1)+COUNTIF(I359:K386,2)+COUNTIF(I359:K386,3)+COUNTIF(I359:K386,4)+COUNTIF(I359:K386,5)+COUNTIF(I359:K386,6)+COUNTIF(I359:K386,7)+COUNTIF(I359:K386,8)</f>
        <v>1</v>
      </c>
      <c r="J358" s="309"/>
      <c r="K358" s="309"/>
      <c r="L358" s="311">
        <f>COUNTIF(L359:N385,1)+COUNTIF(L359:N385,2)+COUNTIF(L359:N385,3)+COUNTIF(L359:N385,4)+COUNTIF(L359:N385,5)+COUNTIF(L359:N385,6)+COUNTIF(L359:N385,7)+COUNTIF(L359:N385,8)</f>
        <v>0</v>
      </c>
      <c r="M358" s="309"/>
      <c r="N358" s="309"/>
      <c r="O358" s="82">
        <f>SUM(O359:O363)</f>
        <v>154</v>
      </c>
      <c r="P358" s="82">
        <f t="shared" ref="P358:AI358" si="98">SUM(P359:P363)</f>
        <v>0</v>
      </c>
      <c r="Q358" s="82">
        <f t="shared" si="98"/>
        <v>4</v>
      </c>
      <c r="R358" s="82">
        <f t="shared" si="98"/>
        <v>12</v>
      </c>
      <c r="S358" s="82">
        <f t="shared" si="98"/>
        <v>2</v>
      </c>
      <c r="T358" s="82">
        <f t="shared" si="98"/>
        <v>136</v>
      </c>
      <c r="U358" s="82">
        <f t="shared" si="98"/>
        <v>34</v>
      </c>
      <c r="V358" s="82">
        <f t="shared" si="98"/>
        <v>102</v>
      </c>
      <c r="W358" s="82" t="s">
        <v>467</v>
      </c>
      <c r="X358" s="82">
        <f t="shared" si="98"/>
        <v>0</v>
      </c>
      <c r="Y358" s="82">
        <f t="shared" si="98"/>
        <v>0</v>
      </c>
      <c r="Z358" s="82">
        <f t="shared" si="98"/>
        <v>0</v>
      </c>
      <c r="AA358" s="82">
        <f t="shared" si="98"/>
        <v>0</v>
      </c>
      <c r="AB358" s="82">
        <f t="shared" si="98"/>
        <v>0</v>
      </c>
      <c r="AC358" s="82">
        <f t="shared" si="98"/>
        <v>64</v>
      </c>
      <c r="AD358" s="82">
        <f t="shared" si="98"/>
        <v>0</v>
      </c>
      <c r="AE358" s="82">
        <f t="shared" si="98"/>
        <v>72</v>
      </c>
      <c r="AF358" s="82">
        <f t="shared" si="98"/>
        <v>0</v>
      </c>
      <c r="AG358" s="82">
        <f t="shared" si="98"/>
        <v>0</v>
      </c>
      <c r="AH358" s="82">
        <f t="shared" si="98"/>
        <v>0</v>
      </c>
      <c r="AI358" s="82">
        <f t="shared" si="98"/>
        <v>0</v>
      </c>
      <c r="AJ358" s="60">
        <f t="shared" ref="AJ358" si="99">SUM(AJ359:AJ359)</f>
        <v>0</v>
      </c>
      <c r="AK358" s="45" t="e">
        <f>T358-#REF!</f>
        <v>#REF!</v>
      </c>
    </row>
    <row r="359" spans="1:59" ht="68.25" customHeight="1">
      <c r="A359" s="74" t="s">
        <v>163</v>
      </c>
      <c r="B359" s="218" t="s">
        <v>462</v>
      </c>
      <c r="C359" s="219"/>
      <c r="D359" s="220"/>
      <c r="E359" s="221"/>
      <c r="F359" s="222"/>
      <c r="G359" s="220">
        <v>6</v>
      </c>
      <c r="H359" s="221"/>
      <c r="I359" s="223"/>
      <c r="J359" s="220"/>
      <c r="K359" s="224"/>
      <c r="L359" s="219"/>
      <c r="M359" s="219"/>
      <c r="N359" s="219"/>
      <c r="O359" s="43">
        <f t="shared" ref="O359:O363" si="100">SUM(P359:T359)</f>
        <v>68</v>
      </c>
      <c r="P359" s="32"/>
      <c r="Q359" s="32"/>
      <c r="R359" s="32"/>
      <c r="S359" s="32"/>
      <c r="T359" s="32">
        <f t="shared" si="96"/>
        <v>68</v>
      </c>
      <c r="U359" s="32">
        <f>T359-V359</f>
        <v>34</v>
      </c>
      <c r="V359" s="32">
        <v>34</v>
      </c>
      <c r="W359" s="64"/>
      <c r="X359" s="32"/>
      <c r="Y359" s="32"/>
      <c r="Z359" s="32"/>
      <c r="AA359" s="32"/>
      <c r="AB359" s="32"/>
      <c r="AC359" s="32">
        <v>32</v>
      </c>
      <c r="AD359" s="32"/>
      <c r="AE359" s="32">
        <v>36</v>
      </c>
      <c r="AF359" s="32"/>
      <c r="AG359" s="32"/>
      <c r="AH359" s="32"/>
      <c r="AI359" s="32"/>
      <c r="AJ359" s="32"/>
      <c r="AK359" s="45" t="e">
        <f>T359-#REF!</f>
        <v>#REF!</v>
      </c>
    </row>
    <row r="360" spans="1:59" ht="11.25" customHeight="1">
      <c r="A360" s="225" t="s">
        <v>188</v>
      </c>
      <c r="B360" s="226" t="s">
        <v>308</v>
      </c>
      <c r="C360" s="34"/>
      <c r="D360" s="34">
        <v>5</v>
      </c>
      <c r="E360" s="50"/>
      <c r="F360" s="39"/>
      <c r="G360" s="38"/>
      <c r="H360" s="40"/>
      <c r="I360" s="39"/>
      <c r="J360" s="38"/>
      <c r="K360" s="40"/>
      <c r="L360" s="38"/>
      <c r="M360" s="38"/>
      <c r="N360" s="38"/>
      <c r="O360" s="43">
        <f t="shared" si="100"/>
        <v>32</v>
      </c>
      <c r="P360" s="32"/>
      <c r="Q360" s="32"/>
      <c r="R360" s="32"/>
      <c r="S360" s="32"/>
      <c r="T360" s="32">
        <f t="shared" si="96"/>
        <v>32</v>
      </c>
      <c r="U360" s="32">
        <f>T360-V360</f>
        <v>0</v>
      </c>
      <c r="V360" s="32">
        <v>32</v>
      </c>
      <c r="W360" s="32"/>
      <c r="X360" s="32"/>
      <c r="Y360" s="32"/>
      <c r="Z360" s="32"/>
      <c r="AA360" s="32"/>
      <c r="AB360" s="32"/>
      <c r="AC360" s="32">
        <v>32</v>
      </c>
      <c r="AD360" s="32"/>
      <c r="AE360" s="32"/>
      <c r="AF360" s="32"/>
      <c r="AG360" s="32"/>
      <c r="AH360" s="32"/>
      <c r="AI360" s="32"/>
      <c r="AJ360" s="32"/>
      <c r="AK360" s="45" t="e">
        <f>T360-#REF!</f>
        <v>#REF!</v>
      </c>
    </row>
    <row r="361" spans="1:59" ht="12" customHeight="1">
      <c r="A361" s="214" t="s">
        <v>189</v>
      </c>
      <c r="B361" s="227" t="s">
        <v>309</v>
      </c>
      <c r="C361" s="39"/>
      <c r="D361" s="38"/>
      <c r="E361" s="40"/>
      <c r="F361" s="39"/>
      <c r="G361" s="38" t="s">
        <v>396</v>
      </c>
      <c r="H361" s="40"/>
      <c r="I361" s="39"/>
      <c r="J361" s="38"/>
      <c r="K361" s="50"/>
      <c r="L361" s="38"/>
      <c r="M361" s="38"/>
      <c r="N361" s="38"/>
      <c r="O361" s="43">
        <f t="shared" si="100"/>
        <v>36</v>
      </c>
      <c r="P361" s="32"/>
      <c r="Q361" s="32"/>
      <c r="R361" s="32"/>
      <c r="S361" s="32"/>
      <c r="T361" s="32">
        <f t="shared" si="96"/>
        <v>36</v>
      </c>
      <c r="U361" s="32">
        <f>T361-V361</f>
        <v>0</v>
      </c>
      <c r="V361" s="32">
        <v>36</v>
      </c>
      <c r="W361" s="32"/>
      <c r="X361" s="32"/>
      <c r="Y361" s="32"/>
      <c r="Z361" s="32"/>
      <c r="AA361" s="32"/>
      <c r="AB361" s="32"/>
      <c r="AC361" s="32"/>
      <c r="AD361" s="32"/>
      <c r="AE361" s="32">
        <v>36</v>
      </c>
      <c r="AF361" s="32"/>
      <c r="AG361" s="32"/>
      <c r="AH361" s="32"/>
      <c r="AI361" s="32"/>
      <c r="AJ361" s="32"/>
      <c r="AK361" s="45" t="e">
        <f>T361-#REF!</f>
        <v>#REF!</v>
      </c>
    </row>
    <row r="362" spans="1:59" ht="11.25" hidden="1" customHeight="1">
      <c r="A362" s="214"/>
      <c r="B362" s="228"/>
      <c r="C362" s="39"/>
      <c r="D362" s="38"/>
      <c r="E362" s="40"/>
      <c r="F362" s="39"/>
      <c r="G362" s="38"/>
      <c r="H362" s="40"/>
      <c r="I362" s="39"/>
      <c r="J362" s="38"/>
      <c r="K362" s="38"/>
      <c r="L362" s="38"/>
      <c r="M362" s="38"/>
      <c r="N362" s="38"/>
      <c r="O362" s="43">
        <f t="shared" si="100"/>
        <v>0</v>
      </c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45"/>
    </row>
    <row r="363" spans="1:59" ht="15" customHeight="1">
      <c r="A363" s="214"/>
      <c r="B363" s="36" t="s">
        <v>313</v>
      </c>
      <c r="C363" s="39"/>
      <c r="D363" s="38"/>
      <c r="E363" s="40"/>
      <c r="F363" s="39"/>
      <c r="G363" s="38"/>
      <c r="H363" s="40"/>
      <c r="I363" s="39"/>
      <c r="J363" s="38">
        <v>6</v>
      </c>
      <c r="K363" s="50"/>
      <c r="L363" s="38"/>
      <c r="M363" s="38"/>
      <c r="N363" s="38"/>
      <c r="O363" s="43">
        <f t="shared" si="100"/>
        <v>18</v>
      </c>
      <c r="P363" s="32"/>
      <c r="Q363" s="32">
        <v>4</v>
      </c>
      <c r="R363" s="32">
        <v>12</v>
      </c>
      <c r="S363" s="32">
        <v>2</v>
      </c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45"/>
    </row>
    <row r="364" spans="1:59" s="208" customFormat="1" ht="14.25" customHeight="1">
      <c r="A364" s="229"/>
      <c r="B364" s="36" t="s">
        <v>36</v>
      </c>
      <c r="C364" s="355"/>
      <c r="D364" s="356"/>
      <c r="E364" s="357"/>
      <c r="F364" s="355"/>
      <c r="G364" s="356"/>
      <c r="H364" s="357"/>
      <c r="I364" s="355"/>
      <c r="J364" s="356"/>
      <c r="K364" s="356"/>
      <c r="L364" s="51"/>
      <c r="M364" s="38"/>
      <c r="N364" s="50"/>
      <c r="O364" s="45">
        <f>SUM(O10+O65+O91+O161)</f>
        <v>5724</v>
      </c>
      <c r="P364" s="43">
        <f t="shared" ref="P364:S364" si="101">P161+P118+P10+P65+P91</f>
        <v>26</v>
      </c>
      <c r="Q364" s="43">
        <f t="shared" si="101"/>
        <v>26</v>
      </c>
      <c r="R364" s="43">
        <f t="shared" si="101"/>
        <v>255</v>
      </c>
      <c r="S364" s="43">
        <f t="shared" si="101"/>
        <v>20</v>
      </c>
      <c r="T364" s="43">
        <f>SUM(U364:V364)</f>
        <v>5397</v>
      </c>
      <c r="U364" s="43">
        <f>U161+U10+U65+U91</f>
        <v>2047</v>
      </c>
      <c r="V364" s="43">
        <f>V161+V10+V65+V91</f>
        <v>3350</v>
      </c>
      <c r="W364" s="43">
        <v>18</v>
      </c>
      <c r="X364" s="43">
        <f>X161+X10+X65+X91</f>
        <v>576</v>
      </c>
      <c r="Y364" s="43">
        <f t="shared" ref="Y364:AJ364" si="102">Y161+Y10+Y65+Y91</f>
        <v>828</v>
      </c>
      <c r="Z364" s="43">
        <f t="shared" si="102"/>
        <v>576</v>
      </c>
      <c r="AA364" s="43">
        <f t="shared" si="102"/>
        <v>828</v>
      </c>
      <c r="AB364" s="43">
        <f t="shared" si="102"/>
        <v>36</v>
      </c>
      <c r="AC364" s="43">
        <f t="shared" si="102"/>
        <v>576</v>
      </c>
      <c r="AD364" s="43">
        <f t="shared" si="102"/>
        <v>0</v>
      </c>
      <c r="AE364" s="43">
        <f t="shared" si="102"/>
        <v>648</v>
      </c>
      <c r="AF364" s="43">
        <f t="shared" si="102"/>
        <v>180</v>
      </c>
      <c r="AG364" s="43">
        <f t="shared" si="102"/>
        <v>540</v>
      </c>
      <c r="AH364" s="43">
        <f t="shared" si="102"/>
        <v>36</v>
      </c>
      <c r="AI364" s="43">
        <f t="shared" si="102"/>
        <v>468</v>
      </c>
      <c r="AJ364" s="43">
        <f t="shared" si="102"/>
        <v>144</v>
      </c>
      <c r="AK364" s="45">
        <v>4644</v>
      </c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</row>
    <row r="365" spans="1:59" s="208" customFormat="1" ht="33" customHeight="1">
      <c r="A365" s="230" t="s">
        <v>332</v>
      </c>
      <c r="B365" s="139" t="s">
        <v>323</v>
      </c>
      <c r="C365" s="34"/>
      <c r="D365" s="34"/>
      <c r="E365" s="260"/>
      <c r="F365" s="259"/>
      <c r="G365" s="34"/>
      <c r="H365" s="260"/>
      <c r="I365" s="34"/>
      <c r="J365" s="34"/>
      <c r="K365" s="34"/>
      <c r="L365" s="34"/>
      <c r="M365" s="34"/>
      <c r="N365" s="34"/>
      <c r="O365" s="32"/>
      <c r="P365" s="32"/>
      <c r="Q365" s="32"/>
      <c r="R365" s="32"/>
      <c r="S365" s="32"/>
      <c r="T365" s="32">
        <v>216</v>
      </c>
      <c r="U365" s="231"/>
      <c r="V365" s="231"/>
      <c r="W365" s="231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1"/>
      <c r="AJ365" s="31"/>
      <c r="AK365" s="32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</row>
    <row r="366" spans="1:59" s="208" customFormat="1" ht="20.25" customHeight="1">
      <c r="A366" s="354" t="s">
        <v>469</v>
      </c>
      <c r="B366" s="354"/>
      <c r="C366" s="354"/>
      <c r="D366" s="354"/>
      <c r="E366" s="354"/>
      <c r="F366" s="354"/>
      <c r="G366" s="354"/>
      <c r="H366" s="354"/>
      <c r="I366" s="354"/>
      <c r="J366" s="354"/>
      <c r="K366" s="354"/>
      <c r="L366" s="354"/>
      <c r="M366" s="354"/>
      <c r="N366" s="354"/>
      <c r="O366" s="354"/>
      <c r="P366" s="354"/>
      <c r="Q366" s="354"/>
      <c r="R366" s="354"/>
      <c r="S366" s="32"/>
      <c r="T366" s="347"/>
      <c r="U366" s="338" t="s">
        <v>37</v>
      </c>
      <c r="V366" s="338"/>
      <c r="W366" s="338"/>
      <c r="X366" s="32">
        <f>X360+X332+X304+X276+X248+X218+X188</f>
        <v>0</v>
      </c>
      <c r="Y366" s="32">
        <f>Y360+Y332+Y304+Y276+Y248+Y218+Y188</f>
        <v>0</v>
      </c>
      <c r="Z366" s="32">
        <f>Z188+Z218+Z248+Z360</f>
        <v>32</v>
      </c>
      <c r="AA366" s="32">
        <f t="shared" ref="AA366:AJ366" si="103">AA188+AA218+AA248+AA360</f>
        <v>80</v>
      </c>
      <c r="AB366" s="32">
        <f t="shared" si="103"/>
        <v>36</v>
      </c>
      <c r="AC366" s="32">
        <f t="shared" si="103"/>
        <v>32</v>
      </c>
      <c r="AD366" s="32">
        <f t="shared" si="103"/>
        <v>0</v>
      </c>
      <c r="AE366" s="32">
        <f t="shared" si="103"/>
        <v>36</v>
      </c>
      <c r="AF366" s="32">
        <f t="shared" si="103"/>
        <v>36</v>
      </c>
      <c r="AG366" s="32">
        <f t="shared" si="103"/>
        <v>0</v>
      </c>
      <c r="AH366" s="32">
        <f t="shared" si="103"/>
        <v>0</v>
      </c>
      <c r="AI366" s="32">
        <f t="shared" si="103"/>
        <v>0</v>
      </c>
      <c r="AJ366" s="32">
        <f t="shared" si="103"/>
        <v>0</v>
      </c>
      <c r="AK366" s="31" t="e">
        <f>SUM(#REF!)</f>
        <v>#REF!</v>
      </c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</row>
    <row r="367" spans="1:59" s="208" customFormat="1" ht="22.5" customHeight="1">
      <c r="A367" s="354"/>
      <c r="B367" s="354"/>
      <c r="C367" s="354"/>
      <c r="D367" s="354"/>
      <c r="E367" s="354"/>
      <c r="F367" s="354"/>
      <c r="G367" s="354"/>
      <c r="H367" s="354"/>
      <c r="I367" s="354"/>
      <c r="J367" s="354"/>
      <c r="K367" s="354"/>
      <c r="L367" s="354"/>
      <c r="M367" s="354"/>
      <c r="N367" s="354"/>
      <c r="O367" s="354"/>
      <c r="P367" s="354"/>
      <c r="Q367" s="354"/>
      <c r="R367" s="354"/>
      <c r="S367" s="32"/>
      <c r="T367" s="347"/>
      <c r="U367" s="344" t="s">
        <v>355</v>
      </c>
      <c r="V367" s="345"/>
      <c r="W367" s="346"/>
      <c r="X367" s="32">
        <f>X361+X333+X305+X277+X249+X219+X189</f>
        <v>0</v>
      </c>
      <c r="Y367" s="32">
        <f>Y361+Y333+Y305+Y277+Y249+Y219+Y189</f>
        <v>0</v>
      </c>
      <c r="Z367" s="32">
        <f>Z189+Z219+Z249+Z361</f>
        <v>0</v>
      </c>
      <c r="AA367" s="32">
        <f t="shared" ref="AA367:AJ367" si="104">AA189+AA219+AA249+AA361</f>
        <v>0</v>
      </c>
      <c r="AB367" s="32">
        <f t="shared" si="104"/>
        <v>0</v>
      </c>
      <c r="AC367" s="32">
        <f t="shared" si="104"/>
        <v>74</v>
      </c>
      <c r="AD367" s="32">
        <f t="shared" si="104"/>
        <v>0</v>
      </c>
      <c r="AE367" s="32">
        <f t="shared" si="104"/>
        <v>108</v>
      </c>
      <c r="AF367" s="32">
        <f t="shared" si="104"/>
        <v>144</v>
      </c>
      <c r="AG367" s="32">
        <f t="shared" si="104"/>
        <v>90</v>
      </c>
      <c r="AH367" s="32">
        <f t="shared" si="104"/>
        <v>36</v>
      </c>
      <c r="AI367" s="32">
        <f t="shared" si="104"/>
        <v>52</v>
      </c>
      <c r="AJ367" s="32">
        <f t="shared" si="104"/>
        <v>144</v>
      </c>
      <c r="AK367" s="45" t="e">
        <f>#REF!</f>
        <v>#REF!</v>
      </c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</row>
    <row r="368" spans="1:59" s="208" customFormat="1" ht="12.75" customHeight="1">
      <c r="A368" s="354"/>
      <c r="B368" s="354"/>
      <c r="C368" s="354"/>
      <c r="D368" s="354"/>
      <c r="E368" s="354"/>
      <c r="F368" s="354"/>
      <c r="G368" s="354"/>
      <c r="H368" s="354"/>
      <c r="I368" s="354"/>
      <c r="J368" s="354"/>
      <c r="K368" s="354"/>
      <c r="L368" s="354"/>
      <c r="M368" s="354"/>
      <c r="N368" s="354"/>
      <c r="O368" s="354"/>
      <c r="P368" s="354"/>
      <c r="Q368" s="354"/>
      <c r="R368" s="354"/>
      <c r="S368" s="32"/>
      <c r="T368" s="347"/>
      <c r="U368" s="338" t="s">
        <v>28</v>
      </c>
      <c r="V368" s="338"/>
      <c r="W368" s="338"/>
      <c r="X368" s="32">
        <f>COUNTIF($I$12:$K$21,1)+COUNTIF($I$38:$K$44,1)+COUNTIF($F$47:$H$64,1)+COUNTIF($I$66:$K$90,1)+COUNTIF($I$92:$K$160,1)+COUNTIF($I$163:$K$190,1)+COUNTIF($I$192:$K$204,1)+COUNTIF($I$206:$K$220,1)+COUNTIF($I$222:$K$250,1)+COUNTIF($I$359:$K$363,1)</f>
        <v>2</v>
      </c>
      <c r="Y368" s="32">
        <f>COUNTIF($I$12:$K$21,2)+COUNTIF($I$38:$K$41,2)+COUNTIF($F$47:$H$64,2)+COUNTIF($I$66:$K$70,2)+COUNTIF($I$92:$K$160,2)+COUNTIF($I$163:$K$190,2)+COUNTIF($I$193:$K$204,2)+COUNTIF($I$222:$K$363,2)</f>
        <v>2</v>
      </c>
      <c r="Z368" s="32">
        <f>COUNTIF($I$12:$K$21,3)+COUNTIF($I$38:$K$44,3)+COUNTIF($F$47:$H$64,3)+COUNTIF($I$66:$K$90,3)+COUNTIF($I$92:$K$160,3)+COUNTIF($I$163:$K$190,3)+COUNTIF($I$193:$K$204,3)+COUNTIF($I$206:$K$220,3)+COUNTIF($I$222:$K$363,3)</f>
        <v>2</v>
      </c>
      <c r="AA368" s="32">
        <f>COUNTIF($I$12:$K$21,4)+COUNTIF($I$38:$K$44,4)+COUNTIF($F$47:$H$64,4)+COUNTIF($I$66:$K$90,4)+COUNTIF($I$92:$K$160,4)+COUNTIF($I$163:$K$190,4)+COUNTIF($I$193:$K$204,4)+COUNTIF($I$206:$K$220,4)+COUNTIF($I$222:$K$363,4)</f>
        <v>2</v>
      </c>
      <c r="AB368" s="32"/>
      <c r="AC368" s="32">
        <f>COUNTIF($I$12:$K$21,5)+COUNTIF($I$38:$K$44,5)+COUNTIF($F$47:$H$64,5)+COUNTIF($I$66:$K$90,5)+COUNTIF($I$92:$K$160,5)+COUNTIF($I$163:$K$190,5)+COUNTIF($I$193:$K$204,5)+COUNTIF($I$206:$K$220,5)+COUNTIF($I$222:$K$363,5)</f>
        <v>2</v>
      </c>
      <c r="AD368" s="32"/>
      <c r="AE368" s="32">
        <f>COUNTIF($I$12:$K$21,6)+COUNTIF($I$38:$K$44,6)+COUNTIF($F$47:$H$64,6)+COUNTIF($I$66:$K$90,6)+COUNTIF($I$92:$K$160,6)+COUNTIF($I$163:$K$190,6)+COUNTIF($I$193:$K$204,6)+COUNTIF($I$206:$K$220,6)+COUNTIF($I$222:$K$363,6)</f>
        <v>2</v>
      </c>
      <c r="AF368" s="32"/>
      <c r="AG368" s="32">
        <f>COUNTIF($I$12:$K$21,7)+COUNTIF($I$38:$K$44,7)+COUNTIF($F$47:$H$64,7)+COUNTIF($I$66:$K$90,7)+COUNTIF($I$92:$K$160,7)+COUNTIF($I$163:$K$190,7)+COUNTIF($I$193:$K$204,7)+COUNTIF($I$206:$K$220,7)+COUNTIF($I$222:$K$363,7)</f>
        <v>2</v>
      </c>
      <c r="AH368" s="32"/>
      <c r="AI368" s="32">
        <f>COUNTIF($I$12:$K$21,8)+COUNTIF($I$38:$K$44,8)+COUNTIF($F$47:$H$64,8)+COUNTIF($I$66:$K$90,8)+COUNTIF($I$92:$K$160,8)+COUNTIF($I$163:$K$190,8)+COUNTIF($I$193:$K$204,8)+COUNTIF($I$206:$K$220,8)+COUNTIF($I$222:$K$363,8)</f>
        <v>2</v>
      </c>
      <c r="AJ368" s="32"/>
      <c r="AK368" s="45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</row>
    <row r="369" spans="1:59" s="208" customFormat="1" ht="15.75" customHeight="1">
      <c r="A369" s="354"/>
      <c r="B369" s="354"/>
      <c r="C369" s="354"/>
      <c r="D369" s="354"/>
      <c r="E369" s="354"/>
      <c r="F369" s="354"/>
      <c r="G369" s="354"/>
      <c r="H369" s="354"/>
      <c r="I369" s="354"/>
      <c r="J369" s="354"/>
      <c r="K369" s="354"/>
      <c r="L369" s="354"/>
      <c r="M369" s="354"/>
      <c r="N369" s="354"/>
      <c r="O369" s="354"/>
      <c r="P369" s="354"/>
      <c r="Q369" s="354"/>
      <c r="R369" s="354"/>
      <c r="S369" s="32"/>
      <c r="T369" s="347"/>
      <c r="U369" s="338" t="s">
        <v>310</v>
      </c>
      <c r="V369" s="338"/>
      <c r="W369" s="338"/>
      <c r="X369" s="32">
        <f>COUNTIF($F$12:$H$21,1)+COUNTIF($F$38:$H$44,1)+COUNTIF($F$47:$H$48,1)</f>
        <v>0</v>
      </c>
      <c r="Y369" s="32">
        <f>COUNTIF($F$12:$H$21,2)+COUNTIF($F$38:$H$44,2)+COUNTIF($F$47:$H$48,2)</f>
        <v>10</v>
      </c>
      <c r="Z369" s="32">
        <f>COUNTIF($F$12:$H$36,3)+COUNTIF($F$38:$H$44,3)+COUNTIF($F$47:$H$64,3)+COUNTIF($F$66:$H$90,3)+COUNTIF($F$92:$H$160,3)+COUNTIF($F$163:$H$190,3)+COUNTIF($F$192:$H$204,3)+COUNTIF($F$206:$H$220,3)+COUNTIF($F$222:$H$250,3)+COUNTIF($F$359:$H$363,3)</f>
        <v>1</v>
      </c>
      <c r="AA369" s="32">
        <f>COUNTIF($F$12:$H$36,4)+COUNTIF($F$38:$H$44,4)+COUNTIF($F$47:$H$64,4)+COUNTIF($F$66:$H$90,4)+COUNTIF($F$92:$H$160,4)+COUNTIF($F$163:$H$190,4)+COUNTIF($F$192:$H$204,4)+COUNTIF($F$206:$H$220,4)+COUNTIF($F$222:$H$250,4)+COUNTIF($F$359:$H$363,4)</f>
        <v>8</v>
      </c>
      <c r="AB369" s="32"/>
      <c r="AC369" s="32">
        <f>COUNTIF($F$12:$H$36,5)+COUNTIF($F$38:$H$44,5)+COUNTIF($F$47:$H$64,5)+COUNTIF($F$66:$H$90,5)+COUNTIF($F$92:$H$160,5)+COUNTIF($F$163:$H$190,5)+COUNTIF($F$192:$H$204,5)+COUNTIF($F$206:$H$220,5)+COUNTIF($F$222:$H$250,5)+COUNTIF($F$359:$H$363,5)</f>
        <v>1</v>
      </c>
      <c r="AD369" s="32">
        <f t="shared" ref="AD369" si="105">COUNTIF($F$12:$H$36,6)+COUNTIF($F$38:$H$44,6)+COUNTIF($F$47:$H$64,6)+COUNTIF($F$66:$H$90,6)+COUNTIF($F$92:$H$160,6)+COUNTIF($F$163:$H$190,6)+COUNTIF($F$192:$H$204,6)+COUNTIF($F$206:$H$220,6)+COUNTIF($F$222:$H$250,6)+COUNTIF($F$359:$H$363,6)</f>
        <v>5</v>
      </c>
      <c r="AE369" s="32">
        <f>COUNTIF($F$12:$H$36,6)+COUNTIF($F$38:$H$44,6)+COUNTIF($F$47:$H$64,6)+COUNTIF($F$66:$H$90,6)+COUNTIF($F$92:$H$160,6)+COUNTIF($F$163:$H$187,6)+COUNTIF($F$192:$H$201,6)+COUNTIF($F$206:$H$217,6)+COUNTIF($F$222:$H$247,6)+COUNTIF($F$359:$H$361,6)</f>
        <v>5</v>
      </c>
      <c r="AF369" s="32"/>
      <c r="AG369" s="32">
        <f>COUNTIF($F$12:$H$36,7)+COUNTIF($F$38:$H$44,7)+COUNTIF($F$47:$H$64,7)+COUNTIF($F$66:$H$90,7)+COUNTIF($F$92:$H$160,7)+COUNTIF($F$163:$H$190,7)+COUNTIF($F$192:$H$204,7)+COUNTIF($F$206:$H$220,7)+COUNTIF($F$222:$H$250,7)+COUNTIF($F$359:$H$363,7)</f>
        <v>4</v>
      </c>
      <c r="AH369" s="32"/>
      <c r="AI369" s="32">
        <f>COUNTIF($F$12:$H$36,8)+COUNTIF($F$38:$H$44,8)+COUNTIF($F$47:$H$64,8)+COUNTIF($F$66:$H$90,8)+COUNTIF($F$92:$H$160,8)+COUNTIF($F$163:$H$190,8)+COUNTIF($F$192:$H$204,8)+COUNTIF($F$206:$H$220,8)+COUNTIF($F$222:$H$250,8)+COUNTIF($F$359:$H$363,8)</f>
        <v>6</v>
      </c>
      <c r="AJ369" s="32"/>
      <c r="AK369" s="31">
        <v>936</v>
      </c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</row>
    <row r="370" spans="1:59" s="208" customFormat="1" ht="13.5" customHeight="1">
      <c r="A370" s="354"/>
      <c r="B370" s="354"/>
      <c r="C370" s="354"/>
      <c r="D370" s="354"/>
      <c r="E370" s="354"/>
      <c r="F370" s="354"/>
      <c r="G370" s="354"/>
      <c r="H370" s="354"/>
      <c r="I370" s="354"/>
      <c r="J370" s="354"/>
      <c r="K370" s="354"/>
      <c r="L370" s="354"/>
      <c r="M370" s="354"/>
      <c r="N370" s="354"/>
      <c r="O370" s="354"/>
      <c r="P370" s="354"/>
      <c r="Q370" s="354"/>
      <c r="R370" s="354"/>
      <c r="S370" s="32"/>
      <c r="T370" s="347"/>
      <c r="U370" s="338" t="s">
        <v>312</v>
      </c>
      <c r="V370" s="338"/>
      <c r="W370" s="338"/>
      <c r="X370" s="32">
        <f>COUNTIF(C$12:E$21,1)+COUNTIF(C$38:E$41,1)+COUNTIF(C$66:E$70,1)+COUNTIF(C$92:E$108,1)+COUNTIF(C$134:E$140,1)+COUNTIF(C$163:E$190,1)+COUNTIF(C$192:E$204,1)+COUNTIF(C$359:E$363,1)</f>
        <v>0</v>
      </c>
      <c r="Y370" s="32">
        <f t="shared" ref="Y370:AA370" si="106">COUNTIF(D$12:F$21,1)+COUNTIF(D$38:F$41,1)+COUNTIF(D$66:F$70,1)+COUNTIF(D$92:F$108,1)+COUNTIF(D$134:F$140,1)+COUNTIF(D$163:F$190,1)+COUNTIF(D$192:F$204,1)+COUNTIF(D$359:F$363,1)</f>
        <v>0</v>
      </c>
      <c r="Z370" s="32">
        <f t="shared" si="106"/>
        <v>0</v>
      </c>
      <c r="AA370" s="32">
        <f t="shared" si="106"/>
        <v>0</v>
      </c>
      <c r="AB370" s="32"/>
      <c r="AC370" s="32">
        <f>COUNTIF(G$12:I$21,1)+COUNTIF(G$38:I$41,1)+COUNTIF(G$66:I$70,1)+COUNTIF(G$92:I$108,1)+COUNTIF(G$134:I$140,1)+COUNTIF(G$163:I$190,1)+COUNTIF(G$192:I$204,1)+COUNTIF(G$359:I$363,1)</f>
        <v>2</v>
      </c>
      <c r="AD370" s="32">
        <f t="shared" ref="AD370:AE370" si="107">COUNTIF(H$12:J$21,1)+COUNTIF(H$38:J$41,1)+COUNTIF(H$66:J$70,1)+COUNTIF(H$92:J$108,1)+COUNTIF(H$134:J$140,1)+COUNTIF(H$163:J$190,1)+COUNTIF(H$192:J$204,1)+COUNTIF(H$359:J$363,1)</f>
        <v>2</v>
      </c>
      <c r="AE370" s="32">
        <f t="shared" si="107"/>
        <v>2</v>
      </c>
      <c r="AF370" s="32"/>
      <c r="AG370" s="32">
        <f>COUNTIF(J$12:L$21,1)+COUNTIF(J$38:L$41,1)+COUNTIF(J$66:L$70,1)+COUNTIF(J$92:L$108,1)+COUNTIF(J$134:L$140,1)+COUNTIF(J$163:L$190,1)+COUNTIF(J$192:L$204,1)+COUNTIF(J$359:L$363,1)</f>
        <v>0</v>
      </c>
      <c r="AH370" s="32"/>
      <c r="AI370" s="32">
        <f>COUNTIF(K$12:M$21,1)+COUNTIF(K$38:M$41,1)+COUNTIF(K$66:M$70,1)+COUNTIF(K$92:M$108,1)+COUNTIF(K$134:M$140,1)+COUNTIF(K$163:M$190,1)+COUNTIF(K$192:M$204,1)+COUNTIF(K$359:M$363,1)</f>
        <v>0</v>
      </c>
      <c r="AJ370" s="32"/>
      <c r="AK370" s="31">
        <v>828</v>
      </c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</row>
    <row r="371" spans="1:59" s="208" customFormat="1" ht="19.5" customHeight="1">
      <c r="A371" s="145"/>
      <c r="B371" s="232"/>
      <c r="C371" s="51"/>
      <c r="D371" s="34"/>
      <c r="E371" s="50"/>
      <c r="F371" s="51"/>
      <c r="G371" s="34"/>
      <c r="H371" s="50"/>
      <c r="I371" s="51"/>
      <c r="J371" s="34"/>
      <c r="K371" s="50"/>
      <c r="L371" s="78"/>
      <c r="M371" s="78"/>
      <c r="N371" s="78"/>
      <c r="O371" s="145"/>
      <c r="P371" s="145"/>
      <c r="Q371" s="145"/>
      <c r="R371" s="145"/>
      <c r="S371" s="145"/>
      <c r="T371" s="233"/>
      <c r="U371" s="344" t="s">
        <v>338</v>
      </c>
      <c r="V371" s="345"/>
      <c r="W371" s="346"/>
      <c r="X371" s="145">
        <f>COUNTIF($L$12:$N$36,1)+COUNTIF($L38:$N$44,1)+COUNTIF($L$47:$N$64,1)+COUNTIF($L$66:$N$90,1)+COUNTIF($L$92:$N$160,1)+COUNTIF($L$163:$N$190,1)+COUNTIF($L$192:$N$204,1)+COUNTIF($L$206:$N$220,1)+COUNTIF($L$222:$N$250,1)+COUNTIF($L$359:$N$363,1)</f>
        <v>1</v>
      </c>
      <c r="Y371" s="145">
        <f>COUNTIF($L$12:$N$36,2)*COUNTIF($L$38:$N$44,2)+COUNTIF($L$46:$N$64,2)+COUNTIF($L$66:$N$90,2)+COUNTIF($L$92:$N$160,2)+COUNTIF($L$163:$N$190,2)+COUNTIF($L$192:$N$204,2)+COUNTIF($L$206:$N$220,2)+COUNTIF($L$222:$N$250,2)+COUNTIF($L$359:$N$363,2)</f>
        <v>1</v>
      </c>
      <c r="Z371" s="145">
        <f>COUNTIF($L$12:$N$36,3)+COUNTIF($L38:$N$44,3)+COUNTIF($L$47:$N$64,3)+COUNTIF($L$66:$N$90,3)+COUNTIF($L$92:$N$160,3)+COUNTIF($L$163:$N$187,3)+COUNTIF($L$192:$N$201,3)+COUNTIF($L$206:$N$217,3)+COUNTIF($L$222:$N$247,3)+COUNTIF($L$360:$N$361,3)</f>
        <v>1</v>
      </c>
      <c r="AA371" s="145">
        <f>COUNTIF($L$12:$N$36,4)+COUNTIF($L38:$N$44,4)+COUNTIF($L$47:$N$64,4)+COUNTIF($L$66:$N$90,4)+COUNTIF($L$92:$N$160,4)+COUNTIF($L$163:$N$187,4)+COUNTIF($L$192:$N$201,4)+COUNTIF($L$206:$N$217,4)+COUNTIF($L$222:$N$247,4)+COUNTIF($L$360:$N$361,4)</f>
        <v>0</v>
      </c>
      <c r="AB371" s="232"/>
      <c r="AC371" s="145">
        <f>COUNTIF($L$12:$N$36,5)+COUNTIF($L38:$N$44,5)+COUNTIF($L$47:$N$64,5)+COUNTIF($L$66:$N$90,5)+COUNTIF($L$92:$N$160,5)+COUNTIF($L$163:$N$187,5)+COUNTIF($L$192:$N$201,5)+COUNTIF($L$206:$N$217,5)+COUNTIF($L$222:$N$247,5)+COUNTIF($L$360:$N$361,5)</f>
        <v>1</v>
      </c>
      <c r="AD371" s="232">
        <f t="shared" ref="AD371" si="108">COUNTIF(R12:T36,5)+COUNTIF(R38:T44,5)+COUNTIF(R47:T64,5)+COUNTIF(R66:T90,5)+COUNTIF(R92:T160,5)+COUNTIF(R163:T190,5)+COUNTIF(R192:T204,5)+COUNTIF(R206:T220,5)+COUNTIF(R222:T250,5)+COUNTIF(R359:T363,5)</f>
        <v>0</v>
      </c>
      <c r="AE371" s="145">
        <f>COUNTIF($L$12:$N$36,6)+COUNTIF($L38:$N$44,6)+COUNTIF($L$47:$N$64,6)+COUNTIF($L$66:$N$90,6)+COUNTIF($L$92:$N$160,6)+COUNTIF($L$163:$N$187,6)+COUNTIF($L$192:$N$201,6)+COUNTIF($L$206:$N$217,6)+COUNTIF($L$222:$N$247,6)+COUNTIF($L$360:$N$361,6)</f>
        <v>1</v>
      </c>
      <c r="AF371" s="145"/>
      <c r="AG371" s="145">
        <f>COUNTIF($L$12:$N$36,7)+COUNTIF($L38:$N$44,7)+COUNTIF($L$47:$N$64,7)+COUNTIF($L$66:$N$90,7)+COUNTIF($L$92:$N$160,7)+COUNTIF($L$163:$N$187,7)+COUNTIF($L$192:$N$201,7)+COUNTIF($L$206:$N$217,7)+COUNTIF($L$222:$N$247,7)+COUNTIF($L$360:$N$361,7)</f>
        <v>0</v>
      </c>
      <c r="AH371" s="145"/>
      <c r="AI371" s="145">
        <f>COUNTIF($L$12:$N$36,8)+COUNTIF($L38:$N$44,8)+COUNTIF($L$47:$N$64,8)+COUNTIF($L$66:$N$90,8)+COUNTIF($L$92:$N$160,8)+COUNTIF($L$163:$N$187,8)+COUNTIF($L$192:$N$201,8)+COUNTIF($L$206:$N$217,8)+COUNTIF($L$222:$N$247,8)+COUNTIF($L$360:$N$361,8)</f>
        <v>2</v>
      </c>
      <c r="AJ371" s="234"/>
      <c r="AK371" s="235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</row>
    <row r="372" spans="1:59" s="80" customFormat="1" ht="18" customHeight="1">
      <c r="A372" s="236"/>
      <c r="B372" s="255" t="s">
        <v>470</v>
      </c>
      <c r="C372" s="311"/>
      <c r="D372" s="309"/>
      <c r="E372" s="310"/>
      <c r="F372" s="311"/>
      <c r="G372" s="309"/>
      <c r="H372" s="310"/>
      <c r="I372" s="333"/>
      <c r="J372" s="309"/>
      <c r="K372" s="310"/>
      <c r="L372" s="237"/>
      <c r="M372" s="237"/>
      <c r="N372" s="237"/>
      <c r="O372" s="238">
        <v>5940</v>
      </c>
      <c r="P372" s="238"/>
      <c r="Q372" s="238"/>
      <c r="R372" s="238"/>
      <c r="S372" s="238"/>
      <c r="T372" s="238"/>
      <c r="U372" s="238"/>
      <c r="V372" s="238"/>
      <c r="W372" s="238"/>
      <c r="X372" s="89">
        <f t="shared" ref="X372:Z372" si="109">X364/X7</f>
        <v>36</v>
      </c>
      <c r="Y372" s="89">
        <f t="shared" si="109"/>
        <v>36</v>
      </c>
      <c r="Z372" s="89">
        <f t="shared" si="109"/>
        <v>36</v>
      </c>
      <c r="AA372" s="89">
        <f>AA364/AA7</f>
        <v>36</v>
      </c>
      <c r="AB372" s="89">
        <f>AB364/AB7</f>
        <v>36</v>
      </c>
      <c r="AC372" s="89">
        <f t="shared" ref="AC372:AJ372" si="110">AC364/AC7</f>
        <v>36</v>
      </c>
      <c r="AD372" s="89" t="e">
        <f t="shared" si="110"/>
        <v>#DIV/0!</v>
      </c>
      <c r="AE372" s="89">
        <f t="shared" si="110"/>
        <v>36</v>
      </c>
      <c r="AF372" s="89">
        <f t="shared" si="110"/>
        <v>36</v>
      </c>
      <c r="AG372" s="89">
        <f t="shared" si="110"/>
        <v>36</v>
      </c>
      <c r="AH372" s="89">
        <f t="shared" si="110"/>
        <v>36</v>
      </c>
      <c r="AI372" s="89">
        <f t="shared" si="110"/>
        <v>36</v>
      </c>
      <c r="AJ372" s="89">
        <f t="shared" si="110"/>
        <v>36</v>
      </c>
      <c r="AK372" s="112" t="e">
        <f>AK369-#REF!</f>
        <v>#REF!</v>
      </c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</row>
    <row r="373" spans="1:59" s="70" customFormat="1" hidden="1">
      <c r="A373" s="81"/>
      <c r="B373" s="229" t="s">
        <v>44</v>
      </c>
      <c r="C373" s="119"/>
      <c r="D373" s="120"/>
      <c r="E373" s="117"/>
      <c r="F373" s="119"/>
      <c r="G373" s="120"/>
      <c r="H373" s="117"/>
      <c r="I373" s="119"/>
      <c r="J373" s="120"/>
      <c r="K373" s="117"/>
      <c r="L373" s="117"/>
      <c r="M373" s="117"/>
      <c r="N373" s="117"/>
      <c r="O373" s="31">
        <f>X373+Z373+AC373+AG373</f>
        <v>0</v>
      </c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>
        <v>828</v>
      </c>
    </row>
    <row r="374" spans="1:59" s="248" customFormat="1" ht="21.75" hidden="1" customHeight="1">
      <c r="A374" s="239"/>
      <c r="B374" s="240"/>
      <c r="C374" s="241"/>
      <c r="D374" s="242"/>
      <c r="E374" s="243"/>
      <c r="F374" s="244"/>
      <c r="G374" s="245"/>
      <c r="H374" s="246"/>
      <c r="I374" s="244"/>
      <c r="J374" s="245"/>
      <c r="K374" s="246"/>
      <c r="L374" s="246"/>
      <c r="M374" s="246"/>
      <c r="N374" s="246"/>
      <c r="O374" s="247"/>
      <c r="P374" s="247"/>
      <c r="Q374" s="247"/>
      <c r="R374" s="247"/>
      <c r="S374" s="247"/>
      <c r="T374" s="247"/>
      <c r="U374" s="247"/>
      <c r="V374" s="247"/>
      <c r="W374" s="247"/>
      <c r="X374" s="247"/>
      <c r="Y374" s="247"/>
      <c r="Z374" s="247"/>
      <c r="AA374" s="247"/>
      <c r="AB374" s="247"/>
      <c r="AC374" s="247"/>
      <c r="AD374" s="247"/>
      <c r="AE374" s="247"/>
      <c r="AF374" s="247"/>
      <c r="AG374" s="247"/>
      <c r="AH374" s="247"/>
      <c r="AI374" s="247"/>
      <c r="AJ374" s="247"/>
      <c r="AK374" s="247" t="e">
        <f>AK370-AK366</f>
        <v>#REF!</v>
      </c>
    </row>
    <row r="375" spans="1:59" s="46" customFormat="1">
      <c r="AK375" s="249"/>
    </row>
    <row r="376" spans="1:59" s="46" customFormat="1">
      <c r="AK376" s="249"/>
    </row>
    <row r="377" spans="1:59" s="46" customFormat="1">
      <c r="AK377" s="249"/>
    </row>
    <row r="378" spans="1:59" s="46" customFormat="1">
      <c r="AK378" s="249"/>
    </row>
    <row r="379" spans="1:59" s="46" customFormat="1">
      <c r="AK379" s="249"/>
    </row>
    <row r="380" spans="1:59" s="46" customFormat="1">
      <c r="AK380" s="249"/>
    </row>
    <row r="381" spans="1:59" s="46" customFormat="1">
      <c r="AK381" s="249"/>
    </row>
    <row r="382" spans="1:59" s="46" customFormat="1">
      <c r="AK382" s="249"/>
    </row>
    <row r="383" spans="1:59" s="46" customFormat="1">
      <c r="AK383" s="249"/>
    </row>
    <row r="384" spans="1:59" s="46" customFormat="1">
      <c r="AK384" s="249"/>
    </row>
    <row r="385" spans="37:37" s="46" customFormat="1">
      <c r="AK385" s="249"/>
    </row>
    <row r="386" spans="37:37" s="46" customFormat="1">
      <c r="AK386" s="249"/>
    </row>
    <row r="387" spans="37:37" s="46" customFormat="1">
      <c r="AK387" s="249"/>
    </row>
    <row r="388" spans="37:37" s="46" customFormat="1">
      <c r="AK388" s="249"/>
    </row>
    <row r="389" spans="37:37" s="46" customFormat="1">
      <c r="AK389" s="249"/>
    </row>
    <row r="390" spans="37:37" s="46" customFormat="1">
      <c r="AK390" s="249"/>
    </row>
    <row r="391" spans="37:37" s="46" customFormat="1">
      <c r="AK391" s="249"/>
    </row>
    <row r="392" spans="37:37" s="46" customFormat="1">
      <c r="AK392" s="249"/>
    </row>
    <row r="393" spans="37:37" s="46" customFormat="1">
      <c r="AK393" s="249"/>
    </row>
    <row r="394" spans="37:37" s="46" customFormat="1">
      <c r="AK394" s="249"/>
    </row>
    <row r="395" spans="37:37" s="46" customFormat="1">
      <c r="AK395" s="249"/>
    </row>
    <row r="396" spans="37:37" s="46" customFormat="1">
      <c r="AK396" s="249"/>
    </row>
    <row r="397" spans="37:37" s="46" customFormat="1">
      <c r="AK397" s="249"/>
    </row>
    <row r="398" spans="37:37" s="46" customFormat="1">
      <c r="AK398" s="249"/>
    </row>
    <row r="399" spans="37:37" s="46" customFormat="1">
      <c r="AK399" s="249"/>
    </row>
    <row r="400" spans="37:37" s="46" customFormat="1">
      <c r="AK400" s="249"/>
    </row>
    <row r="401" spans="37:37" s="46" customFormat="1">
      <c r="AK401" s="249"/>
    </row>
    <row r="402" spans="37:37" s="46" customFormat="1">
      <c r="AK402" s="249"/>
    </row>
    <row r="403" spans="37:37" s="46" customFormat="1">
      <c r="AK403" s="249"/>
    </row>
    <row r="404" spans="37:37" s="46" customFormat="1">
      <c r="AK404" s="249"/>
    </row>
    <row r="405" spans="37:37" s="46" customFormat="1">
      <c r="AK405" s="249"/>
    </row>
    <row r="406" spans="37:37" s="46" customFormat="1">
      <c r="AK406" s="249"/>
    </row>
    <row r="407" spans="37:37" s="46" customFormat="1">
      <c r="AK407" s="249"/>
    </row>
    <row r="408" spans="37:37" s="46" customFormat="1">
      <c r="AK408" s="249"/>
    </row>
    <row r="409" spans="37:37" s="46" customFormat="1">
      <c r="AK409" s="249"/>
    </row>
    <row r="410" spans="37:37" s="46" customFormat="1">
      <c r="AK410" s="249"/>
    </row>
    <row r="411" spans="37:37" s="46" customFormat="1">
      <c r="AK411" s="249"/>
    </row>
    <row r="412" spans="37:37" s="46" customFormat="1">
      <c r="AK412" s="249"/>
    </row>
    <row r="413" spans="37:37" s="46" customFormat="1">
      <c r="AK413" s="249"/>
    </row>
    <row r="414" spans="37:37" s="46" customFormat="1">
      <c r="AK414" s="249"/>
    </row>
    <row r="415" spans="37:37" s="46" customFormat="1">
      <c r="AK415" s="249"/>
    </row>
    <row r="416" spans="37:37" s="46" customFormat="1">
      <c r="AK416" s="249"/>
    </row>
    <row r="417" spans="37:37" s="46" customFormat="1">
      <c r="AK417" s="249"/>
    </row>
    <row r="418" spans="37:37" s="46" customFormat="1">
      <c r="AK418" s="249"/>
    </row>
    <row r="419" spans="37:37" s="46" customFormat="1">
      <c r="AK419" s="249"/>
    </row>
    <row r="420" spans="37:37" s="46" customFormat="1">
      <c r="AK420" s="249"/>
    </row>
    <row r="421" spans="37:37" s="46" customFormat="1">
      <c r="AK421" s="249"/>
    </row>
    <row r="422" spans="37:37" s="46" customFormat="1">
      <c r="AK422" s="249"/>
    </row>
    <row r="423" spans="37:37" s="46" customFormat="1">
      <c r="AK423" s="249"/>
    </row>
    <row r="424" spans="37:37" s="46" customFormat="1">
      <c r="AK424" s="249"/>
    </row>
    <row r="425" spans="37:37" s="46" customFormat="1">
      <c r="AK425" s="249"/>
    </row>
    <row r="426" spans="37:37" s="46" customFormat="1">
      <c r="AK426" s="249"/>
    </row>
    <row r="427" spans="37:37" s="46" customFormat="1">
      <c r="AK427" s="249"/>
    </row>
    <row r="428" spans="37:37" s="46" customFormat="1">
      <c r="AK428" s="249"/>
    </row>
    <row r="429" spans="37:37" s="46" customFormat="1">
      <c r="AK429" s="249"/>
    </row>
    <row r="430" spans="37:37" s="46" customFormat="1">
      <c r="AK430" s="249"/>
    </row>
    <row r="431" spans="37:37" s="46" customFormat="1">
      <c r="AK431" s="249"/>
    </row>
    <row r="432" spans="37:37" s="46" customFormat="1">
      <c r="AK432" s="249"/>
    </row>
    <row r="433" spans="37:37" s="46" customFormat="1">
      <c r="AK433" s="249"/>
    </row>
    <row r="434" spans="37:37" s="46" customFormat="1">
      <c r="AK434" s="249"/>
    </row>
    <row r="435" spans="37:37" s="46" customFormat="1">
      <c r="AK435" s="249"/>
    </row>
    <row r="436" spans="37:37" s="46" customFormat="1">
      <c r="AK436" s="249"/>
    </row>
    <row r="437" spans="37:37" s="46" customFormat="1">
      <c r="AK437" s="249"/>
    </row>
    <row r="438" spans="37:37" s="46" customFormat="1">
      <c r="AK438" s="249"/>
    </row>
    <row r="439" spans="37:37" s="46" customFormat="1">
      <c r="AK439" s="249"/>
    </row>
    <row r="440" spans="37:37" s="46" customFormat="1">
      <c r="AK440" s="249"/>
    </row>
    <row r="441" spans="37:37" s="46" customFormat="1">
      <c r="AK441" s="249"/>
    </row>
    <row r="442" spans="37:37" s="46" customFormat="1">
      <c r="AK442" s="249"/>
    </row>
    <row r="443" spans="37:37" s="46" customFormat="1">
      <c r="AK443" s="249"/>
    </row>
    <row r="444" spans="37:37" s="46" customFormat="1">
      <c r="AK444" s="249"/>
    </row>
    <row r="445" spans="37:37" s="46" customFormat="1">
      <c r="AK445" s="249"/>
    </row>
    <row r="446" spans="37:37" s="46" customFormat="1">
      <c r="AK446" s="249"/>
    </row>
    <row r="447" spans="37:37" s="46" customFormat="1">
      <c r="AK447" s="249"/>
    </row>
    <row r="448" spans="37:37" s="46" customFormat="1">
      <c r="AK448" s="249"/>
    </row>
    <row r="449" spans="37:37" s="46" customFormat="1">
      <c r="AK449" s="249"/>
    </row>
    <row r="450" spans="37:37" s="46" customFormat="1">
      <c r="AK450" s="249"/>
    </row>
    <row r="451" spans="37:37" s="46" customFormat="1">
      <c r="AK451" s="249"/>
    </row>
    <row r="452" spans="37:37" s="46" customFormat="1">
      <c r="AK452" s="249"/>
    </row>
    <row r="453" spans="37:37" s="46" customFormat="1">
      <c r="AK453" s="249"/>
    </row>
    <row r="454" spans="37:37" s="46" customFormat="1">
      <c r="AK454" s="249"/>
    </row>
    <row r="455" spans="37:37" s="46" customFormat="1">
      <c r="AK455" s="249"/>
    </row>
    <row r="456" spans="37:37" s="46" customFormat="1">
      <c r="AK456" s="249"/>
    </row>
    <row r="457" spans="37:37" s="46" customFormat="1">
      <c r="AK457" s="249"/>
    </row>
    <row r="458" spans="37:37" s="46" customFormat="1">
      <c r="AK458" s="249"/>
    </row>
    <row r="459" spans="37:37" s="46" customFormat="1">
      <c r="AK459" s="249"/>
    </row>
    <row r="460" spans="37:37" s="46" customFormat="1">
      <c r="AK460" s="249"/>
    </row>
    <row r="461" spans="37:37" s="46" customFormat="1">
      <c r="AK461" s="249"/>
    </row>
    <row r="462" spans="37:37" s="46" customFormat="1">
      <c r="AK462" s="249"/>
    </row>
    <row r="463" spans="37:37" s="46" customFormat="1">
      <c r="AK463" s="249"/>
    </row>
    <row r="464" spans="37:37" s="46" customFormat="1">
      <c r="AK464" s="249"/>
    </row>
    <row r="465" spans="37:37" s="46" customFormat="1">
      <c r="AK465" s="249"/>
    </row>
    <row r="466" spans="37:37" s="46" customFormat="1">
      <c r="AK466" s="249"/>
    </row>
    <row r="467" spans="37:37" s="46" customFormat="1">
      <c r="AK467" s="249"/>
    </row>
    <row r="468" spans="37:37" s="46" customFormat="1">
      <c r="AK468" s="249"/>
    </row>
    <row r="469" spans="37:37" s="46" customFormat="1">
      <c r="AK469" s="249"/>
    </row>
    <row r="470" spans="37:37" s="46" customFormat="1">
      <c r="AK470" s="249"/>
    </row>
    <row r="471" spans="37:37" s="46" customFormat="1">
      <c r="AK471" s="249"/>
    </row>
    <row r="472" spans="37:37" s="46" customFormat="1">
      <c r="AK472" s="249"/>
    </row>
    <row r="473" spans="37:37" s="46" customFormat="1">
      <c r="AK473" s="249"/>
    </row>
    <row r="474" spans="37:37" s="46" customFormat="1">
      <c r="AK474" s="249"/>
    </row>
    <row r="475" spans="37:37" s="46" customFormat="1">
      <c r="AK475" s="249"/>
    </row>
    <row r="476" spans="37:37" s="46" customFormat="1">
      <c r="AK476" s="249"/>
    </row>
    <row r="477" spans="37:37" s="46" customFormat="1">
      <c r="AK477" s="249"/>
    </row>
    <row r="478" spans="37:37" s="46" customFormat="1">
      <c r="AK478" s="249"/>
    </row>
    <row r="479" spans="37:37" s="46" customFormat="1">
      <c r="AK479" s="249"/>
    </row>
    <row r="480" spans="37:37" s="46" customFormat="1">
      <c r="AK480" s="249"/>
    </row>
    <row r="481" spans="37:37" s="46" customFormat="1">
      <c r="AK481" s="249"/>
    </row>
    <row r="482" spans="37:37" s="46" customFormat="1">
      <c r="AK482" s="249"/>
    </row>
    <row r="483" spans="37:37" s="46" customFormat="1">
      <c r="AK483" s="249"/>
    </row>
    <row r="484" spans="37:37" s="46" customFormat="1">
      <c r="AK484" s="249"/>
    </row>
    <row r="485" spans="37:37" s="46" customFormat="1">
      <c r="AK485" s="249"/>
    </row>
    <row r="486" spans="37:37" s="46" customFormat="1">
      <c r="AK486" s="249"/>
    </row>
    <row r="487" spans="37:37" s="46" customFormat="1">
      <c r="AK487" s="249"/>
    </row>
    <row r="488" spans="37:37" s="46" customFormat="1">
      <c r="AK488" s="249"/>
    </row>
    <row r="489" spans="37:37" s="46" customFormat="1">
      <c r="AK489" s="249"/>
    </row>
    <row r="490" spans="37:37" s="46" customFormat="1">
      <c r="AK490" s="249"/>
    </row>
    <row r="491" spans="37:37" s="46" customFormat="1">
      <c r="AK491" s="249"/>
    </row>
    <row r="492" spans="37:37" s="46" customFormat="1">
      <c r="AK492" s="249"/>
    </row>
    <row r="493" spans="37:37" s="46" customFormat="1">
      <c r="AK493" s="249"/>
    </row>
    <row r="494" spans="37:37" s="46" customFormat="1">
      <c r="AK494" s="249"/>
    </row>
    <row r="495" spans="37:37" s="46" customFormat="1">
      <c r="AK495" s="249"/>
    </row>
    <row r="496" spans="37:37" s="46" customFormat="1">
      <c r="AK496" s="249"/>
    </row>
    <row r="497" spans="37:37" s="46" customFormat="1">
      <c r="AK497" s="249"/>
    </row>
    <row r="498" spans="37:37" s="46" customFormat="1">
      <c r="AK498" s="249"/>
    </row>
    <row r="499" spans="37:37" s="46" customFormat="1">
      <c r="AK499" s="249"/>
    </row>
    <row r="500" spans="37:37" s="46" customFormat="1">
      <c r="AK500" s="249"/>
    </row>
    <row r="501" spans="37:37" s="46" customFormat="1">
      <c r="AK501" s="249"/>
    </row>
    <row r="502" spans="37:37" s="46" customFormat="1">
      <c r="AK502" s="249"/>
    </row>
    <row r="503" spans="37:37" s="46" customFormat="1">
      <c r="AK503" s="249"/>
    </row>
    <row r="504" spans="37:37" s="46" customFormat="1">
      <c r="AK504" s="249"/>
    </row>
    <row r="505" spans="37:37" s="46" customFormat="1">
      <c r="AK505" s="249"/>
    </row>
    <row r="506" spans="37:37" s="46" customFormat="1">
      <c r="AK506" s="249"/>
    </row>
    <row r="507" spans="37:37" s="46" customFormat="1">
      <c r="AK507" s="249"/>
    </row>
    <row r="508" spans="37:37" s="46" customFormat="1">
      <c r="AK508" s="249"/>
    </row>
    <row r="509" spans="37:37" s="46" customFormat="1">
      <c r="AK509" s="249"/>
    </row>
    <row r="510" spans="37:37" s="46" customFormat="1">
      <c r="AK510" s="249"/>
    </row>
    <row r="511" spans="37:37" s="46" customFormat="1">
      <c r="AK511" s="249"/>
    </row>
    <row r="512" spans="37:37" s="46" customFormat="1">
      <c r="AK512" s="249"/>
    </row>
    <row r="513" spans="37:37" s="46" customFormat="1">
      <c r="AK513" s="249"/>
    </row>
    <row r="514" spans="37:37" s="46" customFormat="1">
      <c r="AK514" s="249"/>
    </row>
    <row r="515" spans="37:37" s="46" customFormat="1">
      <c r="AK515" s="249"/>
    </row>
    <row r="516" spans="37:37" s="46" customFormat="1">
      <c r="AK516" s="249"/>
    </row>
    <row r="517" spans="37:37" s="46" customFormat="1">
      <c r="AK517" s="249"/>
    </row>
    <row r="518" spans="37:37" s="46" customFormat="1">
      <c r="AK518" s="249"/>
    </row>
    <row r="519" spans="37:37" s="46" customFormat="1">
      <c r="AK519" s="249"/>
    </row>
    <row r="520" spans="37:37" s="46" customFormat="1">
      <c r="AK520" s="249"/>
    </row>
    <row r="521" spans="37:37" s="46" customFormat="1">
      <c r="AK521" s="249"/>
    </row>
    <row r="522" spans="37:37" s="46" customFormat="1">
      <c r="AK522" s="249"/>
    </row>
    <row r="523" spans="37:37" s="46" customFormat="1">
      <c r="AK523" s="249"/>
    </row>
    <row r="524" spans="37:37" s="46" customFormat="1">
      <c r="AK524" s="249"/>
    </row>
    <row r="525" spans="37:37" s="46" customFormat="1">
      <c r="AK525" s="249"/>
    </row>
    <row r="526" spans="37:37" s="46" customFormat="1">
      <c r="AK526" s="249"/>
    </row>
    <row r="527" spans="37:37" s="46" customFormat="1">
      <c r="AK527" s="249"/>
    </row>
    <row r="528" spans="37:37" s="46" customFormat="1">
      <c r="AK528" s="249"/>
    </row>
    <row r="529" spans="37:37" s="46" customFormat="1">
      <c r="AK529" s="249"/>
    </row>
    <row r="530" spans="37:37" s="46" customFormat="1">
      <c r="AK530" s="249"/>
    </row>
    <row r="531" spans="37:37" s="46" customFormat="1">
      <c r="AK531" s="249"/>
    </row>
    <row r="532" spans="37:37" s="46" customFormat="1">
      <c r="AK532" s="249"/>
    </row>
    <row r="533" spans="37:37" s="46" customFormat="1">
      <c r="AK533" s="249"/>
    </row>
    <row r="534" spans="37:37" s="46" customFormat="1">
      <c r="AK534" s="249"/>
    </row>
    <row r="535" spans="37:37" s="46" customFormat="1">
      <c r="AK535" s="249"/>
    </row>
    <row r="536" spans="37:37" s="46" customFormat="1">
      <c r="AK536" s="249"/>
    </row>
    <row r="537" spans="37:37" s="46" customFormat="1">
      <c r="AK537" s="249"/>
    </row>
    <row r="538" spans="37:37" s="46" customFormat="1">
      <c r="AK538" s="249"/>
    </row>
    <row r="539" spans="37:37" s="46" customFormat="1">
      <c r="AK539" s="249"/>
    </row>
    <row r="540" spans="37:37" s="46" customFormat="1">
      <c r="AK540" s="249"/>
    </row>
    <row r="541" spans="37:37" s="46" customFormat="1">
      <c r="AK541" s="249"/>
    </row>
    <row r="542" spans="37:37" s="46" customFormat="1">
      <c r="AK542" s="249"/>
    </row>
    <row r="543" spans="37:37" s="46" customFormat="1">
      <c r="AK543" s="249"/>
    </row>
    <row r="544" spans="37:37" s="46" customFormat="1">
      <c r="AK544" s="249"/>
    </row>
    <row r="545" spans="37:37" s="46" customFormat="1">
      <c r="AK545" s="249"/>
    </row>
    <row r="546" spans="37:37" s="46" customFormat="1">
      <c r="AK546" s="249"/>
    </row>
    <row r="547" spans="37:37" s="46" customFormat="1">
      <c r="AK547" s="249"/>
    </row>
    <row r="548" spans="37:37" s="46" customFormat="1">
      <c r="AK548" s="249"/>
    </row>
    <row r="549" spans="37:37" s="46" customFormat="1">
      <c r="AK549" s="249"/>
    </row>
    <row r="550" spans="37:37" s="46" customFormat="1">
      <c r="AK550" s="249"/>
    </row>
    <row r="551" spans="37:37" s="46" customFormat="1">
      <c r="AK551" s="249"/>
    </row>
    <row r="552" spans="37:37" s="46" customFormat="1">
      <c r="AK552" s="249"/>
    </row>
    <row r="553" spans="37:37" s="46" customFormat="1">
      <c r="AK553" s="249"/>
    </row>
    <row r="554" spans="37:37" s="46" customFormat="1">
      <c r="AK554" s="249"/>
    </row>
    <row r="555" spans="37:37" s="46" customFormat="1">
      <c r="AK555" s="249"/>
    </row>
    <row r="556" spans="37:37" s="46" customFormat="1">
      <c r="AK556" s="249"/>
    </row>
    <row r="557" spans="37:37" s="46" customFormat="1">
      <c r="AK557" s="249"/>
    </row>
    <row r="558" spans="37:37" s="46" customFormat="1">
      <c r="AK558" s="249"/>
    </row>
    <row r="559" spans="37:37" s="46" customFormat="1">
      <c r="AK559" s="249"/>
    </row>
    <row r="560" spans="37:37" s="46" customFormat="1">
      <c r="AK560" s="249"/>
    </row>
    <row r="561" spans="37:37" s="46" customFormat="1">
      <c r="AK561" s="249"/>
    </row>
    <row r="562" spans="37:37" s="46" customFormat="1">
      <c r="AK562" s="249"/>
    </row>
    <row r="563" spans="37:37" s="46" customFormat="1">
      <c r="AK563" s="249"/>
    </row>
    <row r="564" spans="37:37" s="46" customFormat="1">
      <c r="AK564" s="249"/>
    </row>
    <row r="565" spans="37:37" s="46" customFormat="1">
      <c r="AK565" s="249"/>
    </row>
    <row r="566" spans="37:37" s="46" customFormat="1">
      <c r="AK566" s="249"/>
    </row>
    <row r="567" spans="37:37" s="46" customFormat="1">
      <c r="AK567" s="249"/>
    </row>
    <row r="568" spans="37:37" s="46" customFormat="1">
      <c r="AK568" s="249"/>
    </row>
    <row r="569" spans="37:37" s="46" customFormat="1">
      <c r="AK569" s="249"/>
    </row>
    <row r="570" spans="37:37" s="46" customFormat="1">
      <c r="AK570" s="249"/>
    </row>
    <row r="571" spans="37:37" s="46" customFormat="1">
      <c r="AK571" s="249"/>
    </row>
    <row r="572" spans="37:37" s="46" customFormat="1">
      <c r="AK572" s="249"/>
    </row>
    <row r="573" spans="37:37" s="46" customFormat="1">
      <c r="AK573" s="249"/>
    </row>
    <row r="574" spans="37:37" s="46" customFormat="1">
      <c r="AK574" s="249"/>
    </row>
    <row r="575" spans="37:37" s="46" customFormat="1">
      <c r="AK575" s="249"/>
    </row>
    <row r="576" spans="37:37" s="46" customFormat="1">
      <c r="AK576" s="249"/>
    </row>
    <row r="577" spans="37:37" s="46" customFormat="1">
      <c r="AK577" s="249"/>
    </row>
    <row r="578" spans="37:37" s="46" customFormat="1">
      <c r="AK578" s="249"/>
    </row>
    <row r="579" spans="37:37" s="46" customFormat="1">
      <c r="AK579" s="249"/>
    </row>
    <row r="580" spans="37:37" s="46" customFormat="1">
      <c r="AK580" s="249"/>
    </row>
    <row r="581" spans="37:37" s="46" customFormat="1">
      <c r="AK581" s="249"/>
    </row>
    <row r="582" spans="37:37" s="46" customFormat="1">
      <c r="AK582" s="249"/>
    </row>
    <row r="583" spans="37:37" s="46" customFormat="1">
      <c r="AK583" s="249"/>
    </row>
    <row r="584" spans="37:37" s="46" customFormat="1">
      <c r="AK584" s="249"/>
    </row>
    <row r="585" spans="37:37" s="46" customFormat="1">
      <c r="AK585" s="249"/>
    </row>
    <row r="586" spans="37:37" s="46" customFormat="1">
      <c r="AK586" s="249"/>
    </row>
    <row r="587" spans="37:37" s="46" customFormat="1">
      <c r="AK587" s="249"/>
    </row>
    <row r="588" spans="37:37" s="46" customFormat="1">
      <c r="AK588" s="249"/>
    </row>
    <row r="589" spans="37:37" s="46" customFormat="1">
      <c r="AK589" s="249"/>
    </row>
    <row r="590" spans="37:37" s="46" customFormat="1">
      <c r="AK590" s="249"/>
    </row>
    <row r="591" spans="37:37" s="46" customFormat="1">
      <c r="AK591" s="249"/>
    </row>
    <row r="592" spans="37:37" s="46" customFormat="1">
      <c r="AK592" s="249"/>
    </row>
    <row r="593" spans="37:37" s="46" customFormat="1">
      <c r="AK593" s="249"/>
    </row>
    <row r="594" spans="37:37" s="46" customFormat="1">
      <c r="AK594" s="249"/>
    </row>
    <row r="595" spans="37:37" s="46" customFormat="1">
      <c r="AK595" s="249"/>
    </row>
    <row r="596" spans="37:37" s="46" customFormat="1">
      <c r="AK596" s="249"/>
    </row>
    <row r="597" spans="37:37" s="46" customFormat="1">
      <c r="AK597" s="249"/>
    </row>
    <row r="598" spans="37:37" s="46" customFormat="1">
      <c r="AK598" s="249"/>
    </row>
    <row r="599" spans="37:37" s="46" customFormat="1">
      <c r="AK599" s="249"/>
    </row>
    <row r="600" spans="37:37" s="46" customFormat="1">
      <c r="AK600" s="249"/>
    </row>
    <row r="601" spans="37:37" s="46" customFormat="1">
      <c r="AK601" s="249"/>
    </row>
    <row r="602" spans="37:37" s="46" customFormat="1">
      <c r="AK602" s="249"/>
    </row>
    <row r="603" spans="37:37" s="46" customFormat="1">
      <c r="AK603" s="249"/>
    </row>
    <row r="604" spans="37:37" s="46" customFormat="1">
      <c r="AK604" s="249"/>
    </row>
    <row r="605" spans="37:37" s="46" customFormat="1">
      <c r="AK605" s="249"/>
    </row>
    <row r="606" spans="37:37" s="46" customFormat="1">
      <c r="AK606" s="249"/>
    </row>
    <row r="607" spans="37:37" s="46" customFormat="1">
      <c r="AK607" s="249"/>
    </row>
    <row r="608" spans="37:37" s="46" customFormat="1">
      <c r="AK608" s="249"/>
    </row>
    <row r="609" spans="37:37" s="46" customFormat="1">
      <c r="AK609" s="249"/>
    </row>
    <row r="610" spans="37:37" s="46" customFormat="1">
      <c r="AK610" s="249"/>
    </row>
    <row r="611" spans="37:37">
      <c r="AK611" s="250"/>
    </row>
  </sheetData>
  <mergeCells count="106">
    <mergeCell ref="C364:E364"/>
    <mergeCell ref="L118:N118"/>
    <mergeCell ref="C161:E161"/>
    <mergeCell ref="I117:K117"/>
    <mergeCell ref="I161:K161"/>
    <mergeCell ref="L162:N162"/>
    <mergeCell ref="I221:K221"/>
    <mergeCell ref="C205:E205"/>
    <mergeCell ref="F205:H205"/>
    <mergeCell ref="I205:K205"/>
    <mergeCell ref="L205:N205"/>
    <mergeCell ref="I358:K358"/>
    <mergeCell ref="L358:N358"/>
    <mergeCell ref="F221:H221"/>
    <mergeCell ref="F118:H118"/>
    <mergeCell ref="I118:K118"/>
    <mergeCell ref="C117:E117"/>
    <mergeCell ref="F117:H117"/>
    <mergeCell ref="U371:W371"/>
    <mergeCell ref="L10:N10"/>
    <mergeCell ref="L11:N11"/>
    <mergeCell ref="L37:N37"/>
    <mergeCell ref="L65:N65"/>
    <mergeCell ref="L91:N91"/>
    <mergeCell ref="L117:N117"/>
    <mergeCell ref="O3:W4"/>
    <mergeCell ref="L45:N45"/>
    <mergeCell ref="A2:AI2"/>
    <mergeCell ref="L191:N191"/>
    <mergeCell ref="L221:N221"/>
    <mergeCell ref="U367:W367"/>
    <mergeCell ref="T366:T370"/>
    <mergeCell ref="U366:W366"/>
    <mergeCell ref="F278:H278"/>
    <mergeCell ref="I278:K278"/>
    <mergeCell ref="A3:A8"/>
    <mergeCell ref="B3:B8"/>
    <mergeCell ref="F5:H8"/>
    <mergeCell ref="C11:E11"/>
    <mergeCell ref="A366:R370"/>
    <mergeCell ref="F364:H364"/>
    <mergeCell ref="I364:K364"/>
    <mergeCell ref="I11:K11"/>
    <mergeCell ref="F11:H11"/>
    <mergeCell ref="C191:E191"/>
    <mergeCell ref="F191:H191"/>
    <mergeCell ref="I191:K191"/>
    <mergeCell ref="F160:H160"/>
    <mergeCell ref="C358:E358"/>
    <mergeCell ref="F358:H358"/>
    <mergeCell ref="I65:K65"/>
    <mergeCell ref="AK38:AK39"/>
    <mergeCell ref="C372:E372"/>
    <mergeCell ref="F372:H372"/>
    <mergeCell ref="I372:K372"/>
    <mergeCell ref="C306:E306"/>
    <mergeCell ref="F306:H306"/>
    <mergeCell ref="L161:N161"/>
    <mergeCell ref="C221:E221"/>
    <mergeCell ref="I306:K306"/>
    <mergeCell ref="C334:E334"/>
    <mergeCell ref="C162:E162"/>
    <mergeCell ref="C160:E160"/>
    <mergeCell ref="C278:E278"/>
    <mergeCell ref="F334:H334"/>
    <mergeCell ref="I334:K334"/>
    <mergeCell ref="U369:W369"/>
    <mergeCell ref="U370:W370"/>
    <mergeCell ref="U368:W368"/>
    <mergeCell ref="I162:K162"/>
    <mergeCell ref="F162:H162"/>
    <mergeCell ref="F161:H161"/>
    <mergeCell ref="I160:K160"/>
    <mergeCell ref="C118:E118"/>
    <mergeCell ref="F65:H65"/>
    <mergeCell ref="AK4:AK9"/>
    <mergeCell ref="C3:N4"/>
    <mergeCell ref="Q5:Q8"/>
    <mergeCell ref="P5:P8"/>
    <mergeCell ref="C5:E8"/>
    <mergeCell ref="X4:Y5"/>
    <mergeCell ref="R5:R8"/>
    <mergeCell ref="U6:W7"/>
    <mergeCell ref="L9:N9"/>
    <mergeCell ref="T6:T8"/>
    <mergeCell ref="S6:S8"/>
    <mergeCell ref="S5:W5"/>
    <mergeCell ref="AG4:AJ5"/>
    <mergeCell ref="AC4:AF5"/>
    <mergeCell ref="I5:K8"/>
    <mergeCell ref="F10:H10"/>
    <mergeCell ref="O5:O8"/>
    <mergeCell ref="C9:E9"/>
    <mergeCell ref="F9:H9"/>
    <mergeCell ref="L5:N8"/>
    <mergeCell ref="I9:K9"/>
    <mergeCell ref="Z4:AB5"/>
    <mergeCell ref="C91:E91"/>
    <mergeCell ref="F91:H91"/>
    <mergeCell ref="I91:K91"/>
    <mergeCell ref="C65:E65"/>
    <mergeCell ref="I10:K10"/>
    <mergeCell ref="C37:E37"/>
    <mergeCell ref="F37:H37"/>
    <mergeCell ref="I37:K37"/>
    <mergeCell ref="C10:E10"/>
  </mergeCells>
  <phoneticPr fontId="0" type="noConversion"/>
  <pageMargins left="0.23622047244094488" right="0.23622047244094488" top="0.15748031496062992" bottom="0.74803149606299213" header="0" footer="0.31496062992125984"/>
  <pageSetup paperSize="9" fitToHeight="0" orientation="landscape" horizontalDpi="300" verticalDpi="300" r:id="rId1"/>
  <headerFooter alignWithMargins="0"/>
  <rowBreaks count="5" manualBreakCount="5">
    <brk id="44" max="35" man="1"/>
    <brk id="96" max="35" man="1"/>
    <brk id="161" max="35" man="1"/>
    <brk id="190" max="35" man="1"/>
    <brk id="372" max="35" man="1"/>
  </rowBreaks>
  <ignoredErrors>
    <ignoredError sqref="T92" formulaRange="1"/>
    <ignoredError sqref="T65 T91 T193 O278 T278:U278 O334 T334:U335 T306:U306 O306 R30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ПНК</vt:lpstr>
      <vt:lpstr>ПНК!Заголовки_для_печати</vt:lpstr>
      <vt:lpstr>ПНК!Область_печати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Зам.поУЧ</cp:lastModifiedBy>
  <cp:lastPrinted>2023-10-23T06:03:44Z</cp:lastPrinted>
  <dcterms:created xsi:type="dcterms:W3CDTF">2010-12-02T15:47:34Z</dcterms:created>
  <dcterms:modified xsi:type="dcterms:W3CDTF">2024-02-02T10:12:48Z</dcterms:modified>
</cp:coreProperties>
</file>