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40" windowWidth="12120" windowHeight="7935" activeTab="1"/>
  </bookViews>
  <sheets>
    <sheet name="КУГ" sheetId="10" r:id="rId1"/>
    <sheet name="ИСиП" sheetId="8" r:id="rId2"/>
    <sheet name="Лист3" sheetId="11" r:id="rId3"/>
  </sheets>
  <definedNames>
    <definedName name="_xlnm.Print_Titles" localSheetId="1">ИСиП!$1:$7</definedName>
  </definedNames>
  <calcPr calcId="125725"/>
</workbook>
</file>

<file path=xl/calcChain.xml><?xml version="1.0" encoding="utf-8"?>
<calcChain xmlns="http://schemas.openxmlformats.org/spreadsheetml/2006/main">
  <c r="AE259" i="8"/>
  <c r="AG260"/>
  <c r="AE260"/>
  <c r="AG261"/>
  <c r="AE261"/>
  <c r="AA260"/>
  <c r="AC260"/>
  <c r="AA261"/>
  <c r="L42"/>
  <c r="N121" l="1"/>
  <c r="O121"/>
  <c r="P121"/>
  <c r="Q121"/>
  <c r="U121"/>
  <c r="Q128"/>
  <c r="U128"/>
  <c r="AH128"/>
  <c r="AH121"/>
  <c r="AH134"/>
  <c r="R139"/>
  <c r="AH120" l="1"/>
  <c r="AH254" s="1"/>
  <c r="AM127"/>
  <c r="AN127"/>
  <c r="AO127"/>
  <c r="AP127"/>
  <c r="AQ127"/>
  <c r="AR127"/>
  <c r="AS127"/>
  <c r="AT127"/>
  <c r="AM133"/>
  <c r="AN133"/>
  <c r="AO133"/>
  <c r="AP133"/>
  <c r="AQ133"/>
  <c r="AR133"/>
  <c r="AS133"/>
  <c r="AT133"/>
  <c r="AM140"/>
  <c r="AN140"/>
  <c r="AO140"/>
  <c r="AP140"/>
  <c r="AQ140"/>
  <c r="AR140"/>
  <c r="AS140"/>
  <c r="AT140"/>
  <c r="P9"/>
  <c r="AH262" l="1"/>
  <c r="AH255"/>
  <c r="AM11"/>
  <c r="AN11"/>
  <c r="AO11"/>
  <c r="AP11"/>
  <c r="AQ11"/>
  <c r="AR11"/>
  <c r="AS11"/>
  <c r="AT11"/>
  <c r="AM51"/>
  <c r="AN51"/>
  <c r="AO51"/>
  <c r="AP51"/>
  <c r="AQ51"/>
  <c r="AR51"/>
  <c r="AS51"/>
  <c r="AT51"/>
  <c r="Y134" l="1"/>
  <c r="Z134"/>
  <c r="AA134"/>
  <c r="AB134"/>
  <c r="AC134"/>
  <c r="AD134"/>
  <c r="AE134"/>
  <c r="AF134"/>
  <c r="AG134"/>
  <c r="Y128"/>
  <c r="Z128"/>
  <c r="AA128"/>
  <c r="AB128"/>
  <c r="AC128"/>
  <c r="AD128"/>
  <c r="AE128"/>
  <c r="AF128"/>
  <c r="AG128"/>
  <c r="Y121"/>
  <c r="Z121"/>
  <c r="AA121"/>
  <c r="AB121"/>
  <c r="AC121"/>
  <c r="AD121"/>
  <c r="AE121"/>
  <c r="AF121"/>
  <c r="AG121"/>
  <c r="Y86"/>
  <c r="Z86"/>
  <c r="AA86"/>
  <c r="AB86"/>
  <c r="AC86"/>
  <c r="AD86"/>
  <c r="AE86"/>
  <c r="AF86"/>
  <c r="AG86"/>
  <c r="Y75"/>
  <c r="Z75"/>
  <c r="AA75"/>
  <c r="AB75"/>
  <c r="AC75"/>
  <c r="AD75"/>
  <c r="AE75"/>
  <c r="AF75"/>
  <c r="AG75"/>
  <c r="Y64"/>
  <c r="Z64"/>
  <c r="AA64"/>
  <c r="AB64"/>
  <c r="AC64"/>
  <c r="AD64"/>
  <c r="AE64"/>
  <c r="AF64"/>
  <c r="AG64"/>
  <c r="X121"/>
  <c r="L127"/>
  <c r="L133"/>
  <c r="L140"/>
  <c r="Q86"/>
  <c r="Q38"/>
  <c r="Q9"/>
  <c r="Q134"/>
  <c r="Q120" s="1"/>
  <c r="X261"/>
  <c r="M121"/>
  <c r="M128"/>
  <c r="N128"/>
  <c r="O128"/>
  <c r="O120" s="1"/>
  <c r="M134"/>
  <c r="N134"/>
  <c r="O134"/>
  <c r="U134"/>
  <c r="U120" s="1"/>
  <c r="M86"/>
  <c r="N86"/>
  <c r="O86"/>
  <c r="M75"/>
  <c r="N75"/>
  <c r="O75"/>
  <c r="M64"/>
  <c r="N64"/>
  <c r="O64"/>
  <c r="AC261"/>
  <c r="Y261"/>
  <c r="N120" l="1"/>
  <c r="N254" s="1"/>
  <c r="O254"/>
  <c r="M120"/>
  <c r="M254" s="1"/>
  <c r="Q254"/>
  <c r="AE120"/>
  <c r="Y120"/>
  <c r="AA120"/>
  <c r="AG120"/>
  <c r="AC120"/>
  <c r="AF120"/>
  <c r="AD120"/>
  <c r="AB120"/>
  <c r="Z120"/>
  <c r="Q8"/>
  <c r="Q255" l="1"/>
  <c r="R113"/>
  <c r="AJ86"/>
  <c r="AJ75"/>
  <c r="R115"/>
  <c r="R114"/>
  <c r="T69"/>
  <c r="T68"/>
  <c r="R68"/>
  <c r="AO68" s="1"/>
  <c r="R69"/>
  <c r="M38"/>
  <c r="N38"/>
  <c r="O38"/>
  <c r="T38"/>
  <c r="O9"/>
  <c r="M9"/>
  <c r="N9"/>
  <c r="N8" s="1"/>
  <c r="N255" s="1"/>
  <c r="L11"/>
  <c r="AN114" l="1"/>
  <c r="AM114"/>
  <c r="AR114"/>
  <c r="AO114"/>
  <c r="AS114"/>
  <c r="AQ114"/>
  <c r="AP114"/>
  <c r="AT114"/>
  <c r="L113"/>
  <c r="AO113"/>
  <c r="AS113"/>
  <c r="AP113"/>
  <c r="AT113"/>
  <c r="AN113"/>
  <c r="AR113"/>
  <c r="AQ113"/>
  <c r="AM113"/>
  <c r="L68"/>
  <c r="AT68"/>
  <c r="AP68"/>
  <c r="AR68"/>
  <c r="AS68"/>
  <c r="AN68"/>
  <c r="AQ68"/>
  <c r="AM68"/>
  <c r="AN115"/>
  <c r="AR115"/>
  <c r="AO115"/>
  <c r="AS115"/>
  <c r="AM115"/>
  <c r="AQ115"/>
  <c r="AT115"/>
  <c r="AP115"/>
  <c r="L69"/>
  <c r="AP69"/>
  <c r="AT69"/>
  <c r="AN69"/>
  <c r="AQ69"/>
  <c r="AM69"/>
  <c r="AR69"/>
  <c r="AO69"/>
  <c r="AS69"/>
  <c r="S115"/>
  <c r="L115"/>
  <c r="S114"/>
  <c r="L114"/>
  <c r="S113"/>
  <c r="M8"/>
  <c r="M255" s="1"/>
  <c r="O8"/>
  <c r="O255" s="1"/>
  <c r="S69"/>
  <c r="S68"/>
  <c r="BF5" i="10"/>
  <c r="BF6"/>
  <c r="BF7"/>
  <c r="BF4"/>
  <c r="Y260" i="8"/>
  <c r="R15" l="1"/>
  <c r="R14"/>
  <c r="R13"/>
  <c r="R12"/>
  <c r="W260"/>
  <c r="P46"/>
  <c r="T46"/>
  <c r="V46"/>
  <c r="W46"/>
  <c r="U8"/>
  <c r="AP12" l="1"/>
  <c r="AT12"/>
  <c r="AN12"/>
  <c r="AM12"/>
  <c r="AQ12"/>
  <c r="AR12"/>
  <c r="AO12"/>
  <c r="AS12"/>
  <c r="AP13"/>
  <c r="AT13"/>
  <c r="AN13"/>
  <c r="AM13"/>
  <c r="AQ13"/>
  <c r="AO13"/>
  <c r="AS13"/>
  <c r="AR13"/>
  <c r="AP14"/>
  <c r="AT14"/>
  <c r="AR14"/>
  <c r="AM14"/>
  <c r="AQ14"/>
  <c r="AN14"/>
  <c r="AO14"/>
  <c r="AS14"/>
  <c r="AP15"/>
  <c r="AT15"/>
  <c r="AM15"/>
  <c r="AQ15"/>
  <c r="AR15"/>
  <c r="AO15"/>
  <c r="AS15"/>
  <c r="AN15"/>
  <c r="S13"/>
  <c r="L13"/>
  <c r="S15"/>
  <c r="L15"/>
  <c r="S12"/>
  <c r="L12"/>
  <c r="S14"/>
  <c r="L14"/>
  <c r="V38"/>
  <c r="W38"/>
  <c r="T9"/>
  <c r="T8" s="1"/>
  <c r="V9"/>
  <c r="W9"/>
  <c r="T138"/>
  <c r="V8" l="1"/>
  <c r="W8"/>
  <c r="T167"/>
  <c r="T166"/>
  <c r="AD256"/>
  <c r="AF256"/>
  <c r="AG256"/>
  <c r="AE256"/>
  <c r="AB256"/>
  <c r="AC256"/>
  <c r="Z256"/>
  <c r="AA256"/>
  <c r="AF258"/>
  <c r="AG258"/>
  <c r="AE258"/>
  <c r="AD258"/>
  <c r="AB258"/>
  <c r="AC258"/>
  <c r="Z258"/>
  <c r="AA258"/>
  <c r="Y258"/>
  <c r="AF257"/>
  <c r="AG257"/>
  <c r="AE257"/>
  <c r="AD257"/>
  <c r="AB257"/>
  <c r="AC257"/>
  <c r="Z257"/>
  <c r="AA257"/>
  <c r="Y257"/>
  <c r="V128"/>
  <c r="W128"/>
  <c r="X128"/>
  <c r="U75" l="1"/>
  <c r="U254" s="1"/>
  <c r="U255" s="1"/>
  <c r="S11"/>
  <c r="R22"/>
  <c r="C9"/>
  <c r="F9"/>
  <c r="X86"/>
  <c r="W86"/>
  <c r="V86"/>
  <c r="T86"/>
  <c r="AP22" l="1"/>
  <c r="AT22"/>
  <c r="AN22"/>
  <c r="AM22"/>
  <c r="AQ22"/>
  <c r="AO22"/>
  <c r="AS22"/>
  <c r="AR22"/>
  <c r="S22"/>
  <c r="L22"/>
  <c r="R112"/>
  <c r="R116"/>
  <c r="L116" s="1"/>
  <c r="R117"/>
  <c r="L117" s="1"/>
  <c r="R118"/>
  <c r="R119"/>
  <c r="R111"/>
  <c r="AF260"/>
  <c r="AB260"/>
  <c r="X260"/>
  <c r="V260"/>
  <c r="AN119" l="1"/>
  <c r="AR119"/>
  <c r="AO119"/>
  <c r="AS119"/>
  <c r="AM119"/>
  <c r="AQ119"/>
  <c r="AT119"/>
  <c r="AP119"/>
  <c r="L112"/>
  <c r="AO112"/>
  <c r="AS112"/>
  <c r="AP112"/>
  <c r="AT112"/>
  <c r="AN112"/>
  <c r="AR112"/>
  <c r="AM112"/>
  <c r="AQ112"/>
  <c r="AN118"/>
  <c r="AR118"/>
  <c r="AO118"/>
  <c r="AS118"/>
  <c r="AM118"/>
  <c r="AQ118"/>
  <c r="AP118"/>
  <c r="AT118"/>
  <c r="AN117"/>
  <c r="AR117"/>
  <c r="AO117"/>
  <c r="AS117"/>
  <c r="AM117"/>
  <c r="AQ117"/>
  <c r="AT117"/>
  <c r="AP117"/>
  <c r="L111"/>
  <c r="AO111"/>
  <c r="AS111"/>
  <c r="AP111"/>
  <c r="AT111"/>
  <c r="AN111"/>
  <c r="AR111"/>
  <c r="AQ111"/>
  <c r="AM111"/>
  <c r="AN116"/>
  <c r="AR116"/>
  <c r="AO116"/>
  <c r="AS116"/>
  <c r="AM116"/>
  <c r="AQ116"/>
  <c r="AP116"/>
  <c r="AT116"/>
  <c r="S112"/>
  <c r="S111"/>
  <c r="S119"/>
  <c r="S118"/>
  <c r="S117"/>
  <c r="S116"/>
  <c r="X258"/>
  <c r="X257"/>
  <c r="X134"/>
  <c r="X120" s="1"/>
  <c r="AI168" l="1"/>
  <c r="W261"/>
  <c r="V261"/>
  <c r="X259"/>
  <c r="W259"/>
  <c r="W258"/>
  <c r="V258"/>
  <c r="W257"/>
  <c r="V257"/>
  <c r="T139" l="1"/>
  <c r="T134" s="1"/>
  <c r="AN139"/>
  <c r="AR139"/>
  <c r="AO139"/>
  <c r="AS139"/>
  <c r="AP139"/>
  <c r="AM139"/>
  <c r="AQ139"/>
  <c r="AT139"/>
  <c r="AI258"/>
  <c r="AI257"/>
  <c r="R126"/>
  <c r="R125"/>
  <c r="T126" l="1"/>
  <c r="AP126"/>
  <c r="AT126"/>
  <c r="AM126"/>
  <c r="AQ126"/>
  <c r="AO126"/>
  <c r="AS126"/>
  <c r="AN126"/>
  <c r="AR126"/>
  <c r="T125"/>
  <c r="AP125"/>
  <c r="AT125"/>
  <c r="AM125"/>
  <c r="AQ125"/>
  <c r="AO125"/>
  <c r="AS125"/>
  <c r="AR125"/>
  <c r="AN125"/>
  <c r="AI256"/>
  <c r="R251"/>
  <c r="AJ251" s="1"/>
  <c r="R250"/>
  <c r="AJ250" s="1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AI224"/>
  <c r="AG224"/>
  <c r="AF224"/>
  <c r="AE224"/>
  <c r="AD224"/>
  <c r="AC224"/>
  <c r="AB224"/>
  <c r="AA224"/>
  <c r="Z224"/>
  <c r="Y224"/>
  <c r="X224"/>
  <c r="W224"/>
  <c r="V224"/>
  <c r="T224"/>
  <c r="I224"/>
  <c r="F224"/>
  <c r="C224"/>
  <c r="R223"/>
  <c r="AJ223" s="1"/>
  <c r="R222"/>
  <c r="AJ222" s="1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AI196"/>
  <c r="AG196"/>
  <c r="AF196"/>
  <c r="AE196"/>
  <c r="AD196"/>
  <c r="AC196"/>
  <c r="AB196"/>
  <c r="AA196"/>
  <c r="Z196"/>
  <c r="Y196"/>
  <c r="X196"/>
  <c r="W196"/>
  <c r="V196"/>
  <c r="T196"/>
  <c r="I196"/>
  <c r="F196"/>
  <c r="C196"/>
  <c r="R195"/>
  <c r="AJ195" s="1"/>
  <c r="R194"/>
  <c r="AJ194" s="1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AG168"/>
  <c r="AF168"/>
  <c r="AE168"/>
  <c r="AD168"/>
  <c r="AC168"/>
  <c r="AB168"/>
  <c r="AA168"/>
  <c r="Z168"/>
  <c r="Y168"/>
  <c r="X168"/>
  <c r="W168"/>
  <c r="V168"/>
  <c r="T168"/>
  <c r="I168"/>
  <c r="F168"/>
  <c r="C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38"/>
  <c r="R137"/>
  <c r="R136"/>
  <c r="R135"/>
  <c r="W134"/>
  <c r="V134"/>
  <c r="I134"/>
  <c r="F134"/>
  <c r="C134"/>
  <c r="R132"/>
  <c r="R131"/>
  <c r="R130"/>
  <c r="R129"/>
  <c r="I128"/>
  <c r="F128"/>
  <c r="C128"/>
  <c r="L126"/>
  <c r="L125"/>
  <c r="I121"/>
  <c r="I120" s="1"/>
  <c r="F121"/>
  <c r="C121"/>
  <c r="C120" s="1"/>
  <c r="V121"/>
  <c r="V120" s="1"/>
  <c r="W121"/>
  <c r="W120" s="1"/>
  <c r="R123"/>
  <c r="R124"/>
  <c r="I86"/>
  <c r="F86"/>
  <c r="C86"/>
  <c r="R103"/>
  <c r="R104"/>
  <c r="R105"/>
  <c r="R106"/>
  <c r="R107"/>
  <c r="R108"/>
  <c r="R109"/>
  <c r="R110"/>
  <c r="F120" l="1"/>
  <c r="R128"/>
  <c r="T121"/>
  <c r="R134"/>
  <c r="L123"/>
  <c r="AP123"/>
  <c r="AO123"/>
  <c r="AT123"/>
  <c r="AQ123"/>
  <c r="AN123"/>
  <c r="AS123"/>
  <c r="AR123"/>
  <c r="AM123"/>
  <c r="L109"/>
  <c r="AO109"/>
  <c r="AS109"/>
  <c r="AP109"/>
  <c r="AT109"/>
  <c r="AN109"/>
  <c r="AR109"/>
  <c r="AQ109"/>
  <c r="AM109"/>
  <c r="L105"/>
  <c r="AO105"/>
  <c r="AS105"/>
  <c r="AP105"/>
  <c r="AT105"/>
  <c r="AN105"/>
  <c r="AR105"/>
  <c r="AQ105"/>
  <c r="AM105"/>
  <c r="T132"/>
  <c r="AP132"/>
  <c r="AT132"/>
  <c r="AM132"/>
  <c r="AQ132"/>
  <c r="AO132"/>
  <c r="AS132"/>
  <c r="AN132"/>
  <c r="AR132"/>
  <c r="AP137"/>
  <c r="AT137"/>
  <c r="AM137"/>
  <c r="AQ137"/>
  <c r="AO137"/>
  <c r="AS137"/>
  <c r="AN137"/>
  <c r="AR137"/>
  <c r="L108"/>
  <c r="AO108"/>
  <c r="AS108"/>
  <c r="AP108"/>
  <c r="AT108"/>
  <c r="AN108"/>
  <c r="AR108"/>
  <c r="AM108"/>
  <c r="AQ108"/>
  <c r="L104"/>
  <c r="AO104"/>
  <c r="AS104"/>
  <c r="AP104"/>
  <c r="AT104"/>
  <c r="AN104"/>
  <c r="AR104"/>
  <c r="AM104"/>
  <c r="AQ104"/>
  <c r="L107"/>
  <c r="AO107"/>
  <c r="AS107"/>
  <c r="AP107"/>
  <c r="AT107"/>
  <c r="AN107"/>
  <c r="AR107"/>
  <c r="AQ107"/>
  <c r="AM107"/>
  <c r="L103"/>
  <c r="AO103"/>
  <c r="AS103"/>
  <c r="AP103"/>
  <c r="AT103"/>
  <c r="AN103"/>
  <c r="AR103"/>
  <c r="AQ103"/>
  <c r="AM103"/>
  <c r="AP124"/>
  <c r="AT124"/>
  <c r="AM124"/>
  <c r="AQ124"/>
  <c r="AO124"/>
  <c r="AS124"/>
  <c r="AN124"/>
  <c r="AR124"/>
  <c r="L129"/>
  <c r="AP129"/>
  <c r="AT129"/>
  <c r="AM129"/>
  <c r="AQ129"/>
  <c r="AO129"/>
  <c r="AS129"/>
  <c r="AN129"/>
  <c r="AR129"/>
  <c r="L135"/>
  <c r="AP135"/>
  <c r="AT135"/>
  <c r="AM135"/>
  <c r="AQ135"/>
  <c r="AO135"/>
  <c r="AS135"/>
  <c r="AN135"/>
  <c r="AR135"/>
  <c r="L110"/>
  <c r="AO110"/>
  <c r="AS110"/>
  <c r="AP110"/>
  <c r="AT110"/>
  <c r="AN110"/>
  <c r="AR110"/>
  <c r="AM110"/>
  <c r="AQ110"/>
  <c r="L106"/>
  <c r="AO106"/>
  <c r="AS106"/>
  <c r="AP106"/>
  <c r="AT106"/>
  <c r="AN106"/>
  <c r="AR106"/>
  <c r="AM106"/>
  <c r="AQ106"/>
  <c r="AP130"/>
  <c r="AT130"/>
  <c r="AM130"/>
  <c r="AQ130"/>
  <c r="AO130"/>
  <c r="AS130"/>
  <c r="AR130"/>
  <c r="AN130"/>
  <c r="T131"/>
  <c r="AP131"/>
  <c r="AT131"/>
  <c r="AM131"/>
  <c r="AQ131"/>
  <c r="AO131"/>
  <c r="AS131"/>
  <c r="AN131"/>
  <c r="AR131"/>
  <c r="L136"/>
  <c r="AP136"/>
  <c r="AT136"/>
  <c r="AM136"/>
  <c r="AQ136"/>
  <c r="AO136"/>
  <c r="AS136"/>
  <c r="AR136"/>
  <c r="AN136"/>
  <c r="AN138"/>
  <c r="AR138"/>
  <c r="AT138"/>
  <c r="AO138"/>
  <c r="AS138"/>
  <c r="AM138"/>
  <c r="AQ138"/>
  <c r="AP138"/>
  <c r="S124"/>
  <c r="L124"/>
  <c r="S137"/>
  <c r="L137"/>
  <c r="S130"/>
  <c r="L130"/>
  <c r="S129"/>
  <c r="S135"/>
  <c r="S136"/>
  <c r="S123"/>
  <c r="AG259"/>
  <c r="AB259"/>
  <c r="Z259"/>
  <c r="AF259"/>
  <c r="AC259"/>
  <c r="AA259"/>
  <c r="Y259"/>
  <c r="V259"/>
  <c r="AJ142"/>
  <c r="P142"/>
  <c r="L142" s="1"/>
  <c r="AJ144"/>
  <c r="P144"/>
  <c r="L144" s="1"/>
  <c r="AJ146"/>
  <c r="P146"/>
  <c r="L146" s="1"/>
  <c r="AJ148"/>
  <c r="P148"/>
  <c r="L148" s="1"/>
  <c r="AJ150"/>
  <c r="P150"/>
  <c r="L150" s="1"/>
  <c r="AJ152"/>
  <c r="P152"/>
  <c r="L152" s="1"/>
  <c r="AJ154"/>
  <c r="P154"/>
  <c r="L154" s="1"/>
  <c r="AJ156"/>
  <c r="P156"/>
  <c r="L156" s="1"/>
  <c r="AJ158"/>
  <c r="P158"/>
  <c r="L158" s="1"/>
  <c r="AJ160"/>
  <c r="P160"/>
  <c r="L160" s="1"/>
  <c r="AJ162"/>
  <c r="P162"/>
  <c r="L162" s="1"/>
  <c r="AJ164"/>
  <c r="P164"/>
  <c r="L164" s="1"/>
  <c r="AJ169"/>
  <c r="P169"/>
  <c r="L169" s="1"/>
  <c r="AJ171"/>
  <c r="P171"/>
  <c r="L171" s="1"/>
  <c r="AJ173"/>
  <c r="P173"/>
  <c r="L173" s="1"/>
  <c r="AJ175"/>
  <c r="P175"/>
  <c r="L175" s="1"/>
  <c r="AJ177"/>
  <c r="P177"/>
  <c r="L177" s="1"/>
  <c r="AJ179"/>
  <c r="P179"/>
  <c r="L179" s="1"/>
  <c r="AJ181"/>
  <c r="P181"/>
  <c r="L181" s="1"/>
  <c r="AJ183"/>
  <c r="P183"/>
  <c r="L183" s="1"/>
  <c r="AJ185"/>
  <c r="P185"/>
  <c r="L185" s="1"/>
  <c r="AJ187"/>
  <c r="P187"/>
  <c r="L187" s="1"/>
  <c r="AJ189"/>
  <c r="P189"/>
  <c r="L189" s="1"/>
  <c r="AJ191"/>
  <c r="P191"/>
  <c r="L191" s="1"/>
  <c r="AJ193"/>
  <c r="P193"/>
  <c r="L193" s="1"/>
  <c r="AJ198"/>
  <c r="P198"/>
  <c r="L198" s="1"/>
  <c r="AJ200"/>
  <c r="P200"/>
  <c r="L200" s="1"/>
  <c r="AJ202"/>
  <c r="P202"/>
  <c r="L202" s="1"/>
  <c r="AJ204"/>
  <c r="P204"/>
  <c r="L204" s="1"/>
  <c r="AJ206"/>
  <c r="P206"/>
  <c r="L206" s="1"/>
  <c r="AJ208"/>
  <c r="P208"/>
  <c r="L208" s="1"/>
  <c r="AJ210"/>
  <c r="P210"/>
  <c r="L210" s="1"/>
  <c r="AJ212"/>
  <c r="P212"/>
  <c r="L212" s="1"/>
  <c r="AJ214"/>
  <c r="P214"/>
  <c r="L214" s="1"/>
  <c r="AJ216"/>
  <c r="P216"/>
  <c r="L216" s="1"/>
  <c r="AJ218"/>
  <c r="P218"/>
  <c r="L218" s="1"/>
  <c r="AJ220"/>
  <c r="P220"/>
  <c r="L220" s="1"/>
  <c r="AJ225"/>
  <c r="P225"/>
  <c r="L225" s="1"/>
  <c r="AJ227"/>
  <c r="P227"/>
  <c r="L227" s="1"/>
  <c r="AJ229"/>
  <c r="P229"/>
  <c r="L229" s="1"/>
  <c r="AJ231"/>
  <c r="P231"/>
  <c r="L231" s="1"/>
  <c r="AJ233"/>
  <c r="P233"/>
  <c r="L233" s="1"/>
  <c r="AJ235"/>
  <c r="P235"/>
  <c r="L235" s="1"/>
  <c r="AJ237"/>
  <c r="P237"/>
  <c r="L237" s="1"/>
  <c r="AJ239"/>
  <c r="P239"/>
  <c r="L239" s="1"/>
  <c r="AJ241"/>
  <c r="P241"/>
  <c r="L241" s="1"/>
  <c r="AJ243"/>
  <c r="P243"/>
  <c r="L243" s="1"/>
  <c r="AJ245"/>
  <c r="P245"/>
  <c r="L245" s="1"/>
  <c r="AJ247"/>
  <c r="P247"/>
  <c r="L247" s="1"/>
  <c r="AJ249"/>
  <c r="P249"/>
  <c r="L249" s="1"/>
  <c r="S109"/>
  <c r="S107"/>
  <c r="S110"/>
  <c r="S108"/>
  <c r="AJ143"/>
  <c r="P143"/>
  <c r="L143" s="1"/>
  <c r="AJ145"/>
  <c r="P145"/>
  <c r="L145" s="1"/>
  <c r="AJ147"/>
  <c r="P147"/>
  <c r="L147" s="1"/>
  <c r="AJ149"/>
  <c r="P149"/>
  <c r="L149" s="1"/>
  <c r="AJ151"/>
  <c r="P151"/>
  <c r="L151" s="1"/>
  <c r="AJ153"/>
  <c r="P153"/>
  <c r="L153" s="1"/>
  <c r="AJ155"/>
  <c r="P155"/>
  <c r="L155" s="1"/>
  <c r="AJ157"/>
  <c r="P157"/>
  <c r="L157" s="1"/>
  <c r="AJ159"/>
  <c r="P159"/>
  <c r="L159" s="1"/>
  <c r="AJ161"/>
  <c r="P161"/>
  <c r="L161" s="1"/>
  <c r="AJ163"/>
  <c r="P163"/>
  <c r="L163" s="1"/>
  <c r="AJ165"/>
  <c r="P165"/>
  <c r="L165" s="1"/>
  <c r="AJ170"/>
  <c r="P170"/>
  <c r="L170" s="1"/>
  <c r="AJ172"/>
  <c r="P172"/>
  <c r="L172" s="1"/>
  <c r="AJ174"/>
  <c r="P174"/>
  <c r="L174" s="1"/>
  <c r="AJ176"/>
  <c r="P176"/>
  <c r="L176" s="1"/>
  <c r="AJ178"/>
  <c r="P178"/>
  <c r="L178" s="1"/>
  <c r="AJ180"/>
  <c r="P180"/>
  <c r="L180" s="1"/>
  <c r="AJ182"/>
  <c r="P182"/>
  <c r="L182" s="1"/>
  <c r="AJ184"/>
  <c r="P184"/>
  <c r="L184" s="1"/>
  <c r="AJ186"/>
  <c r="P186"/>
  <c r="L186" s="1"/>
  <c r="AJ188"/>
  <c r="P188"/>
  <c r="L188" s="1"/>
  <c r="AJ190"/>
  <c r="P190"/>
  <c r="L190" s="1"/>
  <c r="AJ192"/>
  <c r="P192"/>
  <c r="L192" s="1"/>
  <c r="AJ197"/>
  <c r="P197"/>
  <c r="L197" s="1"/>
  <c r="AJ199"/>
  <c r="P199"/>
  <c r="L199" s="1"/>
  <c r="AJ201"/>
  <c r="P201"/>
  <c r="L201" s="1"/>
  <c r="AJ203"/>
  <c r="P203"/>
  <c r="L203" s="1"/>
  <c r="AJ205"/>
  <c r="P205"/>
  <c r="L205" s="1"/>
  <c r="AJ207"/>
  <c r="P207"/>
  <c r="L207" s="1"/>
  <c r="AJ209"/>
  <c r="P209"/>
  <c r="L209" s="1"/>
  <c r="AJ211"/>
  <c r="P211"/>
  <c r="L211" s="1"/>
  <c r="AJ213"/>
  <c r="P213"/>
  <c r="L213" s="1"/>
  <c r="AJ215"/>
  <c r="P215"/>
  <c r="L215" s="1"/>
  <c r="AJ217"/>
  <c r="P217"/>
  <c r="L217" s="1"/>
  <c r="AJ219"/>
  <c r="P219"/>
  <c r="L219" s="1"/>
  <c r="AJ221"/>
  <c r="P221"/>
  <c r="L221" s="1"/>
  <c r="AJ226"/>
  <c r="P226"/>
  <c r="L226" s="1"/>
  <c r="AJ228"/>
  <c r="P228"/>
  <c r="L228" s="1"/>
  <c r="AJ230"/>
  <c r="P230"/>
  <c r="L230" s="1"/>
  <c r="AJ232"/>
  <c r="P232"/>
  <c r="L232" s="1"/>
  <c r="AJ234"/>
  <c r="P234"/>
  <c r="L234" s="1"/>
  <c r="AJ236"/>
  <c r="P236"/>
  <c r="L236" s="1"/>
  <c r="AJ238"/>
  <c r="P238"/>
  <c r="L238" s="1"/>
  <c r="AJ240"/>
  <c r="P240"/>
  <c r="L240" s="1"/>
  <c r="AJ242"/>
  <c r="P242"/>
  <c r="L242" s="1"/>
  <c r="AJ244"/>
  <c r="P244"/>
  <c r="L244" s="1"/>
  <c r="AJ246"/>
  <c r="P246"/>
  <c r="L246" s="1"/>
  <c r="AJ248"/>
  <c r="P248"/>
  <c r="L248" s="1"/>
  <c r="S105"/>
  <c r="S103"/>
  <c r="S106"/>
  <c r="S104"/>
  <c r="S197"/>
  <c r="S199"/>
  <c r="S201"/>
  <c r="S203"/>
  <c r="S205"/>
  <c r="S207"/>
  <c r="S209"/>
  <c r="S211"/>
  <c r="S213"/>
  <c r="S215"/>
  <c r="S217"/>
  <c r="S219"/>
  <c r="S221"/>
  <c r="L223"/>
  <c r="R224"/>
  <c r="R168"/>
  <c r="R196"/>
  <c r="S198"/>
  <c r="S200"/>
  <c r="S202"/>
  <c r="S204"/>
  <c r="S206"/>
  <c r="S208"/>
  <c r="S210"/>
  <c r="S212"/>
  <c r="S214"/>
  <c r="S216"/>
  <c r="S218"/>
  <c r="S220"/>
  <c r="L222"/>
  <c r="S222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L250"/>
  <c r="S250"/>
  <c r="L251"/>
  <c r="S251"/>
  <c r="S223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L194"/>
  <c r="S194"/>
  <c r="L195"/>
  <c r="S195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L166"/>
  <c r="L167"/>
  <c r="L138"/>
  <c r="L139"/>
  <c r="L131"/>
  <c r="L132"/>
  <c r="I75"/>
  <c r="F75"/>
  <c r="C75"/>
  <c r="T75"/>
  <c r="V75"/>
  <c r="W75"/>
  <c r="X75"/>
  <c r="AF38"/>
  <c r="AD38"/>
  <c r="AB38"/>
  <c r="Z38"/>
  <c r="AF9"/>
  <c r="AF8" s="1"/>
  <c r="AF254" s="1"/>
  <c r="AF255" s="1"/>
  <c r="AF262" s="1"/>
  <c r="AD9"/>
  <c r="AB9"/>
  <c r="AB8" s="1"/>
  <c r="AB254" s="1"/>
  <c r="AB255" s="1"/>
  <c r="AB262" s="1"/>
  <c r="Z9"/>
  <c r="Z8" s="1"/>
  <c r="Z254" s="1"/>
  <c r="Z255" s="1"/>
  <c r="R77"/>
  <c r="R78"/>
  <c r="R79"/>
  <c r="R80"/>
  <c r="R81"/>
  <c r="R82"/>
  <c r="R83"/>
  <c r="R84"/>
  <c r="R85"/>
  <c r="Y38"/>
  <c r="X38"/>
  <c r="I64"/>
  <c r="F64"/>
  <c r="C64"/>
  <c r="R66"/>
  <c r="R67"/>
  <c r="R70"/>
  <c r="R71"/>
  <c r="R72"/>
  <c r="R73"/>
  <c r="R74"/>
  <c r="I38"/>
  <c r="F38"/>
  <c r="F8" s="1"/>
  <c r="C38"/>
  <c r="C8" s="1"/>
  <c r="R40"/>
  <c r="R41"/>
  <c r="R42"/>
  <c r="R43"/>
  <c r="R44"/>
  <c r="R45"/>
  <c r="R47"/>
  <c r="R48"/>
  <c r="R49"/>
  <c r="R50"/>
  <c r="R52"/>
  <c r="R53"/>
  <c r="R54"/>
  <c r="R55"/>
  <c r="R56"/>
  <c r="R57"/>
  <c r="R58"/>
  <c r="R59"/>
  <c r="R60"/>
  <c r="R61"/>
  <c r="R62"/>
  <c r="R63"/>
  <c r="I9"/>
  <c r="R18"/>
  <c r="R19"/>
  <c r="R20"/>
  <c r="R21"/>
  <c r="R23"/>
  <c r="R24"/>
  <c r="R25"/>
  <c r="R26"/>
  <c r="R27"/>
  <c r="R28"/>
  <c r="R29"/>
  <c r="R30"/>
  <c r="R31"/>
  <c r="R32"/>
  <c r="R33"/>
  <c r="R34"/>
  <c r="R35"/>
  <c r="R36"/>
  <c r="R37"/>
  <c r="S134" l="1"/>
  <c r="S128"/>
  <c r="T128"/>
  <c r="T120"/>
  <c r="AR128"/>
  <c r="AO134"/>
  <c r="AD8"/>
  <c r="AD254" s="1"/>
  <c r="AD255" s="1"/>
  <c r="AD262" s="1"/>
  <c r="AT134"/>
  <c r="AQ128"/>
  <c r="AS134"/>
  <c r="AN128"/>
  <c r="AP134"/>
  <c r="AN134"/>
  <c r="AQ134"/>
  <c r="AS128"/>
  <c r="AT128"/>
  <c r="AR134"/>
  <c r="AM134"/>
  <c r="AU134" s="1"/>
  <c r="AO128"/>
  <c r="AM128"/>
  <c r="AP128"/>
  <c r="L18"/>
  <c r="AP18"/>
  <c r="AT18"/>
  <c r="AM18"/>
  <c r="AQ18"/>
  <c r="AR18"/>
  <c r="AO18"/>
  <c r="AS18"/>
  <c r="AN18"/>
  <c r="L48"/>
  <c r="AM48"/>
  <c r="AQ48"/>
  <c r="AS48"/>
  <c r="AN48"/>
  <c r="AR48"/>
  <c r="AO48"/>
  <c r="AP48"/>
  <c r="AT48"/>
  <c r="L47"/>
  <c r="AM47"/>
  <c r="AQ47"/>
  <c r="AO47"/>
  <c r="AN47"/>
  <c r="AR47"/>
  <c r="AP47"/>
  <c r="AT47"/>
  <c r="AS47"/>
  <c r="L20"/>
  <c r="AP20"/>
  <c r="AT20"/>
  <c r="AR20"/>
  <c r="AM20"/>
  <c r="AQ20"/>
  <c r="AN20"/>
  <c r="AO20"/>
  <c r="AS20"/>
  <c r="L50"/>
  <c r="AM50"/>
  <c r="AQ50"/>
  <c r="AO50"/>
  <c r="AN50"/>
  <c r="AR50"/>
  <c r="AP50"/>
  <c r="AT50"/>
  <c r="AS50"/>
  <c r="L45"/>
  <c r="AM45"/>
  <c r="AQ45"/>
  <c r="AS45"/>
  <c r="AN45"/>
  <c r="AR45"/>
  <c r="AO45"/>
  <c r="AP45"/>
  <c r="AT45"/>
  <c r="L41"/>
  <c r="AM41"/>
  <c r="AQ41"/>
  <c r="AO41"/>
  <c r="AN41"/>
  <c r="AR41"/>
  <c r="AP41"/>
  <c r="AT41"/>
  <c r="AS41"/>
  <c r="L19"/>
  <c r="AP19"/>
  <c r="AT19"/>
  <c r="AN19"/>
  <c r="AM19"/>
  <c r="AQ19"/>
  <c r="AO19"/>
  <c r="AS19"/>
  <c r="AR19"/>
  <c r="L49"/>
  <c r="AM49"/>
  <c r="AQ49"/>
  <c r="AN49"/>
  <c r="AR49"/>
  <c r="AS49"/>
  <c r="AP49"/>
  <c r="AT49"/>
  <c r="AO49"/>
  <c r="L40"/>
  <c r="AM40"/>
  <c r="AQ40"/>
  <c r="AN40"/>
  <c r="AR40"/>
  <c r="AS40"/>
  <c r="AP40"/>
  <c r="AT40"/>
  <c r="AO40"/>
  <c r="L77"/>
  <c r="AO77"/>
  <c r="AS77"/>
  <c r="AP77"/>
  <c r="AT77"/>
  <c r="AN77"/>
  <c r="AR77"/>
  <c r="AM77"/>
  <c r="AQ77"/>
  <c r="L23"/>
  <c r="AP23"/>
  <c r="AT23"/>
  <c r="AR23"/>
  <c r="AM23"/>
  <c r="AQ23"/>
  <c r="AN23"/>
  <c r="AO23"/>
  <c r="AS23"/>
  <c r="AM67"/>
  <c r="AQ67"/>
  <c r="AN67"/>
  <c r="AR67"/>
  <c r="AO67"/>
  <c r="AP67"/>
  <c r="AT67"/>
  <c r="AS67"/>
  <c r="L21"/>
  <c r="AP21"/>
  <c r="AT21"/>
  <c r="AM21"/>
  <c r="AQ21"/>
  <c r="AR21"/>
  <c r="AO21"/>
  <c r="AS21"/>
  <c r="AN21"/>
  <c r="AO78"/>
  <c r="AS78"/>
  <c r="AP78"/>
  <c r="AT78"/>
  <c r="AN78"/>
  <c r="AR78"/>
  <c r="AQ78"/>
  <c r="AM78"/>
  <c r="AR66"/>
  <c r="AM66"/>
  <c r="AN66"/>
  <c r="AO66"/>
  <c r="AT66"/>
  <c r="AP66"/>
  <c r="AQ66"/>
  <c r="AS66"/>
  <c r="P134"/>
  <c r="P128"/>
  <c r="AJ128"/>
  <c r="AJ121"/>
  <c r="AJ134"/>
  <c r="Z262"/>
  <c r="L66"/>
  <c r="S66"/>
  <c r="L67"/>
  <c r="S67"/>
  <c r="R46"/>
  <c r="I8"/>
  <c r="AJ224"/>
  <c r="AJ196"/>
  <c r="AJ168"/>
  <c r="S196"/>
  <c r="AJ35"/>
  <c r="P35"/>
  <c r="AJ33"/>
  <c r="P33"/>
  <c r="AJ29"/>
  <c r="P29"/>
  <c r="AJ27"/>
  <c r="P27"/>
  <c r="AJ23"/>
  <c r="AJ21"/>
  <c r="AJ36"/>
  <c r="P36"/>
  <c r="AJ34"/>
  <c r="P34"/>
  <c r="AJ32"/>
  <c r="P32"/>
  <c r="AJ30"/>
  <c r="P30"/>
  <c r="AJ28"/>
  <c r="P28"/>
  <c r="AJ26"/>
  <c r="P26"/>
  <c r="AJ24"/>
  <c r="P24"/>
  <c r="AJ22"/>
  <c r="AJ20"/>
  <c r="S63"/>
  <c r="P63"/>
  <c r="S61"/>
  <c r="P61"/>
  <c r="S59"/>
  <c r="P59"/>
  <c r="S57"/>
  <c r="P57"/>
  <c r="S55"/>
  <c r="P55"/>
  <c r="S53"/>
  <c r="P53"/>
  <c r="S49"/>
  <c r="S47"/>
  <c r="S45"/>
  <c r="AJ74"/>
  <c r="P74"/>
  <c r="AJ72"/>
  <c r="P72"/>
  <c r="AJ70"/>
  <c r="P70"/>
  <c r="AJ85"/>
  <c r="P85"/>
  <c r="AJ83"/>
  <c r="P83"/>
  <c r="AJ81"/>
  <c r="P81"/>
  <c r="AJ79"/>
  <c r="P196"/>
  <c r="P224"/>
  <c r="P168"/>
  <c r="AJ37"/>
  <c r="P37"/>
  <c r="AJ31"/>
  <c r="P31"/>
  <c r="AJ25"/>
  <c r="P25"/>
  <c r="P62"/>
  <c r="P60"/>
  <c r="P58"/>
  <c r="P56"/>
  <c r="P54"/>
  <c r="P52"/>
  <c r="P44"/>
  <c r="AJ73"/>
  <c r="P73"/>
  <c r="AJ71"/>
  <c r="P71"/>
  <c r="AJ67"/>
  <c r="AJ84"/>
  <c r="P84"/>
  <c r="AJ82"/>
  <c r="P82"/>
  <c r="AJ80"/>
  <c r="P80"/>
  <c r="L78"/>
  <c r="S43"/>
  <c r="P43"/>
  <c r="S41"/>
  <c r="L196"/>
  <c r="S224"/>
  <c r="L224"/>
  <c r="S168"/>
  <c r="L168"/>
  <c r="S85"/>
  <c r="S83"/>
  <c r="S81"/>
  <c r="S79"/>
  <c r="S84"/>
  <c r="S82"/>
  <c r="S80"/>
  <c r="S78"/>
  <c r="S74"/>
  <c r="S72"/>
  <c r="S70"/>
  <c r="S73"/>
  <c r="S71"/>
  <c r="S62"/>
  <c r="S60"/>
  <c r="S58"/>
  <c r="S56"/>
  <c r="S54"/>
  <c r="S52"/>
  <c r="S50"/>
  <c r="S48"/>
  <c r="S44"/>
  <c r="S42"/>
  <c r="S40"/>
  <c r="S37"/>
  <c r="S35"/>
  <c r="S33"/>
  <c r="S31"/>
  <c r="S29"/>
  <c r="S27"/>
  <c r="S25"/>
  <c r="S23"/>
  <c r="S21"/>
  <c r="S19"/>
  <c r="S36"/>
  <c r="S34"/>
  <c r="S32"/>
  <c r="S30"/>
  <c r="S28"/>
  <c r="S26"/>
  <c r="S24"/>
  <c r="S20"/>
  <c r="S18"/>
  <c r="P120" l="1"/>
  <c r="L46"/>
  <c r="AU128"/>
  <c r="L71"/>
  <c r="AO71"/>
  <c r="AS71"/>
  <c r="AP71"/>
  <c r="AT71"/>
  <c r="AN71"/>
  <c r="AR71"/>
  <c r="AQ71"/>
  <c r="AM71"/>
  <c r="L70"/>
  <c r="AO70"/>
  <c r="AS70"/>
  <c r="AP70"/>
  <c r="AT70"/>
  <c r="AN70"/>
  <c r="AR70"/>
  <c r="AM70"/>
  <c r="AQ70"/>
  <c r="L43"/>
  <c r="AM43"/>
  <c r="AQ43"/>
  <c r="AN43"/>
  <c r="AR43"/>
  <c r="AS43"/>
  <c r="AP43"/>
  <c r="AT43"/>
  <c r="AO43"/>
  <c r="L73"/>
  <c r="AO73"/>
  <c r="AS73"/>
  <c r="AP73"/>
  <c r="AT73"/>
  <c r="AN73"/>
  <c r="AR73"/>
  <c r="AQ73"/>
  <c r="AM73"/>
  <c r="L62"/>
  <c r="AM62"/>
  <c r="AQ62"/>
  <c r="AO62"/>
  <c r="AN62"/>
  <c r="AR62"/>
  <c r="AS62"/>
  <c r="AP62"/>
  <c r="AT62"/>
  <c r="L81"/>
  <c r="AO81"/>
  <c r="AS81"/>
  <c r="AP81"/>
  <c r="AT81"/>
  <c r="AN81"/>
  <c r="AR81"/>
  <c r="AM81"/>
  <c r="AQ81"/>
  <c r="L72"/>
  <c r="AO72"/>
  <c r="AS72"/>
  <c r="AP72"/>
  <c r="AT72"/>
  <c r="AN72"/>
  <c r="AR72"/>
  <c r="AM72"/>
  <c r="AQ72"/>
  <c r="L82"/>
  <c r="AO82"/>
  <c r="AS82"/>
  <c r="AP82"/>
  <c r="AT82"/>
  <c r="AN82"/>
  <c r="AR82"/>
  <c r="AQ82"/>
  <c r="AM82"/>
  <c r="L56"/>
  <c r="AM56"/>
  <c r="AQ56"/>
  <c r="AS56"/>
  <c r="AN56"/>
  <c r="AR56"/>
  <c r="AP56"/>
  <c r="AT56"/>
  <c r="AO56"/>
  <c r="L25"/>
  <c r="AP25"/>
  <c r="AT25"/>
  <c r="AN25"/>
  <c r="AM25"/>
  <c r="AQ25"/>
  <c r="AO25"/>
  <c r="AS25"/>
  <c r="AR25"/>
  <c r="L37"/>
  <c r="AP37"/>
  <c r="AT37"/>
  <c r="AM37"/>
  <c r="AQ37"/>
  <c r="AR37"/>
  <c r="AO37"/>
  <c r="AS37"/>
  <c r="AN37"/>
  <c r="L55"/>
  <c r="AM55"/>
  <c r="AQ55"/>
  <c r="AO55"/>
  <c r="AN55"/>
  <c r="AR55"/>
  <c r="AS55"/>
  <c r="AP55"/>
  <c r="AT55"/>
  <c r="L59"/>
  <c r="AM59"/>
  <c r="AQ59"/>
  <c r="AO59"/>
  <c r="AN59"/>
  <c r="AR59"/>
  <c r="AS59"/>
  <c r="AP59"/>
  <c r="AT59"/>
  <c r="L63"/>
  <c r="AM63"/>
  <c r="AQ63"/>
  <c r="AS63"/>
  <c r="AN63"/>
  <c r="AR63"/>
  <c r="AP63"/>
  <c r="AT63"/>
  <c r="AO63"/>
  <c r="L24"/>
  <c r="AP24"/>
  <c r="AT24"/>
  <c r="AM24"/>
  <c r="AQ24"/>
  <c r="AR24"/>
  <c r="AO24"/>
  <c r="AS24"/>
  <c r="AN24"/>
  <c r="L28"/>
  <c r="AP28"/>
  <c r="AT28"/>
  <c r="AN28"/>
  <c r="AM28"/>
  <c r="AQ28"/>
  <c r="AO28"/>
  <c r="AS28"/>
  <c r="AR28"/>
  <c r="L32"/>
  <c r="AP32"/>
  <c r="AT32"/>
  <c r="AM32"/>
  <c r="AQ32"/>
  <c r="AN32"/>
  <c r="AO32"/>
  <c r="AS32"/>
  <c r="AR32"/>
  <c r="L36"/>
  <c r="AP36"/>
  <c r="AT36"/>
  <c r="AN36"/>
  <c r="AM36"/>
  <c r="AQ36"/>
  <c r="AR36"/>
  <c r="AO36"/>
  <c r="AS36"/>
  <c r="L27"/>
  <c r="AP27"/>
  <c r="AT27"/>
  <c r="AM27"/>
  <c r="AQ27"/>
  <c r="AR27"/>
  <c r="AO27"/>
  <c r="AS27"/>
  <c r="AN27"/>
  <c r="L33"/>
  <c r="AP33"/>
  <c r="AT33"/>
  <c r="AN33"/>
  <c r="AM33"/>
  <c r="AQ33"/>
  <c r="AR33"/>
  <c r="AO33"/>
  <c r="AS33"/>
  <c r="L58"/>
  <c r="AM58"/>
  <c r="AQ58"/>
  <c r="AN58"/>
  <c r="AR58"/>
  <c r="AS58"/>
  <c r="AP58"/>
  <c r="AT58"/>
  <c r="AO58"/>
  <c r="L79"/>
  <c r="AO79"/>
  <c r="AS79"/>
  <c r="AP79"/>
  <c r="AT79"/>
  <c r="AN79"/>
  <c r="AR79"/>
  <c r="AM79"/>
  <c r="AQ79"/>
  <c r="L74"/>
  <c r="AO74"/>
  <c r="AS74"/>
  <c r="AP74"/>
  <c r="AT74"/>
  <c r="AN74"/>
  <c r="AR74"/>
  <c r="AM74"/>
  <c r="AQ74"/>
  <c r="AM42"/>
  <c r="AQ42"/>
  <c r="AS42"/>
  <c r="AN42"/>
  <c r="AR42"/>
  <c r="AO42"/>
  <c r="AP42"/>
  <c r="AT42"/>
  <c r="L80"/>
  <c r="AO80"/>
  <c r="AS80"/>
  <c r="AP80"/>
  <c r="AT80"/>
  <c r="AN80"/>
  <c r="AR80"/>
  <c r="AQ80"/>
  <c r="AM80"/>
  <c r="L84"/>
  <c r="AO84"/>
  <c r="AS84"/>
  <c r="AP84"/>
  <c r="AT84"/>
  <c r="AN84"/>
  <c r="AR84"/>
  <c r="AQ84"/>
  <c r="AM84"/>
  <c r="L52"/>
  <c r="AM52"/>
  <c r="AQ52"/>
  <c r="AN52"/>
  <c r="AR52"/>
  <c r="AP52"/>
  <c r="AT52"/>
  <c r="AO52"/>
  <c r="AS52"/>
  <c r="L60"/>
  <c r="AM60"/>
  <c r="AQ60"/>
  <c r="AS60"/>
  <c r="AN60"/>
  <c r="AR60"/>
  <c r="AP60"/>
  <c r="AT60"/>
  <c r="AO60"/>
  <c r="L31"/>
  <c r="AP31"/>
  <c r="AT31"/>
  <c r="AN31"/>
  <c r="AM31"/>
  <c r="AQ31"/>
  <c r="AO31"/>
  <c r="AS31"/>
  <c r="AR31"/>
  <c r="L53"/>
  <c r="AM53"/>
  <c r="AQ53"/>
  <c r="AS53"/>
  <c r="AN53"/>
  <c r="AR53"/>
  <c r="AP53"/>
  <c r="AT53"/>
  <c r="AO53"/>
  <c r="L57"/>
  <c r="AM57"/>
  <c r="AQ57"/>
  <c r="AS57"/>
  <c r="AN57"/>
  <c r="AR57"/>
  <c r="AO57"/>
  <c r="AP57"/>
  <c r="AT57"/>
  <c r="L61"/>
  <c r="AM61"/>
  <c r="AQ61"/>
  <c r="AN61"/>
  <c r="AR61"/>
  <c r="AO61"/>
  <c r="AP61"/>
  <c r="AT61"/>
  <c r="AS61"/>
  <c r="L26"/>
  <c r="AP26"/>
  <c r="AT26"/>
  <c r="AR26"/>
  <c r="AM26"/>
  <c r="AQ26"/>
  <c r="AN26"/>
  <c r="AO26"/>
  <c r="AS26"/>
  <c r="L30"/>
  <c r="AP30"/>
  <c r="AT30"/>
  <c r="AM30"/>
  <c r="AQ30"/>
  <c r="AR30"/>
  <c r="AO30"/>
  <c r="AS30"/>
  <c r="AN30"/>
  <c r="L34"/>
  <c r="AP34"/>
  <c r="AT34"/>
  <c r="AR34"/>
  <c r="AM34"/>
  <c r="AQ34"/>
  <c r="AO34"/>
  <c r="AS34"/>
  <c r="AN34"/>
  <c r="L29"/>
  <c r="AP29"/>
  <c r="AT29"/>
  <c r="AR29"/>
  <c r="AM29"/>
  <c r="AQ29"/>
  <c r="AN29"/>
  <c r="AO29"/>
  <c r="AS29"/>
  <c r="L35"/>
  <c r="AP35"/>
  <c r="AT35"/>
  <c r="AM35"/>
  <c r="AQ35"/>
  <c r="AN35"/>
  <c r="AO35"/>
  <c r="AS35"/>
  <c r="AR35"/>
  <c r="L134"/>
  <c r="L44"/>
  <c r="AM44"/>
  <c r="AQ44"/>
  <c r="AO44"/>
  <c r="AN44"/>
  <c r="AR44"/>
  <c r="AP44"/>
  <c r="AT44"/>
  <c r="AS44"/>
  <c r="L83"/>
  <c r="AO83"/>
  <c r="AS83"/>
  <c r="AP83"/>
  <c r="AT83"/>
  <c r="AN83"/>
  <c r="AR83"/>
  <c r="AM83"/>
  <c r="AQ83"/>
  <c r="L54"/>
  <c r="AM54"/>
  <c r="AQ54"/>
  <c r="AN54"/>
  <c r="AR54"/>
  <c r="AO54"/>
  <c r="AP54"/>
  <c r="AT54"/>
  <c r="AS54"/>
  <c r="L85"/>
  <c r="AO85"/>
  <c r="AS85"/>
  <c r="AP85"/>
  <c r="AT85"/>
  <c r="AN85"/>
  <c r="AR85"/>
  <c r="AM85"/>
  <c r="AQ85"/>
  <c r="AM46"/>
  <c r="AS46"/>
  <c r="AT46"/>
  <c r="AQ46"/>
  <c r="AP46"/>
  <c r="AR46"/>
  <c r="AO46"/>
  <c r="AN46"/>
  <c r="L128"/>
  <c r="P38"/>
  <c r="S46"/>
  <c r="R39"/>
  <c r="AG38"/>
  <c r="AE38"/>
  <c r="AC38"/>
  <c r="AA38"/>
  <c r="AM39" l="1"/>
  <c r="AM38" s="1"/>
  <c r="AQ39"/>
  <c r="AQ38" s="1"/>
  <c r="AS39"/>
  <c r="AS38" s="1"/>
  <c r="AN39"/>
  <c r="AN38" s="1"/>
  <c r="AR39"/>
  <c r="AR38" s="1"/>
  <c r="AO39"/>
  <c r="AO38" s="1"/>
  <c r="AP39"/>
  <c r="AP38" s="1"/>
  <c r="AT39"/>
  <c r="AT38" s="1"/>
  <c r="P8"/>
  <c r="L39"/>
  <c r="L38" s="1"/>
  <c r="R38"/>
  <c r="R16"/>
  <c r="R17"/>
  <c r="R10"/>
  <c r="AU38" l="1"/>
  <c r="L16"/>
  <c r="AP16"/>
  <c r="AT16"/>
  <c r="AN16"/>
  <c r="AM16"/>
  <c r="AQ16"/>
  <c r="AO16"/>
  <c r="AS16"/>
  <c r="AR16"/>
  <c r="L10"/>
  <c r="AP10"/>
  <c r="AT10"/>
  <c r="AN10"/>
  <c r="AM10"/>
  <c r="AQ10"/>
  <c r="AR10"/>
  <c r="AO10"/>
  <c r="AS10"/>
  <c r="L17"/>
  <c r="AP17"/>
  <c r="AT17"/>
  <c r="AR17"/>
  <c r="AM17"/>
  <c r="AQ17"/>
  <c r="AN17"/>
  <c r="AO17"/>
  <c r="AS17"/>
  <c r="R9"/>
  <c r="S17"/>
  <c r="S16"/>
  <c r="S10"/>
  <c r="L263"/>
  <c r="R102"/>
  <c r="L102" s="1"/>
  <c r="R76"/>
  <c r="X64"/>
  <c r="W64"/>
  <c r="V64"/>
  <c r="T64"/>
  <c r="T254" s="1"/>
  <c r="AG9"/>
  <c r="AE9"/>
  <c r="AC9"/>
  <c r="AA9"/>
  <c r="Y9"/>
  <c r="W254" l="1"/>
  <c r="W255" s="1"/>
  <c r="AQ9"/>
  <c r="AQ8" s="1"/>
  <c r="AP9"/>
  <c r="AP8" s="1"/>
  <c r="AS9"/>
  <c r="AS8" s="1"/>
  <c r="AM9"/>
  <c r="AO9"/>
  <c r="AO8" s="1"/>
  <c r="AN9"/>
  <c r="AN8" s="1"/>
  <c r="AR9"/>
  <c r="AR8" s="1"/>
  <c r="AT9"/>
  <c r="AT8" s="1"/>
  <c r="AC8"/>
  <c r="AC254" s="1"/>
  <c r="AC255" s="1"/>
  <c r="AC262" s="1"/>
  <c r="AO102"/>
  <c r="AO86" s="1"/>
  <c r="AS102"/>
  <c r="AS86" s="1"/>
  <c r="AP102"/>
  <c r="AP86" s="1"/>
  <c r="AT102"/>
  <c r="AT86" s="1"/>
  <c r="AN102"/>
  <c r="AN86" s="1"/>
  <c r="AR102"/>
  <c r="AR86" s="1"/>
  <c r="AM102"/>
  <c r="AM86" s="1"/>
  <c r="AQ102"/>
  <c r="AQ86" s="1"/>
  <c r="AE8"/>
  <c r="AE254" s="1"/>
  <c r="AE255" s="1"/>
  <c r="AE262" s="1"/>
  <c r="R8"/>
  <c r="AG8"/>
  <c r="AG254" s="1"/>
  <c r="AG255" s="1"/>
  <c r="AG262" s="1"/>
  <c r="Y8"/>
  <c r="Y254" s="1"/>
  <c r="Y255" s="1"/>
  <c r="Y262" s="1"/>
  <c r="AA8"/>
  <c r="AA254" s="1"/>
  <c r="AA255" s="1"/>
  <c r="AA262" s="1"/>
  <c r="AO76"/>
  <c r="AO75" s="1"/>
  <c r="AS76"/>
  <c r="AS75" s="1"/>
  <c r="AP76"/>
  <c r="AP75" s="1"/>
  <c r="AT76"/>
  <c r="AT75" s="1"/>
  <c r="AN76"/>
  <c r="AN75" s="1"/>
  <c r="AR76"/>
  <c r="AR75" s="1"/>
  <c r="AQ76"/>
  <c r="AQ75" s="1"/>
  <c r="AM76"/>
  <c r="AM75" s="1"/>
  <c r="R86"/>
  <c r="P75"/>
  <c r="L76"/>
  <c r="L75" s="1"/>
  <c r="L9"/>
  <c r="L8" s="1"/>
  <c r="S9"/>
  <c r="P86"/>
  <c r="R75"/>
  <c r="S76"/>
  <c r="S75" s="1"/>
  <c r="S102"/>
  <c r="S86" s="1"/>
  <c r="AU9" l="1"/>
  <c r="AM8"/>
  <c r="AU8" s="1"/>
  <c r="AU75"/>
  <c r="AU86"/>
  <c r="L86"/>
  <c r="X9"/>
  <c r="V87"/>
  <c r="W87"/>
  <c r="X87"/>
  <c r="R88"/>
  <c r="AJ88" s="1"/>
  <c r="R89"/>
  <c r="AJ89" s="1"/>
  <c r="R90"/>
  <c r="AJ90" s="1"/>
  <c r="R91"/>
  <c r="AJ91" s="1"/>
  <c r="R92"/>
  <c r="AJ92" s="1"/>
  <c r="R93"/>
  <c r="AJ93" s="1"/>
  <c r="R94"/>
  <c r="AJ94" s="1"/>
  <c r="R95"/>
  <c r="AJ95" s="1"/>
  <c r="R96"/>
  <c r="AJ96" s="1"/>
  <c r="R97"/>
  <c r="AJ97" s="1"/>
  <c r="R98"/>
  <c r="AJ98" s="1"/>
  <c r="R99"/>
  <c r="AJ99" s="1"/>
  <c r="R100"/>
  <c r="AJ100" s="1"/>
  <c r="R101"/>
  <c r="AJ101" s="1"/>
  <c r="R122"/>
  <c r="R121" s="1"/>
  <c r="R120" s="1"/>
  <c r="AJ120" s="1"/>
  <c r="R65"/>
  <c r="S39"/>
  <c r="L122" l="1"/>
  <c r="AP122"/>
  <c r="AP121" s="1"/>
  <c r="AP120" s="1"/>
  <c r="AN122"/>
  <c r="AN121" s="1"/>
  <c r="AN120" s="1"/>
  <c r="AS122"/>
  <c r="AS121" s="1"/>
  <c r="AS120" s="1"/>
  <c r="AO122"/>
  <c r="AO121" s="1"/>
  <c r="AT122"/>
  <c r="AT121" s="1"/>
  <c r="AT120" s="1"/>
  <c r="AM122"/>
  <c r="AM121" s="1"/>
  <c r="AM120" s="1"/>
  <c r="AR122"/>
  <c r="AR121" s="1"/>
  <c r="AR120" s="1"/>
  <c r="AQ122"/>
  <c r="AQ121" s="1"/>
  <c r="AQ120" s="1"/>
  <c r="L65"/>
  <c r="L64" s="1"/>
  <c r="AQ65"/>
  <c r="AQ64" s="1"/>
  <c r="AR65"/>
  <c r="AR64" s="1"/>
  <c r="AS65"/>
  <c r="AS64" s="1"/>
  <c r="AM65"/>
  <c r="AM64" s="1"/>
  <c r="AN65"/>
  <c r="AN64" s="1"/>
  <c r="AO65"/>
  <c r="AO64" s="1"/>
  <c r="AP65"/>
  <c r="AP64" s="1"/>
  <c r="AT65"/>
  <c r="AT64" s="1"/>
  <c r="S122"/>
  <c r="S121" s="1"/>
  <c r="S120" s="1"/>
  <c r="S38"/>
  <c r="S8" s="1"/>
  <c r="P88"/>
  <c r="P95"/>
  <c r="R87"/>
  <c r="AJ87" s="1"/>
  <c r="X8"/>
  <c r="X254" s="1"/>
  <c r="P98"/>
  <c r="P91"/>
  <c r="P99"/>
  <c r="P92"/>
  <c r="P94"/>
  <c r="P90"/>
  <c r="P89"/>
  <c r="P93"/>
  <c r="P97"/>
  <c r="P100"/>
  <c r="P96"/>
  <c r="S65"/>
  <c r="S64" s="1"/>
  <c r="R64"/>
  <c r="R254" s="1"/>
  <c r="AJ64"/>
  <c r="P101"/>
  <c r="V254"/>
  <c r="S254" l="1"/>
  <c r="V262"/>
  <c r="V255"/>
  <c r="X262"/>
  <c r="X255"/>
  <c r="AQ254"/>
  <c r="AM254"/>
  <c r="AR254"/>
  <c r="AT254"/>
  <c r="AS254"/>
  <c r="AP254"/>
  <c r="AU121"/>
  <c r="AO120"/>
  <c r="AO254" s="1"/>
  <c r="AN254"/>
  <c r="L100"/>
  <c r="AO100"/>
  <c r="AS100"/>
  <c r="AP100"/>
  <c r="AT100"/>
  <c r="AN100"/>
  <c r="AR100"/>
  <c r="AM100"/>
  <c r="AQ100"/>
  <c r="L95"/>
  <c r="AO95"/>
  <c r="AS95"/>
  <c r="AP95"/>
  <c r="AT95"/>
  <c r="AN95"/>
  <c r="AR95"/>
  <c r="AQ95"/>
  <c r="AM95"/>
  <c r="L96"/>
  <c r="AO96"/>
  <c r="AS96"/>
  <c r="AP96"/>
  <c r="AT96"/>
  <c r="AN96"/>
  <c r="AR96"/>
  <c r="AM96"/>
  <c r="AQ96"/>
  <c r="L89"/>
  <c r="AO89"/>
  <c r="AS89"/>
  <c r="AP89"/>
  <c r="AT89"/>
  <c r="AN89"/>
  <c r="AR89"/>
  <c r="AQ89"/>
  <c r="AM89"/>
  <c r="L99"/>
  <c r="AO99"/>
  <c r="AS99"/>
  <c r="AP99"/>
  <c r="AT99"/>
  <c r="AN99"/>
  <c r="AR99"/>
  <c r="AQ99"/>
  <c r="AM99"/>
  <c r="AU64"/>
  <c r="L90"/>
  <c r="AO90"/>
  <c r="AS90"/>
  <c r="AP90"/>
  <c r="AT90"/>
  <c r="AN90"/>
  <c r="AR90"/>
  <c r="AM90"/>
  <c r="AQ90"/>
  <c r="L97"/>
  <c r="AO97"/>
  <c r="AS97"/>
  <c r="AP97"/>
  <c r="AT97"/>
  <c r="AN97"/>
  <c r="AR97"/>
  <c r="AQ97"/>
  <c r="AM97"/>
  <c r="L94"/>
  <c r="AO94"/>
  <c r="AS94"/>
  <c r="AP94"/>
  <c r="AT94"/>
  <c r="AN94"/>
  <c r="AR94"/>
  <c r="AM94"/>
  <c r="AQ94"/>
  <c r="L98"/>
  <c r="AO98"/>
  <c r="AS98"/>
  <c r="AP98"/>
  <c r="AT98"/>
  <c r="AN98"/>
  <c r="AR98"/>
  <c r="AM98"/>
  <c r="AQ98"/>
  <c r="L88"/>
  <c r="AO88"/>
  <c r="AS88"/>
  <c r="AP88"/>
  <c r="AT88"/>
  <c r="AN88"/>
  <c r="AR88"/>
  <c r="AM88"/>
  <c r="AQ88"/>
  <c r="L91"/>
  <c r="AO91"/>
  <c r="AS91"/>
  <c r="AP91"/>
  <c r="AT91"/>
  <c r="AN91"/>
  <c r="AR91"/>
  <c r="AQ91"/>
  <c r="AM91"/>
  <c r="L101"/>
  <c r="AO101"/>
  <c r="AS101"/>
  <c r="AP101"/>
  <c r="AT101"/>
  <c r="AN101"/>
  <c r="AR101"/>
  <c r="AQ101"/>
  <c r="AM101"/>
  <c r="L93"/>
  <c r="AO93"/>
  <c r="AS93"/>
  <c r="AP93"/>
  <c r="AT93"/>
  <c r="AN93"/>
  <c r="AR93"/>
  <c r="AQ93"/>
  <c r="AM93"/>
  <c r="L92"/>
  <c r="AO92"/>
  <c r="AS92"/>
  <c r="AP92"/>
  <c r="AT92"/>
  <c r="AN92"/>
  <c r="AR92"/>
  <c r="AM92"/>
  <c r="AQ92"/>
  <c r="P87"/>
  <c r="P64"/>
  <c r="W262"/>
  <c r="L121"/>
  <c r="L120" s="1"/>
  <c r="L254" s="1"/>
  <c r="P254" l="1"/>
  <c r="P255" s="1"/>
  <c r="AU120"/>
  <c r="L87"/>
  <c r="AO87"/>
  <c r="AS87"/>
  <c r="AP87"/>
  <c r="AT87"/>
  <c r="AN87"/>
  <c r="AR87"/>
  <c r="AQ87"/>
  <c r="AM87"/>
  <c r="R255"/>
  <c r="L255" l="1"/>
  <c r="C255" s="1"/>
  <c r="I254" l="1"/>
  <c r="T255"/>
  <c r="S255"/>
</calcChain>
</file>

<file path=xl/sharedStrings.xml><?xml version="1.0" encoding="utf-8"?>
<sst xmlns="http://schemas.openxmlformats.org/spreadsheetml/2006/main" count="516" uniqueCount="388">
  <si>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</si>
  <si>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</si>
  <si>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</si>
  <si>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</si>
  <si>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</si>
  <si>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</si>
  <si>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</si>
  <si>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</si>
  <si>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</si>
  <si>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</si>
  <si>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</si>
  <si>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</si>
  <si>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</si>
  <si>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</si>
  <si>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</si>
  <si>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</si>
  <si>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</si>
  <si>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</si>
  <si>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</si>
  <si>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</si>
  <si>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</si>
  <si>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</si>
  <si>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</si>
  <si>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</si>
  <si>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</si>
  <si>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</si>
  <si>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</si>
  <si>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</si>
  <si>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</si>
  <si>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</si>
  <si>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</si>
  <si>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</si>
  <si>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</si>
  <si>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</si>
  <si>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</si>
  <si>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</si>
  <si>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</si>
  <si>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</si>
  <si>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</si>
  <si>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</si>
  <si>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ОГСЭ.00</t>
  </si>
  <si>
    <t>Общий гуманитарный и социально-экономический цикл</t>
  </si>
  <si>
    <t>ЕН.00</t>
  </si>
  <si>
    <t>Математический и общий естественнонаучный цикл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</si>
  <si>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</si>
  <si>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</si>
  <si>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</si>
  <si>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</si>
  <si>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</si>
  <si>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</si>
  <si>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</si>
  <si>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</si>
  <si>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</si>
  <si>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</si>
  <si>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</si>
  <si>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</si>
  <si>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</si>
  <si>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</si>
  <si>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</si>
  <si>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</si>
  <si>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ОГСЭ.05</t>
  </si>
  <si>
    <t>ОГСЭ.06</t>
  </si>
  <si>
    <t>ОГСЭ.07</t>
  </si>
  <si>
    <t>ОГСЭ.08</t>
  </si>
  <si>
    <t>ОГСЭ.09</t>
  </si>
  <si>
    <t>ОГСЭ.10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</si>
  <si>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</si>
  <si>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</si>
  <si>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</si>
  <si>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</si>
  <si>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</si>
  <si>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</si>
  <si>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</si>
  <si>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</si>
  <si>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</si>
  <si>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</si>
  <si>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</si>
  <si>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</si>
  <si>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</si>
  <si>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</si>
  <si>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</si>
  <si>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</si>
  <si>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</si>
  <si>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</si>
  <si>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</si>
  <si>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</si>
  <si>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</si>
  <si>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</si>
  <si>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</si>
  <si>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</si>
  <si>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</si>
  <si>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</si>
  <si>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</si>
  <si>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</si>
  <si>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</si>
  <si>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</si>
  <si>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</si>
  <si>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</si>
  <si>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</si>
  <si>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</si>
  <si>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</si>
  <si>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</si>
  <si>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</si>
  <si>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</si>
  <si>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</si>
  <si>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</si>
  <si>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</si>
  <si>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</si>
  <si>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</si>
  <si>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</si>
  <si>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</si>
  <si>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</si>
  <si>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</si>
  <si>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</si>
  <si>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</si>
  <si>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</si>
  <si>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</si>
  <si>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</si>
  <si>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</si>
  <si>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</si>
  <si>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</si>
  <si>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</si>
  <si>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</si>
  <si>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</si>
  <si>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</si>
  <si>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</si>
  <si>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</si>
  <si>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</si>
  <si>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</si>
  <si>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</si>
  <si>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</si>
  <si>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</si>
  <si>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</si>
  <si>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</si>
  <si>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</si>
  <si>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</si>
  <si>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</si>
  <si>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</si>
  <si>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</si>
  <si>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</si>
  <si>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</si>
  <si>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</si>
  <si>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</si>
  <si>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</si>
  <si>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</si>
  <si>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</si>
  <si>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</si>
  <si>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</si>
  <si>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</si>
  <si>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</si>
  <si>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</si>
  <si>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</si>
  <si>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</si>
  <si>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</si>
  <si>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</si>
  <si>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</si>
  <si>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</si>
  <si>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</si>
  <si>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</si>
  <si>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</si>
  <si>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</si>
  <si>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</si>
  <si>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</si>
  <si>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</si>
  <si>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</si>
  <si>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</si>
  <si>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</si>
  <si>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</si>
  <si>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</si>
  <si>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</si>
  <si>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</si>
  <si>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</si>
  <si>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</si>
  <si>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</si>
  <si>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</si>
  <si>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</si>
  <si>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</si>
  <si>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</si>
  <si>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</si>
  <si>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</si>
  <si>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</si>
  <si>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</si>
  <si>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</si>
  <si>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</si>
  <si>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</si>
  <si>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</si>
  <si>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</si>
  <si>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</si>
  <si>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</si>
  <si>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</si>
  <si>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</si>
  <si>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Основы философии</t>
  </si>
  <si>
    <t>История</t>
  </si>
  <si>
    <t>Безопасность жизнедеятельности</t>
  </si>
  <si>
    <t>СУММА:</t>
  </si>
  <si>
    <t>Операционные системы и среды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</si>
  <si>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</si>
  <si>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</si>
  <si>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</si>
  <si>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</si>
  <si>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</si>
  <si>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</si>
  <si>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</si>
  <si>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</si>
  <si>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</si>
  <si>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</si>
  <si>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</si>
  <si>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</si>
  <si>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</si>
  <si>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</si>
  <si>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</si>
  <si>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</si>
  <si>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</si>
  <si>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</si>
  <si>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</si>
  <si>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</si>
  <si>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</si>
  <si>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</si>
  <si>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</si>
  <si>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</si>
  <si>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</si>
  <si>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</si>
  <si>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</si>
  <si>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</si>
  <si>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</si>
  <si>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</si>
  <si>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</si>
  <si>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</si>
  <si>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</si>
  <si>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</si>
  <si>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</si>
  <si>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</si>
  <si>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</si>
  <si>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</si>
  <si>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</si>
  <si>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</si>
  <si>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</si>
  <si>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</si>
  <si>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</si>
  <si>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</si>
  <si>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</si>
  <si>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</si>
  <si>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</si>
  <si>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</si>
  <si>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</si>
  <si>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</si>
  <si>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</si>
  <si>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</si>
  <si>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</si>
  <si>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</si>
  <si>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</si>
  <si>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</si>
  <si>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</si>
  <si>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</si>
  <si>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</si>
  <si>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</si>
  <si>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</si>
  <si>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</si>
  <si>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</si>
  <si>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</si>
  <si>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</si>
  <si>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</si>
  <si>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</si>
  <si>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</si>
  <si>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>Эффективное поведение на рынке труда</t>
  </si>
  <si>
    <t>ошибка в ФГОС</t>
  </si>
  <si>
    <t xml:space="preserve">Информатика </t>
  </si>
  <si>
    <t>Основы безопасности жизнедеятельности</t>
  </si>
  <si>
    <t>*2</t>
  </si>
  <si>
    <t>курсовое проектирование</t>
  </si>
  <si>
    <t xml:space="preserve">Правовое обеспечение профессиональной деятельности </t>
  </si>
  <si>
    <t>Теория вероятностей и математическая статистика</t>
  </si>
  <si>
    <t>Астрономия</t>
  </si>
  <si>
    <t>ОУПБ</t>
  </si>
  <si>
    <t>ОУПБ.01</t>
  </si>
  <si>
    <t>Русский язык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</si>
  <si>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</si>
  <si>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</si>
  <si>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</si>
  <si>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</si>
  <si>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</si>
  <si>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</si>
  <si>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</si>
  <si>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ОУПБ.09</t>
  </si>
  <si>
    <t>Литература</t>
  </si>
  <si>
    <t>Родной язык</t>
  </si>
  <si>
    <t>ОУПП</t>
  </si>
  <si>
    <t>Общеобразовательные учебные предметы углублённого уровня</t>
  </si>
  <si>
    <t>Общеобразовательные учебные предметы базового уровня</t>
  </si>
  <si>
    <t>ОУПП.01</t>
  </si>
  <si>
    <t>ОУПП.02</t>
  </si>
  <si>
    <t>ОУПП.03</t>
  </si>
  <si>
    <t>ИП</t>
  </si>
  <si>
    <t>ОУПВ</t>
  </si>
  <si>
    <t>Учебные предметы по выбору, предлагаемые ОО</t>
  </si>
  <si>
    <t>ОГСЭ.01.</t>
  </si>
  <si>
    <t>ОГСЭ.02.</t>
  </si>
  <si>
    <t>ОГСЭ.03.</t>
  </si>
  <si>
    <t>ОГСЭ.04.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</si>
  <si>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</si>
  <si>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</si>
  <si>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</si>
  <si>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</si>
  <si>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</si>
  <si>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</si>
  <si>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</si>
  <si>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</si>
  <si>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</si>
  <si>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</si>
  <si>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</si>
  <si>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</si>
  <si>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</si>
  <si>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</si>
  <si>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</si>
  <si>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</si>
  <si>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</si>
  <si>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Естествознание</t>
  </si>
  <si>
    <t>1. Календарный учебный график</t>
  </si>
  <si>
    <t>практическая подготовка при проведении учебной практики (концентрированная)</t>
  </si>
  <si>
    <t xml:space="preserve">государственная итоговая аттестация  (защита ВКР) </t>
  </si>
  <si>
    <t>практическая подготовка при проведении производственной практики (по профилю специальности) (концентрированная)</t>
  </si>
  <si>
    <t>практическая подготовка при проведении производственной практики (преддипломная)</t>
  </si>
  <si>
    <t>подготовка выпускной квалификационной работы (ВКР)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</si>
  <si>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</si>
  <si>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</si>
  <si>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</si>
  <si>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</si>
  <si>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</si>
  <si>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Экзамены (квалификационные)</t>
  </si>
  <si>
    <t>Консультации</t>
  </si>
  <si>
    <t>Психология общения</t>
  </si>
  <si>
    <t>Физическая культура / Адаптивная физическая культура</t>
  </si>
  <si>
    <t xml:space="preserve">Иностранный язык в профессиональной деятельности </t>
  </si>
  <si>
    <t>Элементы высшей математики</t>
  </si>
  <si>
    <t>Дискретная математика с элементами математической логики</t>
  </si>
  <si>
    <t>Архитектура аппаратных средств</t>
  </si>
  <si>
    <t xml:space="preserve">Информационные технологии / Адаптивные информационные технологии </t>
  </si>
  <si>
    <t>Основы алгоритмизации и программирования</t>
  </si>
  <si>
    <t>Экономика отрасли</t>
  </si>
  <si>
    <t>Основы проектирования баз данных</t>
  </si>
  <si>
    <t>Стандартизация, сертификация и техническое документоведение</t>
  </si>
  <si>
    <t>Менеджмент в профессиональной деятельности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</si>
  <si>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</si>
  <si>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</si>
  <si>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</si>
  <si>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</si>
  <si>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ПМ.08</t>
  </si>
  <si>
    <t>Разработка дизайна веб-приложений</t>
  </si>
  <si>
    <t>МДК.05.01.</t>
  </si>
  <si>
    <t>МДК.05.02.</t>
  </si>
  <si>
    <t>МДК.05.03.</t>
  </si>
  <si>
    <t>Проектирование и разработка интерфейсов пользователя</t>
  </si>
  <si>
    <t>Графический дизайн и мультимедиа</t>
  </si>
  <si>
    <t>МДК.08.01.</t>
  </si>
  <si>
    <t>МДК.08.02.</t>
  </si>
  <si>
    <t>УП.08</t>
  </si>
  <si>
    <t>ПП.08</t>
  </si>
  <si>
    <t>ПМ.09</t>
  </si>
  <si>
    <t>Проектирование, разработка и оптимизация веб-приложений</t>
  </si>
  <si>
    <t>МДК.09.01.</t>
  </si>
  <si>
    <t>МДК.09.02</t>
  </si>
  <si>
    <t>МДК.09.03</t>
  </si>
  <si>
    <t>УП.09</t>
  </si>
  <si>
    <t>ПП.09</t>
  </si>
  <si>
    <t>Проектирование и разработка веб-приложений</t>
  </si>
  <si>
    <t>Общий объём образовантельной программы</t>
  </si>
  <si>
    <t>Численные методы</t>
  </si>
  <si>
    <t>Обеспечение безопасности веб-приложений</t>
  </si>
  <si>
    <t>Оптимизация веб-приложений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</si>
  <si>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</si>
  <si>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</si>
  <si>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в академических часах</t>
  </si>
  <si>
    <t>Объём образовательной программы по ФГОС СПО в академических часах</t>
  </si>
  <si>
    <t>каждый экзамен в 4,5,6,8 семестрах равен 18 часам, в 7 семестре - 36 часам</t>
  </si>
  <si>
    <t>нед.</t>
  </si>
  <si>
    <t>Экологические основы природопользования</t>
  </si>
  <si>
    <t>*8</t>
  </si>
  <si>
    <t>Основы финансовой грамотности и предпринимательской деятельности</t>
  </si>
  <si>
    <t>Антикоррупционная культура</t>
  </si>
  <si>
    <t>Объём самостоятельной работы в академических часах</t>
  </si>
  <si>
    <t>Основы маркетинга</t>
  </si>
  <si>
    <t>Компьютерные сети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</si>
  <si>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</si>
  <si>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</si>
  <si>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Индивидуальный проект</t>
  </si>
  <si>
    <t>*6</t>
  </si>
  <si>
    <t>Информационные системы и программирование (приём 2022 - выпуск 2026 г.)   ФГОС по ТОП-50</t>
  </si>
  <si>
    <t>Информационные системы и программирование (приём 2022-выпуск 2026) ФГОС ТОП-50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</si>
</sst>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b/>
      <sz val="8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3" fillId="6" borderId="0" xfId="0" applyFont="1" applyFill="1"/>
    <xf numFmtId="0" fontId="3" fillId="5" borderId="0" xfId="0" applyFont="1" applyFill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2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9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8" xfId="0" applyFont="1" applyFill="1" applyBorder="1" applyAlignment="1"/>
    <xf numFmtId="0" fontId="11" fillId="3" borderId="8" xfId="0" applyFont="1" applyFill="1" applyBorder="1" applyAlignment="1"/>
    <xf numFmtId="0" fontId="0" fillId="0" borderId="8" xfId="0" applyBorder="1"/>
    <xf numFmtId="0" fontId="10" fillId="3" borderId="8" xfId="0" applyNumberFormat="1" applyFont="1" applyFill="1" applyBorder="1" applyAlignment="1"/>
    <xf numFmtId="0" fontId="12" fillId="3" borderId="8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/>
    <xf numFmtId="0" fontId="18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0" fontId="1" fillId="10" borderId="0" xfId="0" applyFont="1" applyFill="1"/>
    <xf numFmtId="0" fontId="6" fillId="10" borderId="0" xfId="0" applyFont="1" applyFill="1" applyAlignment="1">
      <alignment vertical="center"/>
    </xf>
    <xf numFmtId="0" fontId="3" fillId="10" borderId="0" xfId="0" applyFont="1" applyFill="1"/>
    <xf numFmtId="0" fontId="3" fillId="1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5" fillId="0" borderId="2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3" fillId="11" borderId="0" xfId="0" applyFont="1" applyFill="1" applyBorder="1"/>
    <xf numFmtId="0" fontId="3" fillId="11" borderId="0" xfId="0" applyFont="1" applyFill="1"/>
    <xf numFmtId="0" fontId="5" fillId="0" borderId="26" xfId="0" applyFont="1" applyFill="1" applyBorder="1" applyAlignment="1">
      <alignment horizontal="center" vertical="center" wrapText="1"/>
    </xf>
    <xf numFmtId="0" fontId="3" fillId="10" borderId="0" xfId="0" applyFont="1" applyFill="1" applyBorder="1"/>
    <xf numFmtId="0" fontId="4" fillId="0" borderId="25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24" fillId="0" borderId="0" xfId="0" applyFont="1" applyFill="1" applyBorder="1"/>
    <xf numFmtId="0" fontId="5" fillId="0" borderId="1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5" fillId="0" borderId="34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 shrinkToFi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/>
    <xf numFmtId="1" fontId="24" fillId="0" borderId="0" xfId="0" applyNumberFormat="1" applyFont="1" applyFill="1" applyBorder="1"/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1" fontId="4" fillId="0" borderId="29" xfId="0" applyNumberFormat="1" applyFon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/>
    <xf numFmtId="0" fontId="5" fillId="0" borderId="10" xfId="0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left" vertical="top" wrapText="1"/>
      <protection hidden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>
      <alignment vertical="center"/>
    </xf>
    <xf numFmtId="0" fontId="28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 vertical="top" wrapText="1" shrinkToFit="1"/>
      <protection hidden="1"/>
    </xf>
    <xf numFmtId="0" fontId="5" fillId="0" borderId="25" xfId="0" applyFont="1" applyFill="1" applyBorder="1" applyAlignment="1" applyProtection="1">
      <alignment horizontal="left" vertical="top" wrapText="1" shrinkToFit="1"/>
      <protection hidden="1"/>
    </xf>
    <xf numFmtId="0" fontId="5" fillId="0" borderId="8" xfId="0" applyFont="1" applyFill="1" applyBorder="1" applyAlignment="1">
      <alignment vertical="top" wrapText="1" shrinkToFit="1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top" wrapText="1" shrinkToFit="1"/>
    </xf>
    <xf numFmtId="0" fontId="5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1" fontId="5" fillId="0" borderId="1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textRotation="90" wrapText="1"/>
    </xf>
    <xf numFmtId="0" fontId="5" fillId="0" borderId="15" xfId="0" applyFont="1" applyFill="1" applyBorder="1" applyAlignment="1">
      <alignment horizontal="left" vertical="top" wrapText="1"/>
    </xf>
    <xf numFmtId="1" fontId="5" fillId="0" borderId="1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vertical="center" wrapText="1"/>
    </xf>
    <xf numFmtId="164" fontId="30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/>
    </xf>
    <xf numFmtId="0" fontId="19" fillId="0" borderId="25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textRotation="1"/>
    </xf>
    <xf numFmtId="0" fontId="16" fillId="0" borderId="13" xfId="0" applyFont="1" applyBorder="1" applyAlignment="1">
      <alignment horizontal="left" vertical="top" textRotation="1"/>
    </xf>
    <xf numFmtId="0" fontId="19" fillId="0" borderId="8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 textRotation="2"/>
    </xf>
    <xf numFmtId="0" fontId="21" fillId="0" borderId="13" xfId="0" applyFont="1" applyBorder="1" applyAlignment="1">
      <alignment horizontal="left" vertical="top" textRotation="2"/>
    </xf>
    <xf numFmtId="0" fontId="7" fillId="0" borderId="2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8" xfId="0" applyFont="1" applyFill="1" applyBorder="1" applyAlignment="1">
      <alignment horizontal="left" vertical="top"/>
    </xf>
    <xf numFmtId="0" fontId="20" fillId="0" borderId="25" xfId="0" applyFont="1" applyBorder="1" applyAlignment="1">
      <alignment horizontal="left" vertical="top" textRotation="3"/>
    </xf>
    <xf numFmtId="0" fontId="20" fillId="0" borderId="13" xfId="0" applyFont="1" applyBorder="1" applyAlignment="1">
      <alignment horizontal="left" vertical="top" textRotation="3"/>
    </xf>
    <xf numFmtId="0" fontId="0" fillId="0" borderId="0" xfId="0" applyAlignment="1"/>
    <xf numFmtId="0" fontId="8" fillId="0" borderId="16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top" textRotation="90" wrapText="1"/>
    </xf>
    <xf numFmtId="0" fontId="4" fillId="0" borderId="27" xfId="0" applyFont="1" applyFill="1" applyBorder="1" applyAlignment="1">
      <alignment horizontal="left" vertical="top" textRotation="90" wrapText="1"/>
    </xf>
    <xf numFmtId="0" fontId="4" fillId="0" borderId="1" xfId="0" applyFont="1" applyFill="1" applyBorder="1" applyAlignment="1">
      <alignment horizontal="left" vertical="top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top" wrapText="1"/>
    </xf>
    <xf numFmtId="0" fontId="25" fillId="0" borderId="32" xfId="0" applyFont="1" applyFill="1" applyBorder="1" applyAlignment="1">
      <alignment horizontal="center" wrapText="1"/>
    </xf>
    <xf numFmtId="0" fontId="25" fillId="0" borderId="36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vertical="center" textRotation="90" wrapText="1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top" wrapText="1"/>
    </xf>
    <xf numFmtId="0" fontId="5" fillId="0" borderId="40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" fontId="5" fillId="0" borderId="25" xfId="0" applyNumberFormat="1" applyFont="1" applyFill="1" applyBorder="1" applyAlignment="1">
      <alignment horizontal="center" vertical="center" wrapText="1"/>
    </xf>
    <xf numFmtId="1" fontId="5" fillId="0" borderId="38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view="pageLayout" workbookViewId="0">
      <selection activeCell="AV20" sqref="AV20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244" t="s">
        <v>317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9"/>
      <c r="N1" s="19"/>
    </row>
    <row r="2" spans="1:58">
      <c r="A2" s="245" t="s">
        <v>196</v>
      </c>
      <c r="B2" s="236" t="s">
        <v>197</v>
      </c>
      <c r="C2" s="237"/>
      <c r="D2" s="237"/>
      <c r="E2" s="237"/>
      <c r="F2" s="238"/>
      <c r="G2" s="236" t="s">
        <v>198</v>
      </c>
      <c r="H2" s="237"/>
      <c r="I2" s="237"/>
      <c r="J2" s="238"/>
      <c r="K2" s="236" t="s">
        <v>199</v>
      </c>
      <c r="L2" s="237"/>
      <c r="M2" s="237"/>
      <c r="N2" s="238"/>
      <c r="O2" s="236" t="s">
        <v>200</v>
      </c>
      <c r="P2" s="237"/>
      <c r="Q2" s="237"/>
      <c r="R2" s="237"/>
      <c r="S2" s="238"/>
      <c r="T2" s="236" t="s">
        <v>201</v>
      </c>
      <c r="U2" s="237"/>
      <c r="V2" s="237"/>
      <c r="W2" s="238"/>
      <c r="X2" s="236" t="s">
        <v>202</v>
      </c>
      <c r="Y2" s="237"/>
      <c r="Z2" s="237"/>
      <c r="AA2" s="238"/>
      <c r="AB2" s="236" t="s">
        <v>203</v>
      </c>
      <c r="AC2" s="237"/>
      <c r="AD2" s="237"/>
      <c r="AE2" s="237"/>
      <c r="AF2" s="238"/>
      <c r="AG2" s="236" t="s">
        <v>204</v>
      </c>
      <c r="AH2" s="237"/>
      <c r="AI2" s="237"/>
      <c r="AJ2" s="238"/>
      <c r="AK2" s="236" t="s">
        <v>205</v>
      </c>
      <c r="AL2" s="237"/>
      <c r="AM2" s="237"/>
      <c r="AN2" s="238"/>
      <c r="AO2" s="236" t="s">
        <v>206</v>
      </c>
      <c r="AP2" s="237"/>
      <c r="AQ2" s="237"/>
      <c r="AR2" s="237"/>
      <c r="AS2" s="238"/>
      <c r="AT2" s="236" t="s">
        <v>207</v>
      </c>
      <c r="AU2" s="237"/>
      <c r="AV2" s="237"/>
      <c r="AW2" s="238"/>
      <c r="AX2" s="236" t="s">
        <v>208</v>
      </c>
      <c r="AY2" s="237"/>
      <c r="AZ2" s="237"/>
      <c r="BA2" s="238"/>
    </row>
    <row r="3" spans="1:58" ht="30">
      <c r="A3" s="246"/>
      <c r="B3" s="20" t="s">
        <v>209</v>
      </c>
      <c r="C3" s="20" t="s">
        <v>210</v>
      </c>
      <c r="D3" s="20" t="s">
        <v>211</v>
      </c>
      <c r="E3" s="20" t="s">
        <v>212</v>
      </c>
      <c r="F3" s="20" t="s">
        <v>213</v>
      </c>
      <c r="G3" s="20" t="s">
        <v>214</v>
      </c>
      <c r="H3" s="20" t="s">
        <v>215</v>
      </c>
      <c r="I3" s="20" t="s">
        <v>216</v>
      </c>
      <c r="J3" s="20" t="s">
        <v>217</v>
      </c>
      <c r="K3" s="20" t="s">
        <v>218</v>
      </c>
      <c r="L3" s="20" t="s">
        <v>219</v>
      </c>
      <c r="M3" s="20" t="s">
        <v>220</v>
      </c>
      <c r="N3" s="20" t="s">
        <v>221</v>
      </c>
      <c r="O3" s="20" t="s">
        <v>209</v>
      </c>
      <c r="P3" s="20" t="s">
        <v>210</v>
      </c>
      <c r="Q3" s="20" t="s">
        <v>211</v>
      </c>
      <c r="R3" s="20" t="s">
        <v>212</v>
      </c>
      <c r="S3" s="20" t="s">
        <v>222</v>
      </c>
      <c r="T3" s="20" t="s">
        <v>223</v>
      </c>
      <c r="U3" s="20" t="s">
        <v>224</v>
      </c>
      <c r="V3" s="20" t="s">
        <v>225</v>
      </c>
      <c r="W3" s="20" t="s">
        <v>226</v>
      </c>
      <c r="X3" s="20" t="s">
        <v>227</v>
      </c>
      <c r="Y3" s="20" t="s">
        <v>228</v>
      </c>
      <c r="Z3" s="20" t="s">
        <v>229</v>
      </c>
      <c r="AA3" s="20" t="s">
        <v>230</v>
      </c>
      <c r="AB3" s="20" t="s">
        <v>227</v>
      </c>
      <c r="AC3" s="20" t="s">
        <v>228</v>
      </c>
      <c r="AD3" s="20" t="s">
        <v>229</v>
      </c>
      <c r="AE3" s="20" t="s">
        <v>231</v>
      </c>
      <c r="AF3" s="20" t="s">
        <v>232</v>
      </c>
      <c r="AG3" s="20" t="s">
        <v>214</v>
      </c>
      <c r="AH3" s="20" t="s">
        <v>215</v>
      </c>
      <c r="AI3" s="20" t="s">
        <v>216</v>
      </c>
      <c r="AJ3" s="20" t="s">
        <v>233</v>
      </c>
      <c r="AK3" s="20" t="s">
        <v>234</v>
      </c>
      <c r="AL3" s="20" t="s">
        <v>235</v>
      </c>
      <c r="AM3" s="20" t="s">
        <v>236</v>
      </c>
      <c r="AN3" s="20" t="s">
        <v>237</v>
      </c>
      <c r="AO3" s="20" t="s">
        <v>209</v>
      </c>
      <c r="AP3" s="20" t="s">
        <v>210</v>
      </c>
      <c r="AQ3" s="20" t="s">
        <v>211</v>
      </c>
      <c r="AR3" s="20" t="s">
        <v>212</v>
      </c>
      <c r="AS3" s="20" t="s">
        <v>213</v>
      </c>
      <c r="AT3" s="20" t="s">
        <v>214</v>
      </c>
      <c r="AU3" s="20" t="s">
        <v>215</v>
      </c>
      <c r="AV3" s="20" t="s">
        <v>216</v>
      </c>
      <c r="AW3" s="20" t="s">
        <v>217</v>
      </c>
      <c r="AX3" s="20" t="s">
        <v>218</v>
      </c>
      <c r="AY3" s="20" t="s">
        <v>219</v>
      </c>
      <c r="AZ3" s="20" t="s">
        <v>220</v>
      </c>
      <c r="BA3" s="20" t="s">
        <v>238</v>
      </c>
      <c r="BB3" s="46" t="s">
        <v>239</v>
      </c>
      <c r="BC3" s="46" t="s">
        <v>240</v>
      </c>
      <c r="BD3" s="46" t="s">
        <v>241</v>
      </c>
      <c r="BE3" s="46" t="s">
        <v>242</v>
      </c>
      <c r="BF3" s="47"/>
    </row>
    <row r="4" spans="1:58">
      <c r="A4" s="21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 t="s">
        <v>243</v>
      </c>
      <c r="T4" s="23" t="s">
        <v>243</v>
      </c>
      <c r="U4" s="23"/>
      <c r="V4" s="23"/>
      <c r="W4" s="2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5"/>
      <c r="AQ4" s="216" t="s">
        <v>244</v>
      </c>
      <c r="AR4" s="216" t="s">
        <v>244</v>
      </c>
      <c r="AS4" s="217" t="s">
        <v>243</v>
      </c>
      <c r="AT4" s="217" t="s">
        <v>243</v>
      </c>
      <c r="AU4" s="217" t="s">
        <v>243</v>
      </c>
      <c r="AV4" s="217" t="s">
        <v>243</v>
      </c>
      <c r="AW4" s="217" t="s">
        <v>243</v>
      </c>
      <c r="AX4" s="217" t="s">
        <v>243</v>
      </c>
      <c r="AY4" s="217" t="s">
        <v>243</v>
      </c>
      <c r="AZ4" s="217" t="s">
        <v>243</v>
      </c>
      <c r="BA4" s="217" t="s">
        <v>243</v>
      </c>
      <c r="BB4" s="48">
        <v>39</v>
      </c>
      <c r="BC4" s="48">
        <v>2</v>
      </c>
      <c r="BD4" s="48">
        <v>2</v>
      </c>
      <c r="BE4" s="48">
        <v>9</v>
      </c>
      <c r="BF4" s="47">
        <f>SUM(BB4:BE4)</f>
        <v>52</v>
      </c>
    </row>
    <row r="5" spans="1:58">
      <c r="A5" s="26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3" t="s">
        <v>243</v>
      </c>
      <c r="T5" s="23" t="s">
        <v>243</v>
      </c>
      <c r="U5" s="23"/>
      <c r="V5" s="23"/>
      <c r="W5" s="23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81"/>
      <c r="AS5" s="25" t="s">
        <v>244</v>
      </c>
      <c r="AT5" s="23" t="s">
        <v>243</v>
      </c>
      <c r="AU5" s="23" t="s">
        <v>243</v>
      </c>
      <c r="AV5" s="23" t="s">
        <v>243</v>
      </c>
      <c r="AW5" s="23" t="s">
        <v>243</v>
      </c>
      <c r="AX5" s="23" t="s">
        <v>243</v>
      </c>
      <c r="AY5" s="23" t="s">
        <v>243</v>
      </c>
      <c r="AZ5" s="23" t="s">
        <v>243</v>
      </c>
      <c r="BA5" s="23" t="s">
        <v>243</v>
      </c>
      <c r="BB5" s="29">
        <v>41</v>
      </c>
      <c r="BC5" s="47">
        <v>2</v>
      </c>
      <c r="BD5" s="47">
        <v>1</v>
      </c>
      <c r="BE5" s="29">
        <v>8</v>
      </c>
      <c r="BF5" s="47">
        <f t="shared" ref="BF5:BF7" si="0">SUM(BB5:BE5)</f>
        <v>52</v>
      </c>
    </row>
    <row r="6" spans="1:58">
      <c r="A6" s="26">
        <v>3</v>
      </c>
      <c r="B6" s="27"/>
      <c r="C6" s="28"/>
      <c r="D6" s="27"/>
      <c r="E6" s="27"/>
      <c r="F6" s="27"/>
      <c r="G6" s="27"/>
      <c r="H6" s="27"/>
      <c r="I6" s="27"/>
      <c r="J6" s="29"/>
      <c r="K6" s="27"/>
      <c r="L6" s="27"/>
      <c r="M6" s="27"/>
      <c r="N6" s="27"/>
      <c r="O6" s="27"/>
      <c r="P6" s="30"/>
      <c r="Q6" s="27"/>
      <c r="R6" s="25" t="s">
        <v>244</v>
      </c>
      <c r="S6" s="23" t="s">
        <v>243</v>
      </c>
      <c r="T6" s="23" t="s">
        <v>243</v>
      </c>
      <c r="U6" s="23"/>
      <c r="V6" s="23"/>
      <c r="W6" s="23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P6" s="25"/>
      <c r="AQ6" s="32" t="s">
        <v>245</v>
      </c>
      <c r="AR6" s="25" t="s">
        <v>244</v>
      </c>
      <c r="AS6" s="23" t="s">
        <v>243</v>
      </c>
      <c r="AT6" s="23" t="s">
        <v>243</v>
      </c>
      <c r="AU6" s="23" t="s">
        <v>243</v>
      </c>
      <c r="AV6" s="23" t="s">
        <v>243</v>
      </c>
      <c r="AW6" s="23" t="s">
        <v>243</v>
      </c>
      <c r="AX6" s="23" t="s">
        <v>243</v>
      </c>
      <c r="AY6" s="23" t="s">
        <v>243</v>
      </c>
      <c r="AZ6" s="23" t="s">
        <v>243</v>
      </c>
      <c r="BA6" s="23" t="s">
        <v>243</v>
      </c>
      <c r="BB6" s="29">
        <v>40</v>
      </c>
      <c r="BC6" s="47">
        <v>2</v>
      </c>
      <c r="BD6" s="47">
        <v>2</v>
      </c>
      <c r="BE6" s="29">
        <v>9</v>
      </c>
      <c r="BF6" s="47">
        <f t="shared" si="0"/>
        <v>53</v>
      </c>
    </row>
    <row r="7" spans="1:58">
      <c r="A7" s="26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27"/>
      <c r="O7" s="33"/>
      <c r="P7" s="33"/>
      <c r="Q7" s="33"/>
      <c r="R7" s="25" t="s">
        <v>244</v>
      </c>
      <c r="S7" s="23" t="s">
        <v>243</v>
      </c>
      <c r="T7" s="23" t="s">
        <v>243</v>
      </c>
      <c r="U7" s="23"/>
      <c r="V7" s="23"/>
      <c r="W7" s="23"/>
      <c r="X7" s="34"/>
      <c r="Y7" s="25"/>
      <c r="Z7" s="25"/>
      <c r="AA7" s="25"/>
      <c r="AB7" s="23"/>
      <c r="AC7" s="23"/>
      <c r="AD7" s="23"/>
      <c r="AE7" s="23"/>
      <c r="AF7" s="23"/>
      <c r="AG7" s="23"/>
      <c r="AH7" s="23" t="s">
        <v>246</v>
      </c>
      <c r="AI7" s="23" t="s">
        <v>246</v>
      </c>
      <c r="AJ7" s="23" t="s">
        <v>246</v>
      </c>
      <c r="AK7" s="23" t="s">
        <v>246</v>
      </c>
      <c r="AL7" s="25" t="s">
        <v>244</v>
      </c>
      <c r="AM7" s="35" t="s">
        <v>247</v>
      </c>
      <c r="AN7" s="35" t="s">
        <v>247</v>
      </c>
      <c r="AO7" s="35" t="s">
        <v>247</v>
      </c>
      <c r="AP7" s="35" t="s">
        <v>247</v>
      </c>
      <c r="AQ7" s="25" t="s">
        <v>248</v>
      </c>
      <c r="AR7" s="25" t="s">
        <v>248</v>
      </c>
      <c r="AS7" s="36" t="s">
        <v>249</v>
      </c>
      <c r="AT7" s="36" t="s">
        <v>249</v>
      </c>
      <c r="AU7" s="36" t="s">
        <v>249</v>
      </c>
      <c r="AV7" s="36" t="s">
        <v>249</v>
      </c>
      <c r="AW7" s="36" t="s">
        <v>249</v>
      </c>
      <c r="AX7" s="36" t="s">
        <v>249</v>
      </c>
      <c r="AY7" s="36" t="s">
        <v>249</v>
      </c>
      <c r="AZ7" s="36" t="s">
        <v>249</v>
      </c>
      <c r="BA7" s="36" t="s">
        <v>249</v>
      </c>
      <c r="BB7" s="29">
        <v>29</v>
      </c>
      <c r="BC7" s="47">
        <v>2</v>
      </c>
      <c r="BD7" s="48">
        <v>2</v>
      </c>
      <c r="BE7" s="29"/>
      <c r="BF7" s="47">
        <f t="shared" si="0"/>
        <v>33</v>
      </c>
    </row>
    <row r="8" spans="1:58">
      <c r="A8" s="243" t="s">
        <v>250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8"/>
      <c r="BC8" s="38"/>
      <c r="BD8" s="38"/>
      <c r="BE8" s="38"/>
      <c r="BF8" s="38"/>
    </row>
    <row r="9" spans="1:58" ht="39.75" customHeight="1">
      <c r="A9" s="226"/>
      <c r="B9" s="226"/>
      <c r="C9" s="229" t="s">
        <v>251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1"/>
      <c r="S9" s="239" t="s">
        <v>239</v>
      </c>
      <c r="T9" s="239"/>
      <c r="U9" s="218" t="s">
        <v>318</v>
      </c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20"/>
      <c r="AK9" s="240" t="s">
        <v>248</v>
      </c>
      <c r="AL9" s="241"/>
      <c r="AM9" s="218" t="s">
        <v>319</v>
      </c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20"/>
      <c r="BB9" s="39"/>
      <c r="BC9" s="39"/>
      <c r="BD9" s="39"/>
      <c r="BE9" s="39"/>
      <c r="BF9" s="39"/>
    </row>
    <row r="10" spans="1:58" ht="46.5" customHeight="1">
      <c r="A10" s="221" t="s">
        <v>243</v>
      </c>
      <c r="B10" s="222"/>
      <c r="C10" s="223" t="s">
        <v>252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4" t="s">
        <v>245</v>
      </c>
      <c r="T10" s="225"/>
      <c r="U10" s="218" t="s">
        <v>320</v>
      </c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20"/>
      <c r="AK10" s="226" t="s">
        <v>246</v>
      </c>
      <c r="AL10" s="226"/>
      <c r="AM10" s="218" t="s">
        <v>321</v>
      </c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20"/>
      <c r="BB10" s="39"/>
      <c r="BC10" s="39"/>
      <c r="BD10" s="39"/>
      <c r="BE10" s="39"/>
      <c r="BF10" s="39"/>
    </row>
    <row r="11" spans="1:58" ht="30.75" customHeight="1">
      <c r="A11" s="227" t="s">
        <v>244</v>
      </c>
      <c r="B11" s="228"/>
      <c r="C11" s="229" t="s">
        <v>253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  <c r="S11" s="232" t="s">
        <v>247</v>
      </c>
      <c r="T11" s="233"/>
      <c r="U11" s="218" t="s">
        <v>322</v>
      </c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20"/>
      <c r="AK11" s="234" t="s">
        <v>249</v>
      </c>
      <c r="AL11" s="235"/>
      <c r="AM11" s="218" t="s">
        <v>314</v>
      </c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20"/>
      <c r="BB11" s="40"/>
      <c r="BC11" s="40"/>
      <c r="BD11" s="40"/>
      <c r="BE11" s="40"/>
      <c r="BF11" s="40"/>
    </row>
    <row r="14" spans="1:58">
      <c r="A14" s="242" t="s">
        <v>386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</row>
  </sheetData>
  <mergeCells count="34"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  <mergeCell ref="AX2:BA2"/>
    <mergeCell ref="A9:B9"/>
    <mergeCell ref="C9:R9"/>
    <mergeCell ref="S9:T9"/>
    <mergeCell ref="U9:AJ9"/>
    <mergeCell ref="AK9:AL9"/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V509"/>
  <sheetViews>
    <sheetView tabSelected="1" view="pageBreakPreview" topLeftCell="A2" zoomScaleSheetLayoutView="100" workbookViewId="0">
      <pane xSplit="2" ySplit="6" topLeftCell="C64" activePane="bottomRight" state="frozen"/>
      <selection activeCell="A2" sqref="A2"/>
      <selection pane="topRight" activeCell="C2" sqref="C2"/>
      <selection pane="bottomLeft" activeCell="A8" sqref="A8"/>
      <selection pane="bottomRight" activeCell="AA109" sqref="AA109"/>
    </sheetView>
  </sheetViews>
  <sheetFormatPr defaultRowHeight="12.75"/>
  <cols>
    <col min="1" max="1" width="9" style="60" customWidth="1"/>
    <col min="2" max="2" width="69" style="2" customWidth="1"/>
    <col min="3" max="3" width="2.140625" style="2" customWidth="1"/>
    <col min="4" max="6" width="2.28515625" style="2" customWidth="1"/>
    <col min="7" max="7" width="2.5703125" style="2" customWidth="1"/>
    <col min="8" max="8" width="2" style="2" customWidth="1"/>
    <col min="9" max="9" width="2.28515625" style="2" customWidth="1"/>
    <col min="10" max="10" width="2.140625" style="2" customWidth="1"/>
    <col min="11" max="11" width="2.5703125" style="2" customWidth="1"/>
    <col min="12" max="12" width="4.28515625" style="2" customWidth="1"/>
    <col min="13" max="13" width="5.140625" style="2" customWidth="1"/>
    <col min="14" max="14" width="3.7109375" style="2" customWidth="1"/>
    <col min="15" max="15" width="4" style="2" hidden="1" customWidth="1"/>
    <col min="16" max="16" width="3.7109375" style="2" customWidth="1"/>
    <col min="17" max="17" width="4" style="2" customWidth="1"/>
    <col min="18" max="19" width="4.7109375" style="2" customWidth="1"/>
    <col min="20" max="20" width="4.42578125" style="2" customWidth="1"/>
    <col min="21" max="21" width="3.28515625" style="2" customWidth="1"/>
    <col min="22" max="25" width="3.7109375" style="2" customWidth="1"/>
    <col min="26" max="26" width="3.7109375" style="2" hidden="1" customWidth="1"/>
    <col min="27" max="27" width="3.7109375" style="2" customWidth="1"/>
    <col min="28" max="28" width="3.7109375" style="2" hidden="1" customWidth="1"/>
    <col min="29" max="29" width="3.7109375" style="2" customWidth="1"/>
    <col min="30" max="30" width="3" style="2" hidden="1" customWidth="1"/>
    <col min="31" max="31" width="3.7109375" style="2" customWidth="1"/>
    <col min="32" max="32" width="3.7109375" style="2" hidden="1" customWidth="1"/>
    <col min="33" max="34" width="3.7109375" style="2" customWidth="1"/>
    <col min="35" max="35" width="6.5703125" style="64" hidden="1" customWidth="1"/>
    <col min="36" max="36" width="5.85546875" style="18" hidden="1" customWidth="1"/>
    <col min="37" max="37" width="3.5703125" style="1" hidden="1" customWidth="1"/>
    <col min="38" max="38" width="3.28515625" style="1" hidden="1" customWidth="1"/>
    <col min="39" max="41" width="4.140625" style="1" hidden="1" customWidth="1"/>
    <col min="42" max="42" width="4.42578125" style="1" hidden="1" customWidth="1"/>
    <col min="43" max="43" width="4" style="1" hidden="1" customWidth="1"/>
    <col min="44" max="44" width="4.140625" style="1" hidden="1" customWidth="1"/>
    <col min="45" max="45" width="3.85546875" style="1" hidden="1" customWidth="1"/>
    <col min="46" max="46" width="4.140625" style="1" hidden="1" customWidth="1"/>
    <col min="47" max="47" width="7.5703125" style="1" hidden="1" customWidth="1"/>
    <col min="48" max="48" width="8.140625" style="1" customWidth="1"/>
    <col min="49" max="49" width="8.5703125" style="1" customWidth="1"/>
    <col min="50" max="50" width="7.140625" style="1" customWidth="1"/>
    <col min="51" max="51" width="9" style="1" customWidth="1"/>
    <col min="52" max="52" width="6.28515625" style="1" customWidth="1"/>
    <col min="53" max="53" width="7.140625" style="1" customWidth="1"/>
    <col min="54" max="54" width="8.42578125" style="1" customWidth="1"/>
    <col min="55" max="55" width="7.42578125" style="65" customWidth="1"/>
    <col min="56" max="56" width="9.7109375" style="65" customWidth="1"/>
    <col min="57" max="57" width="11.85546875" style="65" customWidth="1"/>
    <col min="58" max="58" width="7.85546875" style="65" customWidth="1"/>
    <col min="59" max="59" width="8" style="65" customWidth="1"/>
    <col min="60" max="60" width="5.85546875" style="65" customWidth="1"/>
    <col min="61" max="61" width="7.85546875" style="65" customWidth="1"/>
    <col min="62" max="62" width="3.140625" style="65" customWidth="1"/>
    <col min="63" max="63" width="9.5703125" style="65" customWidth="1"/>
    <col min="64" max="64" width="5" style="65" customWidth="1"/>
    <col min="65" max="65" width="8.7109375" style="65" customWidth="1"/>
    <col min="66" max="66" width="8" style="65" customWidth="1"/>
    <col min="67" max="67" width="5.28515625" style="65" customWidth="1"/>
    <col min="68" max="68" width="8.42578125" style="65" customWidth="1"/>
    <col min="69" max="69" width="6.7109375" style="65" customWidth="1"/>
    <col min="70" max="70" width="6.140625" style="65" customWidth="1"/>
    <col min="71" max="71" width="6.42578125" style="65" customWidth="1"/>
    <col min="72" max="72" width="7.140625" style="65" customWidth="1"/>
    <col min="73" max="73" width="7.42578125" style="65" customWidth="1"/>
    <col min="74" max="74" width="5.85546875" style="65" customWidth="1"/>
    <col min="75" max="87" width="9.140625" style="2" customWidth="1"/>
    <col min="88" max="16384" width="9.140625" style="2"/>
  </cols>
  <sheetData>
    <row r="1" spans="1:74" ht="45" hidden="1" customHeight="1">
      <c r="A1" s="255" t="s">
        <v>0</v>
      </c>
      <c r="B1" s="258" t="s">
        <v>323</v>
      </c>
      <c r="C1" s="247" t="s">
        <v>387</v>
      </c>
      <c r="D1" s="248"/>
      <c r="E1" s="248"/>
      <c r="F1" s="248"/>
      <c r="G1" s="248"/>
      <c r="H1" s="248"/>
      <c r="I1" s="248"/>
      <c r="J1" s="248"/>
      <c r="K1" s="291"/>
      <c r="L1" s="247" t="s">
        <v>371</v>
      </c>
      <c r="M1" s="248"/>
      <c r="N1" s="248"/>
      <c r="O1" s="248"/>
      <c r="P1" s="248"/>
      <c r="Q1" s="248"/>
      <c r="R1" s="248"/>
      <c r="S1" s="248"/>
      <c r="T1" s="248"/>
      <c r="U1" s="291"/>
      <c r="V1" s="83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  <c r="AH1" s="86"/>
      <c r="AI1" s="87"/>
      <c r="AJ1" s="88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</row>
    <row r="2" spans="1:74" ht="67.5" customHeight="1" thickBot="1">
      <c r="A2" s="256"/>
      <c r="B2" s="259"/>
      <c r="C2" s="249"/>
      <c r="D2" s="250"/>
      <c r="E2" s="250"/>
      <c r="F2" s="250"/>
      <c r="G2" s="250"/>
      <c r="H2" s="250"/>
      <c r="I2" s="250"/>
      <c r="J2" s="250"/>
      <c r="K2" s="292"/>
      <c r="L2" s="249"/>
      <c r="M2" s="250"/>
      <c r="N2" s="250"/>
      <c r="O2" s="250"/>
      <c r="P2" s="250"/>
      <c r="Q2" s="250"/>
      <c r="R2" s="250"/>
      <c r="S2" s="250"/>
      <c r="T2" s="250"/>
      <c r="U2" s="292"/>
      <c r="V2" s="247" t="s">
        <v>1</v>
      </c>
      <c r="W2" s="291"/>
      <c r="X2" s="247" t="s">
        <v>2</v>
      </c>
      <c r="Y2" s="248"/>
      <c r="Z2" s="291"/>
      <c r="AA2" s="247" t="s">
        <v>3</v>
      </c>
      <c r="AB2" s="248"/>
      <c r="AC2" s="248"/>
      <c r="AD2" s="291"/>
      <c r="AE2" s="251" t="s">
        <v>35</v>
      </c>
      <c r="AF2" s="307"/>
      <c r="AG2" s="307"/>
      <c r="AH2" s="252"/>
      <c r="AI2" s="297" t="s">
        <v>263</v>
      </c>
      <c r="AJ2" s="285" t="s">
        <v>370</v>
      </c>
      <c r="AK2" s="89"/>
      <c r="AL2" s="89"/>
      <c r="AM2" s="247" t="s">
        <v>1</v>
      </c>
      <c r="AN2" s="291"/>
      <c r="AO2" s="247" t="s">
        <v>2</v>
      </c>
      <c r="AP2" s="248"/>
      <c r="AQ2" s="247" t="s">
        <v>3</v>
      </c>
      <c r="AR2" s="248"/>
      <c r="AS2" s="251" t="s">
        <v>35</v>
      </c>
      <c r="AT2" s="252"/>
      <c r="AU2" s="89"/>
      <c r="AV2" s="89"/>
    </row>
    <row r="3" spans="1:74" ht="51.75" customHeight="1" thickBot="1">
      <c r="A3" s="256"/>
      <c r="B3" s="259"/>
      <c r="C3" s="276" t="s">
        <v>256</v>
      </c>
      <c r="D3" s="277"/>
      <c r="E3" s="278"/>
      <c r="F3" s="276" t="s">
        <v>257</v>
      </c>
      <c r="G3" s="277"/>
      <c r="H3" s="278"/>
      <c r="I3" s="276" t="s">
        <v>258</v>
      </c>
      <c r="J3" s="277"/>
      <c r="K3" s="278"/>
      <c r="L3" s="261" t="s">
        <v>326</v>
      </c>
      <c r="M3" s="261" t="s">
        <v>327</v>
      </c>
      <c r="N3" s="261" t="s">
        <v>328</v>
      </c>
      <c r="O3" s="261" t="s">
        <v>329</v>
      </c>
      <c r="P3" s="261" t="s">
        <v>325</v>
      </c>
      <c r="Q3" s="270" t="s">
        <v>324</v>
      </c>
      <c r="R3" s="271"/>
      <c r="S3" s="271"/>
      <c r="T3" s="271"/>
      <c r="U3" s="272"/>
      <c r="V3" s="249"/>
      <c r="W3" s="292"/>
      <c r="X3" s="249"/>
      <c r="Y3" s="250"/>
      <c r="Z3" s="292"/>
      <c r="AA3" s="249"/>
      <c r="AB3" s="250"/>
      <c r="AC3" s="250"/>
      <c r="AD3" s="292"/>
      <c r="AE3" s="308"/>
      <c r="AF3" s="309"/>
      <c r="AG3" s="309"/>
      <c r="AH3" s="299"/>
      <c r="AI3" s="298"/>
      <c r="AJ3" s="286"/>
      <c r="AK3" s="89"/>
      <c r="AL3" s="89"/>
      <c r="AM3" s="249"/>
      <c r="AN3" s="292"/>
      <c r="AO3" s="249"/>
      <c r="AP3" s="250"/>
      <c r="AQ3" s="249"/>
      <c r="AR3" s="250"/>
      <c r="AS3" s="253"/>
      <c r="AT3" s="254"/>
      <c r="AU3" s="89"/>
      <c r="AV3" s="89"/>
    </row>
    <row r="4" spans="1:74" ht="23.25" customHeight="1" thickBot="1">
      <c r="A4" s="256"/>
      <c r="B4" s="259"/>
      <c r="C4" s="279"/>
      <c r="D4" s="280"/>
      <c r="E4" s="281"/>
      <c r="F4" s="279"/>
      <c r="G4" s="280"/>
      <c r="H4" s="281"/>
      <c r="I4" s="279"/>
      <c r="J4" s="280"/>
      <c r="K4" s="281"/>
      <c r="L4" s="262"/>
      <c r="M4" s="262"/>
      <c r="N4" s="262"/>
      <c r="O4" s="262"/>
      <c r="P4" s="262"/>
      <c r="Q4" s="273" t="s">
        <v>329</v>
      </c>
      <c r="R4" s="262" t="s">
        <v>4</v>
      </c>
      <c r="S4" s="264" t="s">
        <v>5</v>
      </c>
      <c r="T4" s="265"/>
      <c r="U4" s="266"/>
      <c r="V4" s="90" t="s">
        <v>59</v>
      </c>
      <c r="W4" s="91" t="s">
        <v>6</v>
      </c>
      <c r="X4" s="90" t="s">
        <v>7</v>
      </c>
      <c r="Y4" s="91" t="s">
        <v>8</v>
      </c>
      <c r="Z4" s="91"/>
      <c r="AA4" s="91" t="s">
        <v>36</v>
      </c>
      <c r="AB4" s="91"/>
      <c r="AC4" s="91" t="s">
        <v>37</v>
      </c>
      <c r="AD4" s="91"/>
      <c r="AE4" s="91" t="s">
        <v>38</v>
      </c>
      <c r="AF4" s="91"/>
      <c r="AG4" s="310" t="s">
        <v>39</v>
      </c>
      <c r="AH4" s="311"/>
      <c r="AI4" s="299"/>
      <c r="AJ4" s="286"/>
      <c r="AK4" s="89"/>
      <c r="AL4" s="89"/>
      <c r="AM4" s="90" t="s">
        <v>59</v>
      </c>
      <c r="AN4" s="91" t="s">
        <v>6</v>
      </c>
      <c r="AO4" s="90" t="s">
        <v>7</v>
      </c>
      <c r="AP4" s="91" t="s">
        <v>8</v>
      </c>
      <c r="AQ4" s="91" t="s">
        <v>36</v>
      </c>
      <c r="AR4" s="91" t="s">
        <v>37</v>
      </c>
      <c r="AS4" s="91" t="s">
        <v>38</v>
      </c>
      <c r="AT4" s="90" t="s">
        <v>39</v>
      </c>
      <c r="AU4" s="89"/>
      <c r="AV4" s="89"/>
    </row>
    <row r="5" spans="1:74" ht="11.25" customHeight="1" thickBot="1">
      <c r="A5" s="256"/>
      <c r="B5" s="259"/>
      <c r="C5" s="279"/>
      <c r="D5" s="280"/>
      <c r="E5" s="281"/>
      <c r="F5" s="279"/>
      <c r="G5" s="280"/>
      <c r="H5" s="281"/>
      <c r="I5" s="279"/>
      <c r="J5" s="280"/>
      <c r="K5" s="281"/>
      <c r="L5" s="262"/>
      <c r="M5" s="262"/>
      <c r="N5" s="262"/>
      <c r="O5" s="262"/>
      <c r="P5" s="262"/>
      <c r="Q5" s="274"/>
      <c r="R5" s="262"/>
      <c r="S5" s="267"/>
      <c r="T5" s="268"/>
      <c r="U5" s="269"/>
      <c r="V5" s="92">
        <v>17</v>
      </c>
      <c r="W5" s="93">
        <v>22</v>
      </c>
      <c r="X5" s="93">
        <v>17</v>
      </c>
      <c r="Y5" s="93">
        <v>24</v>
      </c>
      <c r="Z5" s="93"/>
      <c r="AA5" s="93">
        <v>16</v>
      </c>
      <c r="AB5" s="93"/>
      <c r="AC5" s="93">
        <v>23</v>
      </c>
      <c r="AD5" s="93"/>
      <c r="AE5" s="93">
        <v>16</v>
      </c>
      <c r="AF5" s="93"/>
      <c r="AG5" s="93">
        <v>13</v>
      </c>
      <c r="AH5" s="93">
        <v>4</v>
      </c>
      <c r="AI5" s="298"/>
      <c r="AJ5" s="286"/>
      <c r="AK5" s="89"/>
      <c r="AL5" s="89"/>
      <c r="AM5" s="92">
        <v>17</v>
      </c>
      <c r="AN5" s="93">
        <v>22</v>
      </c>
      <c r="AO5" s="93">
        <v>17</v>
      </c>
      <c r="AP5" s="93">
        <v>24</v>
      </c>
      <c r="AQ5" s="93">
        <v>16</v>
      </c>
      <c r="AR5" s="93">
        <v>23</v>
      </c>
      <c r="AS5" s="93">
        <v>16</v>
      </c>
      <c r="AT5" s="93">
        <v>13</v>
      </c>
      <c r="AU5" s="89"/>
      <c r="AV5" s="89"/>
    </row>
    <row r="6" spans="1:74" ht="110.25" customHeight="1" thickBot="1">
      <c r="A6" s="257"/>
      <c r="B6" s="260"/>
      <c r="C6" s="282"/>
      <c r="D6" s="283"/>
      <c r="E6" s="284"/>
      <c r="F6" s="282"/>
      <c r="G6" s="283"/>
      <c r="H6" s="284"/>
      <c r="I6" s="279"/>
      <c r="J6" s="280"/>
      <c r="K6" s="281"/>
      <c r="L6" s="263"/>
      <c r="M6" s="263"/>
      <c r="N6" s="263"/>
      <c r="O6" s="263"/>
      <c r="P6" s="263"/>
      <c r="Q6" s="275"/>
      <c r="R6" s="263"/>
      <c r="S6" s="94" t="s">
        <v>251</v>
      </c>
      <c r="T6" s="95" t="s">
        <v>9</v>
      </c>
      <c r="U6" s="96" t="s">
        <v>269</v>
      </c>
      <c r="V6" s="97" t="s">
        <v>29</v>
      </c>
      <c r="W6" s="97" t="s">
        <v>29</v>
      </c>
      <c r="X6" s="97" t="s">
        <v>29</v>
      </c>
      <c r="Y6" s="97" t="s">
        <v>29</v>
      </c>
      <c r="Z6" s="97"/>
      <c r="AA6" s="97" t="s">
        <v>29</v>
      </c>
      <c r="AB6" s="97"/>
      <c r="AC6" s="97" t="s">
        <v>29</v>
      </c>
      <c r="AD6" s="97"/>
      <c r="AE6" s="97" t="s">
        <v>29</v>
      </c>
      <c r="AF6" s="97"/>
      <c r="AG6" s="97" t="s">
        <v>29</v>
      </c>
      <c r="AH6" s="97" t="s">
        <v>29</v>
      </c>
      <c r="AI6" s="298"/>
      <c r="AJ6" s="286"/>
      <c r="AK6" s="98"/>
      <c r="AL6" s="89"/>
      <c r="AM6" s="97" t="s">
        <v>29</v>
      </c>
      <c r="AN6" s="97" t="s">
        <v>29</v>
      </c>
      <c r="AO6" s="97" t="s">
        <v>29</v>
      </c>
      <c r="AP6" s="97" t="s">
        <v>29</v>
      </c>
      <c r="AQ6" s="97" t="s">
        <v>29</v>
      </c>
      <c r="AR6" s="97" t="s">
        <v>374</v>
      </c>
      <c r="AS6" s="97" t="s">
        <v>29</v>
      </c>
      <c r="AT6" s="97" t="s">
        <v>29</v>
      </c>
      <c r="AU6" s="89"/>
      <c r="AV6" s="89"/>
    </row>
    <row r="7" spans="1:74" ht="15.75" customHeight="1" thickBot="1">
      <c r="A7" s="99">
        <v>1</v>
      </c>
      <c r="B7" s="100">
        <v>2</v>
      </c>
      <c r="C7" s="304">
        <v>3</v>
      </c>
      <c r="D7" s="305"/>
      <c r="E7" s="306"/>
      <c r="F7" s="304">
        <v>4</v>
      </c>
      <c r="G7" s="305"/>
      <c r="H7" s="306"/>
      <c r="I7" s="304">
        <v>5</v>
      </c>
      <c r="J7" s="305"/>
      <c r="K7" s="306"/>
      <c r="L7" s="101">
        <v>6</v>
      </c>
      <c r="M7" s="102">
        <v>7</v>
      </c>
      <c r="N7" s="102">
        <v>8</v>
      </c>
      <c r="O7" s="102">
        <v>8</v>
      </c>
      <c r="P7" s="102">
        <v>9</v>
      </c>
      <c r="Q7" s="102"/>
      <c r="R7" s="102">
        <v>10</v>
      </c>
      <c r="S7" s="102">
        <v>11</v>
      </c>
      <c r="T7" s="102">
        <v>12</v>
      </c>
      <c r="U7" s="102">
        <v>13</v>
      </c>
      <c r="V7" s="102">
        <v>14</v>
      </c>
      <c r="W7" s="102">
        <v>15</v>
      </c>
      <c r="X7" s="102">
        <v>16</v>
      </c>
      <c r="Y7" s="102">
        <v>17</v>
      </c>
      <c r="Z7" s="102">
        <v>18</v>
      </c>
      <c r="AA7" s="102">
        <v>19</v>
      </c>
      <c r="AB7" s="102">
        <v>20</v>
      </c>
      <c r="AC7" s="102">
        <v>20</v>
      </c>
      <c r="AD7" s="102">
        <v>22</v>
      </c>
      <c r="AE7" s="102">
        <v>21</v>
      </c>
      <c r="AF7" s="102">
        <v>24</v>
      </c>
      <c r="AG7" s="102">
        <v>22</v>
      </c>
      <c r="AH7" s="103">
        <v>23</v>
      </c>
      <c r="AI7" s="300"/>
      <c r="AJ7" s="287"/>
      <c r="AK7" s="89"/>
      <c r="AL7" s="89"/>
      <c r="AM7" s="104">
        <v>14</v>
      </c>
      <c r="AN7" s="104">
        <v>15</v>
      </c>
      <c r="AO7" s="104">
        <v>16</v>
      </c>
      <c r="AP7" s="104">
        <v>17</v>
      </c>
      <c r="AQ7" s="104">
        <v>19</v>
      </c>
      <c r="AR7" s="104">
        <v>20</v>
      </c>
      <c r="AS7" s="104">
        <v>21</v>
      </c>
      <c r="AT7" s="104">
        <v>22</v>
      </c>
      <c r="AU7" s="89"/>
      <c r="AV7" s="89"/>
    </row>
    <row r="8" spans="1:74" s="49" customFormat="1" ht="14.25" customHeight="1">
      <c r="A8" s="105"/>
      <c r="B8" s="106" t="s">
        <v>30</v>
      </c>
      <c r="C8" s="301">
        <f>C9+C38</f>
        <v>0</v>
      </c>
      <c r="D8" s="302"/>
      <c r="E8" s="303"/>
      <c r="F8" s="301">
        <f>F9+F38</f>
        <v>9</v>
      </c>
      <c r="G8" s="302"/>
      <c r="H8" s="303"/>
      <c r="I8" s="301">
        <f>I9+I38</f>
        <v>3</v>
      </c>
      <c r="J8" s="302"/>
      <c r="K8" s="303"/>
      <c r="L8" s="107">
        <f t="shared" ref="L8:O8" si="0">L9+L38+L45+L46</f>
        <v>1476</v>
      </c>
      <c r="M8" s="107">
        <f t="shared" si="0"/>
        <v>12</v>
      </c>
      <c r="N8" s="107">
        <f t="shared" si="0"/>
        <v>0</v>
      </c>
      <c r="O8" s="107">
        <f t="shared" si="0"/>
        <v>0</v>
      </c>
      <c r="P8" s="107">
        <f t="shared" ref="P8:W8" si="1">P9+P38+P45+P46</f>
        <v>38</v>
      </c>
      <c r="Q8" s="107">
        <f t="shared" si="1"/>
        <v>22</v>
      </c>
      <c r="R8" s="107">
        <f t="shared" si="1"/>
        <v>1404</v>
      </c>
      <c r="S8" s="107">
        <f t="shared" si="1"/>
        <v>536</v>
      </c>
      <c r="T8" s="107">
        <f t="shared" si="1"/>
        <v>868</v>
      </c>
      <c r="U8" s="107">
        <f t="shared" si="1"/>
        <v>0</v>
      </c>
      <c r="V8" s="107">
        <f t="shared" si="1"/>
        <v>612</v>
      </c>
      <c r="W8" s="107">
        <f t="shared" si="1"/>
        <v>792</v>
      </c>
      <c r="X8" s="108">
        <f t="shared" ref="X8:AF8" si="2">X9+X38</f>
        <v>0</v>
      </c>
      <c r="Y8" s="108">
        <f t="shared" si="2"/>
        <v>0</v>
      </c>
      <c r="Z8" s="108">
        <f t="shared" si="2"/>
        <v>0</v>
      </c>
      <c r="AA8" s="108">
        <f>AA9+AA38</f>
        <v>0</v>
      </c>
      <c r="AB8" s="108">
        <f t="shared" si="2"/>
        <v>0</v>
      </c>
      <c r="AC8" s="108">
        <f>AC9+AC38</f>
        <v>0</v>
      </c>
      <c r="AD8" s="108">
        <f t="shared" si="2"/>
        <v>0</v>
      </c>
      <c r="AE8" s="108">
        <f>AE9+AE38</f>
        <v>0</v>
      </c>
      <c r="AF8" s="108">
        <f t="shared" si="2"/>
        <v>0</v>
      </c>
      <c r="AG8" s="108">
        <f>AG9+AG38</f>
        <v>0</v>
      </c>
      <c r="AH8" s="108"/>
      <c r="AI8" s="107">
        <v>1476</v>
      </c>
      <c r="AJ8" s="109"/>
      <c r="AK8" s="89"/>
      <c r="AL8" s="89"/>
      <c r="AM8" s="110">
        <f>AM9+AM38</f>
        <v>10.461538461538462</v>
      </c>
      <c r="AN8" s="110">
        <f t="shared" ref="AN8:AT8" si="3">AN9+AN38</f>
        <v>13.538461538461538</v>
      </c>
      <c r="AO8" s="110">
        <f t="shared" si="3"/>
        <v>0</v>
      </c>
      <c r="AP8" s="110">
        <f t="shared" si="3"/>
        <v>0</v>
      </c>
      <c r="AQ8" s="110">
        <f t="shared" si="3"/>
        <v>0</v>
      </c>
      <c r="AR8" s="110">
        <f t="shared" si="3"/>
        <v>0</v>
      </c>
      <c r="AS8" s="110">
        <f t="shared" si="3"/>
        <v>0</v>
      </c>
      <c r="AT8" s="110">
        <f t="shared" si="3"/>
        <v>0</v>
      </c>
      <c r="AU8" s="111">
        <f>SUM(AM8:AT8)</f>
        <v>24</v>
      </c>
      <c r="AV8" s="89"/>
      <c r="AW8" s="1"/>
      <c r="AX8" s="1"/>
      <c r="AY8" s="1"/>
      <c r="AZ8" s="1"/>
      <c r="BA8" s="1"/>
      <c r="BB8" s="1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</row>
    <row r="9" spans="1:74" ht="13.5" customHeight="1">
      <c r="A9" s="112" t="s">
        <v>273</v>
      </c>
      <c r="B9" s="113" t="s">
        <v>288</v>
      </c>
      <c r="C9" s="289">
        <f>COUNTIF(C10:E37,1)+COUNTIF(C10:E37,2)+COUNTIF(C10:E37,3)+COUNTIF(C10:E37,4)+COUNTIF(C10:E37,5)+COUNTIF(C10:E37,6)+COUNTIF(C10:E37,7)+COUNTIF(C10:E37,8)</f>
        <v>0</v>
      </c>
      <c r="D9" s="289"/>
      <c r="E9" s="290"/>
      <c r="F9" s="288">
        <f>COUNTIF(F10:H37,1)+COUNTIF(F10:H37,2)+COUNTIF(F10:H37,3)+COUNTIF(F10:H37,4)+COUNTIF(F10:H37,5)+COUNTIF(F10:H37,6)+COUNTIF(F10:H37,7)+COUNTIF(F10:H37,8)</f>
        <v>7</v>
      </c>
      <c r="G9" s="289"/>
      <c r="H9" s="290"/>
      <c r="I9" s="288">
        <f>COUNTIF(I10:K37,1)+COUNTIF(I10:K37,2)+COUNTIF(I10:K37,3)+COUNTIF(I10:K37,4)+COUNTIF(I10:K37,5)+COUNTIF(I10:K37,6)+COUNTIF(I10:K37,7)+COUNTIF(I10:K37,8)</f>
        <v>1</v>
      </c>
      <c r="J9" s="289"/>
      <c r="K9" s="290"/>
      <c r="L9" s="114">
        <f>SUM(L10:L23)</f>
        <v>915</v>
      </c>
      <c r="M9" s="114">
        <f t="shared" ref="M9:W9" si="4">SUM(M10:M23)</f>
        <v>4</v>
      </c>
      <c r="N9" s="114">
        <f t="shared" si="4"/>
        <v>0</v>
      </c>
      <c r="O9" s="114">
        <f t="shared" si="4"/>
        <v>0</v>
      </c>
      <c r="P9" s="114">
        <f t="shared" si="4"/>
        <v>8</v>
      </c>
      <c r="Q9" s="114">
        <f t="shared" si="4"/>
        <v>6</v>
      </c>
      <c r="R9" s="114">
        <f t="shared" si="4"/>
        <v>897</v>
      </c>
      <c r="S9" s="114">
        <f t="shared" si="4"/>
        <v>304</v>
      </c>
      <c r="T9" s="114">
        <f t="shared" si="4"/>
        <v>593</v>
      </c>
      <c r="U9" s="114"/>
      <c r="V9" s="114">
        <f t="shared" si="4"/>
        <v>391</v>
      </c>
      <c r="W9" s="114">
        <f t="shared" si="4"/>
        <v>506</v>
      </c>
      <c r="X9" s="115">
        <f t="shared" ref="X9:AG9" si="5">SUM(X10:X37)</f>
        <v>0</v>
      </c>
      <c r="Y9" s="115">
        <f t="shared" si="5"/>
        <v>0</v>
      </c>
      <c r="Z9" s="115">
        <f t="shared" si="5"/>
        <v>0</v>
      </c>
      <c r="AA9" s="115">
        <f t="shared" si="5"/>
        <v>0</v>
      </c>
      <c r="AB9" s="115">
        <f t="shared" si="5"/>
        <v>0</v>
      </c>
      <c r="AC9" s="115">
        <f t="shared" si="5"/>
        <v>0</v>
      </c>
      <c r="AD9" s="115">
        <f t="shared" si="5"/>
        <v>0</v>
      </c>
      <c r="AE9" s="115">
        <f t="shared" si="5"/>
        <v>0</v>
      </c>
      <c r="AF9" s="115">
        <f t="shared" si="5"/>
        <v>0</v>
      </c>
      <c r="AG9" s="115">
        <f t="shared" si="5"/>
        <v>0</v>
      </c>
      <c r="AH9" s="116"/>
      <c r="AI9" s="117"/>
      <c r="AJ9" s="118"/>
      <c r="AK9" s="89"/>
      <c r="AL9" s="89"/>
      <c r="AM9" s="119">
        <f>SUM(AM10:AM18)</f>
        <v>3.4871794871794872</v>
      </c>
      <c r="AN9" s="119">
        <f t="shared" ref="AN9:AT9" si="6">SUM(AN10:AN18)</f>
        <v>4.5128205128205128</v>
      </c>
      <c r="AO9" s="119">
        <f t="shared" si="6"/>
        <v>0</v>
      </c>
      <c r="AP9" s="119">
        <f t="shared" si="6"/>
        <v>0</v>
      </c>
      <c r="AQ9" s="119">
        <f t="shared" si="6"/>
        <v>0</v>
      </c>
      <c r="AR9" s="119">
        <f t="shared" si="6"/>
        <v>0</v>
      </c>
      <c r="AS9" s="119">
        <f t="shared" si="6"/>
        <v>0</v>
      </c>
      <c r="AT9" s="119">
        <f t="shared" si="6"/>
        <v>0</v>
      </c>
      <c r="AU9" s="111">
        <f>SUM(AM9:AT9)</f>
        <v>8</v>
      </c>
      <c r="AV9" s="89"/>
    </row>
    <row r="10" spans="1:74">
      <c r="A10" s="120" t="s">
        <v>274</v>
      </c>
      <c r="B10" s="121" t="s">
        <v>275</v>
      </c>
      <c r="C10" s="122"/>
      <c r="D10" s="123"/>
      <c r="E10" s="124"/>
      <c r="F10" s="125"/>
      <c r="G10" s="123"/>
      <c r="H10" s="124"/>
      <c r="I10" s="126"/>
      <c r="J10" s="123">
        <v>2</v>
      </c>
      <c r="K10" s="122"/>
      <c r="L10" s="127">
        <f>SUM(M10:R10)</f>
        <v>96</v>
      </c>
      <c r="M10" s="127">
        <v>4</v>
      </c>
      <c r="N10" s="127"/>
      <c r="O10" s="127"/>
      <c r="P10" s="127">
        <v>8</v>
      </c>
      <c r="Q10" s="127">
        <v>6</v>
      </c>
      <c r="R10" s="127">
        <f>SUM(V10:AG10)</f>
        <v>78</v>
      </c>
      <c r="S10" s="127">
        <f t="shared" ref="S10:S37" si="7">R10-T10</f>
        <v>18</v>
      </c>
      <c r="T10" s="42">
        <v>60</v>
      </c>
      <c r="U10" s="42"/>
      <c r="V10" s="128">
        <v>34</v>
      </c>
      <c r="W10" s="128">
        <v>44</v>
      </c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9"/>
      <c r="AI10" s="293"/>
      <c r="AJ10" s="295"/>
      <c r="AK10" s="89"/>
      <c r="AL10" s="89"/>
      <c r="AM10" s="119">
        <f t="shared" ref="AM10:AM37" si="8">$P10*(V10*100/$R10)/100</f>
        <v>3.4871794871794872</v>
      </c>
      <c r="AN10" s="119">
        <f t="shared" ref="AN10:AN37" si="9">$P10*(W10*100/$R10)/100</f>
        <v>4.5128205128205128</v>
      </c>
      <c r="AO10" s="119">
        <f t="shared" ref="AO10:AO37" si="10">$P10*(X10*100/$R10)/100</f>
        <v>0</v>
      </c>
      <c r="AP10" s="119">
        <f t="shared" ref="AP10:AP37" si="11">$P10*(Y10*100/$R10)/100</f>
        <v>0</v>
      </c>
      <c r="AQ10" s="119">
        <f t="shared" ref="AQ10:AQ37" si="12">$P10*(AA10*100/$R10)/100</f>
        <v>0</v>
      </c>
      <c r="AR10" s="119">
        <f t="shared" ref="AR10:AR37" si="13">$P10*(AC10*100/$R10)/100</f>
        <v>0</v>
      </c>
      <c r="AS10" s="119">
        <f t="shared" ref="AS10:AS37" si="14">$P10*(AE10*100/$R10)/100</f>
        <v>0</v>
      </c>
      <c r="AT10" s="119">
        <f t="shared" ref="AT10:AT67" si="15">$P10*(AG10*100/$R10)/100</f>
        <v>0</v>
      </c>
      <c r="AU10" s="89"/>
      <c r="AV10" s="89"/>
    </row>
    <row r="11" spans="1:74">
      <c r="A11" s="120" t="s">
        <v>276</v>
      </c>
      <c r="B11" s="121" t="s">
        <v>284</v>
      </c>
      <c r="C11" s="122"/>
      <c r="D11" s="123"/>
      <c r="E11" s="124"/>
      <c r="F11" s="125"/>
      <c r="G11" s="123">
        <v>2</v>
      </c>
      <c r="H11" s="124"/>
      <c r="I11" s="126"/>
      <c r="J11" s="123"/>
      <c r="K11" s="122"/>
      <c r="L11" s="127">
        <f t="shared" ref="L11:L42" si="16">SUM(M11:R11)</f>
        <v>117</v>
      </c>
      <c r="M11" s="127"/>
      <c r="N11" s="127"/>
      <c r="O11" s="127"/>
      <c r="P11" s="127"/>
      <c r="Q11" s="127"/>
      <c r="R11" s="127">
        <v>117</v>
      </c>
      <c r="S11" s="127">
        <f t="shared" si="7"/>
        <v>54</v>
      </c>
      <c r="T11" s="42">
        <v>63</v>
      </c>
      <c r="U11" s="42"/>
      <c r="V11" s="128">
        <v>51</v>
      </c>
      <c r="W11" s="128">
        <v>66</v>
      </c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30"/>
      <c r="AI11" s="294"/>
      <c r="AJ11" s="296"/>
      <c r="AK11" s="89"/>
      <c r="AL11" s="89"/>
      <c r="AM11" s="119">
        <f t="shared" si="8"/>
        <v>0</v>
      </c>
      <c r="AN11" s="119">
        <f t="shared" si="9"/>
        <v>0</v>
      </c>
      <c r="AO11" s="119">
        <f t="shared" si="10"/>
        <v>0</v>
      </c>
      <c r="AP11" s="119">
        <f t="shared" si="11"/>
        <v>0</v>
      </c>
      <c r="AQ11" s="119">
        <f t="shared" si="12"/>
        <v>0</v>
      </c>
      <c r="AR11" s="119">
        <f t="shared" si="13"/>
        <v>0</v>
      </c>
      <c r="AS11" s="119">
        <f t="shared" si="14"/>
        <v>0</v>
      </c>
      <c r="AT11" s="119">
        <f t="shared" si="15"/>
        <v>0</v>
      </c>
      <c r="AU11" s="89"/>
      <c r="AV11" s="89"/>
    </row>
    <row r="12" spans="1:74">
      <c r="A12" s="120" t="s">
        <v>277</v>
      </c>
      <c r="B12" s="121" t="s">
        <v>187</v>
      </c>
      <c r="C12" s="131"/>
      <c r="D12" s="78"/>
      <c r="E12" s="132"/>
      <c r="F12" s="133"/>
      <c r="G12" s="78">
        <v>2</v>
      </c>
      <c r="H12" s="132"/>
      <c r="I12" s="134"/>
      <c r="J12" s="78"/>
      <c r="K12" s="131"/>
      <c r="L12" s="127">
        <f t="shared" si="16"/>
        <v>117</v>
      </c>
      <c r="M12" s="127"/>
      <c r="N12" s="127"/>
      <c r="O12" s="127"/>
      <c r="P12" s="127"/>
      <c r="Q12" s="127"/>
      <c r="R12" s="127">
        <f t="shared" ref="R12:R37" si="17">SUM(V12:AG12)</f>
        <v>117</v>
      </c>
      <c r="S12" s="127">
        <f t="shared" ref="S12:S15" si="18">R12-T12</f>
        <v>0</v>
      </c>
      <c r="T12" s="42">
        <v>117</v>
      </c>
      <c r="U12" s="42"/>
      <c r="V12" s="128">
        <v>51</v>
      </c>
      <c r="W12" s="128">
        <v>66</v>
      </c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30"/>
      <c r="AI12" s="130"/>
      <c r="AJ12" s="109"/>
      <c r="AK12" s="89"/>
      <c r="AL12" s="89"/>
      <c r="AM12" s="119">
        <f t="shared" si="8"/>
        <v>0</v>
      </c>
      <c r="AN12" s="119">
        <f t="shared" si="9"/>
        <v>0</v>
      </c>
      <c r="AO12" s="119">
        <f t="shared" si="10"/>
        <v>0</v>
      </c>
      <c r="AP12" s="119">
        <f t="shared" si="11"/>
        <v>0</v>
      </c>
      <c r="AQ12" s="119">
        <f t="shared" si="12"/>
        <v>0</v>
      </c>
      <c r="AR12" s="119">
        <f t="shared" si="13"/>
        <v>0</v>
      </c>
      <c r="AS12" s="119">
        <f t="shared" si="14"/>
        <v>0</v>
      </c>
      <c r="AT12" s="119">
        <f t="shared" si="15"/>
        <v>0</v>
      </c>
      <c r="AU12" s="89"/>
      <c r="AV12" s="89"/>
    </row>
    <row r="13" spans="1:74">
      <c r="A13" s="120" t="s">
        <v>278</v>
      </c>
      <c r="B13" s="121" t="s">
        <v>192</v>
      </c>
      <c r="C13" s="131"/>
      <c r="D13" s="78"/>
      <c r="E13" s="132"/>
      <c r="F13" s="133"/>
      <c r="G13" s="78">
        <v>2</v>
      </c>
      <c r="H13" s="132"/>
      <c r="I13" s="134"/>
      <c r="J13" s="78"/>
      <c r="K13" s="131"/>
      <c r="L13" s="127">
        <f t="shared" si="16"/>
        <v>117</v>
      </c>
      <c r="M13" s="127"/>
      <c r="N13" s="127"/>
      <c r="O13" s="127"/>
      <c r="P13" s="127"/>
      <c r="Q13" s="127"/>
      <c r="R13" s="127">
        <f t="shared" si="17"/>
        <v>117</v>
      </c>
      <c r="S13" s="127">
        <f t="shared" si="18"/>
        <v>57</v>
      </c>
      <c r="T13" s="42">
        <v>60</v>
      </c>
      <c r="U13" s="42"/>
      <c r="V13" s="128">
        <v>51</v>
      </c>
      <c r="W13" s="128">
        <v>66</v>
      </c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75"/>
      <c r="AK13" s="89"/>
      <c r="AL13" s="89"/>
      <c r="AM13" s="119">
        <f t="shared" si="8"/>
        <v>0</v>
      </c>
      <c r="AN13" s="119">
        <f t="shared" si="9"/>
        <v>0</v>
      </c>
      <c r="AO13" s="119">
        <f t="shared" si="10"/>
        <v>0</v>
      </c>
      <c r="AP13" s="119">
        <f t="shared" si="11"/>
        <v>0</v>
      </c>
      <c r="AQ13" s="119">
        <f t="shared" si="12"/>
        <v>0</v>
      </c>
      <c r="AR13" s="119">
        <f t="shared" si="13"/>
        <v>0</v>
      </c>
      <c r="AS13" s="119">
        <f t="shared" si="14"/>
        <v>0</v>
      </c>
      <c r="AT13" s="119">
        <f t="shared" si="15"/>
        <v>0</v>
      </c>
      <c r="AU13" s="89"/>
      <c r="AV13" s="89"/>
    </row>
    <row r="14" spans="1:74">
      <c r="A14" s="120" t="s">
        <v>279</v>
      </c>
      <c r="B14" s="121" t="s">
        <v>190</v>
      </c>
      <c r="C14" s="131"/>
      <c r="D14" s="78"/>
      <c r="E14" s="132"/>
      <c r="F14" s="133"/>
      <c r="G14" s="78" t="s">
        <v>268</v>
      </c>
      <c r="H14" s="132"/>
      <c r="I14" s="134"/>
      <c r="J14" s="78"/>
      <c r="K14" s="131"/>
      <c r="L14" s="127">
        <f t="shared" si="16"/>
        <v>117</v>
      </c>
      <c r="M14" s="127"/>
      <c r="N14" s="127"/>
      <c r="O14" s="127"/>
      <c r="P14" s="127"/>
      <c r="Q14" s="127"/>
      <c r="R14" s="127">
        <f t="shared" si="17"/>
        <v>117</v>
      </c>
      <c r="S14" s="127">
        <f t="shared" si="18"/>
        <v>0</v>
      </c>
      <c r="T14" s="42">
        <v>117</v>
      </c>
      <c r="U14" s="42"/>
      <c r="V14" s="128">
        <v>51</v>
      </c>
      <c r="W14" s="128">
        <v>66</v>
      </c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75"/>
      <c r="AK14" s="89"/>
      <c r="AL14" s="89"/>
      <c r="AM14" s="119">
        <f t="shared" si="8"/>
        <v>0</v>
      </c>
      <c r="AN14" s="119">
        <f t="shared" si="9"/>
        <v>0</v>
      </c>
      <c r="AO14" s="119">
        <f t="shared" si="10"/>
        <v>0</v>
      </c>
      <c r="AP14" s="119">
        <f t="shared" si="11"/>
        <v>0</v>
      </c>
      <c r="AQ14" s="119">
        <f t="shared" si="12"/>
        <v>0</v>
      </c>
      <c r="AR14" s="119">
        <f t="shared" si="13"/>
        <v>0</v>
      </c>
      <c r="AS14" s="119">
        <f t="shared" si="14"/>
        <v>0</v>
      </c>
      <c r="AT14" s="119">
        <f t="shared" si="15"/>
        <v>0</v>
      </c>
      <c r="AU14" s="89"/>
      <c r="AV14" s="89"/>
    </row>
    <row r="15" spans="1:74" ht="15.75" customHeight="1">
      <c r="A15" s="120" t="s">
        <v>280</v>
      </c>
      <c r="B15" s="121" t="s">
        <v>267</v>
      </c>
      <c r="C15" s="131"/>
      <c r="D15" s="78"/>
      <c r="E15" s="132"/>
      <c r="F15" s="133"/>
      <c r="G15" s="78">
        <v>2</v>
      </c>
      <c r="H15" s="132"/>
      <c r="I15" s="134"/>
      <c r="J15" s="78"/>
      <c r="K15" s="131"/>
      <c r="L15" s="127">
        <f t="shared" si="16"/>
        <v>78</v>
      </c>
      <c r="M15" s="127"/>
      <c r="N15" s="127"/>
      <c r="O15" s="127"/>
      <c r="P15" s="127"/>
      <c r="Q15" s="127"/>
      <c r="R15" s="127">
        <f t="shared" si="17"/>
        <v>78</v>
      </c>
      <c r="S15" s="127">
        <f t="shared" si="18"/>
        <v>48</v>
      </c>
      <c r="T15" s="42">
        <v>30</v>
      </c>
      <c r="U15" s="42"/>
      <c r="V15" s="128">
        <v>34</v>
      </c>
      <c r="W15" s="128">
        <v>44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75"/>
      <c r="AK15" s="89"/>
      <c r="AL15" s="89"/>
      <c r="AM15" s="119">
        <f t="shared" si="8"/>
        <v>0</v>
      </c>
      <c r="AN15" s="119">
        <f t="shared" si="9"/>
        <v>0</v>
      </c>
      <c r="AO15" s="119">
        <f t="shared" si="10"/>
        <v>0</v>
      </c>
      <c r="AP15" s="119">
        <f t="shared" si="11"/>
        <v>0</v>
      </c>
      <c r="AQ15" s="119">
        <f t="shared" si="12"/>
        <v>0</v>
      </c>
      <c r="AR15" s="119">
        <f t="shared" si="13"/>
        <v>0</v>
      </c>
      <c r="AS15" s="119">
        <f t="shared" si="14"/>
        <v>0</v>
      </c>
      <c r="AT15" s="119">
        <f t="shared" si="15"/>
        <v>0</v>
      </c>
      <c r="AU15" s="89"/>
      <c r="AV15" s="89"/>
    </row>
    <row r="16" spans="1:74">
      <c r="A16" s="120" t="s">
        <v>281</v>
      </c>
      <c r="B16" s="121" t="s">
        <v>272</v>
      </c>
      <c r="C16" s="131"/>
      <c r="D16" s="78"/>
      <c r="E16" s="132"/>
      <c r="F16" s="133"/>
      <c r="G16" s="78">
        <v>2</v>
      </c>
      <c r="H16" s="132"/>
      <c r="I16" s="134"/>
      <c r="J16" s="78"/>
      <c r="K16" s="131"/>
      <c r="L16" s="127">
        <f t="shared" si="16"/>
        <v>39</v>
      </c>
      <c r="M16" s="127"/>
      <c r="N16" s="127"/>
      <c r="O16" s="127"/>
      <c r="P16" s="127"/>
      <c r="Q16" s="127"/>
      <c r="R16" s="127">
        <f t="shared" si="17"/>
        <v>39</v>
      </c>
      <c r="S16" s="127">
        <f t="shared" si="7"/>
        <v>21</v>
      </c>
      <c r="T16" s="42">
        <v>18</v>
      </c>
      <c r="U16" s="42"/>
      <c r="V16" s="128">
        <v>17</v>
      </c>
      <c r="W16" s="128">
        <v>22</v>
      </c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75"/>
      <c r="AK16" s="89"/>
      <c r="AL16" s="89"/>
      <c r="AM16" s="119">
        <f t="shared" si="8"/>
        <v>0</v>
      </c>
      <c r="AN16" s="119">
        <f t="shared" si="9"/>
        <v>0</v>
      </c>
      <c r="AO16" s="119">
        <f t="shared" si="10"/>
        <v>0</v>
      </c>
      <c r="AP16" s="119">
        <f t="shared" si="11"/>
        <v>0</v>
      </c>
      <c r="AQ16" s="119">
        <f t="shared" si="12"/>
        <v>0</v>
      </c>
      <c r="AR16" s="119">
        <f t="shared" si="13"/>
        <v>0</v>
      </c>
      <c r="AS16" s="119">
        <f t="shared" si="14"/>
        <v>0</v>
      </c>
      <c r="AT16" s="119">
        <f t="shared" si="15"/>
        <v>0</v>
      </c>
      <c r="AU16" s="89"/>
      <c r="AV16" s="89"/>
    </row>
    <row r="17" spans="1:48">
      <c r="A17" s="120" t="s">
        <v>282</v>
      </c>
      <c r="B17" s="121" t="s">
        <v>285</v>
      </c>
      <c r="C17" s="131"/>
      <c r="D17" s="78"/>
      <c r="E17" s="132"/>
      <c r="F17" s="133"/>
      <c r="G17" s="78">
        <v>2</v>
      </c>
      <c r="H17" s="132"/>
      <c r="I17" s="134"/>
      <c r="J17" s="78"/>
      <c r="K17" s="131"/>
      <c r="L17" s="127">
        <f t="shared" si="16"/>
        <v>39</v>
      </c>
      <c r="M17" s="127"/>
      <c r="N17" s="127"/>
      <c r="O17" s="127"/>
      <c r="P17" s="127"/>
      <c r="Q17" s="127"/>
      <c r="R17" s="127">
        <f t="shared" si="17"/>
        <v>39</v>
      </c>
      <c r="S17" s="127">
        <f t="shared" si="7"/>
        <v>9</v>
      </c>
      <c r="T17" s="42">
        <v>30</v>
      </c>
      <c r="U17" s="42"/>
      <c r="V17" s="128">
        <v>17</v>
      </c>
      <c r="W17" s="128">
        <v>22</v>
      </c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75"/>
      <c r="AK17" s="89"/>
      <c r="AL17" s="89"/>
      <c r="AM17" s="119">
        <f t="shared" si="8"/>
        <v>0</v>
      </c>
      <c r="AN17" s="119">
        <f t="shared" si="9"/>
        <v>0</v>
      </c>
      <c r="AO17" s="119">
        <f t="shared" si="10"/>
        <v>0</v>
      </c>
      <c r="AP17" s="119">
        <f t="shared" si="11"/>
        <v>0</v>
      </c>
      <c r="AQ17" s="119">
        <f t="shared" si="12"/>
        <v>0</v>
      </c>
      <c r="AR17" s="119">
        <f t="shared" si="13"/>
        <v>0</v>
      </c>
      <c r="AS17" s="119">
        <f t="shared" si="14"/>
        <v>0</v>
      </c>
      <c r="AT17" s="119">
        <f t="shared" si="15"/>
        <v>0</v>
      </c>
      <c r="AU17" s="89"/>
      <c r="AV17" s="89"/>
    </row>
    <row r="18" spans="1:48">
      <c r="A18" s="120" t="s">
        <v>283</v>
      </c>
      <c r="B18" s="121" t="s">
        <v>316</v>
      </c>
      <c r="C18" s="131"/>
      <c r="D18" s="78"/>
      <c r="E18" s="132"/>
      <c r="F18" s="133"/>
      <c r="G18" s="78">
        <v>2</v>
      </c>
      <c r="H18" s="132"/>
      <c r="I18" s="134"/>
      <c r="J18" s="78"/>
      <c r="K18" s="131"/>
      <c r="L18" s="127">
        <f t="shared" si="16"/>
        <v>195</v>
      </c>
      <c r="M18" s="127"/>
      <c r="N18" s="127"/>
      <c r="O18" s="127"/>
      <c r="P18" s="127"/>
      <c r="Q18" s="127"/>
      <c r="R18" s="127">
        <f t="shared" si="17"/>
        <v>195</v>
      </c>
      <c r="S18" s="127">
        <f t="shared" si="7"/>
        <v>97</v>
      </c>
      <c r="T18" s="42">
        <v>98</v>
      </c>
      <c r="U18" s="42"/>
      <c r="V18" s="128">
        <v>85</v>
      </c>
      <c r="W18" s="128">
        <v>110</v>
      </c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75"/>
      <c r="AK18" s="89"/>
      <c r="AL18" s="89"/>
      <c r="AM18" s="119">
        <f t="shared" si="8"/>
        <v>0</v>
      </c>
      <c r="AN18" s="119">
        <f t="shared" si="9"/>
        <v>0</v>
      </c>
      <c r="AO18" s="119">
        <f t="shared" si="10"/>
        <v>0</v>
      </c>
      <c r="AP18" s="119">
        <f t="shared" si="11"/>
        <v>0</v>
      </c>
      <c r="AQ18" s="119">
        <f t="shared" si="12"/>
        <v>0</v>
      </c>
      <c r="AR18" s="119">
        <f t="shared" si="13"/>
        <v>0</v>
      </c>
      <c r="AS18" s="119">
        <f t="shared" si="14"/>
        <v>0</v>
      </c>
      <c r="AT18" s="119">
        <f t="shared" si="15"/>
        <v>0</v>
      </c>
      <c r="AU18" s="89"/>
      <c r="AV18" s="89"/>
    </row>
    <row r="19" spans="1:48" hidden="1">
      <c r="A19" s="120"/>
      <c r="B19" s="121"/>
      <c r="C19" s="131"/>
      <c r="D19" s="78"/>
      <c r="E19" s="132"/>
      <c r="F19" s="133"/>
      <c r="G19" s="78"/>
      <c r="H19" s="132"/>
      <c r="I19" s="134"/>
      <c r="J19" s="78"/>
      <c r="K19" s="131"/>
      <c r="L19" s="127">
        <f t="shared" si="16"/>
        <v>0</v>
      </c>
      <c r="M19" s="127"/>
      <c r="N19" s="127"/>
      <c r="O19" s="127"/>
      <c r="P19" s="127"/>
      <c r="Q19" s="127"/>
      <c r="R19" s="127">
        <f t="shared" si="17"/>
        <v>0</v>
      </c>
      <c r="S19" s="127">
        <f t="shared" si="7"/>
        <v>0</v>
      </c>
      <c r="T19" s="42"/>
      <c r="U19" s="42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75"/>
      <c r="AK19" s="89"/>
      <c r="AL19" s="89"/>
      <c r="AM19" s="119" t="e">
        <f t="shared" si="8"/>
        <v>#DIV/0!</v>
      </c>
      <c r="AN19" s="119" t="e">
        <f t="shared" si="9"/>
        <v>#DIV/0!</v>
      </c>
      <c r="AO19" s="119" t="e">
        <f t="shared" si="10"/>
        <v>#DIV/0!</v>
      </c>
      <c r="AP19" s="119" t="e">
        <f t="shared" si="11"/>
        <v>#DIV/0!</v>
      </c>
      <c r="AQ19" s="119" t="e">
        <f t="shared" si="12"/>
        <v>#DIV/0!</v>
      </c>
      <c r="AR19" s="119" t="e">
        <f t="shared" si="13"/>
        <v>#DIV/0!</v>
      </c>
      <c r="AS19" s="119" t="e">
        <f t="shared" si="14"/>
        <v>#DIV/0!</v>
      </c>
      <c r="AT19" s="119" t="e">
        <f t="shared" si="15"/>
        <v>#DIV/0!</v>
      </c>
      <c r="AU19" s="89"/>
      <c r="AV19" s="89"/>
    </row>
    <row r="20" spans="1:48" hidden="1">
      <c r="A20" s="120"/>
      <c r="B20" s="121"/>
      <c r="C20" s="131"/>
      <c r="D20" s="78"/>
      <c r="E20" s="132"/>
      <c r="F20" s="133"/>
      <c r="G20" s="78"/>
      <c r="H20" s="132"/>
      <c r="I20" s="134"/>
      <c r="J20" s="78"/>
      <c r="K20" s="131"/>
      <c r="L20" s="127">
        <f t="shared" si="16"/>
        <v>0</v>
      </c>
      <c r="M20" s="127"/>
      <c r="N20" s="127"/>
      <c r="O20" s="127"/>
      <c r="P20" s="127"/>
      <c r="Q20" s="127"/>
      <c r="R20" s="127">
        <f t="shared" si="17"/>
        <v>0</v>
      </c>
      <c r="S20" s="127">
        <f t="shared" si="7"/>
        <v>0</v>
      </c>
      <c r="T20" s="42"/>
      <c r="U20" s="42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75">
        <f t="shared" ref="AJ20:AJ37" si="19">R20-AI20</f>
        <v>0</v>
      </c>
      <c r="AK20" s="89"/>
      <c r="AL20" s="89"/>
      <c r="AM20" s="119" t="e">
        <f t="shared" si="8"/>
        <v>#DIV/0!</v>
      </c>
      <c r="AN20" s="119" t="e">
        <f t="shared" si="9"/>
        <v>#DIV/0!</v>
      </c>
      <c r="AO20" s="119" t="e">
        <f t="shared" si="10"/>
        <v>#DIV/0!</v>
      </c>
      <c r="AP20" s="119" t="e">
        <f t="shared" si="11"/>
        <v>#DIV/0!</v>
      </c>
      <c r="AQ20" s="119" t="e">
        <f t="shared" si="12"/>
        <v>#DIV/0!</v>
      </c>
      <c r="AR20" s="119" t="e">
        <f t="shared" si="13"/>
        <v>#DIV/0!</v>
      </c>
      <c r="AS20" s="119" t="e">
        <f t="shared" si="14"/>
        <v>#DIV/0!</v>
      </c>
      <c r="AT20" s="119" t="e">
        <f t="shared" si="15"/>
        <v>#DIV/0!</v>
      </c>
      <c r="AU20" s="89"/>
      <c r="AV20" s="89"/>
    </row>
    <row r="21" spans="1:48" hidden="1">
      <c r="A21" s="135"/>
      <c r="B21" s="136"/>
      <c r="C21" s="131"/>
      <c r="D21" s="78"/>
      <c r="E21" s="132"/>
      <c r="F21" s="133"/>
      <c r="G21" s="78"/>
      <c r="H21" s="132"/>
      <c r="I21" s="134"/>
      <c r="J21" s="78"/>
      <c r="K21" s="131"/>
      <c r="L21" s="127">
        <f t="shared" si="16"/>
        <v>0</v>
      </c>
      <c r="M21" s="127"/>
      <c r="N21" s="127"/>
      <c r="O21" s="127"/>
      <c r="P21" s="127"/>
      <c r="Q21" s="127"/>
      <c r="R21" s="127">
        <f t="shared" si="17"/>
        <v>0</v>
      </c>
      <c r="S21" s="127">
        <f t="shared" si="7"/>
        <v>0</v>
      </c>
      <c r="T21" s="42"/>
      <c r="U21" s="42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75">
        <f t="shared" si="19"/>
        <v>0</v>
      </c>
      <c r="AK21" s="89"/>
      <c r="AL21" s="89"/>
      <c r="AM21" s="119" t="e">
        <f t="shared" si="8"/>
        <v>#DIV/0!</v>
      </c>
      <c r="AN21" s="119" t="e">
        <f t="shared" si="9"/>
        <v>#DIV/0!</v>
      </c>
      <c r="AO21" s="119" t="e">
        <f t="shared" si="10"/>
        <v>#DIV/0!</v>
      </c>
      <c r="AP21" s="119" t="e">
        <f t="shared" si="11"/>
        <v>#DIV/0!</v>
      </c>
      <c r="AQ21" s="119" t="e">
        <f t="shared" si="12"/>
        <v>#DIV/0!</v>
      </c>
      <c r="AR21" s="119" t="e">
        <f t="shared" si="13"/>
        <v>#DIV/0!</v>
      </c>
      <c r="AS21" s="119" t="e">
        <f t="shared" si="14"/>
        <v>#DIV/0!</v>
      </c>
      <c r="AT21" s="119" t="e">
        <f t="shared" si="15"/>
        <v>#DIV/0!</v>
      </c>
      <c r="AU21" s="89"/>
      <c r="AV21" s="89"/>
    </row>
    <row r="22" spans="1:48" hidden="1">
      <c r="A22" s="135"/>
      <c r="B22" s="121"/>
      <c r="C22" s="131"/>
      <c r="D22" s="78"/>
      <c r="E22" s="132"/>
      <c r="F22" s="133"/>
      <c r="G22" s="78"/>
      <c r="H22" s="132"/>
      <c r="I22" s="134"/>
      <c r="J22" s="78"/>
      <c r="K22" s="131"/>
      <c r="L22" s="127">
        <f t="shared" si="16"/>
        <v>0</v>
      </c>
      <c r="M22" s="127"/>
      <c r="N22" s="127"/>
      <c r="O22" s="127"/>
      <c r="P22" s="127"/>
      <c r="Q22" s="127"/>
      <c r="R22" s="127">
        <f t="shared" si="17"/>
        <v>0</v>
      </c>
      <c r="S22" s="127">
        <f t="shared" si="7"/>
        <v>0</v>
      </c>
      <c r="T22" s="42"/>
      <c r="U22" s="42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75">
        <f t="shared" si="19"/>
        <v>0</v>
      </c>
      <c r="AK22" s="89"/>
      <c r="AL22" s="89"/>
      <c r="AM22" s="119" t="e">
        <f t="shared" si="8"/>
        <v>#DIV/0!</v>
      </c>
      <c r="AN22" s="119" t="e">
        <f t="shared" si="9"/>
        <v>#DIV/0!</v>
      </c>
      <c r="AO22" s="119" t="e">
        <f t="shared" si="10"/>
        <v>#DIV/0!</v>
      </c>
      <c r="AP22" s="119" t="e">
        <f t="shared" si="11"/>
        <v>#DIV/0!</v>
      </c>
      <c r="AQ22" s="119" t="e">
        <f t="shared" si="12"/>
        <v>#DIV/0!</v>
      </c>
      <c r="AR22" s="119" t="e">
        <f t="shared" si="13"/>
        <v>#DIV/0!</v>
      </c>
      <c r="AS22" s="119" t="e">
        <f t="shared" si="14"/>
        <v>#DIV/0!</v>
      </c>
      <c r="AT22" s="119" t="e">
        <f t="shared" si="15"/>
        <v>#DIV/0!</v>
      </c>
      <c r="AU22" s="89"/>
      <c r="AV22" s="89"/>
    </row>
    <row r="23" spans="1:48" hidden="1">
      <c r="A23" s="135"/>
      <c r="B23" s="121"/>
      <c r="C23" s="131"/>
      <c r="D23" s="78"/>
      <c r="E23" s="132"/>
      <c r="F23" s="133"/>
      <c r="G23" s="78"/>
      <c r="H23" s="132"/>
      <c r="I23" s="134"/>
      <c r="J23" s="78"/>
      <c r="K23" s="131"/>
      <c r="L23" s="127">
        <f t="shared" si="16"/>
        <v>0</v>
      </c>
      <c r="M23" s="127"/>
      <c r="N23" s="127"/>
      <c r="O23" s="127"/>
      <c r="P23" s="127"/>
      <c r="Q23" s="127"/>
      <c r="R23" s="127">
        <f t="shared" si="17"/>
        <v>0</v>
      </c>
      <c r="S23" s="127">
        <f t="shared" si="7"/>
        <v>0</v>
      </c>
      <c r="T23" s="42"/>
      <c r="U23" s="42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75">
        <f t="shared" si="19"/>
        <v>0</v>
      </c>
      <c r="AK23" s="89"/>
      <c r="AL23" s="89"/>
      <c r="AM23" s="119" t="e">
        <f t="shared" si="8"/>
        <v>#DIV/0!</v>
      </c>
      <c r="AN23" s="119" t="e">
        <f t="shared" si="9"/>
        <v>#DIV/0!</v>
      </c>
      <c r="AO23" s="119" t="e">
        <f t="shared" si="10"/>
        <v>#DIV/0!</v>
      </c>
      <c r="AP23" s="119" t="e">
        <f t="shared" si="11"/>
        <v>#DIV/0!</v>
      </c>
      <c r="AQ23" s="119" t="e">
        <f t="shared" si="12"/>
        <v>#DIV/0!</v>
      </c>
      <c r="AR23" s="119" t="e">
        <f t="shared" si="13"/>
        <v>#DIV/0!</v>
      </c>
      <c r="AS23" s="119" t="e">
        <f t="shared" si="14"/>
        <v>#DIV/0!</v>
      </c>
      <c r="AT23" s="119" t="e">
        <f t="shared" si="15"/>
        <v>#DIV/0!</v>
      </c>
      <c r="AU23" s="89"/>
      <c r="AV23" s="89"/>
    </row>
    <row r="24" spans="1:48" hidden="1">
      <c r="A24" s="135" t="s">
        <v>45</v>
      </c>
      <c r="B24" s="136"/>
      <c r="C24" s="131"/>
      <c r="D24" s="78"/>
      <c r="E24" s="132"/>
      <c r="F24" s="133"/>
      <c r="G24" s="78"/>
      <c r="H24" s="132"/>
      <c r="I24" s="134"/>
      <c r="J24" s="78"/>
      <c r="K24" s="131"/>
      <c r="L24" s="127">
        <f t="shared" si="16"/>
        <v>0</v>
      </c>
      <c r="M24" s="127"/>
      <c r="N24" s="127"/>
      <c r="O24" s="127"/>
      <c r="P24" s="127">
        <f t="shared" ref="P24:P36" si="20">R24/2</f>
        <v>0</v>
      </c>
      <c r="Q24" s="127"/>
      <c r="R24" s="127">
        <f t="shared" si="17"/>
        <v>0</v>
      </c>
      <c r="S24" s="127">
        <f t="shared" si="7"/>
        <v>0</v>
      </c>
      <c r="T24" s="42"/>
      <c r="U24" s="42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75">
        <f t="shared" si="19"/>
        <v>0</v>
      </c>
      <c r="AK24" s="89"/>
      <c r="AL24" s="89"/>
      <c r="AM24" s="119" t="e">
        <f t="shared" si="8"/>
        <v>#DIV/0!</v>
      </c>
      <c r="AN24" s="119" t="e">
        <f t="shared" si="9"/>
        <v>#DIV/0!</v>
      </c>
      <c r="AO24" s="119" t="e">
        <f t="shared" si="10"/>
        <v>#DIV/0!</v>
      </c>
      <c r="AP24" s="119" t="e">
        <f t="shared" si="11"/>
        <v>#DIV/0!</v>
      </c>
      <c r="AQ24" s="119" t="e">
        <f t="shared" si="12"/>
        <v>#DIV/0!</v>
      </c>
      <c r="AR24" s="119" t="e">
        <f t="shared" si="13"/>
        <v>#DIV/0!</v>
      </c>
      <c r="AS24" s="119" t="e">
        <f t="shared" si="14"/>
        <v>#DIV/0!</v>
      </c>
      <c r="AT24" s="119" t="e">
        <f t="shared" si="15"/>
        <v>#DIV/0!</v>
      </c>
      <c r="AU24" s="89"/>
      <c r="AV24" s="89"/>
    </row>
    <row r="25" spans="1:48" hidden="1">
      <c r="A25" s="135" t="s">
        <v>46</v>
      </c>
      <c r="B25" s="136"/>
      <c r="C25" s="131"/>
      <c r="D25" s="78"/>
      <c r="E25" s="132"/>
      <c r="F25" s="133"/>
      <c r="G25" s="78"/>
      <c r="H25" s="132"/>
      <c r="I25" s="134"/>
      <c r="J25" s="78"/>
      <c r="K25" s="131"/>
      <c r="L25" s="127">
        <f t="shared" si="16"/>
        <v>0</v>
      </c>
      <c r="M25" s="127"/>
      <c r="N25" s="127"/>
      <c r="O25" s="127"/>
      <c r="P25" s="127">
        <f t="shared" si="20"/>
        <v>0</v>
      </c>
      <c r="Q25" s="127"/>
      <c r="R25" s="127">
        <f t="shared" si="17"/>
        <v>0</v>
      </c>
      <c r="S25" s="127">
        <f t="shared" si="7"/>
        <v>0</v>
      </c>
      <c r="T25" s="42"/>
      <c r="U25" s="42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75">
        <f t="shared" si="19"/>
        <v>0</v>
      </c>
      <c r="AK25" s="89"/>
      <c r="AL25" s="89"/>
      <c r="AM25" s="119" t="e">
        <f t="shared" si="8"/>
        <v>#DIV/0!</v>
      </c>
      <c r="AN25" s="119" t="e">
        <f t="shared" si="9"/>
        <v>#DIV/0!</v>
      </c>
      <c r="AO25" s="119" t="e">
        <f t="shared" si="10"/>
        <v>#DIV/0!</v>
      </c>
      <c r="AP25" s="119" t="e">
        <f t="shared" si="11"/>
        <v>#DIV/0!</v>
      </c>
      <c r="AQ25" s="119" t="e">
        <f t="shared" si="12"/>
        <v>#DIV/0!</v>
      </c>
      <c r="AR25" s="119" t="e">
        <f t="shared" si="13"/>
        <v>#DIV/0!</v>
      </c>
      <c r="AS25" s="119" t="e">
        <f t="shared" si="14"/>
        <v>#DIV/0!</v>
      </c>
      <c r="AT25" s="119" t="e">
        <f t="shared" si="15"/>
        <v>#DIV/0!</v>
      </c>
      <c r="AU25" s="89"/>
      <c r="AV25" s="89"/>
    </row>
    <row r="26" spans="1:48" hidden="1">
      <c r="A26" s="135" t="s">
        <v>47</v>
      </c>
      <c r="B26" s="136"/>
      <c r="C26" s="131"/>
      <c r="D26" s="78"/>
      <c r="E26" s="132"/>
      <c r="F26" s="133"/>
      <c r="G26" s="78"/>
      <c r="H26" s="132"/>
      <c r="I26" s="134"/>
      <c r="J26" s="78"/>
      <c r="K26" s="131"/>
      <c r="L26" s="127">
        <f t="shared" si="16"/>
        <v>0</v>
      </c>
      <c r="M26" s="127"/>
      <c r="N26" s="127"/>
      <c r="O26" s="127"/>
      <c r="P26" s="127">
        <f t="shared" si="20"/>
        <v>0</v>
      </c>
      <c r="Q26" s="127"/>
      <c r="R26" s="127">
        <f t="shared" si="17"/>
        <v>0</v>
      </c>
      <c r="S26" s="127">
        <f t="shared" si="7"/>
        <v>0</v>
      </c>
      <c r="T26" s="42"/>
      <c r="U26" s="42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75">
        <f t="shared" si="19"/>
        <v>0</v>
      </c>
      <c r="AK26" s="89"/>
      <c r="AL26" s="89"/>
      <c r="AM26" s="119" t="e">
        <f t="shared" si="8"/>
        <v>#DIV/0!</v>
      </c>
      <c r="AN26" s="119" t="e">
        <f t="shared" si="9"/>
        <v>#DIV/0!</v>
      </c>
      <c r="AO26" s="119" t="e">
        <f t="shared" si="10"/>
        <v>#DIV/0!</v>
      </c>
      <c r="AP26" s="119" t="e">
        <f t="shared" si="11"/>
        <v>#DIV/0!</v>
      </c>
      <c r="AQ26" s="119" t="e">
        <f t="shared" si="12"/>
        <v>#DIV/0!</v>
      </c>
      <c r="AR26" s="119" t="e">
        <f t="shared" si="13"/>
        <v>#DIV/0!</v>
      </c>
      <c r="AS26" s="119" t="e">
        <f t="shared" si="14"/>
        <v>#DIV/0!</v>
      </c>
      <c r="AT26" s="119" t="e">
        <f t="shared" si="15"/>
        <v>#DIV/0!</v>
      </c>
      <c r="AU26" s="89"/>
      <c r="AV26" s="89"/>
    </row>
    <row r="27" spans="1:48" hidden="1">
      <c r="A27" s="135" t="s">
        <v>48</v>
      </c>
      <c r="B27" s="136"/>
      <c r="C27" s="131"/>
      <c r="D27" s="78"/>
      <c r="E27" s="132"/>
      <c r="F27" s="133"/>
      <c r="G27" s="78"/>
      <c r="H27" s="132"/>
      <c r="I27" s="134"/>
      <c r="J27" s="78"/>
      <c r="K27" s="131"/>
      <c r="L27" s="127">
        <f t="shared" si="16"/>
        <v>0</v>
      </c>
      <c r="M27" s="127"/>
      <c r="N27" s="127"/>
      <c r="O27" s="127"/>
      <c r="P27" s="127">
        <f t="shared" si="20"/>
        <v>0</v>
      </c>
      <c r="Q27" s="127"/>
      <c r="R27" s="127">
        <f t="shared" si="17"/>
        <v>0</v>
      </c>
      <c r="S27" s="127">
        <f t="shared" si="7"/>
        <v>0</v>
      </c>
      <c r="T27" s="42"/>
      <c r="U27" s="42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75">
        <f t="shared" si="19"/>
        <v>0</v>
      </c>
      <c r="AK27" s="89"/>
      <c r="AL27" s="89"/>
      <c r="AM27" s="119" t="e">
        <f t="shared" si="8"/>
        <v>#DIV/0!</v>
      </c>
      <c r="AN27" s="119" t="e">
        <f t="shared" si="9"/>
        <v>#DIV/0!</v>
      </c>
      <c r="AO27" s="119" t="e">
        <f t="shared" si="10"/>
        <v>#DIV/0!</v>
      </c>
      <c r="AP27" s="119" t="e">
        <f t="shared" si="11"/>
        <v>#DIV/0!</v>
      </c>
      <c r="AQ27" s="119" t="e">
        <f t="shared" si="12"/>
        <v>#DIV/0!</v>
      </c>
      <c r="AR27" s="119" t="e">
        <f t="shared" si="13"/>
        <v>#DIV/0!</v>
      </c>
      <c r="AS27" s="119" t="e">
        <f t="shared" si="14"/>
        <v>#DIV/0!</v>
      </c>
      <c r="AT27" s="119" t="e">
        <f t="shared" si="15"/>
        <v>#DIV/0!</v>
      </c>
      <c r="AU27" s="89"/>
      <c r="AV27" s="89"/>
    </row>
    <row r="28" spans="1:48" hidden="1">
      <c r="A28" s="135" t="s">
        <v>49</v>
      </c>
      <c r="B28" s="136"/>
      <c r="C28" s="131"/>
      <c r="D28" s="78"/>
      <c r="E28" s="132"/>
      <c r="F28" s="133"/>
      <c r="G28" s="78"/>
      <c r="H28" s="132"/>
      <c r="I28" s="134"/>
      <c r="J28" s="78"/>
      <c r="K28" s="131"/>
      <c r="L28" s="127">
        <f t="shared" si="16"/>
        <v>0</v>
      </c>
      <c r="M28" s="127"/>
      <c r="N28" s="127"/>
      <c r="O28" s="127"/>
      <c r="P28" s="127">
        <f t="shared" si="20"/>
        <v>0</v>
      </c>
      <c r="Q28" s="127"/>
      <c r="R28" s="127">
        <f t="shared" si="17"/>
        <v>0</v>
      </c>
      <c r="S28" s="127">
        <f t="shared" si="7"/>
        <v>0</v>
      </c>
      <c r="T28" s="42"/>
      <c r="U28" s="42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75">
        <f t="shared" si="19"/>
        <v>0</v>
      </c>
      <c r="AK28" s="89"/>
      <c r="AL28" s="89"/>
      <c r="AM28" s="119" t="e">
        <f t="shared" si="8"/>
        <v>#DIV/0!</v>
      </c>
      <c r="AN28" s="119" t="e">
        <f t="shared" si="9"/>
        <v>#DIV/0!</v>
      </c>
      <c r="AO28" s="119" t="e">
        <f t="shared" si="10"/>
        <v>#DIV/0!</v>
      </c>
      <c r="AP28" s="119" t="e">
        <f t="shared" si="11"/>
        <v>#DIV/0!</v>
      </c>
      <c r="AQ28" s="119" t="e">
        <f t="shared" si="12"/>
        <v>#DIV/0!</v>
      </c>
      <c r="AR28" s="119" t="e">
        <f t="shared" si="13"/>
        <v>#DIV/0!</v>
      </c>
      <c r="AS28" s="119" t="e">
        <f t="shared" si="14"/>
        <v>#DIV/0!</v>
      </c>
      <c r="AT28" s="119" t="e">
        <f t="shared" si="15"/>
        <v>#DIV/0!</v>
      </c>
      <c r="AU28" s="89"/>
      <c r="AV28" s="89"/>
    </row>
    <row r="29" spans="1:48" hidden="1">
      <c r="A29" s="135" t="s">
        <v>50</v>
      </c>
      <c r="B29" s="136"/>
      <c r="C29" s="131"/>
      <c r="D29" s="78"/>
      <c r="E29" s="132"/>
      <c r="F29" s="133"/>
      <c r="G29" s="78"/>
      <c r="H29" s="132"/>
      <c r="I29" s="134"/>
      <c r="J29" s="78"/>
      <c r="K29" s="131"/>
      <c r="L29" s="127">
        <f t="shared" si="16"/>
        <v>0</v>
      </c>
      <c r="M29" s="127"/>
      <c r="N29" s="127"/>
      <c r="O29" s="127"/>
      <c r="P29" s="127">
        <f t="shared" si="20"/>
        <v>0</v>
      </c>
      <c r="Q29" s="127"/>
      <c r="R29" s="127">
        <f t="shared" si="17"/>
        <v>0</v>
      </c>
      <c r="S29" s="127">
        <f t="shared" si="7"/>
        <v>0</v>
      </c>
      <c r="T29" s="42"/>
      <c r="U29" s="42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75">
        <f t="shared" si="19"/>
        <v>0</v>
      </c>
      <c r="AK29" s="89"/>
      <c r="AL29" s="89"/>
      <c r="AM29" s="119" t="e">
        <f t="shared" si="8"/>
        <v>#DIV/0!</v>
      </c>
      <c r="AN29" s="119" t="e">
        <f t="shared" si="9"/>
        <v>#DIV/0!</v>
      </c>
      <c r="AO29" s="119" t="e">
        <f t="shared" si="10"/>
        <v>#DIV/0!</v>
      </c>
      <c r="AP29" s="119" t="e">
        <f t="shared" si="11"/>
        <v>#DIV/0!</v>
      </c>
      <c r="AQ29" s="119" t="e">
        <f t="shared" si="12"/>
        <v>#DIV/0!</v>
      </c>
      <c r="AR29" s="119" t="e">
        <f t="shared" si="13"/>
        <v>#DIV/0!</v>
      </c>
      <c r="AS29" s="119" t="e">
        <f t="shared" si="14"/>
        <v>#DIV/0!</v>
      </c>
      <c r="AT29" s="119" t="e">
        <f t="shared" si="15"/>
        <v>#DIV/0!</v>
      </c>
      <c r="AU29" s="89"/>
      <c r="AV29" s="89"/>
    </row>
    <row r="30" spans="1:48" hidden="1">
      <c r="A30" s="135" t="s">
        <v>51</v>
      </c>
      <c r="B30" s="136"/>
      <c r="C30" s="131"/>
      <c r="D30" s="78"/>
      <c r="E30" s="132"/>
      <c r="F30" s="133"/>
      <c r="G30" s="78"/>
      <c r="H30" s="132"/>
      <c r="I30" s="134"/>
      <c r="J30" s="78"/>
      <c r="K30" s="131"/>
      <c r="L30" s="127">
        <f t="shared" si="16"/>
        <v>0</v>
      </c>
      <c r="M30" s="127"/>
      <c r="N30" s="127"/>
      <c r="O30" s="127"/>
      <c r="P30" s="127">
        <f t="shared" si="20"/>
        <v>0</v>
      </c>
      <c r="Q30" s="127"/>
      <c r="R30" s="127">
        <f t="shared" si="17"/>
        <v>0</v>
      </c>
      <c r="S30" s="127">
        <f t="shared" si="7"/>
        <v>0</v>
      </c>
      <c r="T30" s="42"/>
      <c r="U30" s="42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75">
        <f t="shared" si="19"/>
        <v>0</v>
      </c>
      <c r="AK30" s="89"/>
      <c r="AL30" s="89"/>
      <c r="AM30" s="119" t="e">
        <f t="shared" si="8"/>
        <v>#DIV/0!</v>
      </c>
      <c r="AN30" s="119" t="e">
        <f t="shared" si="9"/>
        <v>#DIV/0!</v>
      </c>
      <c r="AO30" s="119" t="e">
        <f t="shared" si="10"/>
        <v>#DIV/0!</v>
      </c>
      <c r="AP30" s="119" t="e">
        <f t="shared" si="11"/>
        <v>#DIV/0!</v>
      </c>
      <c r="AQ30" s="119" t="e">
        <f t="shared" si="12"/>
        <v>#DIV/0!</v>
      </c>
      <c r="AR30" s="119" t="e">
        <f t="shared" si="13"/>
        <v>#DIV/0!</v>
      </c>
      <c r="AS30" s="119" t="e">
        <f t="shared" si="14"/>
        <v>#DIV/0!</v>
      </c>
      <c r="AT30" s="119" t="e">
        <f t="shared" si="15"/>
        <v>#DIV/0!</v>
      </c>
      <c r="AU30" s="89"/>
      <c r="AV30" s="89"/>
    </row>
    <row r="31" spans="1:48" hidden="1">
      <c r="A31" s="135" t="s">
        <v>52</v>
      </c>
      <c r="B31" s="136"/>
      <c r="C31" s="131"/>
      <c r="D31" s="78"/>
      <c r="E31" s="132"/>
      <c r="F31" s="133"/>
      <c r="G31" s="78"/>
      <c r="H31" s="132"/>
      <c r="I31" s="134"/>
      <c r="J31" s="78"/>
      <c r="K31" s="131"/>
      <c r="L31" s="127">
        <f t="shared" si="16"/>
        <v>0</v>
      </c>
      <c r="M31" s="127"/>
      <c r="N31" s="127"/>
      <c r="O31" s="127"/>
      <c r="P31" s="127">
        <f t="shared" si="20"/>
        <v>0</v>
      </c>
      <c r="Q31" s="127"/>
      <c r="R31" s="127">
        <f t="shared" si="17"/>
        <v>0</v>
      </c>
      <c r="S31" s="127">
        <f t="shared" si="7"/>
        <v>0</v>
      </c>
      <c r="T31" s="42"/>
      <c r="U31" s="42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75">
        <f t="shared" si="19"/>
        <v>0</v>
      </c>
      <c r="AK31" s="89"/>
      <c r="AL31" s="89"/>
      <c r="AM31" s="119" t="e">
        <f t="shared" si="8"/>
        <v>#DIV/0!</v>
      </c>
      <c r="AN31" s="119" t="e">
        <f t="shared" si="9"/>
        <v>#DIV/0!</v>
      </c>
      <c r="AO31" s="119" t="e">
        <f t="shared" si="10"/>
        <v>#DIV/0!</v>
      </c>
      <c r="AP31" s="119" t="e">
        <f t="shared" si="11"/>
        <v>#DIV/0!</v>
      </c>
      <c r="AQ31" s="119" t="e">
        <f t="shared" si="12"/>
        <v>#DIV/0!</v>
      </c>
      <c r="AR31" s="119" t="e">
        <f t="shared" si="13"/>
        <v>#DIV/0!</v>
      </c>
      <c r="AS31" s="119" t="e">
        <f t="shared" si="14"/>
        <v>#DIV/0!</v>
      </c>
      <c r="AT31" s="119" t="e">
        <f t="shared" si="15"/>
        <v>#DIV/0!</v>
      </c>
      <c r="AU31" s="89"/>
      <c r="AV31" s="89"/>
    </row>
    <row r="32" spans="1:48" hidden="1">
      <c r="A32" s="135" t="s">
        <v>53</v>
      </c>
      <c r="B32" s="136"/>
      <c r="C32" s="131"/>
      <c r="D32" s="78"/>
      <c r="E32" s="132"/>
      <c r="F32" s="133"/>
      <c r="G32" s="78"/>
      <c r="H32" s="132"/>
      <c r="I32" s="134"/>
      <c r="J32" s="78"/>
      <c r="K32" s="131"/>
      <c r="L32" s="127">
        <f t="shared" si="16"/>
        <v>0</v>
      </c>
      <c r="M32" s="127"/>
      <c r="N32" s="127"/>
      <c r="O32" s="127"/>
      <c r="P32" s="127">
        <f t="shared" si="20"/>
        <v>0</v>
      </c>
      <c r="Q32" s="127"/>
      <c r="R32" s="127">
        <f t="shared" si="17"/>
        <v>0</v>
      </c>
      <c r="S32" s="127">
        <f t="shared" si="7"/>
        <v>0</v>
      </c>
      <c r="T32" s="42"/>
      <c r="U32" s="42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75">
        <f t="shared" si="19"/>
        <v>0</v>
      </c>
      <c r="AK32" s="89"/>
      <c r="AL32" s="89"/>
      <c r="AM32" s="119" t="e">
        <f t="shared" si="8"/>
        <v>#DIV/0!</v>
      </c>
      <c r="AN32" s="119" t="e">
        <f t="shared" si="9"/>
        <v>#DIV/0!</v>
      </c>
      <c r="AO32" s="119" t="e">
        <f t="shared" si="10"/>
        <v>#DIV/0!</v>
      </c>
      <c r="AP32" s="119" t="e">
        <f t="shared" si="11"/>
        <v>#DIV/0!</v>
      </c>
      <c r="AQ32" s="119" t="e">
        <f t="shared" si="12"/>
        <v>#DIV/0!</v>
      </c>
      <c r="AR32" s="119" t="e">
        <f t="shared" si="13"/>
        <v>#DIV/0!</v>
      </c>
      <c r="AS32" s="119" t="e">
        <f t="shared" si="14"/>
        <v>#DIV/0!</v>
      </c>
      <c r="AT32" s="119" t="e">
        <f t="shared" si="15"/>
        <v>#DIV/0!</v>
      </c>
      <c r="AU32" s="89"/>
      <c r="AV32" s="89"/>
    </row>
    <row r="33" spans="1:74" ht="12.75" hidden="1" customHeight="1">
      <c r="A33" s="135" t="s">
        <v>54</v>
      </c>
      <c r="B33" s="136"/>
      <c r="C33" s="131"/>
      <c r="D33" s="78"/>
      <c r="E33" s="132"/>
      <c r="F33" s="133"/>
      <c r="G33" s="78"/>
      <c r="H33" s="132"/>
      <c r="I33" s="134"/>
      <c r="J33" s="78"/>
      <c r="K33" s="131"/>
      <c r="L33" s="127">
        <f t="shared" si="16"/>
        <v>0</v>
      </c>
      <c r="M33" s="127"/>
      <c r="N33" s="127"/>
      <c r="O33" s="127"/>
      <c r="P33" s="127">
        <f t="shared" si="20"/>
        <v>0</v>
      </c>
      <c r="Q33" s="127"/>
      <c r="R33" s="127">
        <f t="shared" si="17"/>
        <v>0</v>
      </c>
      <c r="S33" s="127">
        <f t="shared" si="7"/>
        <v>0</v>
      </c>
      <c r="T33" s="42"/>
      <c r="U33" s="42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75">
        <f t="shared" si="19"/>
        <v>0</v>
      </c>
      <c r="AK33" s="89"/>
      <c r="AL33" s="89"/>
      <c r="AM33" s="119" t="e">
        <f t="shared" si="8"/>
        <v>#DIV/0!</v>
      </c>
      <c r="AN33" s="119" t="e">
        <f t="shared" si="9"/>
        <v>#DIV/0!</v>
      </c>
      <c r="AO33" s="119" t="e">
        <f t="shared" si="10"/>
        <v>#DIV/0!</v>
      </c>
      <c r="AP33" s="119" t="e">
        <f t="shared" si="11"/>
        <v>#DIV/0!</v>
      </c>
      <c r="AQ33" s="119" t="e">
        <f t="shared" si="12"/>
        <v>#DIV/0!</v>
      </c>
      <c r="AR33" s="119" t="e">
        <f t="shared" si="13"/>
        <v>#DIV/0!</v>
      </c>
      <c r="AS33" s="119" t="e">
        <f t="shared" si="14"/>
        <v>#DIV/0!</v>
      </c>
      <c r="AT33" s="119" t="e">
        <f t="shared" si="15"/>
        <v>#DIV/0!</v>
      </c>
      <c r="AU33" s="89"/>
      <c r="AV33" s="89"/>
    </row>
    <row r="34" spans="1:74" hidden="1">
      <c r="A34" s="135" t="s">
        <v>55</v>
      </c>
      <c r="B34" s="136"/>
      <c r="C34" s="131"/>
      <c r="D34" s="78"/>
      <c r="E34" s="132"/>
      <c r="F34" s="133"/>
      <c r="G34" s="78"/>
      <c r="H34" s="132"/>
      <c r="I34" s="134"/>
      <c r="J34" s="78"/>
      <c r="K34" s="131"/>
      <c r="L34" s="127">
        <f t="shared" si="16"/>
        <v>0</v>
      </c>
      <c r="M34" s="127"/>
      <c r="N34" s="127"/>
      <c r="O34" s="127"/>
      <c r="P34" s="127">
        <f t="shared" si="20"/>
        <v>0</v>
      </c>
      <c r="Q34" s="127"/>
      <c r="R34" s="127">
        <f t="shared" si="17"/>
        <v>0</v>
      </c>
      <c r="S34" s="127">
        <f t="shared" si="7"/>
        <v>0</v>
      </c>
      <c r="T34" s="42"/>
      <c r="U34" s="42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75">
        <f t="shared" si="19"/>
        <v>0</v>
      </c>
      <c r="AK34" s="89"/>
      <c r="AL34" s="89"/>
      <c r="AM34" s="119" t="e">
        <f t="shared" si="8"/>
        <v>#DIV/0!</v>
      </c>
      <c r="AN34" s="119" t="e">
        <f t="shared" si="9"/>
        <v>#DIV/0!</v>
      </c>
      <c r="AO34" s="119" t="e">
        <f t="shared" si="10"/>
        <v>#DIV/0!</v>
      </c>
      <c r="AP34" s="119" t="e">
        <f t="shared" si="11"/>
        <v>#DIV/0!</v>
      </c>
      <c r="AQ34" s="119" t="e">
        <f t="shared" si="12"/>
        <v>#DIV/0!</v>
      </c>
      <c r="AR34" s="119" t="e">
        <f t="shared" si="13"/>
        <v>#DIV/0!</v>
      </c>
      <c r="AS34" s="119" t="e">
        <f t="shared" si="14"/>
        <v>#DIV/0!</v>
      </c>
      <c r="AT34" s="119" t="e">
        <f t="shared" si="15"/>
        <v>#DIV/0!</v>
      </c>
      <c r="AU34" s="89"/>
      <c r="AV34" s="89"/>
    </row>
    <row r="35" spans="1:74" s="3" customFormat="1" hidden="1">
      <c r="A35" s="135" t="s">
        <v>56</v>
      </c>
      <c r="B35" s="136"/>
      <c r="C35" s="131"/>
      <c r="D35" s="78"/>
      <c r="E35" s="132"/>
      <c r="F35" s="133"/>
      <c r="G35" s="78"/>
      <c r="H35" s="132"/>
      <c r="I35" s="134"/>
      <c r="J35" s="78"/>
      <c r="K35" s="131"/>
      <c r="L35" s="127">
        <f t="shared" si="16"/>
        <v>0</v>
      </c>
      <c r="M35" s="127"/>
      <c r="N35" s="127"/>
      <c r="O35" s="127"/>
      <c r="P35" s="127">
        <f t="shared" si="20"/>
        <v>0</v>
      </c>
      <c r="Q35" s="127"/>
      <c r="R35" s="127">
        <f t="shared" si="17"/>
        <v>0</v>
      </c>
      <c r="S35" s="127">
        <f t="shared" si="7"/>
        <v>0</v>
      </c>
      <c r="T35" s="42"/>
      <c r="U35" s="42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75">
        <f t="shared" si="19"/>
        <v>0</v>
      </c>
      <c r="AK35" s="137"/>
      <c r="AL35" s="137"/>
      <c r="AM35" s="119" t="e">
        <f t="shared" si="8"/>
        <v>#DIV/0!</v>
      </c>
      <c r="AN35" s="119" t="e">
        <f t="shared" si="9"/>
        <v>#DIV/0!</v>
      </c>
      <c r="AO35" s="119" t="e">
        <f t="shared" si="10"/>
        <v>#DIV/0!</v>
      </c>
      <c r="AP35" s="119" t="e">
        <f t="shared" si="11"/>
        <v>#DIV/0!</v>
      </c>
      <c r="AQ35" s="119" t="e">
        <f t="shared" si="12"/>
        <v>#DIV/0!</v>
      </c>
      <c r="AR35" s="119" t="e">
        <f t="shared" si="13"/>
        <v>#DIV/0!</v>
      </c>
      <c r="AS35" s="119" t="e">
        <f t="shared" si="14"/>
        <v>#DIV/0!</v>
      </c>
      <c r="AT35" s="119" t="e">
        <f t="shared" si="15"/>
        <v>#DIV/0!</v>
      </c>
      <c r="AU35" s="137"/>
      <c r="AV35" s="137"/>
      <c r="AW35" s="61"/>
      <c r="AX35" s="61"/>
      <c r="AY35" s="61"/>
      <c r="AZ35" s="61"/>
      <c r="BA35" s="61"/>
      <c r="BB35" s="61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</row>
    <row r="36" spans="1:74" hidden="1">
      <c r="A36" s="135" t="s">
        <v>57</v>
      </c>
      <c r="B36" s="136"/>
      <c r="C36" s="131"/>
      <c r="D36" s="78"/>
      <c r="E36" s="132"/>
      <c r="F36" s="138"/>
      <c r="G36" s="139"/>
      <c r="H36" s="140"/>
      <c r="I36" s="134"/>
      <c r="J36" s="78"/>
      <c r="K36" s="131"/>
      <c r="L36" s="127">
        <f t="shared" si="16"/>
        <v>0</v>
      </c>
      <c r="M36" s="127"/>
      <c r="N36" s="127"/>
      <c r="O36" s="127"/>
      <c r="P36" s="127">
        <f t="shared" si="20"/>
        <v>0</v>
      </c>
      <c r="Q36" s="127"/>
      <c r="R36" s="127">
        <f t="shared" si="17"/>
        <v>0</v>
      </c>
      <c r="S36" s="127">
        <f t="shared" si="7"/>
        <v>0</v>
      </c>
      <c r="T36" s="42"/>
      <c r="U36" s="42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75">
        <f t="shared" si="19"/>
        <v>0</v>
      </c>
      <c r="AK36" s="89"/>
      <c r="AL36" s="89"/>
      <c r="AM36" s="119" t="e">
        <f t="shared" si="8"/>
        <v>#DIV/0!</v>
      </c>
      <c r="AN36" s="119" t="e">
        <f t="shared" si="9"/>
        <v>#DIV/0!</v>
      </c>
      <c r="AO36" s="119" t="e">
        <f t="shared" si="10"/>
        <v>#DIV/0!</v>
      </c>
      <c r="AP36" s="119" t="e">
        <f t="shared" si="11"/>
        <v>#DIV/0!</v>
      </c>
      <c r="AQ36" s="119" t="e">
        <f t="shared" si="12"/>
        <v>#DIV/0!</v>
      </c>
      <c r="AR36" s="119" t="e">
        <f t="shared" si="13"/>
        <v>#DIV/0!</v>
      </c>
      <c r="AS36" s="119" t="e">
        <f t="shared" si="14"/>
        <v>#DIV/0!</v>
      </c>
      <c r="AT36" s="119" t="e">
        <f t="shared" si="15"/>
        <v>#DIV/0!</v>
      </c>
      <c r="AU36" s="89"/>
      <c r="AV36" s="89"/>
    </row>
    <row r="37" spans="1:74" hidden="1">
      <c r="A37" s="135" t="s">
        <v>58</v>
      </c>
      <c r="B37" s="136"/>
      <c r="C37" s="122"/>
      <c r="D37" s="123"/>
      <c r="E37" s="124"/>
      <c r="F37" s="125"/>
      <c r="G37" s="123"/>
      <c r="H37" s="124"/>
      <c r="I37" s="126"/>
      <c r="J37" s="123"/>
      <c r="K37" s="122"/>
      <c r="L37" s="127">
        <f t="shared" si="16"/>
        <v>0</v>
      </c>
      <c r="M37" s="127"/>
      <c r="N37" s="127"/>
      <c r="O37" s="127"/>
      <c r="P37" s="127">
        <f t="shared" ref="P37:P62" si="21">R37/2</f>
        <v>0</v>
      </c>
      <c r="Q37" s="127"/>
      <c r="R37" s="127">
        <f t="shared" si="17"/>
        <v>0</v>
      </c>
      <c r="S37" s="127">
        <f t="shared" si="7"/>
        <v>0</v>
      </c>
      <c r="T37" s="42"/>
      <c r="U37" s="42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75">
        <f t="shared" si="19"/>
        <v>0</v>
      </c>
      <c r="AK37" s="89"/>
      <c r="AL37" s="89"/>
      <c r="AM37" s="119" t="e">
        <f t="shared" si="8"/>
        <v>#DIV/0!</v>
      </c>
      <c r="AN37" s="119" t="e">
        <f t="shared" si="9"/>
        <v>#DIV/0!</v>
      </c>
      <c r="AO37" s="119" t="e">
        <f t="shared" si="10"/>
        <v>#DIV/0!</v>
      </c>
      <c r="AP37" s="119" t="e">
        <f t="shared" si="11"/>
        <v>#DIV/0!</v>
      </c>
      <c r="AQ37" s="119" t="e">
        <f t="shared" si="12"/>
        <v>#DIV/0!</v>
      </c>
      <c r="AR37" s="119" t="e">
        <f t="shared" si="13"/>
        <v>#DIV/0!</v>
      </c>
      <c r="AS37" s="119" t="e">
        <f t="shared" si="14"/>
        <v>#DIV/0!</v>
      </c>
      <c r="AT37" s="119" t="e">
        <f t="shared" si="15"/>
        <v>#DIV/0!</v>
      </c>
      <c r="AU37" s="89"/>
      <c r="AV37" s="89"/>
    </row>
    <row r="38" spans="1:74" ht="11.25" customHeight="1">
      <c r="A38" s="141" t="s">
        <v>286</v>
      </c>
      <c r="B38" s="113" t="s">
        <v>287</v>
      </c>
      <c r="C38" s="289">
        <f>COUNTIF(C39:E63,1)+COUNTIF(C39:E63,2)+COUNTIF(C39:E63,3)+COUNTIF(C39:E63,4)+COUNTIF(C39:E63,5)+COUNTIF(C39:E63,6)+COUNTIF(C39:E63,7)+COUNTIF(C39:E63,8)</f>
        <v>0</v>
      </c>
      <c r="D38" s="289"/>
      <c r="E38" s="290"/>
      <c r="F38" s="288">
        <f>COUNTIF(F39:H63,1)+COUNTIF(F39:H63,2)+COUNTIF(F39:H63,3)+COUNTIF(F39:H63,4)+COUNTIF(F39:H63,5)+COUNTIF(F39:H63,6)+COUNTIF(F39:H63,7)+COUNTIF(F39:H63,8)</f>
        <v>2</v>
      </c>
      <c r="G38" s="289"/>
      <c r="H38" s="290"/>
      <c r="I38" s="319">
        <f>COUNTIF(I39:K63,1)+COUNTIF(I39:K63,2)+COUNTIF(I39:K63,3)+COUNTIF(I39:K63,4)+COUNTIF(I39:K63,5)+COUNTIF(I39:K63,6)+COUNTIF(I39:K63,7)+COUNTIF(I39:K63,8)</f>
        <v>2</v>
      </c>
      <c r="J38" s="317"/>
      <c r="K38" s="317"/>
      <c r="L38" s="142">
        <f t="shared" ref="L38:W38" si="22">SUM(L39:L44)</f>
        <v>561</v>
      </c>
      <c r="M38" s="142">
        <f t="shared" si="22"/>
        <v>8</v>
      </c>
      <c r="N38" s="142">
        <f t="shared" si="22"/>
        <v>0</v>
      </c>
      <c r="O38" s="142">
        <f t="shared" si="22"/>
        <v>0</v>
      </c>
      <c r="P38" s="142">
        <f t="shared" si="22"/>
        <v>30</v>
      </c>
      <c r="Q38" s="142">
        <f t="shared" si="22"/>
        <v>16</v>
      </c>
      <c r="R38" s="142">
        <f t="shared" si="22"/>
        <v>507</v>
      </c>
      <c r="S38" s="142">
        <f t="shared" si="22"/>
        <v>232</v>
      </c>
      <c r="T38" s="142">
        <f t="shared" si="22"/>
        <v>275</v>
      </c>
      <c r="U38" s="142"/>
      <c r="V38" s="142">
        <f t="shared" si="22"/>
        <v>221</v>
      </c>
      <c r="W38" s="142">
        <f t="shared" si="22"/>
        <v>286</v>
      </c>
      <c r="X38" s="142">
        <f t="shared" ref="X38:AG38" si="23">SUM(X39:X63)</f>
        <v>0</v>
      </c>
      <c r="Y38" s="142">
        <f t="shared" si="23"/>
        <v>0</v>
      </c>
      <c r="Z38" s="142">
        <f t="shared" si="23"/>
        <v>0</v>
      </c>
      <c r="AA38" s="143">
        <f t="shared" si="23"/>
        <v>0</v>
      </c>
      <c r="AB38" s="142">
        <f t="shared" si="23"/>
        <v>0</v>
      </c>
      <c r="AC38" s="143">
        <f t="shared" si="23"/>
        <v>0</v>
      </c>
      <c r="AD38" s="142">
        <f t="shared" si="23"/>
        <v>0</v>
      </c>
      <c r="AE38" s="143">
        <f t="shared" si="23"/>
        <v>0</v>
      </c>
      <c r="AF38" s="142">
        <f t="shared" si="23"/>
        <v>0</v>
      </c>
      <c r="AG38" s="143">
        <f t="shared" si="23"/>
        <v>0</v>
      </c>
      <c r="AH38" s="143"/>
      <c r="AI38" s="144"/>
      <c r="AJ38" s="142"/>
      <c r="AK38" s="89"/>
      <c r="AL38" s="89"/>
      <c r="AM38" s="119">
        <f>SUM(AM39:AM41)</f>
        <v>6.9743589743589745</v>
      </c>
      <c r="AN38" s="119">
        <f t="shared" ref="AN38:AT38" si="24">SUM(AN39:AN41)</f>
        <v>9.0256410256410255</v>
      </c>
      <c r="AO38" s="119">
        <f t="shared" si="24"/>
        <v>0</v>
      </c>
      <c r="AP38" s="119">
        <f t="shared" si="24"/>
        <v>0</v>
      </c>
      <c r="AQ38" s="119">
        <f t="shared" si="24"/>
        <v>0</v>
      </c>
      <c r="AR38" s="119">
        <f t="shared" si="24"/>
        <v>0</v>
      </c>
      <c r="AS38" s="119">
        <f t="shared" si="24"/>
        <v>0</v>
      </c>
      <c r="AT38" s="119">
        <f t="shared" si="24"/>
        <v>0</v>
      </c>
      <c r="AU38" s="111">
        <f>SUM(AM38:AT38)</f>
        <v>16</v>
      </c>
      <c r="AV38" s="89"/>
    </row>
    <row r="39" spans="1:74">
      <c r="A39" s="135" t="s">
        <v>289</v>
      </c>
      <c r="B39" s="121" t="s">
        <v>188</v>
      </c>
      <c r="C39" s="131"/>
      <c r="D39" s="78"/>
      <c r="E39" s="132"/>
      <c r="F39" s="133"/>
      <c r="G39" s="78"/>
      <c r="H39" s="78"/>
      <c r="I39" s="134"/>
      <c r="J39" s="78">
        <v>2</v>
      </c>
      <c r="K39" s="145"/>
      <c r="L39" s="127">
        <f t="shared" si="16"/>
        <v>252</v>
      </c>
      <c r="M39" s="127">
        <v>4</v>
      </c>
      <c r="N39" s="127"/>
      <c r="O39" s="127"/>
      <c r="P39" s="127">
        <v>8</v>
      </c>
      <c r="Q39" s="127">
        <v>6</v>
      </c>
      <c r="R39" s="127">
        <f t="shared" ref="R39:R45" si="25">SUM(V39:AG39)</f>
        <v>234</v>
      </c>
      <c r="S39" s="127">
        <f t="shared" ref="S39:S63" si="26">R39-T39</f>
        <v>117</v>
      </c>
      <c r="T39" s="42">
        <v>117</v>
      </c>
      <c r="U39" s="42"/>
      <c r="V39" s="128">
        <v>102</v>
      </c>
      <c r="W39" s="128">
        <v>132</v>
      </c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75"/>
      <c r="AK39" s="89"/>
      <c r="AL39" s="89"/>
      <c r="AM39" s="119">
        <f t="shared" ref="AM39:AM63" si="27">$P39*(V39*100/$R39)/100</f>
        <v>3.4871794871794872</v>
      </c>
      <c r="AN39" s="119">
        <f t="shared" ref="AN39:AN63" si="28">$P39*(W39*100/$R39)/100</f>
        <v>4.5128205128205128</v>
      </c>
      <c r="AO39" s="119">
        <f t="shared" ref="AO39:AO63" si="29">$P39*(X39*100/$R39)/100</f>
        <v>0</v>
      </c>
      <c r="AP39" s="119">
        <f t="shared" ref="AP39:AP63" si="30">$P39*(Y39*100/$R39)/100</f>
        <v>0</v>
      </c>
      <c r="AQ39" s="119">
        <f t="shared" ref="AQ39:AQ63" si="31">$P39*(AA39*100/$R39)/100</f>
        <v>0</v>
      </c>
      <c r="AR39" s="119">
        <f t="shared" ref="AR39:AR63" si="32">$P39*(AC39*100/$R39)/100</f>
        <v>0</v>
      </c>
      <c r="AS39" s="119">
        <f t="shared" ref="AS39:AS63" si="33">$P39*(AE39*100/$R39)/100</f>
        <v>0</v>
      </c>
      <c r="AT39" s="119">
        <f t="shared" si="15"/>
        <v>0</v>
      </c>
      <c r="AU39" s="89"/>
      <c r="AV39" s="89"/>
    </row>
    <row r="40" spans="1:74">
      <c r="A40" s="135" t="s">
        <v>290</v>
      </c>
      <c r="B40" s="121" t="s">
        <v>266</v>
      </c>
      <c r="C40" s="131"/>
      <c r="D40" s="78"/>
      <c r="E40" s="132"/>
      <c r="F40" s="133"/>
      <c r="G40" s="78">
        <v>2</v>
      </c>
      <c r="H40" s="78"/>
      <c r="I40" s="134"/>
      <c r="J40" s="78"/>
      <c r="K40" s="145"/>
      <c r="L40" s="127">
        <f t="shared" si="16"/>
        <v>117</v>
      </c>
      <c r="M40" s="127"/>
      <c r="N40" s="127"/>
      <c r="O40" s="127"/>
      <c r="P40" s="127"/>
      <c r="Q40" s="127"/>
      <c r="R40" s="127">
        <f t="shared" si="25"/>
        <v>117</v>
      </c>
      <c r="S40" s="127">
        <f t="shared" si="26"/>
        <v>37</v>
      </c>
      <c r="T40" s="42">
        <v>80</v>
      </c>
      <c r="U40" s="42"/>
      <c r="V40" s="128">
        <v>51</v>
      </c>
      <c r="W40" s="128">
        <v>66</v>
      </c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75"/>
      <c r="AK40" s="89"/>
      <c r="AL40" s="89"/>
      <c r="AM40" s="119">
        <f t="shared" si="27"/>
        <v>0</v>
      </c>
      <c r="AN40" s="119">
        <f t="shared" si="28"/>
        <v>0</v>
      </c>
      <c r="AO40" s="119">
        <f t="shared" si="29"/>
        <v>0</v>
      </c>
      <c r="AP40" s="119">
        <f t="shared" si="30"/>
        <v>0</v>
      </c>
      <c r="AQ40" s="119">
        <f t="shared" si="31"/>
        <v>0</v>
      </c>
      <c r="AR40" s="119">
        <f t="shared" si="32"/>
        <v>0</v>
      </c>
      <c r="AS40" s="119">
        <f t="shared" si="33"/>
        <v>0</v>
      </c>
      <c r="AT40" s="119">
        <f t="shared" si="15"/>
        <v>0</v>
      </c>
      <c r="AU40" s="89"/>
      <c r="AV40" s="89"/>
    </row>
    <row r="41" spans="1:74">
      <c r="A41" s="135" t="s">
        <v>291</v>
      </c>
      <c r="B41" s="121" t="s">
        <v>189</v>
      </c>
      <c r="C41" s="131"/>
      <c r="D41" s="78"/>
      <c r="E41" s="132"/>
      <c r="F41" s="133"/>
      <c r="G41" s="78"/>
      <c r="H41" s="78"/>
      <c r="I41" s="134"/>
      <c r="J41" s="78">
        <v>2</v>
      </c>
      <c r="K41" s="145"/>
      <c r="L41" s="127">
        <f t="shared" si="16"/>
        <v>174</v>
      </c>
      <c r="M41" s="127">
        <v>4</v>
      </c>
      <c r="N41" s="127"/>
      <c r="O41" s="127"/>
      <c r="P41" s="127">
        <v>8</v>
      </c>
      <c r="Q41" s="127">
        <v>6</v>
      </c>
      <c r="R41" s="127">
        <f t="shared" si="25"/>
        <v>156</v>
      </c>
      <c r="S41" s="127">
        <f t="shared" si="26"/>
        <v>78</v>
      </c>
      <c r="T41" s="42">
        <v>78</v>
      </c>
      <c r="U41" s="42"/>
      <c r="V41" s="128">
        <v>68</v>
      </c>
      <c r="W41" s="128">
        <v>88</v>
      </c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75"/>
      <c r="AK41" s="89"/>
      <c r="AL41" s="89"/>
      <c r="AM41" s="119">
        <f t="shared" si="27"/>
        <v>3.4871794871794872</v>
      </c>
      <c r="AN41" s="119">
        <f t="shared" si="28"/>
        <v>4.5128205128205128</v>
      </c>
      <c r="AO41" s="119">
        <f t="shared" si="29"/>
        <v>0</v>
      </c>
      <c r="AP41" s="119">
        <f t="shared" si="30"/>
        <v>0</v>
      </c>
      <c r="AQ41" s="119">
        <f t="shared" si="31"/>
        <v>0</v>
      </c>
      <c r="AR41" s="119">
        <f t="shared" si="32"/>
        <v>0</v>
      </c>
      <c r="AS41" s="119">
        <f t="shared" si="33"/>
        <v>0</v>
      </c>
      <c r="AT41" s="119">
        <f t="shared" si="15"/>
        <v>0</v>
      </c>
      <c r="AU41" s="89"/>
      <c r="AV41" s="89"/>
    </row>
    <row r="42" spans="1:74" ht="13.5" customHeight="1">
      <c r="A42" s="135" t="s">
        <v>292</v>
      </c>
      <c r="B42" s="121" t="s">
        <v>384</v>
      </c>
      <c r="C42" s="131"/>
      <c r="D42" s="78"/>
      <c r="E42" s="132"/>
      <c r="F42" s="133"/>
      <c r="G42" s="78">
        <v>2</v>
      </c>
      <c r="H42" s="78"/>
      <c r="I42" s="134"/>
      <c r="J42" s="78"/>
      <c r="K42" s="145"/>
      <c r="L42" s="127">
        <f t="shared" si="16"/>
        <v>18</v>
      </c>
      <c r="M42" s="127"/>
      <c r="N42" s="127"/>
      <c r="O42" s="127"/>
      <c r="P42" s="127">
        <v>14</v>
      </c>
      <c r="Q42" s="127">
        <v>4</v>
      </c>
      <c r="R42" s="127">
        <f t="shared" si="25"/>
        <v>0</v>
      </c>
      <c r="S42" s="127">
        <f t="shared" si="26"/>
        <v>0</v>
      </c>
      <c r="T42" s="42">
        <v>0</v>
      </c>
      <c r="U42" s="42"/>
      <c r="V42" s="128">
        <v>0</v>
      </c>
      <c r="W42" s="128">
        <v>0</v>
      </c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75"/>
      <c r="AK42" s="89"/>
      <c r="AL42" s="89"/>
      <c r="AM42" s="119" t="e">
        <f t="shared" si="27"/>
        <v>#DIV/0!</v>
      </c>
      <c r="AN42" s="119" t="e">
        <f t="shared" si="28"/>
        <v>#DIV/0!</v>
      </c>
      <c r="AO42" s="119" t="e">
        <f t="shared" si="29"/>
        <v>#DIV/0!</v>
      </c>
      <c r="AP42" s="119" t="e">
        <f t="shared" si="30"/>
        <v>#DIV/0!</v>
      </c>
      <c r="AQ42" s="119" t="e">
        <f t="shared" si="31"/>
        <v>#DIV/0!</v>
      </c>
      <c r="AR42" s="119" t="e">
        <f t="shared" si="32"/>
        <v>#DIV/0!</v>
      </c>
      <c r="AS42" s="119" t="e">
        <f t="shared" si="33"/>
        <v>#DIV/0!</v>
      </c>
      <c r="AT42" s="119" t="e">
        <f t="shared" si="15"/>
        <v>#DIV/0!</v>
      </c>
      <c r="AU42" s="89"/>
      <c r="AV42" s="89"/>
    </row>
    <row r="43" spans="1:74" hidden="1">
      <c r="A43" s="135"/>
      <c r="B43" s="121"/>
      <c r="C43" s="131"/>
      <c r="D43" s="78"/>
      <c r="E43" s="132"/>
      <c r="F43" s="133"/>
      <c r="G43" s="78"/>
      <c r="H43" s="78"/>
      <c r="I43" s="126"/>
      <c r="J43" s="123"/>
      <c r="K43" s="122"/>
      <c r="L43" s="127">
        <f>P43+R43</f>
        <v>0</v>
      </c>
      <c r="M43" s="127"/>
      <c r="N43" s="127"/>
      <c r="O43" s="127"/>
      <c r="P43" s="127">
        <f t="shared" si="21"/>
        <v>0</v>
      </c>
      <c r="Q43" s="127"/>
      <c r="R43" s="127">
        <f t="shared" si="25"/>
        <v>0</v>
      </c>
      <c r="S43" s="127">
        <f t="shared" si="26"/>
        <v>0</v>
      </c>
      <c r="T43" s="42"/>
      <c r="U43" s="42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75"/>
      <c r="AK43" s="89"/>
      <c r="AL43" s="89"/>
      <c r="AM43" s="119" t="e">
        <f t="shared" si="27"/>
        <v>#DIV/0!</v>
      </c>
      <c r="AN43" s="119" t="e">
        <f t="shared" si="28"/>
        <v>#DIV/0!</v>
      </c>
      <c r="AO43" s="119" t="e">
        <f t="shared" si="29"/>
        <v>#DIV/0!</v>
      </c>
      <c r="AP43" s="119" t="e">
        <f t="shared" si="30"/>
        <v>#DIV/0!</v>
      </c>
      <c r="AQ43" s="119" t="e">
        <f t="shared" si="31"/>
        <v>#DIV/0!</v>
      </c>
      <c r="AR43" s="119" t="e">
        <f t="shared" si="32"/>
        <v>#DIV/0!</v>
      </c>
      <c r="AS43" s="119" t="e">
        <f t="shared" si="33"/>
        <v>#DIV/0!</v>
      </c>
      <c r="AT43" s="119" t="e">
        <f t="shared" si="15"/>
        <v>#DIV/0!</v>
      </c>
      <c r="AU43" s="89"/>
      <c r="AV43" s="89"/>
    </row>
    <row r="44" spans="1:74" hidden="1">
      <c r="A44" s="135"/>
      <c r="B44" s="43"/>
      <c r="C44" s="131"/>
      <c r="D44" s="78"/>
      <c r="E44" s="132"/>
      <c r="F44" s="133"/>
      <c r="G44" s="78"/>
      <c r="H44" s="78"/>
      <c r="I44" s="134"/>
      <c r="J44" s="78"/>
      <c r="K44" s="131"/>
      <c r="L44" s="127">
        <f>P44+R44</f>
        <v>0</v>
      </c>
      <c r="M44" s="127"/>
      <c r="N44" s="127"/>
      <c r="O44" s="127"/>
      <c r="P44" s="127">
        <f t="shared" si="21"/>
        <v>0</v>
      </c>
      <c r="Q44" s="127"/>
      <c r="R44" s="127">
        <f t="shared" si="25"/>
        <v>0</v>
      </c>
      <c r="S44" s="127">
        <f t="shared" si="26"/>
        <v>0</v>
      </c>
      <c r="T44" s="42"/>
      <c r="U44" s="42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75"/>
      <c r="AK44" s="89"/>
      <c r="AL44" s="89"/>
      <c r="AM44" s="119" t="e">
        <f t="shared" si="27"/>
        <v>#DIV/0!</v>
      </c>
      <c r="AN44" s="119" t="e">
        <f t="shared" si="28"/>
        <v>#DIV/0!</v>
      </c>
      <c r="AO44" s="119" t="e">
        <f t="shared" si="29"/>
        <v>#DIV/0!</v>
      </c>
      <c r="AP44" s="119" t="e">
        <f t="shared" si="30"/>
        <v>#DIV/0!</v>
      </c>
      <c r="AQ44" s="119" t="e">
        <f t="shared" si="31"/>
        <v>#DIV/0!</v>
      </c>
      <c r="AR44" s="119" t="e">
        <f t="shared" si="32"/>
        <v>#DIV/0!</v>
      </c>
      <c r="AS44" s="119" t="e">
        <f t="shared" si="33"/>
        <v>#DIV/0!</v>
      </c>
      <c r="AT44" s="119" t="e">
        <f t="shared" si="15"/>
        <v>#DIV/0!</v>
      </c>
      <c r="AU44" s="89"/>
      <c r="AV44" s="89"/>
    </row>
    <row r="45" spans="1:74" hidden="1">
      <c r="A45" s="135" t="s">
        <v>292</v>
      </c>
      <c r="B45" s="146"/>
      <c r="C45" s="131"/>
      <c r="D45" s="78"/>
      <c r="E45" s="132"/>
      <c r="F45" s="133"/>
      <c r="G45" s="78"/>
      <c r="H45" s="78"/>
      <c r="I45" s="134"/>
      <c r="J45" s="78"/>
      <c r="K45" s="131"/>
      <c r="L45" s="127">
        <f>P45+R45</f>
        <v>0</v>
      </c>
      <c r="M45" s="127"/>
      <c r="N45" s="127"/>
      <c r="O45" s="127"/>
      <c r="P45" s="127"/>
      <c r="Q45" s="127"/>
      <c r="R45" s="127">
        <f t="shared" si="25"/>
        <v>0</v>
      </c>
      <c r="S45" s="127">
        <f t="shared" si="26"/>
        <v>0</v>
      </c>
      <c r="T45" s="42"/>
      <c r="U45" s="42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75"/>
      <c r="AK45" s="89"/>
      <c r="AL45" s="89"/>
      <c r="AM45" s="119" t="e">
        <f t="shared" si="27"/>
        <v>#DIV/0!</v>
      </c>
      <c r="AN45" s="119" t="e">
        <f t="shared" si="28"/>
        <v>#DIV/0!</v>
      </c>
      <c r="AO45" s="119" t="e">
        <f t="shared" si="29"/>
        <v>#DIV/0!</v>
      </c>
      <c r="AP45" s="119" t="e">
        <f t="shared" si="30"/>
        <v>#DIV/0!</v>
      </c>
      <c r="AQ45" s="119" t="e">
        <f t="shared" si="31"/>
        <v>#DIV/0!</v>
      </c>
      <c r="AR45" s="119" t="e">
        <f t="shared" si="32"/>
        <v>#DIV/0!</v>
      </c>
      <c r="AS45" s="119" t="e">
        <f t="shared" si="33"/>
        <v>#DIV/0!</v>
      </c>
      <c r="AT45" s="119" t="e">
        <f t="shared" si="15"/>
        <v>#DIV/0!</v>
      </c>
      <c r="AU45" s="89"/>
      <c r="AV45" s="89"/>
    </row>
    <row r="46" spans="1:74" hidden="1">
      <c r="A46" s="141" t="s">
        <v>293</v>
      </c>
      <c r="B46" s="147" t="s">
        <v>294</v>
      </c>
      <c r="C46" s="131"/>
      <c r="D46" s="78"/>
      <c r="E46" s="132"/>
      <c r="F46" s="133"/>
      <c r="G46" s="78"/>
      <c r="H46" s="78"/>
      <c r="I46" s="134"/>
      <c r="J46" s="78"/>
      <c r="K46" s="131"/>
      <c r="L46" s="142">
        <f>SUM(L47:L48)</f>
        <v>0</v>
      </c>
      <c r="M46" s="142"/>
      <c r="N46" s="142"/>
      <c r="O46" s="142"/>
      <c r="P46" s="142">
        <f t="shared" ref="P46:W46" si="34">SUM(P47:P48)</f>
        <v>0</v>
      </c>
      <c r="Q46" s="142"/>
      <c r="R46" s="142">
        <f t="shared" si="34"/>
        <v>0</v>
      </c>
      <c r="S46" s="142">
        <f t="shared" si="34"/>
        <v>0</v>
      </c>
      <c r="T46" s="142">
        <f t="shared" si="34"/>
        <v>0</v>
      </c>
      <c r="U46" s="142"/>
      <c r="V46" s="142">
        <f t="shared" si="34"/>
        <v>0</v>
      </c>
      <c r="W46" s="142">
        <f t="shared" si="34"/>
        <v>0</v>
      </c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75"/>
      <c r="AK46" s="89"/>
      <c r="AL46" s="89"/>
      <c r="AM46" s="119" t="e">
        <f t="shared" si="27"/>
        <v>#DIV/0!</v>
      </c>
      <c r="AN46" s="119" t="e">
        <f t="shared" si="28"/>
        <v>#DIV/0!</v>
      </c>
      <c r="AO46" s="119" t="e">
        <f t="shared" si="29"/>
        <v>#DIV/0!</v>
      </c>
      <c r="AP46" s="119" t="e">
        <f t="shared" si="30"/>
        <v>#DIV/0!</v>
      </c>
      <c r="AQ46" s="119" t="e">
        <f t="shared" si="31"/>
        <v>#DIV/0!</v>
      </c>
      <c r="AR46" s="119" t="e">
        <f t="shared" si="32"/>
        <v>#DIV/0!</v>
      </c>
      <c r="AS46" s="119" t="e">
        <f t="shared" si="33"/>
        <v>#DIV/0!</v>
      </c>
      <c r="AT46" s="119" t="e">
        <f t="shared" si="15"/>
        <v>#DIV/0!</v>
      </c>
      <c r="AU46" s="89"/>
      <c r="AV46" s="89"/>
    </row>
    <row r="47" spans="1:74" hidden="1">
      <c r="A47" s="135"/>
      <c r="B47" s="43"/>
      <c r="C47" s="131"/>
      <c r="D47" s="78"/>
      <c r="E47" s="132"/>
      <c r="F47" s="133"/>
      <c r="G47" s="78"/>
      <c r="H47" s="78"/>
      <c r="I47" s="134"/>
      <c r="J47" s="78"/>
      <c r="K47" s="131"/>
      <c r="L47" s="127">
        <f>P47+R47</f>
        <v>0</v>
      </c>
      <c r="M47" s="127"/>
      <c r="N47" s="127"/>
      <c r="O47" s="127"/>
      <c r="P47" s="127"/>
      <c r="Q47" s="127"/>
      <c r="R47" s="127">
        <f>SUM(V47:AG47)</f>
        <v>0</v>
      </c>
      <c r="S47" s="127">
        <f t="shared" si="26"/>
        <v>0</v>
      </c>
      <c r="T47" s="42"/>
      <c r="U47" s="42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75"/>
      <c r="AK47" s="89"/>
      <c r="AL47" s="89"/>
      <c r="AM47" s="119" t="e">
        <f t="shared" si="27"/>
        <v>#DIV/0!</v>
      </c>
      <c r="AN47" s="119" t="e">
        <f t="shared" si="28"/>
        <v>#DIV/0!</v>
      </c>
      <c r="AO47" s="119" t="e">
        <f t="shared" si="29"/>
        <v>#DIV/0!</v>
      </c>
      <c r="AP47" s="119" t="e">
        <f t="shared" si="30"/>
        <v>#DIV/0!</v>
      </c>
      <c r="AQ47" s="119" t="e">
        <f t="shared" si="31"/>
        <v>#DIV/0!</v>
      </c>
      <c r="AR47" s="119" t="e">
        <f t="shared" si="32"/>
        <v>#DIV/0!</v>
      </c>
      <c r="AS47" s="119" t="e">
        <f t="shared" si="33"/>
        <v>#DIV/0!</v>
      </c>
      <c r="AT47" s="119" t="e">
        <f t="shared" si="15"/>
        <v>#DIV/0!</v>
      </c>
      <c r="AU47" s="89"/>
      <c r="AV47" s="89"/>
    </row>
    <row r="48" spans="1:74" hidden="1">
      <c r="A48" s="135"/>
      <c r="B48" s="43"/>
      <c r="C48" s="131"/>
      <c r="D48" s="78"/>
      <c r="E48" s="132"/>
      <c r="F48" s="133"/>
      <c r="G48" s="78"/>
      <c r="H48" s="78"/>
      <c r="I48" s="134"/>
      <c r="J48" s="78"/>
      <c r="K48" s="131"/>
      <c r="L48" s="127">
        <f>P48+R48</f>
        <v>0</v>
      </c>
      <c r="M48" s="127"/>
      <c r="N48" s="127"/>
      <c r="O48" s="127"/>
      <c r="P48" s="127"/>
      <c r="Q48" s="127"/>
      <c r="R48" s="127">
        <f>SUM(V48:AG48)</f>
        <v>0</v>
      </c>
      <c r="S48" s="127">
        <f t="shared" si="26"/>
        <v>0</v>
      </c>
      <c r="T48" s="42"/>
      <c r="U48" s="42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75"/>
      <c r="AK48" s="89"/>
      <c r="AL48" s="89"/>
      <c r="AM48" s="119" t="e">
        <f t="shared" si="27"/>
        <v>#DIV/0!</v>
      </c>
      <c r="AN48" s="119" t="e">
        <f t="shared" si="28"/>
        <v>#DIV/0!</v>
      </c>
      <c r="AO48" s="119" t="e">
        <f t="shared" si="29"/>
        <v>#DIV/0!</v>
      </c>
      <c r="AP48" s="119" t="e">
        <f t="shared" si="30"/>
        <v>#DIV/0!</v>
      </c>
      <c r="AQ48" s="119" t="e">
        <f t="shared" si="31"/>
        <v>#DIV/0!</v>
      </c>
      <c r="AR48" s="119" t="e">
        <f t="shared" si="32"/>
        <v>#DIV/0!</v>
      </c>
      <c r="AS48" s="119" t="e">
        <f t="shared" si="33"/>
        <v>#DIV/0!</v>
      </c>
      <c r="AT48" s="119" t="e">
        <f t="shared" si="15"/>
        <v>#DIV/0!</v>
      </c>
      <c r="AU48" s="89"/>
      <c r="AV48" s="89"/>
    </row>
    <row r="49" spans="1:74" hidden="1">
      <c r="A49" s="135"/>
      <c r="B49" s="43"/>
      <c r="C49" s="131"/>
      <c r="D49" s="78"/>
      <c r="E49" s="132"/>
      <c r="F49" s="133"/>
      <c r="G49" s="78"/>
      <c r="H49" s="78"/>
      <c r="I49" s="134"/>
      <c r="J49" s="78"/>
      <c r="K49" s="131"/>
      <c r="L49" s="127">
        <f>P49+R49</f>
        <v>0</v>
      </c>
      <c r="M49" s="127"/>
      <c r="N49" s="127"/>
      <c r="O49" s="127"/>
      <c r="P49" s="127"/>
      <c r="Q49" s="127"/>
      <c r="R49" s="127">
        <f>SUM(V49:AG49)</f>
        <v>0</v>
      </c>
      <c r="S49" s="127">
        <f t="shared" si="26"/>
        <v>0</v>
      </c>
      <c r="T49" s="42"/>
      <c r="U49" s="42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75"/>
      <c r="AK49" s="89"/>
      <c r="AL49" s="89"/>
      <c r="AM49" s="119" t="e">
        <f t="shared" si="27"/>
        <v>#DIV/0!</v>
      </c>
      <c r="AN49" s="119" t="e">
        <f t="shared" si="28"/>
        <v>#DIV/0!</v>
      </c>
      <c r="AO49" s="119" t="e">
        <f t="shared" si="29"/>
        <v>#DIV/0!</v>
      </c>
      <c r="AP49" s="119" t="e">
        <f t="shared" si="30"/>
        <v>#DIV/0!</v>
      </c>
      <c r="AQ49" s="119" t="e">
        <f t="shared" si="31"/>
        <v>#DIV/0!</v>
      </c>
      <c r="AR49" s="119" t="e">
        <f t="shared" si="32"/>
        <v>#DIV/0!</v>
      </c>
      <c r="AS49" s="119" t="e">
        <f t="shared" si="33"/>
        <v>#DIV/0!</v>
      </c>
      <c r="AT49" s="119" t="e">
        <f t="shared" si="15"/>
        <v>#DIV/0!</v>
      </c>
      <c r="AU49" s="89"/>
      <c r="AV49" s="89"/>
    </row>
    <row r="50" spans="1:74" hidden="1">
      <c r="A50" s="135"/>
      <c r="B50" s="43"/>
      <c r="C50" s="131"/>
      <c r="D50" s="78"/>
      <c r="E50" s="132"/>
      <c r="F50" s="133"/>
      <c r="G50" s="78"/>
      <c r="H50" s="78"/>
      <c r="I50" s="134"/>
      <c r="J50" s="78"/>
      <c r="K50" s="131"/>
      <c r="L50" s="127">
        <f>P50+R50</f>
        <v>0</v>
      </c>
      <c r="M50" s="127"/>
      <c r="N50" s="127"/>
      <c r="O50" s="127"/>
      <c r="P50" s="127"/>
      <c r="Q50" s="127"/>
      <c r="R50" s="127">
        <f>SUM(V50:AG50)</f>
        <v>0</v>
      </c>
      <c r="S50" s="127">
        <f t="shared" si="26"/>
        <v>0</v>
      </c>
      <c r="T50" s="42"/>
      <c r="U50" s="42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75"/>
      <c r="AK50" s="89"/>
      <c r="AL50" s="89"/>
      <c r="AM50" s="119" t="e">
        <f t="shared" si="27"/>
        <v>#DIV/0!</v>
      </c>
      <c r="AN50" s="119" t="e">
        <f t="shared" si="28"/>
        <v>#DIV/0!</v>
      </c>
      <c r="AO50" s="119" t="e">
        <f t="shared" si="29"/>
        <v>#DIV/0!</v>
      </c>
      <c r="AP50" s="119" t="e">
        <f t="shared" si="30"/>
        <v>#DIV/0!</v>
      </c>
      <c r="AQ50" s="119" t="e">
        <f t="shared" si="31"/>
        <v>#DIV/0!</v>
      </c>
      <c r="AR50" s="119" t="e">
        <f t="shared" si="32"/>
        <v>#DIV/0!</v>
      </c>
      <c r="AS50" s="119" t="e">
        <f t="shared" si="33"/>
        <v>#DIV/0!</v>
      </c>
      <c r="AT50" s="119" t="e">
        <f t="shared" si="15"/>
        <v>#DIV/0!</v>
      </c>
      <c r="AU50" s="89"/>
      <c r="AV50" s="89"/>
    </row>
    <row r="51" spans="1:74" hidden="1">
      <c r="A51" s="135"/>
      <c r="B51" s="43"/>
      <c r="C51" s="131"/>
      <c r="D51" s="78"/>
      <c r="E51" s="132"/>
      <c r="F51" s="133"/>
      <c r="G51" s="78"/>
      <c r="H51" s="78"/>
      <c r="I51" s="134"/>
      <c r="J51" s="78"/>
      <c r="K51" s="131"/>
      <c r="L51" s="127"/>
      <c r="M51" s="127"/>
      <c r="N51" s="127"/>
      <c r="O51" s="127"/>
      <c r="P51" s="127"/>
      <c r="Q51" s="127"/>
      <c r="R51" s="127"/>
      <c r="S51" s="127"/>
      <c r="T51" s="42"/>
      <c r="U51" s="42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75"/>
      <c r="AK51" s="89"/>
      <c r="AL51" s="89"/>
      <c r="AM51" s="119" t="e">
        <f t="shared" si="27"/>
        <v>#DIV/0!</v>
      </c>
      <c r="AN51" s="119" t="e">
        <f t="shared" si="28"/>
        <v>#DIV/0!</v>
      </c>
      <c r="AO51" s="119" t="e">
        <f t="shared" si="29"/>
        <v>#DIV/0!</v>
      </c>
      <c r="AP51" s="119" t="e">
        <f t="shared" si="30"/>
        <v>#DIV/0!</v>
      </c>
      <c r="AQ51" s="119" t="e">
        <f t="shared" si="31"/>
        <v>#DIV/0!</v>
      </c>
      <c r="AR51" s="119" t="e">
        <f t="shared" si="32"/>
        <v>#DIV/0!</v>
      </c>
      <c r="AS51" s="119" t="e">
        <f t="shared" si="33"/>
        <v>#DIV/0!</v>
      </c>
      <c r="AT51" s="119" t="e">
        <f t="shared" si="15"/>
        <v>#DIV/0!</v>
      </c>
      <c r="AU51" s="89"/>
      <c r="AV51" s="89"/>
    </row>
    <row r="52" spans="1:74" hidden="1">
      <c r="A52" s="135"/>
      <c r="B52" s="43"/>
      <c r="C52" s="131"/>
      <c r="D52" s="78"/>
      <c r="E52" s="132"/>
      <c r="F52" s="133"/>
      <c r="G52" s="78"/>
      <c r="H52" s="78"/>
      <c r="I52" s="134"/>
      <c r="J52" s="78"/>
      <c r="K52" s="131"/>
      <c r="L52" s="127">
        <f t="shared" ref="L52:L63" si="35">P52+R52</f>
        <v>0</v>
      </c>
      <c r="M52" s="127"/>
      <c r="N52" s="127"/>
      <c r="O52" s="127"/>
      <c r="P52" s="127">
        <f t="shared" si="21"/>
        <v>0</v>
      </c>
      <c r="Q52" s="127"/>
      <c r="R52" s="127">
        <f t="shared" ref="R52:R63" si="36">SUM(V52:AG52)</f>
        <v>0</v>
      </c>
      <c r="S52" s="127">
        <f t="shared" si="26"/>
        <v>0</v>
      </c>
      <c r="T52" s="42"/>
      <c r="U52" s="42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75"/>
      <c r="AK52" s="89"/>
      <c r="AL52" s="89"/>
      <c r="AM52" s="119" t="e">
        <f t="shared" si="27"/>
        <v>#DIV/0!</v>
      </c>
      <c r="AN52" s="119" t="e">
        <f t="shared" si="28"/>
        <v>#DIV/0!</v>
      </c>
      <c r="AO52" s="119" t="e">
        <f t="shared" si="29"/>
        <v>#DIV/0!</v>
      </c>
      <c r="AP52" s="119" t="e">
        <f t="shared" si="30"/>
        <v>#DIV/0!</v>
      </c>
      <c r="AQ52" s="119" t="e">
        <f t="shared" si="31"/>
        <v>#DIV/0!</v>
      </c>
      <c r="AR52" s="119" t="e">
        <f t="shared" si="32"/>
        <v>#DIV/0!</v>
      </c>
      <c r="AS52" s="119" t="e">
        <f t="shared" si="33"/>
        <v>#DIV/0!</v>
      </c>
      <c r="AT52" s="119" t="e">
        <f t="shared" si="15"/>
        <v>#DIV/0!</v>
      </c>
      <c r="AU52" s="89"/>
      <c r="AV52" s="89"/>
    </row>
    <row r="53" spans="1:74" hidden="1">
      <c r="A53" s="135"/>
      <c r="B53" s="43"/>
      <c r="C53" s="131"/>
      <c r="D53" s="78"/>
      <c r="E53" s="132"/>
      <c r="F53" s="133"/>
      <c r="G53" s="78"/>
      <c r="H53" s="78"/>
      <c r="I53" s="134"/>
      <c r="J53" s="78"/>
      <c r="K53" s="131"/>
      <c r="L53" s="127">
        <f t="shared" si="35"/>
        <v>0</v>
      </c>
      <c r="M53" s="127"/>
      <c r="N53" s="127"/>
      <c r="O53" s="127"/>
      <c r="P53" s="127">
        <f t="shared" si="21"/>
        <v>0</v>
      </c>
      <c r="Q53" s="127"/>
      <c r="R53" s="127">
        <f t="shared" si="36"/>
        <v>0</v>
      </c>
      <c r="S53" s="127">
        <f t="shared" si="26"/>
        <v>0</v>
      </c>
      <c r="T53" s="42"/>
      <c r="U53" s="42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75"/>
      <c r="AK53" s="89"/>
      <c r="AL53" s="89"/>
      <c r="AM53" s="119" t="e">
        <f t="shared" si="27"/>
        <v>#DIV/0!</v>
      </c>
      <c r="AN53" s="119" t="e">
        <f t="shared" si="28"/>
        <v>#DIV/0!</v>
      </c>
      <c r="AO53" s="119" t="e">
        <f t="shared" si="29"/>
        <v>#DIV/0!</v>
      </c>
      <c r="AP53" s="119" t="e">
        <f t="shared" si="30"/>
        <v>#DIV/0!</v>
      </c>
      <c r="AQ53" s="119" t="e">
        <f t="shared" si="31"/>
        <v>#DIV/0!</v>
      </c>
      <c r="AR53" s="119" t="e">
        <f t="shared" si="32"/>
        <v>#DIV/0!</v>
      </c>
      <c r="AS53" s="119" t="e">
        <f t="shared" si="33"/>
        <v>#DIV/0!</v>
      </c>
      <c r="AT53" s="119" t="e">
        <f t="shared" si="15"/>
        <v>#DIV/0!</v>
      </c>
      <c r="AU53" s="89"/>
      <c r="AV53" s="89"/>
    </row>
    <row r="54" spans="1:74" hidden="1">
      <c r="A54" s="135"/>
      <c r="B54" s="43"/>
      <c r="C54" s="131"/>
      <c r="D54" s="78"/>
      <c r="E54" s="132"/>
      <c r="F54" s="133"/>
      <c r="G54" s="78"/>
      <c r="H54" s="78"/>
      <c r="I54" s="134"/>
      <c r="J54" s="78"/>
      <c r="K54" s="131"/>
      <c r="L54" s="127">
        <f t="shared" si="35"/>
        <v>0</v>
      </c>
      <c r="M54" s="127"/>
      <c r="N54" s="127"/>
      <c r="O54" s="127"/>
      <c r="P54" s="127">
        <f t="shared" si="21"/>
        <v>0</v>
      </c>
      <c r="Q54" s="127"/>
      <c r="R54" s="127">
        <f t="shared" si="36"/>
        <v>0</v>
      </c>
      <c r="S54" s="127">
        <f t="shared" si="26"/>
        <v>0</v>
      </c>
      <c r="T54" s="42"/>
      <c r="U54" s="42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75"/>
      <c r="AK54" s="89"/>
      <c r="AL54" s="89"/>
      <c r="AM54" s="119" t="e">
        <f t="shared" si="27"/>
        <v>#DIV/0!</v>
      </c>
      <c r="AN54" s="119" t="e">
        <f t="shared" si="28"/>
        <v>#DIV/0!</v>
      </c>
      <c r="AO54" s="119" t="e">
        <f t="shared" si="29"/>
        <v>#DIV/0!</v>
      </c>
      <c r="AP54" s="119" t="e">
        <f t="shared" si="30"/>
        <v>#DIV/0!</v>
      </c>
      <c r="AQ54" s="119" t="e">
        <f t="shared" si="31"/>
        <v>#DIV/0!</v>
      </c>
      <c r="AR54" s="119" t="e">
        <f t="shared" si="32"/>
        <v>#DIV/0!</v>
      </c>
      <c r="AS54" s="119" t="e">
        <f t="shared" si="33"/>
        <v>#DIV/0!</v>
      </c>
      <c r="AT54" s="119" t="e">
        <f t="shared" si="15"/>
        <v>#DIV/0!</v>
      </c>
      <c r="AU54" s="89"/>
      <c r="AV54" s="89"/>
    </row>
    <row r="55" spans="1:74" hidden="1">
      <c r="A55" s="135"/>
      <c r="B55" s="43"/>
      <c r="C55" s="131"/>
      <c r="D55" s="78"/>
      <c r="E55" s="132"/>
      <c r="F55" s="133"/>
      <c r="G55" s="78"/>
      <c r="H55" s="78"/>
      <c r="I55" s="134"/>
      <c r="J55" s="78"/>
      <c r="K55" s="131"/>
      <c r="L55" s="127">
        <f t="shared" si="35"/>
        <v>0</v>
      </c>
      <c r="M55" s="127"/>
      <c r="N55" s="127"/>
      <c r="O55" s="127"/>
      <c r="P55" s="127">
        <f t="shared" si="21"/>
        <v>0</v>
      </c>
      <c r="Q55" s="127"/>
      <c r="R55" s="127">
        <f t="shared" si="36"/>
        <v>0</v>
      </c>
      <c r="S55" s="127">
        <f t="shared" si="26"/>
        <v>0</v>
      </c>
      <c r="T55" s="42"/>
      <c r="U55" s="42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75"/>
      <c r="AK55" s="89"/>
      <c r="AL55" s="89"/>
      <c r="AM55" s="119" t="e">
        <f t="shared" si="27"/>
        <v>#DIV/0!</v>
      </c>
      <c r="AN55" s="119" t="e">
        <f t="shared" si="28"/>
        <v>#DIV/0!</v>
      </c>
      <c r="AO55" s="119" t="e">
        <f t="shared" si="29"/>
        <v>#DIV/0!</v>
      </c>
      <c r="AP55" s="119" t="e">
        <f t="shared" si="30"/>
        <v>#DIV/0!</v>
      </c>
      <c r="AQ55" s="119" t="e">
        <f t="shared" si="31"/>
        <v>#DIV/0!</v>
      </c>
      <c r="AR55" s="119" t="e">
        <f t="shared" si="32"/>
        <v>#DIV/0!</v>
      </c>
      <c r="AS55" s="119" t="e">
        <f t="shared" si="33"/>
        <v>#DIV/0!</v>
      </c>
      <c r="AT55" s="119" t="e">
        <f t="shared" si="15"/>
        <v>#DIV/0!</v>
      </c>
      <c r="AU55" s="89"/>
      <c r="AV55" s="89"/>
    </row>
    <row r="56" spans="1:74" hidden="1">
      <c r="A56" s="135"/>
      <c r="B56" s="43"/>
      <c r="C56" s="131"/>
      <c r="D56" s="78"/>
      <c r="E56" s="132"/>
      <c r="F56" s="133"/>
      <c r="G56" s="78"/>
      <c r="H56" s="78"/>
      <c r="I56" s="134"/>
      <c r="J56" s="78"/>
      <c r="K56" s="131"/>
      <c r="L56" s="127">
        <f t="shared" si="35"/>
        <v>0</v>
      </c>
      <c r="M56" s="127"/>
      <c r="N56" s="127"/>
      <c r="O56" s="127"/>
      <c r="P56" s="127">
        <f t="shared" si="21"/>
        <v>0</v>
      </c>
      <c r="Q56" s="127"/>
      <c r="R56" s="127">
        <f t="shared" si="36"/>
        <v>0</v>
      </c>
      <c r="S56" s="127">
        <f t="shared" si="26"/>
        <v>0</v>
      </c>
      <c r="T56" s="42"/>
      <c r="U56" s="42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75"/>
      <c r="AK56" s="89"/>
      <c r="AL56" s="89"/>
      <c r="AM56" s="119" t="e">
        <f t="shared" si="27"/>
        <v>#DIV/0!</v>
      </c>
      <c r="AN56" s="119" t="e">
        <f t="shared" si="28"/>
        <v>#DIV/0!</v>
      </c>
      <c r="AO56" s="119" t="e">
        <f t="shared" si="29"/>
        <v>#DIV/0!</v>
      </c>
      <c r="AP56" s="119" t="e">
        <f t="shared" si="30"/>
        <v>#DIV/0!</v>
      </c>
      <c r="AQ56" s="119" t="e">
        <f t="shared" si="31"/>
        <v>#DIV/0!</v>
      </c>
      <c r="AR56" s="119" t="e">
        <f t="shared" si="32"/>
        <v>#DIV/0!</v>
      </c>
      <c r="AS56" s="119" t="e">
        <f t="shared" si="33"/>
        <v>#DIV/0!</v>
      </c>
      <c r="AT56" s="119" t="e">
        <f t="shared" si="15"/>
        <v>#DIV/0!</v>
      </c>
      <c r="AU56" s="89"/>
      <c r="AV56" s="89"/>
    </row>
    <row r="57" spans="1:74" hidden="1">
      <c r="A57" s="135"/>
      <c r="B57" s="43"/>
      <c r="C57" s="131"/>
      <c r="D57" s="78"/>
      <c r="E57" s="132"/>
      <c r="F57" s="133"/>
      <c r="G57" s="78"/>
      <c r="H57" s="78"/>
      <c r="I57" s="134"/>
      <c r="J57" s="78"/>
      <c r="K57" s="131"/>
      <c r="L57" s="127">
        <f t="shared" si="35"/>
        <v>0</v>
      </c>
      <c r="M57" s="127"/>
      <c r="N57" s="127"/>
      <c r="O57" s="127"/>
      <c r="P57" s="127">
        <f t="shared" si="21"/>
        <v>0</v>
      </c>
      <c r="Q57" s="127"/>
      <c r="R57" s="127">
        <f t="shared" si="36"/>
        <v>0</v>
      </c>
      <c r="S57" s="127">
        <f t="shared" si="26"/>
        <v>0</v>
      </c>
      <c r="T57" s="42"/>
      <c r="U57" s="42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75"/>
      <c r="AK57" s="89"/>
      <c r="AL57" s="89"/>
      <c r="AM57" s="119" t="e">
        <f t="shared" si="27"/>
        <v>#DIV/0!</v>
      </c>
      <c r="AN57" s="119" t="e">
        <f t="shared" si="28"/>
        <v>#DIV/0!</v>
      </c>
      <c r="AO57" s="119" t="e">
        <f t="shared" si="29"/>
        <v>#DIV/0!</v>
      </c>
      <c r="AP57" s="119" t="e">
        <f t="shared" si="30"/>
        <v>#DIV/0!</v>
      </c>
      <c r="AQ57" s="119" t="e">
        <f t="shared" si="31"/>
        <v>#DIV/0!</v>
      </c>
      <c r="AR57" s="119" t="e">
        <f t="shared" si="32"/>
        <v>#DIV/0!</v>
      </c>
      <c r="AS57" s="119" t="e">
        <f t="shared" si="33"/>
        <v>#DIV/0!</v>
      </c>
      <c r="AT57" s="119" t="e">
        <f t="shared" si="15"/>
        <v>#DIV/0!</v>
      </c>
      <c r="AU57" s="89"/>
      <c r="AV57" s="89"/>
    </row>
    <row r="58" spans="1:74" hidden="1">
      <c r="A58" s="135"/>
      <c r="B58" s="43"/>
      <c r="C58" s="131"/>
      <c r="D58" s="78"/>
      <c r="E58" s="132"/>
      <c r="F58" s="133"/>
      <c r="G58" s="78"/>
      <c r="H58" s="78"/>
      <c r="I58" s="134"/>
      <c r="J58" s="78"/>
      <c r="K58" s="131"/>
      <c r="L58" s="127">
        <f t="shared" si="35"/>
        <v>0</v>
      </c>
      <c r="M58" s="127"/>
      <c r="N58" s="127"/>
      <c r="O58" s="127"/>
      <c r="P58" s="127">
        <f t="shared" si="21"/>
        <v>0</v>
      </c>
      <c r="Q58" s="127"/>
      <c r="R58" s="127">
        <f t="shared" si="36"/>
        <v>0</v>
      </c>
      <c r="S58" s="127">
        <f t="shared" si="26"/>
        <v>0</v>
      </c>
      <c r="T58" s="42"/>
      <c r="U58" s="42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75"/>
      <c r="AK58" s="89"/>
      <c r="AL58" s="89"/>
      <c r="AM58" s="119" t="e">
        <f t="shared" si="27"/>
        <v>#DIV/0!</v>
      </c>
      <c r="AN58" s="119" t="e">
        <f t="shared" si="28"/>
        <v>#DIV/0!</v>
      </c>
      <c r="AO58" s="119" t="e">
        <f t="shared" si="29"/>
        <v>#DIV/0!</v>
      </c>
      <c r="AP58" s="119" t="e">
        <f t="shared" si="30"/>
        <v>#DIV/0!</v>
      </c>
      <c r="AQ58" s="119" t="e">
        <f t="shared" si="31"/>
        <v>#DIV/0!</v>
      </c>
      <c r="AR58" s="119" t="e">
        <f t="shared" si="32"/>
        <v>#DIV/0!</v>
      </c>
      <c r="AS58" s="119" t="e">
        <f t="shared" si="33"/>
        <v>#DIV/0!</v>
      </c>
      <c r="AT58" s="119" t="e">
        <f t="shared" si="15"/>
        <v>#DIV/0!</v>
      </c>
      <c r="AU58" s="89"/>
      <c r="AV58" s="89"/>
    </row>
    <row r="59" spans="1:74" hidden="1">
      <c r="A59" s="135"/>
      <c r="B59" s="43"/>
      <c r="C59" s="131"/>
      <c r="D59" s="78"/>
      <c r="E59" s="132"/>
      <c r="F59" s="133"/>
      <c r="G59" s="78"/>
      <c r="H59" s="78"/>
      <c r="I59" s="134"/>
      <c r="J59" s="78"/>
      <c r="K59" s="131"/>
      <c r="L59" s="127">
        <f t="shared" si="35"/>
        <v>0</v>
      </c>
      <c r="M59" s="127"/>
      <c r="N59" s="127"/>
      <c r="O59" s="127"/>
      <c r="P59" s="127">
        <f t="shared" si="21"/>
        <v>0</v>
      </c>
      <c r="Q59" s="127"/>
      <c r="R59" s="127">
        <f t="shared" si="36"/>
        <v>0</v>
      </c>
      <c r="S59" s="127">
        <f t="shared" si="26"/>
        <v>0</v>
      </c>
      <c r="T59" s="42"/>
      <c r="U59" s="42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75"/>
      <c r="AK59" s="89"/>
      <c r="AL59" s="89"/>
      <c r="AM59" s="119" t="e">
        <f t="shared" si="27"/>
        <v>#DIV/0!</v>
      </c>
      <c r="AN59" s="119" t="e">
        <f t="shared" si="28"/>
        <v>#DIV/0!</v>
      </c>
      <c r="AO59" s="119" t="e">
        <f t="shared" si="29"/>
        <v>#DIV/0!</v>
      </c>
      <c r="AP59" s="119" t="e">
        <f t="shared" si="30"/>
        <v>#DIV/0!</v>
      </c>
      <c r="AQ59" s="119" t="e">
        <f t="shared" si="31"/>
        <v>#DIV/0!</v>
      </c>
      <c r="AR59" s="119" t="e">
        <f t="shared" si="32"/>
        <v>#DIV/0!</v>
      </c>
      <c r="AS59" s="119" t="e">
        <f t="shared" si="33"/>
        <v>#DIV/0!</v>
      </c>
      <c r="AT59" s="119" t="e">
        <f t="shared" si="15"/>
        <v>#DIV/0!</v>
      </c>
      <c r="AU59" s="89"/>
      <c r="AV59" s="89"/>
    </row>
    <row r="60" spans="1:74" hidden="1">
      <c r="A60" s="135"/>
      <c r="B60" s="43"/>
      <c r="C60" s="131"/>
      <c r="D60" s="78"/>
      <c r="E60" s="132"/>
      <c r="F60" s="133"/>
      <c r="G60" s="78"/>
      <c r="H60" s="78"/>
      <c r="I60" s="134"/>
      <c r="J60" s="78"/>
      <c r="K60" s="131"/>
      <c r="L60" s="127">
        <f t="shared" si="35"/>
        <v>0</v>
      </c>
      <c r="M60" s="127"/>
      <c r="N60" s="127"/>
      <c r="O60" s="127"/>
      <c r="P60" s="127">
        <f t="shared" si="21"/>
        <v>0</v>
      </c>
      <c r="Q60" s="127"/>
      <c r="R60" s="127">
        <f t="shared" si="36"/>
        <v>0</v>
      </c>
      <c r="S60" s="127">
        <f t="shared" si="26"/>
        <v>0</v>
      </c>
      <c r="T60" s="42"/>
      <c r="U60" s="42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75"/>
      <c r="AK60" s="89"/>
      <c r="AL60" s="89"/>
      <c r="AM60" s="119" t="e">
        <f t="shared" si="27"/>
        <v>#DIV/0!</v>
      </c>
      <c r="AN60" s="119" t="e">
        <f t="shared" si="28"/>
        <v>#DIV/0!</v>
      </c>
      <c r="AO60" s="119" t="e">
        <f t="shared" si="29"/>
        <v>#DIV/0!</v>
      </c>
      <c r="AP60" s="119" t="e">
        <f t="shared" si="30"/>
        <v>#DIV/0!</v>
      </c>
      <c r="AQ60" s="119" t="e">
        <f t="shared" si="31"/>
        <v>#DIV/0!</v>
      </c>
      <c r="AR60" s="119" t="e">
        <f t="shared" si="32"/>
        <v>#DIV/0!</v>
      </c>
      <c r="AS60" s="119" t="e">
        <f t="shared" si="33"/>
        <v>#DIV/0!</v>
      </c>
      <c r="AT60" s="119" t="e">
        <f t="shared" si="15"/>
        <v>#DIV/0!</v>
      </c>
      <c r="AU60" s="89"/>
      <c r="AV60" s="89"/>
    </row>
    <row r="61" spans="1:74" hidden="1">
      <c r="A61" s="135"/>
      <c r="B61" s="43"/>
      <c r="C61" s="131"/>
      <c r="D61" s="78"/>
      <c r="E61" s="132"/>
      <c r="F61" s="133"/>
      <c r="G61" s="78"/>
      <c r="H61" s="78"/>
      <c r="I61" s="134"/>
      <c r="J61" s="78"/>
      <c r="K61" s="131"/>
      <c r="L61" s="127">
        <f t="shared" si="35"/>
        <v>0</v>
      </c>
      <c r="M61" s="127"/>
      <c r="N61" s="127"/>
      <c r="O61" s="127"/>
      <c r="P61" s="127">
        <f t="shared" si="21"/>
        <v>0</v>
      </c>
      <c r="Q61" s="127"/>
      <c r="R61" s="127">
        <f t="shared" si="36"/>
        <v>0</v>
      </c>
      <c r="S61" s="127">
        <f t="shared" si="26"/>
        <v>0</v>
      </c>
      <c r="T61" s="42"/>
      <c r="U61" s="42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75"/>
      <c r="AK61" s="89"/>
      <c r="AL61" s="89"/>
      <c r="AM61" s="119" t="e">
        <f t="shared" si="27"/>
        <v>#DIV/0!</v>
      </c>
      <c r="AN61" s="119" t="e">
        <f t="shared" si="28"/>
        <v>#DIV/0!</v>
      </c>
      <c r="AO61" s="119" t="e">
        <f t="shared" si="29"/>
        <v>#DIV/0!</v>
      </c>
      <c r="AP61" s="119" t="e">
        <f t="shared" si="30"/>
        <v>#DIV/0!</v>
      </c>
      <c r="AQ61" s="119" t="e">
        <f t="shared" si="31"/>
        <v>#DIV/0!</v>
      </c>
      <c r="AR61" s="119" t="e">
        <f t="shared" si="32"/>
        <v>#DIV/0!</v>
      </c>
      <c r="AS61" s="119" t="e">
        <f t="shared" si="33"/>
        <v>#DIV/0!</v>
      </c>
      <c r="AT61" s="119" t="e">
        <f t="shared" si="15"/>
        <v>#DIV/0!</v>
      </c>
      <c r="AU61" s="89"/>
      <c r="AV61" s="89"/>
    </row>
    <row r="62" spans="1:74" hidden="1">
      <c r="A62" s="135"/>
      <c r="B62" s="43"/>
      <c r="C62" s="131"/>
      <c r="D62" s="78"/>
      <c r="E62" s="132"/>
      <c r="F62" s="133"/>
      <c r="G62" s="78"/>
      <c r="H62" s="78"/>
      <c r="I62" s="134"/>
      <c r="J62" s="78"/>
      <c r="K62" s="131"/>
      <c r="L62" s="127">
        <f t="shared" si="35"/>
        <v>0</v>
      </c>
      <c r="M62" s="127"/>
      <c r="N62" s="127"/>
      <c r="O62" s="127"/>
      <c r="P62" s="127">
        <f t="shared" si="21"/>
        <v>0</v>
      </c>
      <c r="Q62" s="127"/>
      <c r="R62" s="127">
        <f t="shared" si="36"/>
        <v>0</v>
      </c>
      <c r="S62" s="127">
        <f t="shared" si="26"/>
        <v>0</v>
      </c>
      <c r="T62" s="42"/>
      <c r="U62" s="42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75"/>
      <c r="AK62" s="89"/>
      <c r="AL62" s="89"/>
      <c r="AM62" s="119" t="e">
        <f t="shared" si="27"/>
        <v>#DIV/0!</v>
      </c>
      <c r="AN62" s="119" t="e">
        <f t="shared" si="28"/>
        <v>#DIV/0!</v>
      </c>
      <c r="AO62" s="119" t="e">
        <f t="shared" si="29"/>
        <v>#DIV/0!</v>
      </c>
      <c r="AP62" s="119" t="e">
        <f t="shared" si="30"/>
        <v>#DIV/0!</v>
      </c>
      <c r="AQ62" s="119" t="e">
        <f t="shared" si="31"/>
        <v>#DIV/0!</v>
      </c>
      <c r="AR62" s="119" t="e">
        <f t="shared" si="32"/>
        <v>#DIV/0!</v>
      </c>
      <c r="AS62" s="119" t="e">
        <f t="shared" si="33"/>
        <v>#DIV/0!</v>
      </c>
      <c r="AT62" s="119" t="e">
        <f t="shared" si="15"/>
        <v>#DIV/0!</v>
      </c>
      <c r="AU62" s="89"/>
      <c r="AV62" s="89"/>
    </row>
    <row r="63" spans="1:74" hidden="1">
      <c r="A63" s="135"/>
      <c r="B63" s="43"/>
      <c r="C63" s="131"/>
      <c r="D63" s="78"/>
      <c r="E63" s="132"/>
      <c r="F63" s="133"/>
      <c r="G63" s="78"/>
      <c r="H63" s="78"/>
      <c r="I63" s="134"/>
      <c r="J63" s="78"/>
      <c r="K63" s="131"/>
      <c r="L63" s="127">
        <f t="shared" si="35"/>
        <v>0</v>
      </c>
      <c r="M63" s="127"/>
      <c r="N63" s="127"/>
      <c r="O63" s="127"/>
      <c r="P63" s="127">
        <f t="shared" ref="P63:P74" si="37">R63/2</f>
        <v>0</v>
      </c>
      <c r="Q63" s="127"/>
      <c r="R63" s="127">
        <f t="shared" si="36"/>
        <v>0</v>
      </c>
      <c r="S63" s="127">
        <f t="shared" si="26"/>
        <v>0</v>
      </c>
      <c r="T63" s="42"/>
      <c r="U63" s="42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75"/>
      <c r="AK63" s="89"/>
      <c r="AL63" s="89"/>
      <c r="AM63" s="119" t="e">
        <f t="shared" si="27"/>
        <v>#DIV/0!</v>
      </c>
      <c r="AN63" s="119" t="e">
        <f t="shared" si="28"/>
        <v>#DIV/0!</v>
      </c>
      <c r="AO63" s="119" t="e">
        <f t="shared" si="29"/>
        <v>#DIV/0!</v>
      </c>
      <c r="AP63" s="119" t="e">
        <f t="shared" si="30"/>
        <v>#DIV/0!</v>
      </c>
      <c r="AQ63" s="119" t="e">
        <f t="shared" si="31"/>
        <v>#DIV/0!</v>
      </c>
      <c r="AR63" s="119" t="e">
        <f t="shared" si="32"/>
        <v>#DIV/0!</v>
      </c>
      <c r="AS63" s="119" t="e">
        <f t="shared" si="33"/>
        <v>#DIV/0!</v>
      </c>
      <c r="AT63" s="119" t="e">
        <f t="shared" si="15"/>
        <v>#DIV/0!</v>
      </c>
      <c r="AU63" s="89"/>
      <c r="AV63" s="89"/>
    </row>
    <row r="64" spans="1:74" s="50" customFormat="1" ht="13.5" customHeight="1">
      <c r="A64" s="80" t="s">
        <v>40</v>
      </c>
      <c r="B64" s="41" t="s">
        <v>41</v>
      </c>
      <c r="C64" s="317">
        <f>COUNTIF(C65:E74,1)+COUNTIF(C65:E74,2)+COUNTIF(C65:E74,3)+COUNTIF(C65:E74,4)+COUNTIF(C65:E74,5)+COUNTIF(C65:E74,6)+COUNTIF(C65:E74,7)+COUNTIF(C65:E74,8)</f>
        <v>0</v>
      </c>
      <c r="D64" s="317"/>
      <c r="E64" s="318"/>
      <c r="F64" s="319">
        <f>COUNTIF(F65:H74,1)+COUNTIF(F65:H74,2)+COUNTIF(F65:H74,3)+COUNTIF(F65:H74,4)+COUNTIF(F65:H74,5)+COUNTIF(F65:H74,6)+COUNTIF(F65:H74,7)+COUNTIF(F65:H74,8)</f>
        <v>5</v>
      </c>
      <c r="G64" s="317"/>
      <c r="H64" s="318"/>
      <c r="I64" s="319">
        <f>COUNTIF(I65:K74,1)+COUNTIF(I65:K74,2)+COUNTIF(I65:K74,3)+COUNTIF(I65:K74,4)+COUNTIF(I65:K74,5)+COUNTIF(I65:K74,6)+COUNTIF(I65:K74,7)+COUNTIF(I65:K74,8)</f>
        <v>0</v>
      </c>
      <c r="J64" s="317"/>
      <c r="K64" s="317"/>
      <c r="L64" s="142">
        <f t="shared" ref="L64:O64" si="38">SUM(L65:L70)</f>
        <v>582</v>
      </c>
      <c r="M64" s="142">
        <f t="shared" si="38"/>
        <v>0</v>
      </c>
      <c r="N64" s="142">
        <f t="shared" si="38"/>
        <v>0</v>
      </c>
      <c r="O64" s="142">
        <f t="shared" si="38"/>
        <v>0</v>
      </c>
      <c r="P64" s="142">
        <f>SUM(P65:P74)</f>
        <v>2</v>
      </c>
      <c r="Q64" s="142"/>
      <c r="R64" s="142">
        <f>SUM(R65:R74)</f>
        <v>580</v>
      </c>
      <c r="S64" s="142">
        <f>SUM(S65:S74)</f>
        <v>96</v>
      </c>
      <c r="T64" s="143">
        <f>SUM(T65:T74)</f>
        <v>484</v>
      </c>
      <c r="U64" s="143"/>
      <c r="V64" s="143">
        <f t="shared" ref="V64:AG64" si="39">SUM(V65:V74)</f>
        <v>0</v>
      </c>
      <c r="W64" s="143">
        <f t="shared" si="39"/>
        <v>0</v>
      </c>
      <c r="X64" s="143">
        <f t="shared" si="39"/>
        <v>102</v>
      </c>
      <c r="Y64" s="143">
        <f t="shared" si="39"/>
        <v>142</v>
      </c>
      <c r="Z64" s="143">
        <f t="shared" si="39"/>
        <v>0</v>
      </c>
      <c r="AA64" s="143">
        <f t="shared" si="39"/>
        <v>64</v>
      </c>
      <c r="AB64" s="143">
        <f t="shared" si="39"/>
        <v>0</v>
      </c>
      <c r="AC64" s="143">
        <f t="shared" si="39"/>
        <v>92</v>
      </c>
      <c r="AD64" s="143">
        <f t="shared" si="39"/>
        <v>0</v>
      </c>
      <c r="AE64" s="143">
        <f t="shared" si="39"/>
        <v>128</v>
      </c>
      <c r="AF64" s="143">
        <f t="shared" si="39"/>
        <v>0</v>
      </c>
      <c r="AG64" s="143">
        <f t="shared" si="39"/>
        <v>52</v>
      </c>
      <c r="AH64" s="143"/>
      <c r="AI64" s="142">
        <v>468</v>
      </c>
      <c r="AJ64" s="82">
        <f>SUM(AJ65:AJ69)</f>
        <v>468</v>
      </c>
      <c r="AK64" s="148"/>
      <c r="AL64" s="148"/>
      <c r="AM64" s="75">
        <f>SUM(AM65:AM69)</f>
        <v>0</v>
      </c>
      <c r="AN64" s="75">
        <f t="shared" ref="AN64:AT64" si="40">SUM(AN65:AN69)</f>
        <v>0</v>
      </c>
      <c r="AO64" s="75">
        <f t="shared" si="40"/>
        <v>0.31481481481481483</v>
      </c>
      <c r="AP64" s="75">
        <f t="shared" si="40"/>
        <v>0.42592592592592593</v>
      </c>
      <c r="AQ64" s="75">
        <f t="shared" si="40"/>
        <v>0.29629629629629628</v>
      </c>
      <c r="AR64" s="75">
        <f t="shared" si="40"/>
        <v>0.42592592592592593</v>
      </c>
      <c r="AS64" s="75">
        <f t="shared" si="40"/>
        <v>0.29629629629629628</v>
      </c>
      <c r="AT64" s="75">
        <f t="shared" si="40"/>
        <v>0.24074074074074073</v>
      </c>
      <c r="AU64" s="149">
        <f>SUM(AM64:AT64)</f>
        <v>1.9999999999999998</v>
      </c>
      <c r="AV64" s="148"/>
      <c r="AW64" s="67"/>
      <c r="AX64" s="67"/>
      <c r="AY64" s="67"/>
      <c r="AZ64" s="67"/>
      <c r="BA64" s="67"/>
      <c r="BB64" s="67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</row>
    <row r="65" spans="1:74" s="8" customFormat="1" ht="14.25" customHeight="1">
      <c r="A65" s="135" t="s">
        <v>295</v>
      </c>
      <c r="B65" s="150" t="s">
        <v>191</v>
      </c>
      <c r="C65" s="151"/>
      <c r="D65" s="78"/>
      <c r="E65" s="132"/>
      <c r="F65" s="133"/>
      <c r="G65" s="78">
        <v>7</v>
      </c>
      <c r="H65" s="132"/>
      <c r="I65" s="151"/>
      <c r="J65" s="78"/>
      <c r="K65" s="145"/>
      <c r="L65" s="152">
        <f>P65+R65</f>
        <v>64</v>
      </c>
      <c r="M65" s="152"/>
      <c r="N65" s="152"/>
      <c r="O65" s="152"/>
      <c r="P65" s="127"/>
      <c r="Q65" s="127"/>
      <c r="R65" s="127">
        <f t="shared" ref="R65:R74" si="41">SUM(V65:AG65)</f>
        <v>64</v>
      </c>
      <c r="S65" s="127">
        <f t="shared" ref="S65:S74" si="42">R65-T65</f>
        <v>48</v>
      </c>
      <c r="T65" s="127">
        <v>16</v>
      </c>
      <c r="U65" s="42"/>
      <c r="V65" s="128"/>
      <c r="W65" s="128"/>
      <c r="X65" s="128"/>
      <c r="Y65" s="128"/>
      <c r="Z65" s="128"/>
      <c r="AA65" s="128"/>
      <c r="AB65" s="128"/>
      <c r="AC65" s="128"/>
      <c r="AD65" s="128"/>
      <c r="AE65" s="128">
        <v>64</v>
      </c>
      <c r="AF65" s="128"/>
      <c r="AG65" s="128"/>
      <c r="AH65" s="128"/>
      <c r="AI65" s="128"/>
      <c r="AJ65" s="75">
        <v>48</v>
      </c>
      <c r="AK65" s="153"/>
      <c r="AL65" s="153"/>
      <c r="AM65" s="119">
        <f t="shared" ref="AM65:AM74" si="43">$P65*(V65*100/$R65)/100</f>
        <v>0</v>
      </c>
      <c r="AN65" s="119">
        <f t="shared" ref="AN65:AN74" si="44">$P65*(W65*100/$R65)/100</f>
        <v>0</v>
      </c>
      <c r="AO65" s="119">
        <f t="shared" ref="AO65:AO74" si="45">$P65*(X65*100/$R65)/100</f>
        <v>0</v>
      </c>
      <c r="AP65" s="119">
        <f t="shared" ref="AP65:AP74" si="46">$P65*(Y65*100/$R65)/100</f>
        <v>0</v>
      </c>
      <c r="AQ65" s="119">
        <f t="shared" ref="AQ65:AQ74" si="47">$P65*(AA65*100/$R65)/100</f>
        <v>0</v>
      </c>
      <c r="AR65" s="119">
        <f t="shared" ref="AR65:AR74" si="48">$P65*(AC65*100/$R65)/100</f>
        <v>0</v>
      </c>
      <c r="AS65" s="119">
        <f t="shared" ref="AS65:AS74" si="49">$P65*(AE65*100/$R65)/100</f>
        <v>0</v>
      </c>
      <c r="AT65" s="119">
        <f t="shared" si="15"/>
        <v>0</v>
      </c>
      <c r="AU65" s="153"/>
      <c r="AV65" s="153"/>
      <c r="AW65" s="53"/>
      <c r="AX65" s="53"/>
      <c r="AY65" s="53"/>
      <c r="AZ65" s="53"/>
      <c r="BA65" s="53"/>
      <c r="BB65" s="53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</row>
    <row r="66" spans="1:74" s="8" customFormat="1" ht="14.25" customHeight="1">
      <c r="A66" s="135" t="s">
        <v>296</v>
      </c>
      <c r="B66" s="150" t="s">
        <v>192</v>
      </c>
      <c r="C66" s="151"/>
      <c r="D66" s="78"/>
      <c r="E66" s="132"/>
      <c r="F66" s="133"/>
      <c r="G66" s="78">
        <v>3</v>
      </c>
      <c r="H66" s="132"/>
      <c r="I66" s="151"/>
      <c r="J66" s="78"/>
      <c r="K66" s="145"/>
      <c r="L66" s="152">
        <f t="shared" ref="L66:L74" si="50">P66+R66</f>
        <v>34</v>
      </c>
      <c r="M66" s="152"/>
      <c r="N66" s="152"/>
      <c r="O66" s="152"/>
      <c r="P66" s="127"/>
      <c r="Q66" s="127"/>
      <c r="R66" s="127">
        <f t="shared" si="41"/>
        <v>34</v>
      </c>
      <c r="S66" s="127">
        <f t="shared" si="42"/>
        <v>24</v>
      </c>
      <c r="T66" s="127">
        <v>10</v>
      </c>
      <c r="U66" s="42"/>
      <c r="V66" s="128"/>
      <c r="W66" s="128"/>
      <c r="X66" s="128">
        <v>34</v>
      </c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75">
        <v>36</v>
      </c>
      <c r="AK66" s="153"/>
      <c r="AL66" s="153"/>
      <c r="AM66" s="119">
        <f t="shared" si="43"/>
        <v>0</v>
      </c>
      <c r="AN66" s="119">
        <f t="shared" si="44"/>
        <v>0</v>
      </c>
      <c r="AO66" s="119">
        <f t="shared" si="45"/>
        <v>0</v>
      </c>
      <c r="AP66" s="119">
        <f t="shared" si="46"/>
        <v>0</v>
      </c>
      <c r="AQ66" s="119">
        <f t="shared" si="47"/>
        <v>0</v>
      </c>
      <c r="AR66" s="119">
        <f t="shared" si="48"/>
        <v>0</v>
      </c>
      <c r="AS66" s="119">
        <f t="shared" si="49"/>
        <v>0</v>
      </c>
      <c r="AT66" s="119">
        <f t="shared" si="15"/>
        <v>0</v>
      </c>
      <c r="AU66" s="153"/>
      <c r="AV66" s="153"/>
      <c r="AW66" s="53"/>
      <c r="AX66" s="53"/>
      <c r="AY66" s="53"/>
      <c r="AZ66" s="53"/>
      <c r="BA66" s="53"/>
      <c r="BB66" s="53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</row>
    <row r="67" spans="1:74" s="8" customFormat="1" ht="12.75" customHeight="1">
      <c r="A67" s="135" t="s">
        <v>297</v>
      </c>
      <c r="B67" s="150" t="s">
        <v>330</v>
      </c>
      <c r="C67" s="151"/>
      <c r="D67" s="78"/>
      <c r="E67" s="132"/>
      <c r="F67" s="133"/>
      <c r="G67" s="78">
        <v>4</v>
      </c>
      <c r="H67" s="132"/>
      <c r="I67" s="151"/>
      <c r="J67" s="78"/>
      <c r="K67" s="145"/>
      <c r="L67" s="152">
        <f t="shared" si="50"/>
        <v>48</v>
      </c>
      <c r="M67" s="152"/>
      <c r="N67" s="152"/>
      <c r="O67" s="152"/>
      <c r="P67" s="127"/>
      <c r="Q67" s="127"/>
      <c r="R67" s="127">
        <f t="shared" si="41"/>
        <v>48</v>
      </c>
      <c r="S67" s="127">
        <f t="shared" si="42"/>
        <v>24</v>
      </c>
      <c r="T67" s="42">
        <v>24</v>
      </c>
      <c r="U67" s="42"/>
      <c r="V67" s="128"/>
      <c r="W67" s="128"/>
      <c r="X67" s="128"/>
      <c r="Y67" s="128">
        <v>48</v>
      </c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75">
        <f>R67-AI67</f>
        <v>48</v>
      </c>
      <c r="AK67" s="153"/>
      <c r="AL67" s="153"/>
      <c r="AM67" s="119">
        <f t="shared" si="43"/>
        <v>0</v>
      </c>
      <c r="AN67" s="119">
        <f t="shared" si="44"/>
        <v>0</v>
      </c>
      <c r="AO67" s="119">
        <f t="shared" si="45"/>
        <v>0</v>
      </c>
      <c r="AP67" s="119">
        <f t="shared" si="46"/>
        <v>0</v>
      </c>
      <c r="AQ67" s="119">
        <f t="shared" si="47"/>
        <v>0</v>
      </c>
      <c r="AR67" s="119">
        <f t="shared" si="48"/>
        <v>0</v>
      </c>
      <c r="AS67" s="119">
        <f t="shared" si="49"/>
        <v>0</v>
      </c>
      <c r="AT67" s="119">
        <f t="shared" si="15"/>
        <v>0</v>
      </c>
      <c r="AU67" s="153"/>
      <c r="AV67" s="153"/>
      <c r="AW67" s="53"/>
      <c r="AX67" s="53"/>
      <c r="AY67" s="53"/>
      <c r="AZ67" s="53"/>
      <c r="BA67" s="53"/>
      <c r="BB67" s="53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</row>
    <row r="68" spans="1:74" s="8" customFormat="1" ht="15.75" customHeight="1">
      <c r="A68" s="135" t="s">
        <v>298</v>
      </c>
      <c r="B68" s="150" t="s">
        <v>332</v>
      </c>
      <c r="C68" s="151"/>
      <c r="D68" s="78"/>
      <c r="E68" s="132"/>
      <c r="F68" s="133"/>
      <c r="G68" s="78">
        <v>8</v>
      </c>
      <c r="H68" s="132"/>
      <c r="I68" s="151"/>
      <c r="J68" s="78"/>
      <c r="K68" s="145"/>
      <c r="L68" s="152">
        <f t="shared" ref="L68" si="51">P68+R68</f>
        <v>218</v>
      </c>
      <c r="M68" s="152"/>
      <c r="N68" s="152"/>
      <c r="O68" s="152"/>
      <c r="P68" s="127"/>
      <c r="Q68" s="127"/>
      <c r="R68" s="127">
        <f t="shared" si="41"/>
        <v>218</v>
      </c>
      <c r="S68" s="127">
        <f t="shared" si="42"/>
        <v>0</v>
      </c>
      <c r="T68" s="127">
        <f>SUM(X68:AG68)</f>
        <v>218</v>
      </c>
      <c r="U68" s="42"/>
      <c r="V68" s="128"/>
      <c r="W68" s="128"/>
      <c r="X68" s="128">
        <v>34</v>
      </c>
      <c r="Y68" s="128">
        <v>48</v>
      </c>
      <c r="Z68" s="128"/>
      <c r="AA68" s="128">
        <v>32</v>
      </c>
      <c r="AB68" s="128"/>
      <c r="AC68" s="128">
        <v>46</v>
      </c>
      <c r="AD68" s="128"/>
      <c r="AE68" s="128">
        <v>32</v>
      </c>
      <c r="AF68" s="128"/>
      <c r="AG68" s="128">
        <v>26</v>
      </c>
      <c r="AH68" s="128"/>
      <c r="AI68" s="128"/>
      <c r="AJ68" s="75">
        <v>168</v>
      </c>
      <c r="AK68" s="153"/>
      <c r="AL68" s="153"/>
      <c r="AM68" s="119">
        <f t="shared" si="43"/>
        <v>0</v>
      </c>
      <c r="AN68" s="119">
        <f t="shared" si="44"/>
        <v>0</v>
      </c>
      <c r="AO68" s="119">
        <f t="shared" si="45"/>
        <v>0</v>
      </c>
      <c r="AP68" s="119">
        <f t="shared" si="46"/>
        <v>0</v>
      </c>
      <c r="AQ68" s="119">
        <f t="shared" si="47"/>
        <v>0</v>
      </c>
      <c r="AR68" s="119">
        <f t="shared" si="48"/>
        <v>0</v>
      </c>
      <c r="AS68" s="119">
        <f t="shared" si="49"/>
        <v>0</v>
      </c>
      <c r="AT68" s="119">
        <f>$P68*(AG68*100/$R68)/100</f>
        <v>0</v>
      </c>
      <c r="AU68" s="154"/>
      <c r="AV68" s="153"/>
      <c r="AW68" s="53"/>
      <c r="AX68" s="53"/>
      <c r="AY68" s="53"/>
      <c r="AZ68" s="53"/>
      <c r="BA68" s="53"/>
      <c r="BB68" s="53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</row>
    <row r="69" spans="1:74" s="8" customFormat="1" ht="16.5" customHeight="1">
      <c r="A69" s="135" t="s">
        <v>60</v>
      </c>
      <c r="B69" s="150" t="s">
        <v>331</v>
      </c>
      <c r="C69" s="134"/>
      <c r="D69" s="78"/>
      <c r="E69" s="132"/>
      <c r="F69" s="133"/>
      <c r="G69" s="78">
        <v>8</v>
      </c>
      <c r="H69" s="132"/>
      <c r="I69" s="151"/>
      <c r="J69" s="78"/>
      <c r="K69" s="155"/>
      <c r="L69" s="152">
        <f t="shared" ref="L69" si="52">P69+R69</f>
        <v>218</v>
      </c>
      <c r="M69" s="152"/>
      <c r="N69" s="152"/>
      <c r="O69" s="152"/>
      <c r="P69" s="127">
        <v>2</v>
      </c>
      <c r="Q69" s="127"/>
      <c r="R69" s="127">
        <f t="shared" si="41"/>
        <v>216</v>
      </c>
      <c r="S69" s="127">
        <f t="shared" si="42"/>
        <v>0</v>
      </c>
      <c r="T69" s="127">
        <f>SUM(X69:AG69)</f>
        <v>216</v>
      </c>
      <c r="U69" s="42"/>
      <c r="V69" s="128"/>
      <c r="W69" s="128"/>
      <c r="X69" s="128">
        <v>34</v>
      </c>
      <c r="Y69" s="128">
        <v>46</v>
      </c>
      <c r="Z69" s="128"/>
      <c r="AA69" s="128">
        <v>32</v>
      </c>
      <c r="AB69" s="128"/>
      <c r="AC69" s="128">
        <v>46</v>
      </c>
      <c r="AD69" s="128"/>
      <c r="AE69" s="128">
        <v>32</v>
      </c>
      <c r="AF69" s="128"/>
      <c r="AG69" s="128">
        <v>26</v>
      </c>
      <c r="AH69" s="128"/>
      <c r="AI69" s="128"/>
      <c r="AJ69" s="75">
        <v>168</v>
      </c>
      <c r="AK69" s="153"/>
      <c r="AL69" s="153"/>
      <c r="AM69" s="119">
        <f t="shared" si="43"/>
        <v>0</v>
      </c>
      <c r="AN69" s="119">
        <f t="shared" si="44"/>
        <v>0</v>
      </c>
      <c r="AO69" s="119">
        <f t="shared" si="45"/>
        <v>0.31481481481481483</v>
      </c>
      <c r="AP69" s="119">
        <f t="shared" si="46"/>
        <v>0.42592592592592593</v>
      </c>
      <c r="AQ69" s="119">
        <f t="shared" si="47"/>
        <v>0.29629629629629628</v>
      </c>
      <c r="AR69" s="119">
        <f t="shared" si="48"/>
        <v>0.42592592592592593</v>
      </c>
      <c r="AS69" s="119">
        <f t="shared" si="49"/>
        <v>0.29629629629629628</v>
      </c>
      <c r="AT69" s="119">
        <f t="shared" ref="AT69" si="53">$P69*(AG69*100/$R69)/100</f>
        <v>0.24074074074074073</v>
      </c>
      <c r="AU69" s="153"/>
      <c r="AV69" s="153"/>
      <c r="AW69" s="53"/>
      <c r="AX69" s="53"/>
      <c r="AY69" s="53"/>
      <c r="AZ69" s="53"/>
      <c r="BA69" s="53"/>
      <c r="BB69" s="53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</row>
    <row r="70" spans="1:74" s="8" customFormat="1" ht="11.25" hidden="1">
      <c r="A70" s="135" t="s">
        <v>61</v>
      </c>
      <c r="B70" s="43"/>
      <c r="C70" s="156"/>
      <c r="D70" s="123"/>
      <c r="E70" s="124"/>
      <c r="F70" s="125"/>
      <c r="G70" s="123"/>
      <c r="H70" s="124"/>
      <c r="I70" s="157"/>
      <c r="J70" s="123"/>
      <c r="K70" s="156"/>
      <c r="L70" s="127">
        <f t="shared" si="50"/>
        <v>0</v>
      </c>
      <c r="M70" s="127"/>
      <c r="N70" s="127"/>
      <c r="O70" s="127"/>
      <c r="P70" s="127">
        <f t="shared" si="37"/>
        <v>0</v>
      </c>
      <c r="Q70" s="127"/>
      <c r="R70" s="127">
        <f t="shared" si="41"/>
        <v>0</v>
      </c>
      <c r="S70" s="127">
        <f t="shared" si="42"/>
        <v>0</v>
      </c>
      <c r="T70" s="42"/>
      <c r="U70" s="42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75">
        <f>R70-AI70</f>
        <v>0</v>
      </c>
      <c r="AK70" s="153"/>
      <c r="AL70" s="153"/>
      <c r="AM70" s="119" t="e">
        <f t="shared" si="43"/>
        <v>#DIV/0!</v>
      </c>
      <c r="AN70" s="119" t="e">
        <f t="shared" si="44"/>
        <v>#DIV/0!</v>
      </c>
      <c r="AO70" s="119" t="e">
        <f t="shared" si="45"/>
        <v>#DIV/0!</v>
      </c>
      <c r="AP70" s="119" t="e">
        <f t="shared" si="46"/>
        <v>#DIV/0!</v>
      </c>
      <c r="AQ70" s="119" t="e">
        <f t="shared" si="47"/>
        <v>#DIV/0!</v>
      </c>
      <c r="AR70" s="119" t="e">
        <f t="shared" si="48"/>
        <v>#DIV/0!</v>
      </c>
      <c r="AS70" s="119" t="e">
        <f t="shared" si="49"/>
        <v>#DIV/0!</v>
      </c>
      <c r="AT70" s="119" t="e">
        <f t="shared" ref="AT70:AT124" si="54">$P70*(AG70*100/$R70)/100</f>
        <v>#DIV/0!</v>
      </c>
      <c r="AU70" s="153"/>
      <c r="AV70" s="153"/>
      <c r="AW70" s="53"/>
      <c r="AX70" s="53"/>
      <c r="AY70" s="53"/>
      <c r="AZ70" s="53"/>
      <c r="BA70" s="53"/>
      <c r="BB70" s="53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</row>
    <row r="71" spans="1:74" s="8" customFormat="1" ht="11.25" hidden="1">
      <c r="A71" s="135" t="s">
        <v>62</v>
      </c>
      <c r="B71" s="43"/>
      <c r="C71" s="158"/>
      <c r="D71" s="78"/>
      <c r="E71" s="132"/>
      <c r="F71" s="133"/>
      <c r="G71" s="78"/>
      <c r="H71" s="132"/>
      <c r="I71" s="151"/>
      <c r="J71" s="78"/>
      <c r="K71" s="158"/>
      <c r="L71" s="127">
        <f t="shared" si="50"/>
        <v>0</v>
      </c>
      <c r="M71" s="127"/>
      <c r="N71" s="127"/>
      <c r="O71" s="127"/>
      <c r="P71" s="127">
        <f t="shared" si="37"/>
        <v>0</v>
      </c>
      <c r="Q71" s="127"/>
      <c r="R71" s="127">
        <f t="shared" si="41"/>
        <v>0</v>
      </c>
      <c r="S71" s="127">
        <f t="shared" si="42"/>
        <v>0</v>
      </c>
      <c r="T71" s="42"/>
      <c r="U71" s="42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75">
        <f>R71-AI71</f>
        <v>0</v>
      </c>
      <c r="AK71" s="153"/>
      <c r="AL71" s="153"/>
      <c r="AM71" s="119" t="e">
        <f t="shared" si="43"/>
        <v>#DIV/0!</v>
      </c>
      <c r="AN71" s="119" t="e">
        <f t="shared" si="44"/>
        <v>#DIV/0!</v>
      </c>
      <c r="AO71" s="119" t="e">
        <f t="shared" si="45"/>
        <v>#DIV/0!</v>
      </c>
      <c r="AP71" s="119" t="e">
        <f t="shared" si="46"/>
        <v>#DIV/0!</v>
      </c>
      <c r="AQ71" s="119" t="e">
        <f t="shared" si="47"/>
        <v>#DIV/0!</v>
      </c>
      <c r="AR71" s="119" t="e">
        <f t="shared" si="48"/>
        <v>#DIV/0!</v>
      </c>
      <c r="AS71" s="119" t="e">
        <f t="shared" si="49"/>
        <v>#DIV/0!</v>
      </c>
      <c r="AT71" s="119" t="e">
        <f t="shared" si="54"/>
        <v>#DIV/0!</v>
      </c>
      <c r="AU71" s="153"/>
      <c r="AV71" s="153"/>
      <c r="AW71" s="53"/>
      <c r="AX71" s="53"/>
      <c r="AY71" s="53"/>
      <c r="AZ71" s="53"/>
      <c r="BA71" s="53"/>
      <c r="BB71" s="53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</row>
    <row r="72" spans="1:74" s="8" customFormat="1" ht="11.25" hidden="1">
      <c r="A72" s="135" t="s">
        <v>63</v>
      </c>
      <c r="B72" s="43"/>
      <c r="C72" s="158"/>
      <c r="D72" s="78"/>
      <c r="E72" s="132"/>
      <c r="F72" s="133"/>
      <c r="G72" s="78"/>
      <c r="H72" s="132"/>
      <c r="I72" s="151"/>
      <c r="J72" s="78"/>
      <c r="K72" s="158"/>
      <c r="L72" s="127">
        <f t="shared" si="50"/>
        <v>0</v>
      </c>
      <c r="M72" s="127"/>
      <c r="N72" s="127"/>
      <c r="O72" s="127"/>
      <c r="P72" s="127">
        <f t="shared" si="37"/>
        <v>0</v>
      </c>
      <c r="Q72" s="127"/>
      <c r="R72" s="127">
        <f t="shared" si="41"/>
        <v>0</v>
      </c>
      <c r="S72" s="127">
        <f t="shared" si="42"/>
        <v>0</v>
      </c>
      <c r="T72" s="42"/>
      <c r="U72" s="42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75">
        <f>R72-AI72</f>
        <v>0</v>
      </c>
      <c r="AK72" s="153"/>
      <c r="AL72" s="153"/>
      <c r="AM72" s="119" t="e">
        <f t="shared" si="43"/>
        <v>#DIV/0!</v>
      </c>
      <c r="AN72" s="119" t="e">
        <f t="shared" si="44"/>
        <v>#DIV/0!</v>
      </c>
      <c r="AO72" s="119" t="e">
        <f t="shared" si="45"/>
        <v>#DIV/0!</v>
      </c>
      <c r="AP72" s="119" t="e">
        <f t="shared" si="46"/>
        <v>#DIV/0!</v>
      </c>
      <c r="AQ72" s="119" t="e">
        <f t="shared" si="47"/>
        <v>#DIV/0!</v>
      </c>
      <c r="AR72" s="119" t="e">
        <f t="shared" si="48"/>
        <v>#DIV/0!</v>
      </c>
      <c r="AS72" s="119" t="e">
        <f t="shared" si="49"/>
        <v>#DIV/0!</v>
      </c>
      <c r="AT72" s="119" t="e">
        <f t="shared" si="54"/>
        <v>#DIV/0!</v>
      </c>
      <c r="AU72" s="153"/>
      <c r="AV72" s="153"/>
      <c r="AW72" s="53"/>
      <c r="AX72" s="53"/>
      <c r="AY72" s="53"/>
      <c r="AZ72" s="53"/>
      <c r="BA72" s="53"/>
      <c r="BB72" s="53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</row>
    <row r="73" spans="1:74" s="8" customFormat="1" ht="11.25" hidden="1">
      <c r="A73" s="135" t="s">
        <v>64</v>
      </c>
      <c r="B73" s="43"/>
      <c r="C73" s="158"/>
      <c r="D73" s="78"/>
      <c r="E73" s="132"/>
      <c r="F73" s="133"/>
      <c r="G73" s="78"/>
      <c r="H73" s="132"/>
      <c r="I73" s="151"/>
      <c r="J73" s="78"/>
      <c r="K73" s="158"/>
      <c r="L73" s="127">
        <f t="shared" si="50"/>
        <v>0</v>
      </c>
      <c r="M73" s="127"/>
      <c r="N73" s="127"/>
      <c r="O73" s="127"/>
      <c r="P73" s="127">
        <f t="shared" si="37"/>
        <v>0</v>
      </c>
      <c r="Q73" s="127"/>
      <c r="R73" s="127">
        <f t="shared" si="41"/>
        <v>0</v>
      </c>
      <c r="S73" s="127">
        <f t="shared" si="42"/>
        <v>0</v>
      </c>
      <c r="T73" s="42"/>
      <c r="U73" s="42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75">
        <f>R73-AI73</f>
        <v>0</v>
      </c>
      <c r="AK73" s="153"/>
      <c r="AL73" s="153"/>
      <c r="AM73" s="119" t="e">
        <f t="shared" si="43"/>
        <v>#DIV/0!</v>
      </c>
      <c r="AN73" s="119" t="e">
        <f t="shared" si="44"/>
        <v>#DIV/0!</v>
      </c>
      <c r="AO73" s="119" t="e">
        <f t="shared" si="45"/>
        <v>#DIV/0!</v>
      </c>
      <c r="AP73" s="119" t="e">
        <f t="shared" si="46"/>
        <v>#DIV/0!</v>
      </c>
      <c r="AQ73" s="119" t="e">
        <f t="shared" si="47"/>
        <v>#DIV/0!</v>
      </c>
      <c r="AR73" s="119" t="e">
        <f t="shared" si="48"/>
        <v>#DIV/0!</v>
      </c>
      <c r="AS73" s="119" t="e">
        <f t="shared" si="49"/>
        <v>#DIV/0!</v>
      </c>
      <c r="AT73" s="119" t="e">
        <f t="shared" si="54"/>
        <v>#DIV/0!</v>
      </c>
      <c r="AU73" s="153"/>
      <c r="AV73" s="153"/>
      <c r="AW73" s="53"/>
      <c r="AX73" s="53"/>
      <c r="AY73" s="53"/>
      <c r="AZ73" s="53"/>
      <c r="BA73" s="53"/>
      <c r="BB73" s="53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</row>
    <row r="74" spans="1:74" s="8" customFormat="1" ht="11.25" hidden="1">
      <c r="A74" s="135" t="s">
        <v>65</v>
      </c>
      <c r="B74" s="43"/>
      <c r="C74" s="158"/>
      <c r="D74" s="78"/>
      <c r="E74" s="132"/>
      <c r="F74" s="133"/>
      <c r="G74" s="78"/>
      <c r="H74" s="132"/>
      <c r="I74" s="151"/>
      <c r="J74" s="78"/>
      <c r="K74" s="158"/>
      <c r="L74" s="127">
        <f t="shared" si="50"/>
        <v>0</v>
      </c>
      <c r="M74" s="127"/>
      <c r="N74" s="127"/>
      <c r="O74" s="127"/>
      <c r="P74" s="127">
        <f t="shared" si="37"/>
        <v>0</v>
      </c>
      <c r="Q74" s="127"/>
      <c r="R74" s="127">
        <f t="shared" si="41"/>
        <v>0</v>
      </c>
      <c r="S74" s="127">
        <f t="shared" si="42"/>
        <v>0</v>
      </c>
      <c r="T74" s="42"/>
      <c r="U74" s="42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75">
        <f>R74-AI74</f>
        <v>0</v>
      </c>
      <c r="AK74" s="153"/>
      <c r="AL74" s="153"/>
      <c r="AM74" s="119" t="e">
        <f t="shared" si="43"/>
        <v>#DIV/0!</v>
      </c>
      <c r="AN74" s="119" t="e">
        <f t="shared" si="44"/>
        <v>#DIV/0!</v>
      </c>
      <c r="AO74" s="119" t="e">
        <f t="shared" si="45"/>
        <v>#DIV/0!</v>
      </c>
      <c r="AP74" s="119" t="e">
        <f t="shared" si="46"/>
        <v>#DIV/0!</v>
      </c>
      <c r="AQ74" s="119" t="e">
        <f t="shared" si="47"/>
        <v>#DIV/0!</v>
      </c>
      <c r="AR74" s="119" t="e">
        <f t="shared" si="48"/>
        <v>#DIV/0!</v>
      </c>
      <c r="AS74" s="119" t="e">
        <f t="shared" si="49"/>
        <v>#DIV/0!</v>
      </c>
      <c r="AT74" s="119" t="e">
        <f t="shared" si="54"/>
        <v>#DIV/0!</v>
      </c>
      <c r="AU74" s="153"/>
      <c r="AV74" s="153"/>
      <c r="AW74" s="53"/>
      <c r="AX74" s="53"/>
      <c r="AY74" s="53"/>
      <c r="AZ74" s="53"/>
      <c r="BA74" s="53"/>
      <c r="BB74" s="53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</row>
    <row r="75" spans="1:74" s="51" customFormat="1" ht="15.75" customHeight="1">
      <c r="A75" s="80" t="s">
        <v>42</v>
      </c>
      <c r="B75" s="41" t="s">
        <v>43</v>
      </c>
      <c r="C75" s="289">
        <f>COUNTIF(C76:E85,1)+COUNTIF(C76:E85,2)+COUNTIF(C76:E85,3)+COUNTIF(C76:E85,4)+COUNTIF(C76:E85,5)+COUNTIF(C76:E85,6)+COUNTIF(C76:E85,7)+COUNTIF(C76:E85,8)</f>
        <v>0</v>
      </c>
      <c r="D75" s="289"/>
      <c r="E75" s="290"/>
      <c r="F75" s="288">
        <f>COUNTIF(F76:H85,1)+COUNTIF(F76:H85,2)+COUNTIF(F76:H85,3)+COUNTIF(F76:H85,4)+COUNTIF(F76:H85,5)+COUNTIF(F76:H85,6)+COUNTIF(F76:H85,7)+COUNTIF(F76:H85,8)</f>
        <v>4</v>
      </c>
      <c r="G75" s="289"/>
      <c r="H75" s="290"/>
      <c r="I75" s="288">
        <f>COUNTIF(I76:K85,1)+COUNTIF(I76:K85,2)+COUNTIF(I76:K85,3)+COUNTIF(I76:K85,4)+COUNTIF(I76:K85,5)+COUNTIF(I76:K85,6)+COUNTIF(I76:K85,7)+COUNTIF(I76:K85,8)</f>
        <v>0</v>
      </c>
      <c r="J75" s="289"/>
      <c r="K75" s="289"/>
      <c r="L75" s="142">
        <f>SUM(L76:L85)</f>
        <v>210</v>
      </c>
      <c r="M75" s="142">
        <f t="shared" ref="M75:O75" si="55">SUM(M76:M85)</f>
        <v>0</v>
      </c>
      <c r="N75" s="142">
        <f t="shared" si="55"/>
        <v>0</v>
      </c>
      <c r="O75" s="142">
        <f t="shared" si="55"/>
        <v>0</v>
      </c>
      <c r="P75" s="142">
        <f t="shared" ref="P75:AG75" si="56">SUM(P76:P85)</f>
        <v>2</v>
      </c>
      <c r="Q75" s="142"/>
      <c r="R75" s="142">
        <f t="shared" si="56"/>
        <v>208</v>
      </c>
      <c r="S75" s="142">
        <f t="shared" si="56"/>
        <v>87</v>
      </c>
      <c r="T75" s="143">
        <f t="shared" si="56"/>
        <v>116</v>
      </c>
      <c r="U75" s="143">
        <f t="shared" si="56"/>
        <v>0</v>
      </c>
      <c r="V75" s="143">
        <f t="shared" si="56"/>
        <v>0</v>
      </c>
      <c r="W75" s="143">
        <f t="shared" si="56"/>
        <v>0</v>
      </c>
      <c r="X75" s="143">
        <f t="shared" si="56"/>
        <v>34</v>
      </c>
      <c r="Y75" s="143">
        <f t="shared" si="56"/>
        <v>94</v>
      </c>
      <c r="Z75" s="143">
        <f t="shared" si="56"/>
        <v>0</v>
      </c>
      <c r="AA75" s="143">
        <f t="shared" si="56"/>
        <v>48</v>
      </c>
      <c r="AB75" s="143">
        <f t="shared" si="56"/>
        <v>0</v>
      </c>
      <c r="AC75" s="143">
        <f t="shared" si="56"/>
        <v>0</v>
      </c>
      <c r="AD75" s="143">
        <f t="shared" si="56"/>
        <v>0</v>
      </c>
      <c r="AE75" s="143">
        <f t="shared" si="56"/>
        <v>32</v>
      </c>
      <c r="AF75" s="143">
        <f t="shared" si="56"/>
        <v>0</v>
      </c>
      <c r="AG75" s="143">
        <f t="shared" si="56"/>
        <v>0</v>
      </c>
      <c r="AH75" s="143"/>
      <c r="AI75" s="143">
        <v>144</v>
      </c>
      <c r="AJ75" s="82">
        <f>SUM(AJ76:AJ78)</f>
        <v>144</v>
      </c>
      <c r="AK75" s="153"/>
      <c r="AL75" s="153"/>
      <c r="AM75" s="119">
        <f>SUM(AM76:AM78)</f>
        <v>0</v>
      </c>
      <c r="AN75" s="119">
        <f t="shared" ref="AN75:AT75" si="57">SUM(AN76:AN78)</f>
        <v>0</v>
      </c>
      <c r="AO75" s="119">
        <f t="shared" si="57"/>
        <v>0.85</v>
      </c>
      <c r="AP75" s="119">
        <f t="shared" si="57"/>
        <v>1.1499999999999999</v>
      </c>
      <c r="AQ75" s="119">
        <f t="shared" si="57"/>
        <v>0</v>
      </c>
      <c r="AR75" s="119">
        <f t="shared" si="57"/>
        <v>0</v>
      </c>
      <c r="AS75" s="119">
        <f t="shared" si="57"/>
        <v>0</v>
      </c>
      <c r="AT75" s="119">
        <f t="shared" si="57"/>
        <v>0</v>
      </c>
      <c r="AU75" s="154">
        <f>SUM(AM75:AT75)</f>
        <v>2</v>
      </c>
      <c r="AV75" s="153"/>
      <c r="AW75" s="53"/>
      <c r="AX75" s="53"/>
      <c r="AY75" s="53"/>
      <c r="AZ75" s="53"/>
      <c r="BA75" s="53"/>
      <c r="BB75" s="53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</row>
    <row r="76" spans="1:74" s="8" customFormat="1" ht="15" customHeight="1">
      <c r="A76" s="159" t="s">
        <v>299</v>
      </c>
      <c r="B76" s="121" t="s">
        <v>333</v>
      </c>
      <c r="C76" s="158"/>
      <c r="D76" s="78"/>
      <c r="E76" s="132"/>
      <c r="F76" s="133"/>
      <c r="G76" s="78">
        <v>4</v>
      </c>
      <c r="H76" s="132"/>
      <c r="I76" s="151"/>
      <c r="J76" s="78"/>
      <c r="K76" s="158"/>
      <c r="L76" s="127">
        <f>P76+R76</f>
        <v>82</v>
      </c>
      <c r="M76" s="127"/>
      <c r="N76" s="127"/>
      <c r="O76" s="127"/>
      <c r="P76" s="127">
        <v>2</v>
      </c>
      <c r="Q76" s="127"/>
      <c r="R76" s="127">
        <f t="shared" ref="R76:R85" si="58">SUM(V76:AG76)</f>
        <v>80</v>
      </c>
      <c r="S76" s="127">
        <f t="shared" ref="S76:S85" si="59">R76-T76</f>
        <v>30</v>
      </c>
      <c r="T76" s="42">
        <v>50</v>
      </c>
      <c r="U76" s="42"/>
      <c r="V76" s="128"/>
      <c r="W76" s="128"/>
      <c r="X76" s="128">
        <v>34</v>
      </c>
      <c r="Y76" s="128">
        <v>46</v>
      </c>
      <c r="Z76" s="128"/>
      <c r="AA76" s="128"/>
      <c r="AB76" s="128"/>
      <c r="AC76" s="128"/>
      <c r="AD76" s="128"/>
      <c r="AE76" s="128"/>
      <c r="AF76" s="128"/>
      <c r="AG76" s="128"/>
      <c r="AH76" s="128"/>
      <c r="AI76" s="42"/>
      <c r="AJ76" s="109">
        <v>72</v>
      </c>
      <c r="AK76" s="153"/>
      <c r="AL76" s="153"/>
      <c r="AM76" s="119">
        <f t="shared" ref="AM76:AM85" si="60">$P76*(V76*100/$R76)/100</f>
        <v>0</v>
      </c>
      <c r="AN76" s="119">
        <f t="shared" ref="AN76:AN85" si="61">$P76*(W76*100/$R76)/100</f>
        <v>0</v>
      </c>
      <c r="AO76" s="119">
        <f t="shared" ref="AO76:AO85" si="62">$P76*(X76*100/$R76)/100</f>
        <v>0.85</v>
      </c>
      <c r="AP76" s="119">
        <f t="shared" ref="AP76:AP85" si="63">$P76*(Y76*100/$R76)/100</f>
        <v>1.1499999999999999</v>
      </c>
      <c r="AQ76" s="119">
        <f t="shared" ref="AQ76:AQ85" si="64">$P76*(AA76*100/$R76)/100</f>
        <v>0</v>
      </c>
      <c r="AR76" s="119">
        <f t="shared" ref="AR76:AR85" si="65">$P76*(AC76*100/$R76)/100</f>
        <v>0</v>
      </c>
      <c r="AS76" s="119">
        <f t="shared" ref="AS76:AS85" si="66">$P76*(AE76*100/$R76)/100</f>
        <v>0</v>
      </c>
      <c r="AT76" s="119">
        <f t="shared" si="54"/>
        <v>0</v>
      </c>
      <c r="AU76" s="153"/>
      <c r="AV76" s="153"/>
      <c r="AW76" s="53"/>
      <c r="AX76" s="53"/>
      <c r="AY76" s="53"/>
      <c r="AZ76" s="53"/>
      <c r="BA76" s="53"/>
      <c r="BB76" s="53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</row>
    <row r="77" spans="1:74" s="8" customFormat="1" ht="13.5" customHeight="1">
      <c r="A77" s="160" t="s">
        <v>300</v>
      </c>
      <c r="B77" s="43" t="s">
        <v>334</v>
      </c>
      <c r="C77" s="158"/>
      <c r="D77" s="78"/>
      <c r="E77" s="132"/>
      <c r="F77" s="133"/>
      <c r="G77" s="78">
        <v>5</v>
      </c>
      <c r="H77" s="132"/>
      <c r="I77" s="151"/>
      <c r="J77" s="78"/>
      <c r="K77" s="158"/>
      <c r="L77" s="127">
        <f t="shared" ref="L77:L85" si="67">P77+R77</f>
        <v>48</v>
      </c>
      <c r="M77" s="127"/>
      <c r="N77" s="127"/>
      <c r="O77" s="127"/>
      <c r="P77" s="127"/>
      <c r="Q77" s="127"/>
      <c r="R77" s="127">
        <f t="shared" si="58"/>
        <v>48</v>
      </c>
      <c r="S77" s="127">
        <v>15</v>
      </c>
      <c r="T77" s="42">
        <v>28</v>
      </c>
      <c r="U77" s="42"/>
      <c r="V77" s="128"/>
      <c r="W77" s="128"/>
      <c r="X77" s="128"/>
      <c r="Y77" s="128"/>
      <c r="Z77" s="128"/>
      <c r="AA77" s="128">
        <v>48</v>
      </c>
      <c r="AB77" s="128"/>
      <c r="AC77" s="128"/>
      <c r="AD77" s="128"/>
      <c r="AE77" s="128"/>
      <c r="AF77" s="128"/>
      <c r="AG77" s="128"/>
      <c r="AH77" s="128"/>
      <c r="AI77" s="42"/>
      <c r="AJ77" s="109">
        <v>36</v>
      </c>
      <c r="AK77" s="153"/>
      <c r="AL77" s="153"/>
      <c r="AM77" s="119">
        <f t="shared" si="60"/>
        <v>0</v>
      </c>
      <c r="AN77" s="119">
        <f t="shared" si="61"/>
        <v>0</v>
      </c>
      <c r="AO77" s="119">
        <f t="shared" si="62"/>
        <v>0</v>
      </c>
      <c r="AP77" s="119">
        <f t="shared" si="63"/>
        <v>0</v>
      </c>
      <c r="AQ77" s="119">
        <f t="shared" si="64"/>
        <v>0</v>
      </c>
      <c r="AR77" s="119">
        <f t="shared" si="65"/>
        <v>0</v>
      </c>
      <c r="AS77" s="119">
        <f t="shared" si="66"/>
        <v>0</v>
      </c>
      <c r="AT77" s="119">
        <f t="shared" si="54"/>
        <v>0</v>
      </c>
      <c r="AU77" s="153"/>
      <c r="AV77" s="153"/>
      <c r="AW77" s="53"/>
      <c r="AX77" s="53"/>
      <c r="AY77" s="53"/>
      <c r="AZ77" s="53"/>
      <c r="BA77" s="53"/>
      <c r="BB77" s="53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</row>
    <row r="78" spans="1:74" s="8" customFormat="1" ht="14.25" customHeight="1">
      <c r="A78" s="160" t="s">
        <v>66</v>
      </c>
      <c r="B78" s="161" t="s">
        <v>271</v>
      </c>
      <c r="C78" s="158"/>
      <c r="D78" s="78"/>
      <c r="E78" s="132"/>
      <c r="F78" s="133"/>
      <c r="G78" s="78">
        <v>4</v>
      </c>
      <c r="H78" s="132"/>
      <c r="I78" s="151"/>
      <c r="J78" s="78"/>
      <c r="K78" s="158"/>
      <c r="L78" s="127">
        <f t="shared" si="67"/>
        <v>48</v>
      </c>
      <c r="M78" s="127"/>
      <c r="N78" s="127"/>
      <c r="O78" s="127"/>
      <c r="P78" s="127"/>
      <c r="Q78" s="127"/>
      <c r="R78" s="127">
        <f t="shared" si="58"/>
        <v>48</v>
      </c>
      <c r="S78" s="127">
        <f t="shared" si="59"/>
        <v>20</v>
      </c>
      <c r="T78" s="42">
        <v>28</v>
      </c>
      <c r="U78" s="42"/>
      <c r="V78" s="128"/>
      <c r="W78" s="128"/>
      <c r="X78" s="128"/>
      <c r="Y78" s="128">
        <v>48</v>
      </c>
      <c r="Z78" s="128"/>
      <c r="AA78" s="128"/>
      <c r="AB78" s="128"/>
      <c r="AC78" s="128"/>
      <c r="AD78" s="128"/>
      <c r="AE78" s="128"/>
      <c r="AF78" s="128"/>
      <c r="AG78" s="128"/>
      <c r="AH78" s="128"/>
      <c r="AI78" s="42"/>
      <c r="AJ78" s="109">
        <v>36</v>
      </c>
      <c r="AK78" s="153"/>
      <c r="AL78" s="153"/>
      <c r="AM78" s="119">
        <f t="shared" si="60"/>
        <v>0</v>
      </c>
      <c r="AN78" s="119">
        <f t="shared" si="61"/>
        <v>0</v>
      </c>
      <c r="AO78" s="119">
        <f t="shared" si="62"/>
        <v>0</v>
      </c>
      <c r="AP78" s="119">
        <f t="shared" si="63"/>
        <v>0</v>
      </c>
      <c r="AQ78" s="119">
        <f t="shared" si="64"/>
        <v>0</v>
      </c>
      <c r="AR78" s="119">
        <f t="shared" si="65"/>
        <v>0</v>
      </c>
      <c r="AS78" s="119">
        <f t="shared" si="66"/>
        <v>0</v>
      </c>
      <c r="AT78" s="119">
        <f t="shared" si="54"/>
        <v>0</v>
      </c>
      <c r="AU78" s="153"/>
      <c r="AV78" s="153"/>
      <c r="AW78" s="53"/>
      <c r="AX78" s="53"/>
      <c r="AY78" s="53"/>
      <c r="AZ78" s="53"/>
      <c r="BA78" s="53"/>
      <c r="BB78" s="53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</row>
    <row r="79" spans="1:74" s="8" customFormat="1" ht="14.25" customHeight="1">
      <c r="A79" s="160" t="s">
        <v>67</v>
      </c>
      <c r="B79" s="161" t="s">
        <v>375</v>
      </c>
      <c r="C79" s="158"/>
      <c r="D79" s="78"/>
      <c r="E79" s="132"/>
      <c r="F79" s="133"/>
      <c r="G79" s="78">
        <v>7</v>
      </c>
      <c r="H79" s="132"/>
      <c r="I79" s="151"/>
      <c r="J79" s="78"/>
      <c r="K79" s="158"/>
      <c r="L79" s="127">
        <f t="shared" si="67"/>
        <v>32</v>
      </c>
      <c r="M79" s="127"/>
      <c r="N79" s="127"/>
      <c r="O79" s="127"/>
      <c r="P79" s="127"/>
      <c r="Q79" s="127"/>
      <c r="R79" s="127">
        <f t="shared" si="58"/>
        <v>32</v>
      </c>
      <c r="S79" s="127">
        <f t="shared" si="59"/>
        <v>22</v>
      </c>
      <c r="T79" s="42">
        <v>10</v>
      </c>
      <c r="U79" s="42"/>
      <c r="V79" s="128"/>
      <c r="W79" s="128"/>
      <c r="X79" s="128"/>
      <c r="Y79" s="128"/>
      <c r="Z79" s="128"/>
      <c r="AA79" s="128"/>
      <c r="AB79" s="128"/>
      <c r="AC79" s="128"/>
      <c r="AD79" s="128"/>
      <c r="AE79" s="128">
        <v>32</v>
      </c>
      <c r="AF79" s="128"/>
      <c r="AG79" s="128"/>
      <c r="AH79" s="128"/>
      <c r="AI79" s="42"/>
      <c r="AJ79" s="109">
        <f t="shared" ref="AJ79:AJ85" si="68">R79-AI79</f>
        <v>32</v>
      </c>
      <c r="AK79" s="153"/>
      <c r="AL79" s="153"/>
      <c r="AM79" s="119">
        <f t="shared" si="60"/>
        <v>0</v>
      </c>
      <c r="AN79" s="119">
        <f t="shared" si="61"/>
        <v>0</v>
      </c>
      <c r="AO79" s="119">
        <f t="shared" si="62"/>
        <v>0</v>
      </c>
      <c r="AP79" s="119">
        <f t="shared" si="63"/>
        <v>0</v>
      </c>
      <c r="AQ79" s="119">
        <f t="shared" si="64"/>
        <v>0</v>
      </c>
      <c r="AR79" s="119">
        <f t="shared" si="65"/>
        <v>0</v>
      </c>
      <c r="AS79" s="119">
        <f t="shared" si="66"/>
        <v>0</v>
      </c>
      <c r="AT79" s="119">
        <f t="shared" si="54"/>
        <v>0</v>
      </c>
      <c r="AU79" s="153"/>
      <c r="AV79" s="153"/>
      <c r="AW79" s="53"/>
      <c r="AX79" s="53"/>
      <c r="AY79" s="53"/>
      <c r="AZ79" s="53"/>
      <c r="BA79" s="53"/>
      <c r="BB79" s="53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</row>
    <row r="80" spans="1:74" s="8" customFormat="1" ht="11.25" hidden="1">
      <c r="A80" s="160" t="s">
        <v>68</v>
      </c>
      <c r="B80" s="161"/>
      <c r="C80" s="158"/>
      <c r="D80" s="78"/>
      <c r="E80" s="132"/>
      <c r="F80" s="133"/>
      <c r="G80" s="78"/>
      <c r="H80" s="132"/>
      <c r="I80" s="151"/>
      <c r="J80" s="78"/>
      <c r="K80" s="158"/>
      <c r="L80" s="127">
        <f t="shared" si="67"/>
        <v>0</v>
      </c>
      <c r="M80" s="127"/>
      <c r="N80" s="127"/>
      <c r="O80" s="127"/>
      <c r="P80" s="127">
        <f t="shared" ref="P80:P85" si="69">R80/2</f>
        <v>0</v>
      </c>
      <c r="Q80" s="127"/>
      <c r="R80" s="127">
        <f t="shared" si="58"/>
        <v>0</v>
      </c>
      <c r="S80" s="127">
        <f t="shared" si="59"/>
        <v>0</v>
      </c>
      <c r="T80" s="42"/>
      <c r="U80" s="42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42"/>
      <c r="AJ80" s="109">
        <f t="shared" si="68"/>
        <v>0</v>
      </c>
      <c r="AK80" s="153"/>
      <c r="AL80" s="153"/>
      <c r="AM80" s="119" t="e">
        <f t="shared" si="60"/>
        <v>#DIV/0!</v>
      </c>
      <c r="AN80" s="119" t="e">
        <f t="shared" si="61"/>
        <v>#DIV/0!</v>
      </c>
      <c r="AO80" s="119" t="e">
        <f t="shared" si="62"/>
        <v>#DIV/0!</v>
      </c>
      <c r="AP80" s="119" t="e">
        <f t="shared" si="63"/>
        <v>#DIV/0!</v>
      </c>
      <c r="AQ80" s="119" t="e">
        <f t="shared" si="64"/>
        <v>#DIV/0!</v>
      </c>
      <c r="AR80" s="119" t="e">
        <f t="shared" si="65"/>
        <v>#DIV/0!</v>
      </c>
      <c r="AS80" s="119" t="e">
        <f t="shared" si="66"/>
        <v>#DIV/0!</v>
      </c>
      <c r="AT80" s="119" t="e">
        <f t="shared" si="54"/>
        <v>#DIV/0!</v>
      </c>
      <c r="AU80" s="153"/>
      <c r="AV80" s="153"/>
      <c r="AW80" s="53"/>
      <c r="AX80" s="53"/>
      <c r="AY80" s="53"/>
      <c r="AZ80" s="53"/>
      <c r="BA80" s="53"/>
      <c r="BB80" s="53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</row>
    <row r="81" spans="1:74" s="8" customFormat="1" ht="11.25" hidden="1">
      <c r="A81" s="160" t="s">
        <v>69</v>
      </c>
      <c r="B81" s="161"/>
      <c r="C81" s="158"/>
      <c r="D81" s="78"/>
      <c r="E81" s="132"/>
      <c r="F81" s="133"/>
      <c r="G81" s="78"/>
      <c r="H81" s="132"/>
      <c r="I81" s="151"/>
      <c r="J81" s="78"/>
      <c r="K81" s="158"/>
      <c r="L81" s="127">
        <f t="shared" si="67"/>
        <v>0</v>
      </c>
      <c r="M81" s="127"/>
      <c r="N81" s="127"/>
      <c r="O81" s="127"/>
      <c r="P81" s="127">
        <f t="shared" si="69"/>
        <v>0</v>
      </c>
      <c r="Q81" s="127"/>
      <c r="R81" s="127">
        <f t="shared" si="58"/>
        <v>0</v>
      </c>
      <c r="S81" s="127">
        <f t="shared" si="59"/>
        <v>0</v>
      </c>
      <c r="T81" s="42"/>
      <c r="U81" s="42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42"/>
      <c r="AJ81" s="109">
        <f t="shared" si="68"/>
        <v>0</v>
      </c>
      <c r="AK81" s="153"/>
      <c r="AL81" s="153"/>
      <c r="AM81" s="119" t="e">
        <f t="shared" si="60"/>
        <v>#DIV/0!</v>
      </c>
      <c r="AN81" s="119" t="e">
        <f t="shared" si="61"/>
        <v>#DIV/0!</v>
      </c>
      <c r="AO81" s="119" t="e">
        <f t="shared" si="62"/>
        <v>#DIV/0!</v>
      </c>
      <c r="AP81" s="119" t="e">
        <f t="shared" si="63"/>
        <v>#DIV/0!</v>
      </c>
      <c r="AQ81" s="119" t="e">
        <f t="shared" si="64"/>
        <v>#DIV/0!</v>
      </c>
      <c r="AR81" s="119" t="e">
        <f t="shared" si="65"/>
        <v>#DIV/0!</v>
      </c>
      <c r="AS81" s="119" t="e">
        <f t="shared" si="66"/>
        <v>#DIV/0!</v>
      </c>
      <c r="AT81" s="119" t="e">
        <f t="shared" si="54"/>
        <v>#DIV/0!</v>
      </c>
      <c r="AU81" s="153"/>
      <c r="AV81" s="153"/>
      <c r="AW81" s="53"/>
      <c r="AX81" s="53"/>
      <c r="AY81" s="53"/>
      <c r="AZ81" s="53"/>
      <c r="BA81" s="53"/>
      <c r="BB81" s="53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</row>
    <row r="82" spans="1:74" s="8" customFormat="1" ht="11.25" hidden="1">
      <c r="A82" s="160" t="s">
        <v>70</v>
      </c>
      <c r="B82" s="161"/>
      <c r="C82" s="158"/>
      <c r="D82" s="78"/>
      <c r="E82" s="132"/>
      <c r="F82" s="133"/>
      <c r="G82" s="78"/>
      <c r="H82" s="132"/>
      <c r="I82" s="151"/>
      <c r="J82" s="78"/>
      <c r="K82" s="158"/>
      <c r="L82" s="127">
        <f t="shared" si="67"/>
        <v>0</v>
      </c>
      <c r="M82" s="127"/>
      <c r="N82" s="127"/>
      <c r="O82" s="127"/>
      <c r="P82" s="127">
        <f t="shared" si="69"/>
        <v>0</v>
      </c>
      <c r="Q82" s="127"/>
      <c r="R82" s="127">
        <f t="shared" si="58"/>
        <v>0</v>
      </c>
      <c r="S82" s="127">
        <f t="shared" si="59"/>
        <v>0</v>
      </c>
      <c r="T82" s="42"/>
      <c r="U82" s="42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42"/>
      <c r="AJ82" s="109">
        <f t="shared" si="68"/>
        <v>0</v>
      </c>
      <c r="AK82" s="153"/>
      <c r="AL82" s="153"/>
      <c r="AM82" s="119" t="e">
        <f t="shared" si="60"/>
        <v>#DIV/0!</v>
      </c>
      <c r="AN82" s="119" t="e">
        <f t="shared" si="61"/>
        <v>#DIV/0!</v>
      </c>
      <c r="AO82" s="119" t="e">
        <f t="shared" si="62"/>
        <v>#DIV/0!</v>
      </c>
      <c r="AP82" s="119" t="e">
        <f t="shared" si="63"/>
        <v>#DIV/0!</v>
      </c>
      <c r="AQ82" s="119" t="e">
        <f t="shared" si="64"/>
        <v>#DIV/0!</v>
      </c>
      <c r="AR82" s="119" t="e">
        <f t="shared" si="65"/>
        <v>#DIV/0!</v>
      </c>
      <c r="AS82" s="119" t="e">
        <f t="shared" si="66"/>
        <v>#DIV/0!</v>
      </c>
      <c r="AT82" s="119" t="e">
        <f t="shared" si="54"/>
        <v>#DIV/0!</v>
      </c>
      <c r="AU82" s="153"/>
      <c r="AV82" s="153"/>
      <c r="AW82" s="53"/>
      <c r="AX82" s="53"/>
      <c r="AY82" s="53"/>
      <c r="AZ82" s="53"/>
      <c r="BA82" s="53"/>
      <c r="BB82" s="53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</row>
    <row r="83" spans="1:74" s="8" customFormat="1" ht="11.25" hidden="1">
      <c r="A83" s="160" t="s">
        <v>71</v>
      </c>
      <c r="B83" s="161"/>
      <c r="C83" s="158"/>
      <c r="D83" s="78"/>
      <c r="E83" s="132"/>
      <c r="F83" s="133"/>
      <c r="G83" s="78"/>
      <c r="H83" s="132"/>
      <c r="I83" s="151"/>
      <c r="J83" s="78"/>
      <c r="K83" s="158"/>
      <c r="L83" s="127">
        <f t="shared" si="67"/>
        <v>0</v>
      </c>
      <c r="M83" s="127"/>
      <c r="N83" s="127"/>
      <c r="O83" s="127"/>
      <c r="P83" s="127">
        <f t="shared" si="69"/>
        <v>0</v>
      </c>
      <c r="Q83" s="127"/>
      <c r="R83" s="127">
        <f t="shared" si="58"/>
        <v>0</v>
      </c>
      <c r="S83" s="127">
        <f t="shared" si="59"/>
        <v>0</v>
      </c>
      <c r="T83" s="42"/>
      <c r="U83" s="42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42"/>
      <c r="AJ83" s="109">
        <f t="shared" si="68"/>
        <v>0</v>
      </c>
      <c r="AK83" s="153"/>
      <c r="AL83" s="153"/>
      <c r="AM83" s="119" t="e">
        <f t="shared" si="60"/>
        <v>#DIV/0!</v>
      </c>
      <c r="AN83" s="119" t="e">
        <f t="shared" si="61"/>
        <v>#DIV/0!</v>
      </c>
      <c r="AO83" s="119" t="e">
        <f t="shared" si="62"/>
        <v>#DIV/0!</v>
      </c>
      <c r="AP83" s="119" t="e">
        <f t="shared" si="63"/>
        <v>#DIV/0!</v>
      </c>
      <c r="AQ83" s="119" t="e">
        <f t="shared" si="64"/>
        <v>#DIV/0!</v>
      </c>
      <c r="AR83" s="119" t="e">
        <f t="shared" si="65"/>
        <v>#DIV/0!</v>
      </c>
      <c r="AS83" s="119" t="e">
        <f t="shared" si="66"/>
        <v>#DIV/0!</v>
      </c>
      <c r="AT83" s="119" t="e">
        <f t="shared" si="54"/>
        <v>#DIV/0!</v>
      </c>
      <c r="AU83" s="153"/>
      <c r="AV83" s="153"/>
      <c r="AW83" s="53"/>
      <c r="AX83" s="53"/>
      <c r="AY83" s="53"/>
      <c r="AZ83" s="53"/>
      <c r="BA83" s="53"/>
      <c r="BB83" s="53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</row>
    <row r="84" spans="1:74" s="8" customFormat="1" ht="11.25" hidden="1">
      <c r="A84" s="160" t="s">
        <v>72</v>
      </c>
      <c r="B84" s="161"/>
      <c r="C84" s="158"/>
      <c r="D84" s="78"/>
      <c r="E84" s="132"/>
      <c r="F84" s="133"/>
      <c r="G84" s="78"/>
      <c r="H84" s="132"/>
      <c r="I84" s="151"/>
      <c r="J84" s="78"/>
      <c r="K84" s="158"/>
      <c r="L84" s="127">
        <f t="shared" si="67"/>
        <v>0</v>
      </c>
      <c r="M84" s="127"/>
      <c r="N84" s="127"/>
      <c r="O84" s="127"/>
      <c r="P84" s="127">
        <f t="shared" si="69"/>
        <v>0</v>
      </c>
      <c r="Q84" s="127"/>
      <c r="R84" s="127">
        <f t="shared" si="58"/>
        <v>0</v>
      </c>
      <c r="S84" s="127">
        <f t="shared" si="59"/>
        <v>0</v>
      </c>
      <c r="T84" s="42"/>
      <c r="U84" s="42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42"/>
      <c r="AJ84" s="109">
        <f t="shared" si="68"/>
        <v>0</v>
      </c>
      <c r="AK84" s="153"/>
      <c r="AL84" s="153"/>
      <c r="AM84" s="119" t="e">
        <f t="shared" si="60"/>
        <v>#DIV/0!</v>
      </c>
      <c r="AN84" s="119" t="e">
        <f t="shared" si="61"/>
        <v>#DIV/0!</v>
      </c>
      <c r="AO84" s="119" t="e">
        <f t="shared" si="62"/>
        <v>#DIV/0!</v>
      </c>
      <c r="AP84" s="119" t="e">
        <f t="shared" si="63"/>
        <v>#DIV/0!</v>
      </c>
      <c r="AQ84" s="119" t="e">
        <f t="shared" si="64"/>
        <v>#DIV/0!</v>
      </c>
      <c r="AR84" s="119" t="e">
        <f t="shared" si="65"/>
        <v>#DIV/0!</v>
      </c>
      <c r="AS84" s="119" t="e">
        <f t="shared" si="66"/>
        <v>#DIV/0!</v>
      </c>
      <c r="AT84" s="119" t="e">
        <f t="shared" si="54"/>
        <v>#DIV/0!</v>
      </c>
      <c r="AU84" s="153"/>
      <c r="AV84" s="153"/>
      <c r="AW84" s="53"/>
      <c r="AX84" s="53"/>
      <c r="AY84" s="53"/>
      <c r="AZ84" s="53"/>
      <c r="BA84" s="53"/>
      <c r="BB84" s="53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</row>
    <row r="85" spans="1:74" s="8" customFormat="1" ht="37.5" hidden="1" customHeight="1">
      <c r="A85" s="160" t="s">
        <v>73</v>
      </c>
      <c r="B85" s="161"/>
      <c r="C85" s="158"/>
      <c r="D85" s="78"/>
      <c r="E85" s="132"/>
      <c r="F85" s="133"/>
      <c r="G85" s="78"/>
      <c r="H85" s="132"/>
      <c r="I85" s="151"/>
      <c r="J85" s="78"/>
      <c r="K85" s="158"/>
      <c r="L85" s="127">
        <f t="shared" si="67"/>
        <v>0</v>
      </c>
      <c r="M85" s="127"/>
      <c r="N85" s="127"/>
      <c r="O85" s="127"/>
      <c r="P85" s="127">
        <f t="shared" si="69"/>
        <v>0</v>
      </c>
      <c r="Q85" s="127"/>
      <c r="R85" s="127">
        <f t="shared" si="58"/>
        <v>0</v>
      </c>
      <c r="S85" s="127">
        <f t="shared" si="59"/>
        <v>0</v>
      </c>
      <c r="T85" s="42"/>
      <c r="U85" s="42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42"/>
      <c r="AJ85" s="109">
        <f t="shared" si="68"/>
        <v>0</v>
      </c>
      <c r="AK85" s="153"/>
      <c r="AL85" s="153"/>
      <c r="AM85" s="119" t="e">
        <f t="shared" si="60"/>
        <v>#DIV/0!</v>
      </c>
      <c r="AN85" s="119" t="e">
        <f t="shared" si="61"/>
        <v>#DIV/0!</v>
      </c>
      <c r="AO85" s="119" t="e">
        <f t="shared" si="62"/>
        <v>#DIV/0!</v>
      </c>
      <c r="AP85" s="119" t="e">
        <f t="shared" si="63"/>
        <v>#DIV/0!</v>
      </c>
      <c r="AQ85" s="119" t="e">
        <f t="shared" si="64"/>
        <v>#DIV/0!</v>
      </c>
      <c r="AR85" s="119" t="e">
        <f t="shared" si="65"/>
        <v>#DIV/0!</v>
      </c>
      <c r="AS85" s="119" t="e">
        <f t="shared" si="66"/>
        <v>#DIV/0!</v>
      </c>
      <c r="AT85" s="119" t="e">
        <f t="shared" si="54"/>
        <v>#DIV/0!</v>
      </c>
      <c r="AU85" s="153"/>
      <c r="AV85" s="153"/>
      <c r="AW85" s="53"/>
      <c r="AX85" s="53"/>
      <c r="AY85" s="53"/>
      <c r="AZ85" s="53"/>
      <c r="BA85" s="53"/>
      <c r="BB85" s="53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</row>
    <row r="86" spans="1:74" s="51" customFormat="1" ht="15" customHeight="1">
      <c r="A86" s="80" t="s">
        <v>28</v>
      </c>
      <c r="B86" s="57" t="s">
        <v>259</v>
      </c>
      <c r="C86" s="289">
        <f>COUNTIF(C87:E111,1)+COUNTIF(C87:E111,2)+COUNTIF(C87:E111,3)+COUNTIF(C87:E111,4)+COUNTIF(C87:E111,5)+COUNTIF(C87:E111,6)+COUNTIF(C87:E111,7)+COUNTIF(C87:E111,8)</f>
        <v>0</v>
      </c>
      <c r="D86" s="289"/>
      <c r="E86" s="290"/>
      <c r="F86" s="288">
        <f>COUNTIF(F87:H111,1)+COUNTIF(F87:H111,2)+COUNTIF(F87:H111,3)+COUNTIF(F87:H111,4)+COUNTIF(F87:H111,5)+COUNTIF(F87:H111,6)+COUNTIF(F87:H111,7)+COUNTIF(F87:H111,8)</f>
        <v>10</v>
      </c>
      <c r="G86" s="289"/>
      <c r="H86" s="290"/>
      <c r="I86" s="288">
        <f>COUNTIF(I87:K111,1)+COUNTIF(I87:K111,2)+COUNTIF(I87:K111,3)+COUNTIF(I87:K111,4)+COUNTIF(I87:K111,5)+COUNTIF(I87:K111,6)+COUNTIF(I87:K111,7)+COUNTIF(I87:K111,8)</f>
        <v>0</v>
      </c>
      <c r="J86" s="289"/>
      <c r="K86" s="289"/>
      <c r="L86" s="142">
        <f>SUM(L102:L119)</f>
        <v>987</v>
      </c>
      <c r="M86" s="142">
        <f t="shared" ref="M86:O86" si="70">SUM(M102:M119)</f>
        <v>0</v>
      </c>
      <c r="N86" s="142">
        <f t="shared" si="70"/>
        <v>0</v>
      </c>
      <c r="O86" s="142">
        <f t="shared" si="70"/>
        <v>0</v>
      </c>
      <c r="P86" s="142">
        <f>SUM(P102:P119)</f>
        <v>2</v>
      </c>
      <c r="Q86" s="142">
        <f>SUM(Q102:Q119)</f>
        <v>0</v>
      </c>
      <c r="R86" s="142">
        <f>SUM(R102:R119)</f>
        <v>985</v>
      </c>
      <c r="S86" s="142">
        <f>SUM(S102:S119)</f>
        <v>541</v>
      </c>
      <c r="T86" s="142">
        <f>SUM(T102:T119)</f>
        <v>444</v>
      </c>
      <c r="U86" s="142"/>
      <c r="V86" s="142">
        <f t="shared" ref="V86:AG86" si="71">SUM(V102:V119)</f>
        <v>0</v>
      </c>
      <c r="W86" s="142">
        <f t="shared" si="71"/>
        <v>0</v>
      </c>
      <c r="X86" s="142">
        <f t="shared" si="71"/>
        <v>204</v>
      </c>
      <c r="Y86" s="142">
        <f t="shared" si="71"/>
        <v>190</v>
      </c>
      <c r="Z86" s="142">
        <f t="shared" si="71"/>
        <v>0</v>
      </c>
      <c r="AA86" s="142">
        <f t="shared" si="71"/>
        <v>128</v>
      </c>
      <c r="AB86" s="142">
        <f t="shared" si="71"/>
        <v>0</v>
      </c>
      <c r="AC86" s="142">
        <f t="shared" si="71"/>
        <v>138</v>
      </c>
      <c r="AD86" s="142">
        <f t="shared" si="71"/>
        <v>0</v>
      </c>
      <c r="AE86" s="142">
        <f t="shared" si="71"/>
        <v>208</v>
      </c>
      <c r="AF86" s="142">
        <f t="shared" si="71"/>
        <v>0</v>
      </c>
      <c r="AG86" s="142">
        <f t="shared" si="71"/>
        <v>117</v>
      </c>
      <c r="AH86" s="142"/>
      <c r="AI86" s="143">
        <v>612</v>
      </c>
      <c r="AJ86" s="82">
        <f>SUM(AJ102:AJ113)</f>
        <v>660</v>
      </c>
      <c r="AK86" s="153"/>
      <c r="AL86" s="153"/>
      <c r="AM86" s="119">
        <f>SUM(AM102:AM115)</f>
        <v>0</v>
      </c>
      <c r="AN86" s="119">
        <f t="shared" ref="AN86:AT86" si="72">SUM(AN102:AN115)</f>
        <v>0</v>
      </c>
      <c r="AO86" s="119">
        <f t="shared" si="72"/>
        <v>0.85</v>
      </c>
      <c r="AP86" s="119">
        <f t="shared" si="72"/>
        <v>1.1499999999999999</v>
      </c>
      <c r="AQ86" s="119">
        <f t="shared" si="72"/>
        <v>0</v>
      </c>
      <c r="AR86" s="119">
        <f t="shared" si="72"/>
        <v>0</v>
      </c>
      <c r="AS86" s="119">
        <f t="shared" si="72"/>
        <v>0</v>
      </c>
      <c r="AT86" s="119">
        <f t="shared" si="72"/>
        <v>0</v>
      </c>
      <c r="AU86" s="154">
        <f>SUM(AM86:AT86)</f>
        <v>2</v>
      </c>
      <c r="AV86" s="153"/>
      <c r="AW86" s="79"/>
      <c r="AX86" s="79"/>
      <c r="AY86" s="79"/>
      <c r="AZ86" s="79"/>
      <c r="BA86" s="79"/>
      <c r="BB86" s="79"/>
    </row>
    <row r="87" spans="1:74" s="9" customFormat="1" ht="28.5" hidden="1" customHeight="1" thickBot="1">
      <c r="A87" s="162" t="s">
        <v>10</v>
      </c>
      <c r="B87" s="57" t="s">
        <v>11</v>
      </c>
      <c r="C87" s="163"/>
      <c r="D87" s="163"/>
      <c r="E87" s="164"/>
      <c r="F87" s="165"/>
      <c r="G87" s="163"/>
      <c r="H87" s="164"/>
      <c r="I87" s="163"/>
      <c r="J87" s="163"/>
      <c r="K87" s="163"/>
      <c r="L87" s="142" t="e">
        <f t="shared" ref="L87:L101" si="73">P87+R87</f>
        <v>#REF!</v>
      </c>
      <c r="M87" s="142"/>
      <c r="N87" s="142"/>
      <c r="O87" s="142"/>
      <c r="P87" s="142" t="e">
        <f t="shared" ref="P87:P101" si="74">R87*0.5</f>
        <v>#REF!</v>
      </c>
      <c r="Q87" s="142"/>
      <c r="R87" s="142" t="e">
        <f>V87*$V$5+W87*$W$5+#REF!*#REF!+X87*$X$5+Y87*$Y$5+#REF!*#REF!+#REF!*#REF!+AG87*$AG$5+#REF!*#REF!+#REF!*#REF!</f>
        <v>#REF!</v>
      </c>
      <c r="S87" s="142"/>
      <c r="T87" s="143"/>
      <c r="U87" s="143"/>
      <c r="V87" s="143">
        <f>SUM(V88:V101)</f>
        <v>0</v>
      </c>
      <c r="W87" s="143">
        <f>SUM(W88:W101)</f>
        <v>0</v>
      </c>
      <c r="X87" s="143">
        <f>SUM(X88:X101)</f>
        <v>0</v>
      </c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66"/>
      <c r="AJ87" s="109" t="e">
        <f t="shared" ref="AJ87:AJ101" si="75">R87-AI87</f>
        <v>#REF!</v>
      </c>
      <c r="AK87" s="153"/>
      <c r="AL87" s="153"/>
      <c r="AM87" s="119" t="e">
        <f t="shared" ref="AM87:AM119" si="76">$P87*(V87*100/$R87)/100</f>
        <v>#REF!</v>
      </c>
      <c r="AN87" s="119" t="e">
        <f t="shared" ref="AN87:AN119" si="77">$P87*(W87*100/$R87)/100</f>
        <v>#REF!</v>
      </c>
      <c r="AO87" s="119" t="e">
        <f t="shared" ref="AO87:AO119" si="78">$P87*(X87*100/$R87)/100</f>
        <v>#REF!</v>
      </c>
      <c r="AP87" s="119" t="e">
        <f t="shared" ref="AP87:AP119" si="79">$P87*(Y87*100/$R87)/100</f>
        <v>#REF!</v>
      </c>
      <c r="AQ87" s="119" t="e">
        <f t="shared" ref="AQ87:AQ119" si="80">$P87*(AA87*100/$R87)/100</f>
        <v>#REF!</v>
      </c>
      <c r="AR87" s="119" t="e">
        <f t="shared" ref="AR87:AR119" si="81">$P87*(AC87*100/$R87)/100</f>
        <v>#REF!</v>
      </c>
      <c r="AS87" s="119" t="e">
        <f t="shared" ref="AS87:AS119" si="82">$P87*(AE87*100/$R87)/100</f>
        <v>#REF!</v>
      </c>
      <c r="AT87" s="119" t="e">
        <f t="shared" si="54"/>
        <v>#REF!</v>
      </c>
      <c r="AU87" s="153"/>
      <c r="AV87" s="153"/>
      <c r="AW87" s="53"/>
      <c r="AX87" s="53"/>
      <c r="AY87" s="53"/>
      <c r="AZ87" s="53"/>
      <c r="BA87" s="53"/>
      <c r="BB87" s="53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</row>
    <row r="88" spans="1:74" s="8" customFormat="1" ht="12" hidden="1" thickBot="1">
      <c r="A88" s="167" t="s">
        <v>12</v>
      </c>
      <c r="B88" s="56"/>
      <c r="C88" s="168"/>
      <c r="D88" s="168"/>
      <c r="E88" s="169"/>
      <c r="F88" s="170"/>
      <c r="G88" s="168"/>
      <c r="H88" s="169"/>
      <c r="I88" s="168"/>
      <c r="J88" s="168"/>
      <c r="K88" s="168"/>
      <c r="L88" s="142" t="e">
        <f t="shared" si="73"/>
        <v>#REF!</v>
      </c>
      <c r="M88" s="142"/>
      <c r="N88" s="142"/>
      <c r="O88" s="142"/>
      <c r="P88" s="142" t="e">
        <f t="shared" si="74"/>
        <v>#REF!</v>
      </c>
      <c r="Q88" s="142"/>
      <c r="R88" s="142" t="e">
        <f>V88*$V$5+W88*$W$5+#REF!*#REF!+X88*$X$5+Y88*$Y$5+#REF!*#REF!+#REF!*#REF!+AG88*$AG$5+#REF!*#REF!+#REF!*#REF!</f>
        <v>#REF!</v>
      </c>
      <c r="S88" s="127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166"/>
      <c r="AJ88" s="109" t="e">
        <f t="shared" si="75"/>
        <v>#REF!</v>
      </c>
      <c r="AK88" s="153"/>
      <c r="AL88" s="153"/>
      <c r="AM88" s="119" t="e">
        <f t="shared" si="76"/>
        <v>#REF!</v>
      </c>
      <c r="AN88" s="119" t="e">
        <f t="shared" si="77"/>
        <v>#REF!</v>
      </c>
      <c r="AO88" s="119" t="e">
        <f t="shared" si="78"/>
        <v>#REF!</v>
      </c>
      <c r="AP88" s="119" t="e">
        <f t="shared" si="79"/>
        <v>#REF!</v>
      </c>
      <c r="AQ88" s="119" t="e">
        <f t="shared" si="80"/>
        <v>#REF!</v>
      </c>
      <c r="AR88" s="119" t="e">
        <f t="shared" si="81"/>
        <v>#REF!</v>
      </c>
      <c r="AS88" s="119" t="e">
        <f t="shared" si="82"/>
        <v>#REF!</v>
      </c>
      <c r="AT88" s="119" t="e">
        <f t="shared" si="54"/>
        <v>#REF!</v>
      </c>
      <c r="AU88" s="153"/>
      <c r="AV88" s="153"/>
      <c r="AW88" s="53"/>
      <c r="AX88" s="53"/>
      <c r="AY88" s="53"/>
      <c r="AZ88" s="53"/>
      <c r="BA88" s="53"/>
      <c r="BB88" s="53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</row>
    <row r="89" spans="1:74" s="8" customFormat="1" ht="12" hidden="1" thickBot="1">
      <c r="A89" s="167" t="s">
        <v>13</v>
      </c>
      <c r="B89" s="56"/>
      <c r="C89" s="168"/>
      <c r="D89" s="168"/>
      <c r="E89" s="169"/>
      <c r="F89" s="170"/>
      <c r="G89" s="168"/>
      <c r="H89" s="169"/>
      <c r="I89" s="168"/>
      <c r="J89" s="168"/>
      <c r="K89" s="168"/>
      <c r="L89" s="142" t="e">
        <f t="shared" si="73"/>
        <v>#REF!</v>
      </c>
      <c r="M89" s="142"/>
      <c r="N89" s="142"/>
      <c r="O89" s="142"/>
      <c r="P89" s="142" t="e">
        <f t="shared" si="74"/>
        <v>#REF!</v>
      </c>
      <c r="Q89" s="142"/>
      <c r="R89" s="142" t="e">
        <f>V89*$V$5+W89*$W$5+#REF!*#REF!+X89*$X$5+Y89*$Y$5+#REF!*#REF!+#REF!*#REF!+AG89*$AG$5+#REF!*#REF!+#REF!*#REF!</f>
        <v>#REF!</v>
      </c>
      <c r="S89" s="127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166"/>
      <c r="AJ89" s="109" t="e">
        <f t="shared" si="75"/>
        <v>#REF!</v>
      </c>
      <c r="AK89" s="153"/>
      <c r="AL89" s="153"/>
      <c r="AM89" s="119" t="e">
        <f t="shared" si="76"/>
        <v>#REF!</v>
      </c>
      <c r="AN89" s="119" t="e">
        <f t="shared" si="77"/>
        <v>#REF!</v>
      </c>
      <c r="AO89" s="119" t="e">
        <f t="shared" si="78"/>
        <v>#REF!</v>
      </c>
      <c r="AP89" s="119" t="e">
        <f t="shared" si="79"/>
        <v>#REF!</v>
      </c>
      <c r="AQ89" s="119" t="e">
        <f t="shared" si="80"/>
        <v>#REF!</v>
      </c>
      <c r="AR89" s="119" t="e">
        <f t="shared" si="81"/>
        <v>#REF!</v>
      </c>
      <c r="AS89" s="119" t="e">
        <f t="shared" si="82"/>
        <v>#REF!</v>
      </c>
      <c r="AT89" s="119" t="e">
        <f t="shared" si="54"/>
        <v>#REF!</v>
      </c>
      <c r="AU89" s="153"/>
      <c r="AV89" s="153"/>
      <c r="AW89" s="53"/>
      <c r="AX89" s="53"/>
      <c r="AY89" s="53"/>
      <c r="AZ89" s="53"/>
      <c r="BA89" s="53"/>
      <c r="BB89" s="53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</row>
    <row r="90" spans="1:74" s="8" customFormat="1" ht="12" hidden="1" thickBot="1">
      <c r="A90" s="167" t="s">
        <v>14</v>
      </c>
      <c r="B90" s="56"/>
      <c r="C90" s="168"/>
      <c r="D90" s="168"/>
      <c r="E90" s="169"/>
      <c r="F90" s="170"/>
      <c r="G90" s="168"/>
      <c r="H90" s="169"/>
      <c r="I90" s="168"/>
      <c r="J90" s="168"/>
      <c r="K90" s="168"/>
      <c r="L90" s="142" t="e">
        <f t="shared" si="73"/>
        <v>#REF!</v>
      </c>
      <c r="M90" s="142"/>
      <c r="N90" s="142"/>
      <c r="O90" s="142"/>
      <c r="P90" s="142" t="e">
        <f t="shared" si="74"/>
        <v>#REF!</v>
      </c>
      <c r="Q90" s="142"/>
      <c r="R90" s="142" t="e">
        <f>V90*$V$5+W90*$W$5+#REF!*#REF!+X90*$X$5+Y90*$Y$5+#REF!*#REF!+#REF!*#REF!+AG90*$AG$5+#REF!*#REF!+#REF!*#REF!</f>
        <v>#REF!</v>
      </c>
      <c r="S90" s="127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166"/>
      <c r="AJ90" s="109" t="e">
        <f t="shared" si="75"/>
        <v>#REF!</v>
      </c>
      <c r="AK90" s="153"/>
      <c r="AL90" s="153"/>
      <c r="AM90" s="119" t="e">
        <f t="shared" si="76"/>
        <v>#REF!</v>
      </c>
      <c r="AN90" s="119" t="e">
        <f t="shared" si="77"/>
        <v>#REF!</v>
      </c>
      <c r="AO90" s="119" t="e">
        <f t="shared" si="78"/>
        <v>#REF!</v>
      </c>
      <c r="AP90" s="119" t="e">
        <f t="shared" si="79"/>
        <v>#REF!</v>
      </c>
      <c r="AQ90" s="119" t="e">
        <f t="shared" si="80"/>
        <v>#REF!</v>
      </c>
      <c r="AR90" s="119" t="e">
        <f t="shared" si="81"/>
        <v>#REF!</v>
      </c>
      <c r="AS90" s="119" t="e">
        <f t="shared" si="82"/>
        <v>#REF!</v>
      </c>
      <c r="AT90" s="119" t="e">
        <f t="shared" si="54"/>
        <v>#REF!</v>
      </c>
      <c r="AU90" s="153"/>
      <c r="AV90" s="153"/>
      <c r="AW90" s="53"/>
      <c r="AX90" s="53"/>
      <c r="AY90" s="53"/>
      <c r="AZ90" s="53"/>
      <c r="BA90" s="53"/>
      <c r="BB90" s="53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</row>
    <row r="91" spans="1:74" s="8" customFormat="1" ht="12" hidden="1" thickBot="1">
      <c r="A91" s="167" t="s">
        <v>15</v>
      </c>
      <c r="B91" s="56"/>
      <c r="C91" s="168"/>
      <c r="D91" s="168"/>
      <c r="E91" s="169"/>
      <c r="F91" s="170"/>
      <c r="G91" s="168"/>
      <c r="H91" s="169"/>
      <c r="I91" s="168"/>
      <c r="J91" s="168"/>
      <c r="K91" s="168"/>
      <c r="L91" s="142" t="e">
        <f t="shared" si="73"/>
        <v>#REF!</v>
      </c>
      <c r="M91" s="142"/>
      <c r="N91" s="142"/>
      <c r="O91" s="142"/>
      <c r="P91" s="142" t="e">
        <f t="shared" si="74"/>
        <v>#REF!</v>
      </c>
      <c r="Q91" s="142"/>
      <c r="R91" s="142" t="e">
        <f>V91*$V$5+W91*$W$5+#REF!*#REF!+X91*$X$5+Y91*$Y$5+#REF!*#REF!+#REF!*#REF!+AG91*$AG$5+#REF!*#REF!+#REF!*#REF!</f>
        <v>#REF!</v>
      </c>
      <c r="S91" s="127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166"/>
      <c r="AJ91" s="109" t="e">
        <f t="shared" si="75"/>
        <v>#REF!</v>
      </c>
      <c r="AK91" s="153"/>
      <c r="AL91" s="153"/>
      <c r="AM91" s="119" t="e">
        <f t="shared" si="76"/>
        <v>#REF!</v>
      </c>
      <c r="AN91" s="119" t="e">
        <f t="shared" si="77"/>
        <v>#REF!</v>
      </c>
      <c r="AO91" s="119" t="e">
        <f t="shared" si="78"/>
        <v>#REF!</v>
      </c>
      <c r="AP91" s="119" t="e">
        <f t="shared" si="79"/>
        <v>#REF!</v>
      </c>
      <c r="AQ91" s="119" t="e">
        <f t="shared" si="80"/>
        <v>#REF!</v>
      </c>
      <c r="AR91" s="119" t="e">
        <f t="shared" si="81"/>
        <v>#REF!</v>
      </c>
      <c r="AS91" s="119" t="e">
        <f t="shared" si="82"/>
        <v>#REF!</v>
      </c>
      <c r="AT91" s="119" t="e">
        <f t="shared" si="54"/>
        <v>#REF!</v>
      </c>
      <c r="AU91" s="153"/>
      <c r="AV91" s="153"/>
      <c r="AW91" s="53"/>
      <c r="AX91" s="53"/>
      <c r="AY91" s="53"/>
      <c r="AZ91" s="53"/>
      <c r="BA91" s="53"/>
      <c r="BB91" s="53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</row>
    <row r="92" spans="1:74" s="8" customFormat="1" ht="12" hidden="1" thickBot="1">
      <c r="A92" s="167" t="s">
        <v>16</v>
      </c>
      <c r="B92" s="56"/>
      <c r="C92" s="168"/>
      <c r="D92" s="168"/>
      <c r="E92" s="169"/>
      <c r="F92" s="170"/>
      <c r="G92" s="168"/>
      <c r="H92" s="169"/>
      <c r="I92" s="168"/>
      <c r="J92" s="168"/>
      <c r="K92" s="168"/>
      <c r="L92" s="142" t="e">
        <f t="shared" si="73"/>
        <v>#REF!</v>
      </c>
      <c r="M92" s="142"/>
      <c r="N92" s="142"/>
      <c r="O92" s="142"/>
      <c r="P92" s="142" t="e">
        <f t="shared" si="74"/>
        <v>#REF!</v>
      </c>
      <c r="Q92" s="142"/>
      <c r="R92" s="142" t="e">
        <f>V92*$V$5+W92*$W$5+#REF!*#REF!+X92*$X$5+Y92*$Y$5+#REF!*#REF!+#REF!*#REF!+AG92*$AG$5+#REF!*#REF!+#REF!*#REF!</f>
        <v>#REF!</v>
      </c>
      <c r="S92" s="127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166"/>
      <c r="AJ92" s="109" t="e">
        <f t="shared" si="75"/>
        <v>#REF!</v>
      </c>
      <c r="AK92" s="153"/>
      <c r="AL92" s="153"/>
      <c r="AM92" s="119" t="e">
        <f t="shared" si="76"/>
        <v>#REF!</v>
      </c>
      <c r="AN92" s="119" t="e">
        <f t="shared" si="77"/>
        <v>#REF!</v>
      </c>
      <c r="AO92" s="119" t="e">
        <f t="shared" si="78"/>
        <v>#REF!</v>
      </c>
      <c r="AP92" s="119" t="e">
        <f t="shared" si="79"/>
        <v>#REF!</v>
      </c>
      <c r="AQ92" s="119" t="e">
        <f t="shared" si="80"/>
        <v>#REF!</v>
      </c>
      <c r="AR92" s="119" t="e">
        <f t="shared" si="81"/>
        <v>#REF!</v>
      </c>
      <c r="AS92" s="119" t="e">
        <f t="shared" si="82"/>
        <v>#REF!</v>
      </c>
      <c r="AT92" s="119" t="e">
        <f t="shared" si="54"/>
        <v>#REF!</v>
      </c>
      <c r="AU92" s="153"/>
      <c r="AV92" s="153"/>
      <c r="AW92" s="53"/>
      <c r="AX92" s="53"/>
      <c r="AY92" s="53"/>
      <c r="AZ92" s="53"/>
      <c r="BA92" s="53"/>
      <c r="BB92" s="53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</row>
    <row r="93" spans="1:74" s="8" customFormat="1" ht="12" hidden="1" thickBot="1">
      <c r="A93" s="167" t="s">
        <v>17</v>
      </c>
      <c r="B93" s="56"/>
      <c r="C93" s="168"/>
      <c r="D93" s="168"/>
      <c r="E93" s="169"/>
      <c r="F93" s="170"/>
      <c r="G93" s="168"/>
      <c r="H93" s="169"/>
      <c r="I93" s="168"/>
      <c r="J93" s="168"/>
      <c r="K93" s="168"/>
      <c r="L93" s="142" t="e">
        <f t="shared" si="73"/>
        <v>#REF!</v>
      </c>
      <c r="M93" s="142"/>
      <c r="N93" s="142"/>
      <c r="O93" s="142"/>
      <c r="P93" s="142" t="e">
        <f t="shared" si="74"/>
        <v>#REF!</v>
      </c>
      <c r="Q93" s="142"/>
      <c r="R93" s="142" t="e">
        <f>V93*$V$5+W93*$W$5+#REF!*#REF!+X93*$X$5+Y93*$Y$5+#REF!*#REF!+#REF!*#REF!+AG93*$AG$5+#REF!*#REF!+#REF!*#REF!</f>
        <v>#REF!</v>
      </c>
      <c r="S93" s="127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166"/>
      <c r="AJ93" s="109" t="e">
        <f t="shared" si="75"/>
        <v>#REF!</v>
      </c>
      <c r="AK93" s="153"/>
      <c r="AL93" s="153"/>
      <c r="AM93" s="119" t="e">
        <f t="shared" si="76"/>
        <v>#REF!</v>
      </c>
      <c r="AN93" s="119" t="e">
        <f t="shared" si="77"/>
        <v>#REF!</v>
      </c>
      <c r="AO93" s="119" t="e">
        <f t="shared" si="78"/>
        <v>#REF!</v>
      </c>
      <c r="AP93" s="119" t="e">
        <f t="shared" si="79"/>
        <v>#REF!</v>
      </c>
      <c r="AQ93" s="119" t="e">
        <f t="shared" si="80"/>
        <v>#REF!</v>
      </c>
      <c r="AR93" s="119" t="e">
        <f t="shared" si="81"/>
        <v>#REF!</v>
      </c>
      <c r="AS93" s="119" t="e">
        <f t="shared" si="82"/>
        <v>#REF!</v>
      </c>
      <c r="AT93" s="119" t="e">
        <f t="shared" si="54"/>
        <v>#REF!</v>
      </c>
      <c r="AU93" s="153"/>
      <c r="AV93" s="153"/>
      <c r="AW93" s="53"/>
      <c r="AX93" s="53"/>
      <c r="AY93" s="53"/>
      <c r="AZ93" s="53"/>
      <c r="BA93" s="53"/>
      <c r="BB93" s="53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</row>
    <row r="94" spans="1:74" s="8" customFormat="1" ht="12" hidden="1" thickBot="1">
      <c r="A94" s="167" t="s">
        <v>18</v>
      </c>
      <c r="B94" s="56"/>
      <c r="C94" s="168"/>
      <c r="D94" s="168"/>
      <c r="E94" s="169"/>
      <c r="F94" s="170"/>
      <c r="G94" s="168"/>
      <c r="H94" s="169"/>
      <c r="I94" s="168"/>
      <c r="J94" s="168"/>
      <c r="K94" s="168"/>
      <c r="L94" s="142" t="e">
        <f t="shared" si="73"/>
        <v>#REF!</v>
      </c>
      <c r="M94" s="142"/>
      <c r="N94" s="142"/>
      <c r="O94" s="142"/>
      <c r="P94" s="142" t="e">
        <f t="shared" si="74"/>
        <v>#REF!</v>
      </c>
      <c r="Q94" s="142"/>
      <c r="R94" s="142" t="e">
        <f>V94*$V$5+W94*$W$5+#REF!*#REF!+X94*$X$5+Y94*$Y$5+#REF!*#REF!+#REF!*#REF!+AG94*$AG$5+#REF!*#REF!+#REF!*#REF!</f>
        <v>#REF!</v>
      </c>
      <c r="S94" s="127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166"/>
      <c r="AJ94" s="109" t="e">
        <f t="shared" si="75"/>
        <v>#REF!</v>
      </c>
      <c r="AK94" s="153"/>
      <c r="AL94" s="153"/>
      <c r="AM94" s="119" t="e">
        <f t="shared" si="76"/>
        <v>#REF!</v>
      </c>
      <c r="AN94" s="119" t="e">
        <f t="shared" si="77"/>
        <v>#REF!</v>
      </c>
      <c r="AO94" s="119" t="e">
        <f t="shared" si="78"/>
        <v>#REF!</v>
      </c>
      <c r="AP94" s="119" t="e">
        <f t="shared" si="79"/>
        <v>#REF!</v>
      </c>
      <c r="AQ94" s="119" t="e">
        <f t="shared" si="80"/>
        <v>#REF!</v>
      </c>
      <c r="AR94" s="119" t="e">
        <f t="shared" si="81"/>
        <v>#REF!</v>
      </c>
      <c r="AS94" s="119" t="e">
        <f t="shared" si="82"/>
        <v>#REF!</v>
      </c>
      <c r="AT94" s="119" t="e">
        <f t="shared" si="54"/>
        <v>#REF!</v>
      </c>
      <c r="AU94" s="153"/>
      <c r="AV94" s="153"/>
      <c r="AW94" s="53"/>
      <c r="AX94" s="53"/>
      <c r="AY94" s="53"/>
      <c r="AZ94" s="53"/>
      <c r="BA94" s="53"/>
      <c r="BB94" s="53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</row>
    <row r="95" spans="1:74" s="8" customFormat="1" ht="12" hidden="1" thickBot="1">
      <c r="A95" s="167" t="s">
        <v>19</v>
      </c>
      <c r="B95" s="56"/>
      <c r="C95" s="168"/>
      <c r="D95" s="168"/>
      <c r="E95" s="169"/>
      <c r="F95" s="170"/>
      <c r="G95" s="168"/>
      <c r="H95" s="169"/>
      <c r="I95" s="168"/>
      <c r="J95" s="168"/>
      <c r="K95" s="168"/>
      <c r="L95" s="142" t="e">
        <f t="shared" si="73"/>
        <v>#REF!</v>
      </c>
      <c r="M95" s="142"/>
      <c r="N95" s="142"/>
      <c r="O95" s="142"/>
      <c r="P95" s="142" t="e">
        <f t="shared" si="74"/>
        <v>#REF!</v>
      </c>
      <c r="Q95" s="142"/>
      <c r="R95" s="142" t="e">
        <f>V95*$V$5+W95*$W$5+#REF!*#REF!+X95*$X$5+Y95*$Y$5+#REF!*#REF!+#REF!*#REF!+AG95*$AG$5+#REF!*#REF!+#REF!*#REF!</f>
        <v>#REF!</v>
      </c>
      <c r="S95" s="127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166"/>
      <c r="AJ95" s="109" t="e">
        <f t="shared" si="75"/>
        <v>#REF!</v>
      </c>
      <c r="AK95" s="153"/>
      <c r="AL95" s="153"/>
      <c r="AM95" s="119" t="e">
        <f t="shared" si="76"/>
        <v>#REF!</v>
      </c>
      <c r="AN95" s="119" t="e">
        <f t="shared" si="77"/>
        <v>#REF!</v>
      </c>
      <c r="AO95" s="119" t="e">
        <f t="shared" si="78"/>
        <v>#REF!</v>
      </c>
      <c r="AP95" s="119" t="e">
        <f t="shared" si="79"/>
        <v>#REF!</v>
      </c>
      <c r="AQ95" s="119" t="e">
        <f t="shared" si="80"/>
        <v>#REF!</v>
      </c>
      <c r="AR95" s="119" t="e">
        <f t="shared" si="81"/>
        <v>#REF!</v>
      </c>
      <c r="AS95" s="119" t="e">
        <f t="shared" si="82"/>
        <v>#REF!</v>
      </c>
      <c r="AT95" s="119" t="e">
        <f t="shared" si="54"/>
        <v>#REF!</v>
      </c>
      <c r="AU95" s="153"/>
      <c r="AV95" s="153"/>
      <c r="AW95" s="53"/>
      <c r="AX95" s="53"/>
      <c r="AY95" s="53"/>
      <c r="AZ95" s="53"/>
      <c r="BA95" s="53"/>
      <c r="BB95" s="53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</row>
    <row r="96" spans="1:74" s="8" customFormat="1" ht="12" hidden="1" thickBot="1">
      <c r="A96" s="167" t="s">
        <v>20</v>
      </c>
      <c r="B96" s="56"/>
      <c r="C96" s="168"/>
      <c r="D96" s="168"/>
      <c r="E96" s="169"/>
      <c r="F96" s="170"/>
      <c r="G96" s="168"/>
      <c r="H96" s="169"/>
      <c r="I96" s="168"/>
      <c r="J96" s="168"/>
      <c r="K96" s="168"/>
      <c r="L96" s="142" t="e">
        <f t="shared" si="73"/>
        <v>#REF!</v>
      </c>
      <c r="M96" s="142"/>
      <c r="N96" s="142"/>
      <c r="O96" s="142"/>
      <c r="P96" s="142" t="e">
        <f t="shared" si="74"/>
        <v>#REF!</v>
      </c>
      <c r="Q96" s="142"/>
      <c r="R96" s="142" t="e">
        <f>V96*$V$5+W96*$W$5+#REF!*#REF!+X96*$X$5+Y96*$Y$5+#REF!*#REF!+#REF!*#REF!+AG96*$AG$5+#REF!*#REF!+#REF!*#REF!</f>
        <v>#REF!</v>
      </c>
      <c r="S96" s="127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166"/>
      <c r="AJ96" s="109" t="e">
        <f t="shared" si="75"/>
        <v>#REF!</v>
      </c>
      <c r="AK96" s="153"/>
      <c r="AL96" s="153"/>
      <c r="AM96" s="119" t="e">
        <f t="shared" si="76"/>
        <v>#REF!</v>
      </c>
      <c r="AN96" s="119" t="e">
        <f t="shared" si="77"/>
        <v>#REF!</v>
      </c>
      <c r="AO96" s="119" t="e">
        <f t="shared" si="78"/>
        <v>#REF!</v>
      </c>
      <c r="AP96" s="119" t="e">
        <f t="shared" si="79"/>
        <v>#REF!</v>
      </c>
      <c r="AQ96" s="119" t="e">
        <f t="shared" si="80"/>
        <v>#REF!</v>
      </c>
      <c r="AR96" s="119" t="e">
        <f t="shared" si="81"/>
        <v>#REF!</v>
      </c>
      <c r="AS96" s="119" t="e">
        <f t="shared" si="82"/>
        <v>#REF!</v>
      </c>
      <c r="AT96" s="119" t="e">
        <f t="shared" si="54"/>
        <v>#REF!</v>
      </c>
      <c r="AU96" s="153"/>
      <c r="AV96" s="153"/>
      <c r="AW96" s="53"/>
      <c r="AX96" s="53"/>
      <c r="AY96" s="53"/>
      <c r="AZ96" s="53"/>
      <c r="BA96" s="53"/>
      <c r="BB96" s="53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</row>
    <row r="97" spans="1:74" s="8" customFormat="1" ht="12" hidden="1" thickBot="1">
      <c r="A97" s="167" t="s">
        <v>21</v>
      </c>
      <c r="B97" s="56"/>
      <c r="C97" s="168"/>
      <c r="D97" s="168"/>
      <c r="E97" s="169"/>
      <c r="F97" s="170"/>
      <c r="G97" s="168"/>
      <c r="H97" s="169"/>
      <c r="I97" s="168"/>
      <c r="J97" s="168"/>
      <c r="K97" s="168"/>
      <c r="L97" s="142" t="e">
        <f t="shared" si="73"/>
        <v>#REF!</v>
      </c>
      <c r="M97" s="142"/>
      <c r="N97" s="142"/>
      <c r="O97" s="142"/>
      <c r="P97" s="142" t="e">
        <f t="shared" si="74"/>
        <v>#REF!</v>
      </c>
      <c r="Q97" s="142"/>
      <c r="R97" s="142" t="e">
        <f>V97*$V$5+W97*$W$5+#REF!*#REF!+X97*$X$5+Y97*$Y$5+#REF!*#REF!+#REF!*#REF!+AG97*$AG$5+#REF!*#REF!+#REF!*#REF!</f>
        <v>#REF!</v>
      </c>
      <c r="S97" s="127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166"/>
      <c r="AJ97" s="109" t="e">
        <f t="shared" si="75"/>
        <v>#REF!</v>
      </c>
      <c r="AK97" s="153"/>
      <c r="AL97" s="153"/>
      <c r="AM97" s="119" t="e">
        <f t="shared" si="76"/>
        <v>#REF!</v>
      </c>
      <c r="AN97" s="119" t="e">
        <f t="shared" si="77"/>
        <v>#REF!</v>
      </c>
      <c r="AO97" s="119" t="e">
        <f t="shared" si="78"/>
        <v>#REF!</v>
      </c>
      <c r="AP97" s="119" t="e">
        <f t="shared" si="79"/>
        <v>#REF!</v>
      </c>
      <c r="AQ97" s="119" t="e">
        <f t="shared" si="80"/>
        <v>#REF!</v>
      </c>
      <c r="AR97" s="119" t="e">
        <f t="shared" si="81"/>
        <v>#REF!</v>
      </c>
      <c r="AS97" s="119" t="e">
        <f t="shared" si="82"/>
        <v>#REF!</v>
      </c>
      <c r="AT97" s="119" t="e">
        <f t="shared" si="54"/>
        <v>#REF!</v>
      </c>
      <c r="AU97" s="153"/>
      <c r="AV97" s="153"/>
      <c r="AW97" s="53"/>
      <c r="AX97" s="53"/>
      <c r="AY97" s="53"/>
      <c r="AZ97" s="53"/>
      <c r="BA97" s="53"/>
      <c r="BB97" s="53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</row>
    <row r="98" spans="1:74" s="8" customFormat="1" ht="12" hidden="1" thickBot="1">
      <c r="A98" s="167" t="s">
        <v>22</v>
      </c>
      <c r="B98" s="56"/>
      <c r="C98" s="168"/>
      <c r="D98" s="168"/>
      <c r="E98" s="169"/>
      <c r="F98" s="170"/>
      <c r="G98" s="168"/>
      <c r="H98" s="169"/>
      <c r="I98" s="168"/>
      <c r="J98" s="168"/>
      <c r="K98" s="168"/>
      <c r="L98" s="142" t="e">
        <f t="shared" si="73"/>
        <v>#REF!</v>
      </c>
      <c r="M98" s="142"/>
      <c r="N98" s="142"/>
      <c r="O98" s="142"/>
      <c r="P98" s="142" t="e">
        <f t="shared" si="74"/>
        <v>#REF!</v>
      </c>
      <c r="Q98" s="142"/>
      <c r="R98" s="142" t="e">
        <f>V98*$V$5+W98*$W$5+#REF!*#REF!+X98*$X$5+Y98*$Y$5+#REF!*#REF!+#REF!*#REF!+AG98*$AG$5+#REF!*#REF!+#REF!*#REF!</f>
        <v>#REF!</v>
      </c>
      <c r="S98" s="127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166"/>
      <c r="AJ98" s="109" t="e">
        <f t="shared" si="75"/>
        <v>#REF!</v>
      </c>
      <c r="AK98" s="153"/>
      <c r="AL98" s="153"/>
      <c r="AM98" s="119" t="e">
        <f t="shared" si="76"/>
        <v>#REF!</v>
      </c>
      <c r="AN98" s="119" t="e">
        <f t="shared" si="77"/>
        <v>#REF!</v>
      </c>
      <c r="AO98" s="119" t="e">
        <f t="shared" si="78"/>
        <v>#REF!</v>
      </c>
      <c r="AP98" s="119" t="e">
        <f t="shared" si="79"/>
        <v>#REF!</v>
      </c>
      <c r="AQ98" s="119" t="e">
        <f t="shared" si="80"/>
        <v>#REF!</v>
      </c>
      <c r="AR98" s="119" t="e">
        <f t="shared" si="81"/>
        <v>#REF!</v>
      </c>
      <c r="AS98" s="119" t="e">
        <f t="shared" si="82"/>
        <v>#REF!</v>
      </c>
      <c r="AT98" s="119" t="e">
        <f t="shared" si="54"/>
        <v>#REF!</v>
      </c>
      <c r="AU98" s="153"/>
      <c r="AV98" s="153"/>
      <c r="AW98" s="53"/>
      <c r="AX98" s="53"/>
      <c r="AY98" s="53"/>
      <c r="AZ98" s="53"/>
      <c r="BA98" s="53"/>
      <c r="BB98" s="53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</row>
    <row r="99" spans="1:74" s="8" customFormat="1" ht="12" hidden="1" thickBot="1">
      <c r="A99" s="167" t="s">
        <v>23</v>
      </c>
      <c r="B99" s="56"/>
      <c r="C99" s="168"/>
      <c r="D99" s="168"/>
      <c r="E99" s="169"/>
      <c r="F99" s="170"/>
      <c r="G99" s="168"/>
      <c r="H99" s="169"/>
      <c r="I99" s="168"/>
      <c r="J99" s="168"/>
      <c r="K99" s="168"/>
      <c r="L99" s="142" t="e">
        <f t="shared" si="73"/>
        <v>#REF!</v>
      </c>
      <c r="M99" s="142"/>
      <c r="N99" s="142"/>
      <c r="O99" s="142"/>
      <c r="P99" s="142" t="e">
        <f t="shared" si="74"/>
        <v>#REF!</v>
      </c>
      <c r="Q99" s="142"/>
      <c r="R99" s="142" t="e">
        <f>V99*$V$5+W99*$W$5+#REF!*#REF!+X99*$X$5+Y99*$Y$5+#REF!*#REF!+#REF!*#REF!+AG99*$AG$5+#REF!*#REF!+#REF!*#REF!</f>
        <v>#REF!</v>
      </c>
      <c r="S99" s="127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166"/>
      <c r="AJ99" s="109" t="e">
        <f t="shared" si="75"/>
        <v>#REF!</v>
      </c>
      <c r="AK99" s="153"/>
      <c r="AL99" s="153"/>
      <c r="AM99" s="119" t="e">
        <f t="shared" si="76"/>
        <v>#REF!</v>
      </c>
      <c r="AN99" s="119" t="e">
        <f t="shared" si="77"/>
        <v>#REF!</v>
      </c>
      <c r="AO99" s="119" t="e">
        <f t="shared" si="78"/>
        <v>#REF!</v>
      </c>
      <c r="AP99" s="119" t="e">
        <f t="shared" si="79"/>
        <v>#REF!</v>
      </c>
      <c r="AQ99" s="119" t="e">
        <f t="shared" si="80"/>
        <v>#REF!</v>
      </c>
      <c r="AR99" s="119" t="e">
        <f t="shared" si="81"/>
        <v>#REF!</v>
      </c>
      <c r="AS99" s="119" t="e">
        <f t="shared" si="82"/>
        <v>#REF!</v>
      </c>
      <c r="AT99" s="119" t="e">
        <f t="shared" si="54"/>
        <v>#REF!</v>
      </c>
      <c r="AU99" s="153"/>
      <c r="AV99" s="153"/>
      <c r="AW99" s="53"/>
      <c r="AX99" s="53"/>
      <c r="AY99" s="53"/>
      <c r="AZ99" s="53"/>
      <c r="BA99" s="53"/>
      <c r="BB99" s="53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</row>
    <row r="100" spans="1:74" s="8" customFormat="1" ht="12" hidden="1" thickBot="1">
      <c r="A100" s="167" t="s">
        <v>24</v>
      </c>
      <c r="B100" s="56"/>
      <c r="C100" s="168"/>
      <c r="D100" s="168"/>
      <c r="E100" s="169"/>
      <c r="F100" s="170"/>
      <c r="G100" s="168"/>
      <c r="H100" s="169"/>
      <c r="I100" s="168"/>
      <c r="J100" s="168"/>
      <c r="K100" s="168"/>
      <c r="L100" s="142" t="e">
        <f t="shared" si="73"/>
        <v>#REF!</v>
      </c>
      <c r="M100" s="142"/>
      <c r="N100" s="142"/>
      <c r="O100" s="142"/>
      <c r="P100" s="142" t="e">
        <f t="shared" si="74"/>
        <v>#REF!</v>
      </c>
      <c r="Q100" s="142"/>
      <c r="R100" s="142" t="e">
        <f>V100*$V$5+W100*$W$5+#REF!*#REF!+X100*$X$5+Y100*$Y$5+#REF!*#REF!+#REF!*#REF!+AG100*$AG$5+#REF!*#REF!+#REF!*#REF!</f>
        <v>#REF!</v>
      </c>
      <c r="S100" s="127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166"/>
      <c r="AJ100" s="109" t="e">
        <f t="shared" si="75"/>
        <v>#REF!</v>
      </c>
      <c r="AK100" s="153"/>
      <c r="AL100" s="153"/>
      <c r="AM100" s="119" t="e">
        <f t="shared" si="76"/>
        <v>#REF!</v>
      </c>
      <c r="AN100" s="119" t="e">
        <f t="shared" si="77"/>
        <v>#REF!</v>
      </c>
      <c r="AO100" s="119" t="e">
        <f t="shared" si="78"/>
        <v>#REF!</v>
      </c>
      <c r="AP100" s="119" t="e">
        <f t="shared" si="79"/>
        <v>#REF!</v>
      </c>
      <c r="AQ100" s="119" t="e">
        <f t="shared" si="80"/>
        <v>#REF!</v>
      </c>
      <c r="AR100" s="119" t="e">
        <f t="shared" si="81"/>
        <v>#REF!</v>
      </c>
      <c r="AS100" s="119" t="e">
        <f t="shared" si="82"/>
        <v>#REF!</v>
      </c>
      <c r="AT100" s="119" t="e">
        <f t="shared" si="54"/>
        <v>#REF!</v>
      </c>
      <c r="AU100" s="153"/>
      <c r="AV100" s="153"/>
      <c r="AW100" s="53"/>
      <c r="AX100" s="53"/>
      <c r="AY100" s="53"/>
      <c r="AZ100" s="53"/>
      <c r="BA100" s="53"/>
      <c r="BB100" s="53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</row>
    <row r="101" spans="1:74" s="8" customFormat="1" ht="11.25" hidden="1">
      <c r="A101" s="171" t="s">
        <v>25</v>
      </c>
      <c r="B101" s="56"/>
      <c r="C101" s="172"/>
      <c r="D101" s="172"/>
      <c r="E101" s="173"/>
      <c r="F101" s="174"/>
      <c r="G101" s="172"/>
      <c r="H101" s="173"/>
      <c r="I101" s="172"/>
      <c r="J101" s="172"/>
      <c r="K101" s="172"/>
      <c r="L101" s="142" t="e">
        <f t="shared" si="73"/>
        <v>#REF!</v>
      </c>
      <c r="M101" s="142"/>
      <c r="N101" s="142"/>
      <c r="O101" s="142"/>
      <c r="P101" s="142" t="e">
        <f t="shared" si="74"/>
        <v>#REF!</v>
      </c>
      <c r="Q101" s="142"/>
      <c r="R101" s="142" t="e">
        <f>V101*$V$5+W101*$W$5+#REF!*#REF!+X101*$X$5+Y101*$Y$5+#REF!*#REF!+#REF!*#REF!+AG101*$AG$5+#REF!*#REF!+#REF!*#REF!</f>
        <v>#REF!</v>
      </c>
      <c r="S101" s="127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166"/>
      <c r="AJ101" s="175" t="e">
        <f t="shared" si="75"/>
        <v>#REF!</v>
      </c>
      <c r="AK101" s="153"/>
      <c r="AL101" s="153"/>
      <c r="AM101" s="119" t="e">
        <f t="shared" si="76"/>
        <v>#REF!</v>
      </c>
      <c r="AN101" s="119" t="e">
        <f t="shared" si="77"/>
        <v>#REF!</v>
      </c>
      <c r="AO101" s="119" t="e">
        <f t="shared" si="78"/>
        <v>#REF!</v>
      </c>
      <c r="AP101" s="119" t="e">
        <f t="shared" si="79"/>
        <v>#REF!</v>
      </c>
      <c r="AQ101" s="119" t="e">
        <f t="shared" si="80"/>
        <v>#REF!</v>
      </c>
      <c r="AR101" s="119" t="e">
        <f t="shared" si="81"/>
        <v>#REF!</v>
      </c>
      <c r="AS101" s="119" t="e">
        <f t="shared" si="82"/>
        <v>#REF!</v>
      </c>
      <c r="AT101" s="119" t="e">
        <f t="shared" si="54"/>
        <v>#REF!</v>
      </c>
      <c r="AU101" s="153"/>
      <c r="AV101" s="153"/>
      <c r="AW101" s="53"/>
      <c r="AX101" s="53"/>
      <c r="AY101" s="53"/>
      <c r="AZ101" s="53"/>
      <c r="BA101" s="53"/>
      <c r="BB101" s="53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</row>
    <row r="102" spans="1:74" s="10" customFormat="1" ht="12.75" customHeight="1">
      <c r="A102" s="55" t="s">
        <v>301</v>
      </c>
      <c r="B102" s="55" t="s">
        <v>195</v>
      </c>
      <c r="C102" s="151"/>
      <c r="D102" s="78"/>
      <c r="E102" s="132"/>
      <c r="F102" s="133"/>
      <c r="G102" s="78">
        <v>3</v>
      </c>
      <c r="H102" s="132"/>
      <c r="I102" s="133"/>
      <c r="J102" s="78"/>
      <c r="K102" s="132"/>
      <c r="L102" s="152">
        <f t="shared" ref="L102:L117" si="83">SUM(M102:R102)</f>
        <v>51</v>
      </c>
      <c r="M102" s="152"/>
      <c r="N102" s="152"/>
      <c r="O102" s="152"/>
      <c r="P102" s="127"/>
      <c r="Q102" s="127"/>
      <c r="R102" s="127">
        <f t="shared" ref="R102:R119" si="84">SUM(V102:AG102)</f>
        <v>51</v>
      </c>
      <c r="S102" s="127">
        <f t="shared" ref="S102:S119" si="85">R102-T102</f>
        <v>33</v>
      </c>
      <c r="T102" s="42">
        <v>18</v>
      </c>
      <c r="U102" s="42"/>
      <c r="V102" s="42"/>
      <c r="W102" s="42"/>
      <c r="X102" s="42">
        <v>51</v>
      </c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75">
        <v>48</v>
      </c>
      <c r="AK102" s="153"/>
      <c r="AL102" s="153"/>
      <c r="AM102" s="119">
        <f t="shared" si="76"/>
        <v>0</v>
      </c>
      <c r="AN102" s="119">
        <f t="shared" si="77"/>
        <v>0</v>
      </c>
      <c r="AO102" s="119">
        <f t="shared" si="78"/>
        <v>0</v>
      </c>
      <c r="AP102" s="119">
        <f t="shared" si="79"/>
        <v>0</v>
      </c>
      <c r="AQ102" s="119">
        <f t="shared" si="80"/>
        <v>0</v>
      </c>
      <c r="AR102" s="119">
        <f t="shared" si="81"/>
        <v>0</v>
      </c>
      <c r="AS102" s="119">
        <f t="shared" si="82"/>
        <v>0</v>
      </c>
      <c r="AT102" s="119">
        <f t="shared" si="54"/>
        <v>0</v>
      </c>
      <c r="AU102" s="153"/>
      <c r="AV102" s="153"/>
      <c r="AW102" s="53"/>
      <c r="AX102" s="53"/>
      <c r="AY102" s="53"/>
      <c r="AZ102" s="53"/>
      <c r="BA102" s="53"/>
      <c r="BB102" s="53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</row>
    <row r="103" spans="1:74" s="10" customFormat="1" ht="13.5" customHeight="1">
      <c r="A103" s="55" t="s">
        <v>302</v>
      </c>
      <c r="B103" s="55" t="s">
        <v>335</v>
      </c>
      <c r="C103" s="151"/>
      <c r="D103" s="78"/>
      <c r="E103" s="132"/>
      <c r="F103" s="133"/>
      <c r="G103" s="78">
        <v>4</v>
      </c>
      <c r="H103" s="132"/>
      <c r="I103" s="133"/>
      <c r="J103" s="78"/>
      <c r="K103" s="132"/>
      <c r="L103" s="152">
        <f t="shared" si="83"/>
        <v>48</v>
      </c>
      <c r="M103" s="152"/>
      <c r="N103" s="152"/>
      <c r="O103" s="152"/>
      <c r="P103" s="127"/>
      <c r="Q103" s="127"/>
      <c r="R103" s="127">
        <f t="shared" si="84"/>
        <v>48</v>
      </c>
      <c r="S103" s="127">
        <f t="shared" si="85"/>
        <v>28</v>
      </c>
      <c r="T103" s="42">
        <v>20</v>
      </c>
      <c r="U103" s="42"/>
      <c r="V103" s="42"/>
      <c r="W103" s="42"/>
      <c r="X103" s="42"/>
      <c r="Y103" s="42">
        <v>48</v>
      </c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75">
        <v>36</v>
      </c>
      <c r="AK103" s="153"/>
      <c r="AL103" s="153"/>
      <c r="AM103" s="119">
        <f t="shared" si="76"/>
        <v>0</v>
      </c>
      <c r="AN103" s="119">
        <f t="shared" si="77"/>
        <v>0</v>
      </c>
      <c r="AO103" s="119">
        <f t="shared" si="78"/>
        <v>0</v>
      </c>
      <c r="AP103" s="119">
        <f t="shared" si="79"/>
        <v>0</v>
      </c>
      <c r="AQ103" s="119">
        <f t="shared" si="80"/>
        <v>0</v>
      </c>
      <c r="AR103" s="119">
        <f t="shared" si="81"/>
        <v>0</v>
      </c>
      <c r="AS103" s="119">
        <f t="shared" si="82"/>
        <v>0</v>
      </c>
      <c r="AT103" s="119">
        <f t="shared" si="54"/>
        <v>0</v>
      </c>
      <c r="AU103" s="153"/>
      <c r="AV103" s="153"/>
      <c r="AW103" s="53"/>
      <c r="AX103" s="53"/>
      <c r="AY103" s="53"/>
      <c r="AZ103" s="53"/>
      <c r="BA103" s="53"/>
      <c r="BB103" s="53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</row>
    <row r="104" spans="1:74" s="10" customFormat="1" ht="13.5" customHeight="1">
      <c r="A104" s="55" t="s">
        <v>303</v>
      </c>
      <c r="B104" s="55" t="s">
        <v>336</v>
      </c>
      <c r="C104" s="151"/>
      <c r="D104" s="78"/>
      <c r="E104" s="132"/>
      <c r="F104" s="133"/>
      <c r="G104" s="78">
        <v>3</v>
      </c>
      <c r="H104" s="132"/>
      <c r="I104" s="133"/>
      <c r="J104" s="78"/>
      <c r="K104" s="132"/>
      <c r="L104" s="152">
        <f t="shared" si="83"/>
        <v>51</v>
      </c>
      <c r="M104" s="152"/>
      <c r="N104" s="152"/>
      <c r="O104" s="152"/>
      <c r="P104" s="127"/>
      <c r="Q104" s="127"/>
      <c r="R104" s="127">
        <f t="shared" si="84"/>
        <v>51</v>
      </c>
      <c r="S104" s="127">
        <f t="shared" si="85"/>
        <v>18</v>
      </c>
      <c r="T104" s="42">
        <v>33</v>
      </c>
      <c r="U104" s="42"/>
      <c r="V104" s="42"/>
      <c r="W104" s="42"/>
      <c r="X104" s="42">
        <v>51</v>
      </c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75">
        <v>48</v>
      </c>
      <c r="AK104" s="153"/>
      <c r="AL104" s="153"/>
      <c r="AM104" s="119">
        <f t="shared" si="76"/>
        <v>0</v>
      </c>
      <c r="AN104" s="119">
        <f t="shared" si="77"/>
        <v>0</v>
      </c>
      <c r="AO104" s="119">
        <f t="shared" si="78"/>
        <v>0</v>
      </c>
      <c r="AP104" s="119">
        <f t="shared" si="79"/>
        <v>0</v>
      </c>
      <c r="AQ104" s="119">
        <f t="shared" si="80"/>
        <v>0</v>
      </c>
      <c r="AR104" s="119">
        <f t="shared" si="81"/>
        <v>0</v>
      </c>
      <c r="AS104" s="119">
        <f t="shared" si="82"/>
        <v>0</v>
      </c>
      <c r="AT104" s="119">
        <f t="shared" si="54"/>
        <v>0</v>
      </c>
      <c r="AU104" s="153"/>
      <c r="AV104" s="153"/>
      <c r="AW104" s="53"/>
      <c r="AX104" s="53"/>
      <c r="AY104" s="53"/>
      <c r="AZ104" s="53"/>
      <c r="BA104" s="53"/>
      <c r="BB104" s="53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</row>
    <row r="105" spans="1:74" s="10" customFormat="1" ht="13.5" customHeight="1">
      <c r="A105" s="55" t="s">
        <v>304</v>
      </c>
      <c r="B105" s="55" t="s">
        <v>337</v>
      </c>
      <c r="C105" s="151"/>
      <c r="D105" s="78"/>
      <c r="E105" s="132"/>
      <c r="F105" s="133"/>
      <c r="G105" s="78">
        <v>4</v>
      </c>
      <c r="H105" s="132"/>
      <c r="I105" s="133"/>
      <c r="J105" s="78"/>
      <c r="K105" s="132"/>
      <c r="L105" s="152">
        <f t="shared" si="83"/>
        <v>164</v>
      </c>
      <c r="M105" s="152"/>
      <c r="N105" s="152"/>
      <c r="O105" s="152"/>
      <c r="P105" s="127"/>
      <c r="Q105" s="127"/>
      <c r="R105" s="127">
        <f t="shared" si="84"/>
        <v>164</v>
      </c>
      <c r="S105" s="127">
        <f t="shared" si="85"/>
        <v>84</v>
      </c>
      <c r="T105" s="42">
        <v>80</v>
      </c>
      <c r="U105" s="42"/>
      <c r="V105" s="42"/>
      <c r="W105" s="42"/>
      <c r="X105" s="42">
        <v>68</v>
      </c>
      <c r="Y105" s="42">
        <v>96</v>
      </c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75">
        <v>152</v>
      </c>
      <c r="AK105" s="153"/>
      <c r="AL105" s="153"/>
      <c r="AM105" s="119">
        <f t="shared" si="76"/>
        <v>0</v>
      </c>
      <c r="AN105" s="119">
        <f t="shared" si="77"/>
        <v>0</v>
      </c>
      <c r="AO105" s="119">
        <f t="shared" si="78"/>
        <v>0</v>
      </c>
      <c r="AP105" s="119">
        <f t="shared" si="79"/>
        <v>0</v>
      </c>
      <c r="AQ105" s="119">
        <f t="shared" si="80"/>
        <v>0</v>
      </c>
      <c r="AR105" s="119">
        <f t="shared" si="81"/>
        <v>0</v>
      </c>
      <c r="AS105" s="119">
        <f t="shared" si="82"/>
        <v>0</v>
      </c>
      <c r="AT105" s="119">
        <f t="shared" si="54"/>
        <v>0</v>
      </c>
      <c r="AU105" s="153"/>
      <c r="AV105" s="153"/>
      <c r="AW105" s="53"/>
      <c r="AX105" s="53"/>
      <c r="AY105" s="53"/>
      <c r="AZ105" s="53"/>
      <c r="BA105" s="53"/>
      <c r="BB105" s="53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</row>
    <row r="106" spans="1:74" s="10" customFormat="1" ht="12" customHeight="1">
      <c r="A106" s="55" t="s">
        <v>305</v>
      </c>
      <c r="B106" s="55" t="s">
        <v>270</v>
      </c>
      <c r="C106" s="151"/>
      <c r="D106" s="78"/>
      <c r="E106" s="132"/>
      <c r="F106" s="133"/>
      <c r="G106" s="78">
        <v>7</v>
      </c>
      <c r="H106" s="78"/>
      <c r="I106" s="133"/>
      <c r="J106" s="78"/>
      <c r="K106" s="132"/>
      <c r="L106" s="152">
        <f t="shared" si="83"/>
        <v>64</v>
      </c>
      <c r="M106" s="127"/>
      <c r="N106" s="127"/>
      <c r="O106" s="127"/>
      <c r="P106" s="127"/>
      <c r="Q106" s="127"/>
      <c r="R106" s="127">
        <f t="shared" si="84"/>
        <v>64</v>
      </c>
      <c r="S106" s="127">
        <f t="shared" si="85"/>
        <v>52</v>
      </c>
      <c r="T106" s="42">
        <v>12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>
        <v>64</v>
      </c>
      <c r="AF106" s="42"/>
      <c r="AG106" s="42"/>
      <c r="AH106" s="42"/>
      <c r="AI106" s="166"/>
      <c r="AJ106" s="75">
        <v>36</v>
      </c>
      <c r="AK106" s="153"/>
      <c r="AL106" s="153"/>
      <c r="AM106" s="119">
        <f t="shared" si="76"/>
        <v>0</v>
      </c>
      <c r="AN106" s="119">
        <f t="shared" si="77"/>
        <v>0</v>
      </c>
      <c r="AO106" s="119">
        <f t="shared" si="78"/>
        <v>0</v>
      </c>
      <c r="AP106" s="119">
        <f t="shared" si="79"/>
        <v>0</v>
      </c>
      <c r="AQ106" s="119">
        <f t="shared" si="80"/>
        <v>0</v>
      </c>
      <c r="AR106" s="119">
        <f t="shared" si="81"/>
        <v>0</v>
      </c>
      <c r="AS106" s="119">
        <f t="shared" si="82"/>
        <v>0</v>
      </c>
      <c r="AT106" s="119">
        <f t="shared" si="54"/>
        <v>0</v>
      </c>
      <c r="AU106" s="153"/>
      <c r="AV106" s="153"/>
      <c r="AW106" s="53"/>
      <c r="AX106" s="53"/>
      <c r="AY106" s="53"/>
      <c r="AZ106" s="53"/>
      <c r="BA106" s="53"/>
      <c r="BB106" s="53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</row>
    <row r="107" spans="1:74" s="10" customFormat="1" ht="14.25" customHeight="1">
      <c r="A107" s="55" t="s">
        <v>306</v>
      </c>
      <c r="B107" s="56" t="s">
        <v>193</v>
      </c>
      <c r="C107" s="176"/>
      <c r="D107" s="177"/>
      <c r="E107" s="178"/>
      <c r="F107" s="179"/>
      <c r="G107" s="177">
        <v>6</v>
      </c>
      <c r="H107" s="178"/>
      <c r="I107" s="180"/>
      <c r="J107" s="177"/>
      <c r="K107" s="181"/>
      <c r="L107" s="152">
        <f t="shared" si="83"/>
        <v>78</v>
      </c>
      <c r="M107" s="127"/>
      <c r="N107" s="127"/>
      <c r="O107" s="127"/>
      <c r="P107" s="127"/>
      <c r="Q107" s="127"/>
      <c r="R107" s="127">
        <f t="shared" si="84"/>
        <v>78</v>
      </c>
      <c r="S107" s="127">
        <f t="shared" si="85"/>
        <v>50</v>
      </c>
      <c r="T107" s="42">
        <v>28</v>
      </c>
      <c r="U107" s="42"/>
      <c r="V107" s="42"/>
      <c r="W107" s="42"/>
      <c r="X107" s="42"/>
      <c r="Y107" s="42"/>
      <c r="Z107" s="42"/>
      <c r="AA107" s="42">
        <v>32</v>
      </c>
      <c r="AB107" s="42"/>
      <c r="AC107" s="42">
        <v>46</v>
      </c>
      <c r="AD107" s="42"/>
      <c r="AE107" s="42"/>
      <c r="AF107" s="42"/>
      <c r="AG107" s="42"/>
      <c r="AH107" s="42"/>
      <c r="AI107" s="42"/>
      <c r="AJ107" s="75">
        <v>68</v>
      </c>
      <c r="AK107" s="153"/>
      <c r="AL107" s="153"/>
      <c r="AM107" s="119">
        <f t="shared" si="76"/>
        <v>0</v>
      </c>
      <c r="AN107" s="119">
        <f t="shared" si="77"/>
        <v>0</v>
      </c>
      <c r="AO107" s="119">
        <f t="shared" si="78"/>
        <v>0</v>
      </c>
      <c r="AP107" s="119">
        <f t="shared" si="79"/>
        <v>0</v>
      </c>
      <c r="AQ107" s="119">
        <f t="shared" si="80"/>
        <v>0</v>
      </c>
      <c r="AR107" s="119">
        <f t="shared" si="81"/>
        <v>0</v>
      </c>
      <c r="AS107" s="119">
        <f t="shared" si="82"/>
        <v>0</v>
      </c>
      <c r="AT107" s="119">
        <f t="shared" si="54"/>
        <v>0</v>
      </c>
      <c r="AU107" s="153"/>
      <c r="AV107" s="153"/>
      <c r="AW107" s="53"/>
      <c r="AX107" s="53"/>
      <c r="AY107" s="53"/>
      <c r="AZ107" s="53"/>
      <c r="BA107" s="53"/>
      <c r="BB107" s="53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</row>
    <row r="108" spans="1:74" s="10" customFormat="1" ht="12.75" customHeight="1">
      <c r="A108" s="55" t="s">
        <v>307</v>
      </c>
      <c r="B108" s="182" t="s">
        <v>338</v>
      </c>
      <c r="C108" s="183"/>
      <c r="D108" s="184"/>
      <c r="E108" s="185"/>
      <c r="F108" s="186"/>
      <c r="G108" s="184">
        <v>7</v>
      </c>
      <c r="H108" s="185"/>
      <c r="I108" s="187"/>
      <c r="J108" s="184"/>
      <c r="K108" s="181"/>
      <c r="L108" s="152">
        <f t="shared" si="83"/>
        <v>48</v>
      </c>
      <c r="M108" s="127"/>
      <c r="N108" s="127"/>
      <c r="O108" s="127"/>
      <c r="P108" s="127"/>
      <c r="Q108" s="127"/>
      <c r="R108" s="127">
        <f t="shared" si="84"/>
        <v>48</v>
      </c>
      <c r="S108" s="127">
        <f t="shared" si="85"/>
        <v>28</v>
      </c>
      <c r="T108" s="42">
        <v>20</v>
      </c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>
        <v>48</v>
      </c>
      <c r="AF108" s="42"/>
      <c r="AG108" s="42"/>
      <c r="AH108" s="42"/>
      <c r="AI108" s="42"/>
      <c r="AJ108" s="75">
        <v>36</v>
      </c>
      <c r="AK108" s="153"/>
      <c r="AL108" s="153"/>
      <c r="AM108" s="119">
        <f t="shared" si="76"/>
        <v>0</v>
      </c>
      <c r="AN108" s="119">
        <f t="shared" si="77"/>
        <v>0</v>
      </c>
      <c r="AO108" s="119">
        <f t="shared" si="78"/>
        <v>0</v>
      </c>
      <c r="AP108" s="119">
        <f t="shared" si="79"/>
        <v>0</v>
      </c>
      <c r="AQ108" s="119">
        <f t="shared" si="80"/>
        <v>0</v>
      </c>
      <c r="AR108" s="119">
        <f t="shared" si="81"/>
        <v>0</v>
      </c>
      <c r="AS108" s="119">
        <f t="shared" si="82"/>
        <v>0</v>
      </c>
      <c r="AT108" s="119">
        <f t="shared" si="54"/>
        <v>0</v>
      </c>
      <c r="AU108" s="153"/>
      <c r="AV108" s="153"/>
      <c r="AW108" s="53"/>
      <c r="AX108" s="53"/>
      <c r="AY108" s="53"/>
      <c r="AZ108" s="53"/>
      <c r="BA108" s="53"/>
      <c r="BB108" s="53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</row>
    <row r="109" spans="1:74" s="10" customFormat="1" ht="13.5" customHeight="1">
      <c r="A109" s="55" t="s">
        <v>308</v>
      </c>
      <c r="B109" s="182" t="s">
        <v>339</v>
      </c>
      <c r="C109" s="183"/>
      <c r="D109" s="184"/>
      <c r="E109" s="185"/>
      <c r="F109" s="186"/>
      <c r="G109" s="184">
        <v>4</v>
      </c>
      <c r="H109" s="185"/>
      <c r="I109" s="187"/>
      <c r="J109" s="184"/>
      <c r="K109" s="181"/>
      <c r="L109" s="152">
        <f t="shared" si="83"/>
        <v>82</v>
      </c>
      <c r="M109" s="127"/>
      <c r="N109" s="127"/>
      <c r="O109" s="127"/>
      <c r="P109" s="127">
        <v>2</v>
      </c>
      <c r="Q109" s="127"/>
      <c r="R109" s="127">
        <f t="shared" si="84"/>
        <v>80</v>
      </c>
      <c r="S109" s="127">
        <f t="shared" si="85"/>
        <v>30</v>
      </c>
      <c r="T109" s="42">
        <v>50</v>
      </c>
      <c r="U109" s="42"/>
      <c r="V109" s="42"/>
      <c r="W109" s="42"/>
      <c r="X109" s="42">
        <v>34</v>
      </c>
      <c r="Y109" s="42">
        <v>46</v>
      </c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75">
        <v>68</v>
      </c>
      <c r="AK109" s="153"/>
      <c r="AL109" s="153"/>
      <c r="AM109" s="119">
        <f t="shared" si="76"/>
        <v>0</v>
      </c>
      <c r="AN109" s="119">
        <f t="shared" si="77"/>
        <v>0</v>
      </c>
      <c r="AO109" s="119">
        <f t="shared" si="78"/>
        <v>0.85</v>
      </c>
      <c r="AP109" s="119">
        <f t="shared" si="79"/>
        <v>1.1499999999999999</v>
      </c>
      <c r="AQ109" s="119">
        <f t="shared" si="80"/>
        <v>0</v>
      </c>
      <c r="AR109" s="119">
        <f t="shared" si="81"/>
        <v>0</v>
      </c>
      <c r="AS109" s="119">
        <f t="shared" si="82"/>
        <v>0</v>
      </c>
      <c r="AT109" s="119">
        <f t="shared" si="54"/>
        <v>0</v>
      </c>
      <c r="AU109" s="153"/>
      <c r="AV109" s="153"/>
      <c r="AW109" s="53"/>
      <c r="AX109" s="53"/>
      <c r="AY109" s="53"/>
      <c r="AZ109" s="53"/>
      <c r="BA109" s="53"/>
      <c r="BB109" s="53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</row>
    <row r="110" spans="1:74" s="10" customFormat="1" ht="14.25" customHeight="1">
      <c r="A110" s="55" t="s">
        <v>309</v>
      </c>
      <c r="B110" s="182" t="s">
        <v>340</v>
      </c>
      <c r="C110" s="183"/>
      <c r="D110" s="184"/>
      <c r="E110" s="185"/>
      <c r="F110" s="186"/>
      <c r="G110" s="184">
        <v>5</v>
      </c>
      <c r="H110" s="185"/>
      <c r="I110" s="187"/>
      <c r="J110" s="184"/>
      <c r="K110" s="145"/>
      <c r="L110" s="152">
        <f t="shared" si="83"/>
        <v>48</v>
      </c>
      <c r="M110" s="127"/>
      <c r="N110" s="127"/>
      <c r="O110" s="127"/>
      <c r="P110" s="127"/>
      <c r="Q110" s="127"/>
      <c r="R110" s="127">
        <f t="shared" si="84"/>
        <v>48</v>
      </c>
      <c r="S110" s="127">
        <f t="shared" si="85"/>
        <v>20</v>
      </c>
      <c r="T110" s="42">
        <v>28</v>
      </c>
      <c r="U110" s="42"/>
      <c r="V110" s="42"/>
      <c r="W110" s="42"/>
      <c r="X110" s="42"/>
      <c r="Y110" s="42"/>
      <c r="Z110" s="42"/>
      <c r="AA110" s="42">
        <v>48</v>
      </c>
      <c r="AB110" s="42"/>
      <c r="AC110" s="42"/>
      <c r="AD110" s="42"/>
      <c r="AE110" s="42"/>
      <c r="AF110" s="42"/>
      <c r="AG110" s="42"/>
      <c r="AH110" s="42"/>
      <c r="AI110" s="42"/>
      <c r="AJ110" s="75">
        <v>36</v>
      </c>
      <c r="AK110" s="153"/>
      <c r="AL110" s="153"/>
      <c r="AM110" s="119">
        <f t="shared" si="76"/>
        <v>0</v>
      </c>
      <c r="AN110" s="119">
        <f t="shared" si="77"/>
        <v>0</v>
      </c>
      <c r="AO110" s="119">
        <f t="shared" si="78"/>
        <v>0</v>
      </c>
      <c r="AP110" s="119">
        <f t="shared" si="79"/>
        <v>0</v>
      </c>
      <c r="AQ110" s="119">
        <f t="shared" si="80"/>
        <v>0</v>
      </c>
      <c r="AR110" s="119">
        <f t="shared" si="81"/>
        <v>0</v>
      </c>
      <c r="AS110" s="119">
        <f t="shared" si="82"/>
        <v>0</v>
      </c>
      <c r="AT110" s="119">
        <f t="shared" si="54"/>
        <v>0</v>
      </c>
      <c r="AU110" s="153"/>
      <c r="AV110" s="153"/>
      <c r="AW110" s="53"/>
      <c r="AX110" s="53"/>
      <c r="AY110" s="53"/>
      <c r="AZ110" s="53"/>
      <c r="BA110" s="53"/>
      <c r="BB110" s="53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</row>
    <row r="111" spans="1:74" s="10" customFormat="1" ht="14.25" customHeight="1">
      <c r="A111" s="55" t="s">
        <v>310</v>
      </c>
      <c r="B111" s="56" t="s">
        <v>366</v>
      </c>
      <c r="C111" s="138"/>
      <c r="D111" s="78"/>
      <c r="E111" s="132"/>
      <c r="F111" s="138"/>
      <c r="G111" s="78">
        <v>5</v>
      </c>
      <c r="H111" s="132"/>
      <c r="I111" s="138"/>
      <c r="J111" s="78"/>
      <c r="K111" s="132"/>
      <c r="L111" s="152">
        <f t="shared" si="83"/>
        <v>48</v>
      </c>
      <c r="M111" s="127"/>
      <c r="N111" s="127"/>
      <c r="O111" s="127"/>
      <c r="P111" s="127"/>
      <c r="Q111" s="127"/>
      <c r="R111" s="127">
        <f t="shared" si="84"/>
        <v>48</v>
      </c>
      <c r="S111" s="127">
        <f>R111-T111</f>
        <v>24</v>
      </c>
      <c r="T111" s="42">
        <v>24</v>
      </c>
      <c r="U111" s="42"/>
      <c r="V111" s="42"/>
      <c r="W111" s="42"/>
      <c r="X111" s="42"/>
      <c r="Y111" s="42"/>
      <c r="Z111" s="42"/>
      <c r="AA111" s="42">
        <v>48</v>
      </c>
      <c r="AB111" s="42"/>
      <c r="AC111" s="42"/>
      <c r="AD111" s="42"/>
      <c r="AE111" s="42"/>
      <c r="AF111" s="42"/>
      <c r="AG111" s="42"/>
      <c r="AH111" s="42"/>
      <c r="AI111" s="42"/>
      <c r="AJ111" s="75">
        <v>48</v>
      </c>
      <c r="AK111" s="153"/>
      <c r="AL111" s="153"/>
      <c r="AM111" s="119">
        <f t="shared" si="76"/>
        <v>0</v>
      </c>
      <c r="AN111" s="119">
        <f t="shared" si="77"/>
        <v>0</v>
      </c>
      <c r="AO111" s="119">
        <f t="shared" si="78"/>
        <v>0</v>
      </c>
      <c r="AP111" s="119">
        <f t="shared" si="79"/>
        <v>0</v>
      </c>
      <c r="AQ111" s="119">
        <f t="shared" si="80"/>
        <v>0</v>
      </c>
      <c r="AR111" s="119">
        <f t="shared" si="81"/>
        <v>0</v>
      </c>
      <c r="AS111" s="119">
        <f t="shared" si="82"/>
        <v>0</v>
      </c>
      <c r="AT111" s="119">
        <f t="shared" si="54"/>
        <v>0</v>
      </c>
      <c r="AU111" s="153"/>
      <c r="AV111" s="153"/>
      <c r="AW111" s="53"/>
      <c r="AX111" s="53"/>
      <c r="AY111" s="53"/>
      <c r="AZ111" s="53"/>
      <c r="BA111" s="53"/>
      <c r="BB111" s="53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</row>
    <row r="112" spans="1:74" s="77" customFormat="1" ht="12.75" customHeight="1">
      <c r="A112" s="55" t="s">
        <v>311</v>
      </c>
      <c r="B112" s="182" t="s">
        <v>381</v>
      </c>
      <c r="C112" s="183"/>
      <c r="D112" s="184"/>
      <c r="E112" s="185"/>
      <c r="F112" s="186"/>
      <c r="G112" s="184">
        <v>6</v>
      </c>
      <c r="H112" s="185"/>
      <c r="I112" s="187"/>
      <c r="J112" s="184"/>
      <c r="K112" s="181"/>
      <c r="L112" s="152">
        <f t="shared" si="83"/>
        <v>46</v>
      </c>
      <c r="M112" s="127"/>
      <c r="N112" s="127"/>
      <c r="O112" s="127"/>
      <c r="P112" s="127"/>
      <c r="Q112" s="127"/>
      <c r="R112" s="127">
        <f t="shared" si="84"/>
        <v>46</v>
      </c>
      <c r="S112" s="127">
        <f t="shared" si="85"/>
        <v>26</v>
      </c>
      <c r="T112" s="42">
        <v>20</v>
      </c>
      <c r="U112" s="42"/>
      <c r="V112" s="42"/>
      <c r="W112" s="42"/>
      <c r="X112" s="42"/>
      <c r="Y112" s="42"/>
      <c r="Z112" s="42"/>
      <c r="AA112" s="42"/>
      <c r="AB112" s="42"/>
      <c r="AC112" s="42">
        <v>46</v>
      </c>
      <c r="AD112" s="42"/>
      <c r="AE112" s="42"/>
      <c r="AF112" s="42"/>
      <c r="AG112" s="42"/>
      <c r="AH112" s="42"/>
      <c r="AI112" s="42"/>
      <c r="AJ112" s="75">
        <v>48</v>
      </c>
      <c r="AK112" s="153"/>
      <c r="AL112" s="153"/>
      <c r="AM112" s="119">
        <f t="shared" si="76"/>
        <v>0</v>
      </c>
      <c r="AN112" s="119">
        <f t="shared" si="77"/>
        <v>0</v>
      </c>
      <c r="AO112" s="119">
        <f t="shared" si="78"/>
        <v>0</v>
      </c>
      <c r="AP112" s="119">
        <f t="shared" si="79"/>
        <v>0</v>
      </c>
      <c r="AQ112" s="119">
        <f t="shared" si="80"/>
        <v>0</v>
      </c>
      <c r="AR112" s="119">
        <f t="shared" si="81"/>
        <v>0</v>
      </c>
      <c r="AS112" s="119">
        <f t="shared" si="82"/>
        <v>0</v>
      </c>
      <c r="AT112" s="119">
        <f t="shared" si="54"/>
        <v>0</v>
      </c>
      <c r="AU112" s="153"/>
      <c r="AV112" s="153"/>
      <c r="AW112" s="76"/>
      <c r="AX112" s="76"/>
      <c r="AY112" s="76"/>
      <c r="AZ112" s="76"/>
      <c r="BA112" s="76"/>
      <c r="BB112" s="76"/>
    </row>
    <row r="113" spans="1:74" s="10" customFormat="1" ht="13.5" customHeight="1">
      <c r="A113" s="55" t="s">
        <v>74</v>
      </c>
      <c r="B113" s="182" t="s">
        <v>341</v>
      </c>
      <c r="C113" s="183"/>
      <c r="D113" s="184"/>
      <c r="E113" s="185"/>
      <c r="F113" s="186"/>
      <c r="G113" s="184">
        <v>6</v>
      </c>
      <c r="H113" s="185"/>
      <c r="I113" s="187"/>
      <c r="J113" s="184"/>
      <c r="K113" s="145"/>
      <c r="L113" s="152">
        <f t="shared" si="83"/>
        <v>46</v>
      </c>
      <c r="M113" s="127"/>
      <c r="N113" s="127"/>
      <c r="O113" s="127"/>
      <c r="P113" s="127"/>
      <c r="Q113" s="127"/>
      <c r="R113" s="127">
        <f t="shared" si="84"/>
        <v>46</v>
      </c>
      <c r="S113" s="127">
        <f t="shared" si="85"/>
        <v>26</v>
      </c>
      <c r="T113" s="42">
        <v>20</v>
      </c>
      <c r="U113" s="42"/>
      <c r="V113" s="42"/>
      <c r="W113" s="42"/>
      <c r="X113" s="42"/>
      <c r="Y113" s="42"/>
      <c r="Z113" s="42"/>
      <c r="AA113" s="42"/>
      <c r="AB113" s="42"/>
      <c r="AC113" s="42">
        <v>46</v>
      </c>
      <c r="AD113" s="42"/>
      <c r="AE113" s="42"/>
      <c r="AF113" s="42"/>
      <c r="AG113" s="42"/>
      <c r="AH113" s="42"/>
      <c r="AI113" s="42"/>
      <c r="AJ113" s="75">
        <v>36</v>
      </c>
      <c r="AK113" s="153"/>
      <c r="AL113" s="153"/>
      <c r="AM113" s="119">
        <f t="shared" si="76"/>
        <v>0</v>
      </c>
      <c r="AN113" s="119">
        <f t="shared" si="77"/>
        <v>0</v>
      </c>
      <c r="AO113" s="119">
        <f t="shared" si="78"/>
        <v>0</v>
      </c>
      <c r="AP113" s="119">
        <f t="shared" si="79"/>
        <v>0</v>
      </c>
      <c r="AQ113" s="119">
        <f t="shared" si="80"/>
        <v>0</v>
      </c>
      <c r="AR113" s="119">
        <f t="shared" si="81"/>
        <v>0</v>
      </c>
      <c r="AS113" s="119">
        <f t="shared" si="82"/>
        <v>0</v>
      </c>
      <c r="AT113" s="119">
        <f t="shared" si="54"/>
        <v>0</v>
      </c>
      <c r="AU113" s="153"/>
      <c r="AV113" s="153"/>
      <c r="AW113" s="53"/>
      <c r="AX113" s="53"/>
      <c r="AY113" s="53"/>
      <c r="AZ113" s="53"/>
      <c r="BA113" s="53"/>
      <c r="BB113" s="53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</row>
    <row r="114" spans="1:74" s="10" customFormat="1" ht="12.75" customHeight="1">
      <c r="A114" s="55" t="s">
        <v>75</v>
      </c>
      <c r="B114" s="56" t="s">
        <v>264</v>
      </c>
      <c r="C114" s="138"/>
      <c r="D114" s="78"/>
      <c r="E114" s="132"/>
      <c r="F114" s="138"/>
      <c r="G114" s="78">
        <v>8</v>
      </c>
      <c r="H114" s="132"/>
      <c r="I114" s="138"/>
      <c r="J114" s="78"/>
      <c r="K114" s="132"/>
      <c r="L114" s="152">
        <f t="shared" si="83"/>
        <v>39</v>
      </c>
      <c r="M114" s="127"/>
      <c r="N114" s="127"/>
      <c r="O114" s="127"/>
      <c r="P114" s="127"/>
      <c r="Q114" s="127"/>
      <c r="R114" s="127">
        <f t="shared" si="84"/>
        <v>39</v>
      </c>
      <c r="S114" s="127">
        <f>R114-T114</f>
        <v>20</v>
      </c>
      <c r="T114" s="42">
        <v>19</v>
      </c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>
        <v>39</v>
      </c>
      <c r="AH114" s="42"/>
      <c r="AI114" s="42">
        <v>32</v>
      </c>
      <c r="AJ114" s="75"/>
      <c r="AK114" s="153"/>
      <c r="AL114" s="153"/>
      <c r="AM114" s="119">
        <f t="shared" si="76"/>
        <v>0</v>
      </c>
      <c r="AN114" s="119">
        <f t="shared" si="77"/>
        <v>0</v>
      </c>
      <c r="AO114" s="119">
        <f t="shared" si="78"/>
        <v>0</v>
      </c>
      <c r="AP114" s="119">
        <f t="shared" si="79"/>
        <v>0</v>
      </c>
      <c r="AQ114" s="119">
        <f t="shared" si="80"/>
        <v>0</v>
      </c>
      <c r="AR114" s="119">
        <f t="shared" si="81"/>
        <v>0</v>
      </c>
      <c r="AS114" s="119">
        <f t="shared" si="82"/>
        <v>0</v>
      </c>
      <c r="AT114" s="119">
        <f t="shared" si="54"/>
        <v>0</v>
      </c>
      <c r="AU114" s="153"/>
      <c r="AV114" s="153"/>
      <c r="AW114" s="53"/>
      <c r="AX114" s="53"/>
      <c r="AY114" s="53"/>
      <c r="AZ114" s="53"/>
      <c r="BA114" s="53"/>
      <c r="BB114" s="53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</row>
    <row r="115" spans="1:74" s="10" customFormat="1" ht="12.75" customHeight="1">
      <c r="A115" s="55" t="s">
        <v>76</v>
      </c>
      <c r="B115" s="182" t="s">
        <v>377</v>
      </c>
      <c r="C115" s="183"/>
      <c r="D115" s="184"/>
      <c r="E115" s="185"/>
      <c r="F115" s="186"/>
      <c r="G115" s="184">
        <v>7</v>
      </c>
      <c r="H115" s="185"/>
      <c r="I115" s="187"/>
      <c r="J115" s="184"/>
      <c r="K115" s="145"/>
      <c r="L115" s="152">
        <f t="shared" si="83"/>
        <v>64</v>
      </c>
      <c r="M115" s="127"/>
      <c r="N115" s="127"/>
      <c r="O115" s="127"/>
      <c r="P115" s="127"/>
      <c r="Q115" s="127"/>
      <c r="R115" s="127">
        <f t="shared" si="84"/>
        <v>64</v>
      </c>
      <c r="S115" s="127">
        <f t="shared" ref="S115" si="86">R115-T115</f>
        <v>40</v>
      </c>
      <c r="T115" s="42">
        <v>24</v>
      </c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>
        <v>64</v>
      </c>
      <c r="AF115" s="42"/>
      <c r="AG115" s="42"/>
      <c r="AH115" s="42"/>
      <c r="AI115" s="42">
        <v>32</v>
      </c>
      <c r="AJ115" s="75"/>
      <c r="AK115" s="153"/>
      <c r="AL115" s="153"/>
      <c r="AM115" s="119">
        <f t="shared" si="76"/>
        <v>0</v>
      </c>
      <c r="AN115" s="119">
        <f t="shared" si="77"/>
        <v>0</v>
      </c>
      <c r="AO115" s="119">
        <f t="shared" si="78"/>
        <v>0</v>
      </c>
      <c r="AP115" s="119">
        <f t="shared" si="79"/>
        <v>0</v>
      </c>
      <c r="AQ115" s="119">
        <f t="shared" si="80"/>
        <v>0</v>
      </c>
      <c r="AR115" s="119">
        <f t="shared" si="81"/>
        <v>0</v>
      </c>
      <c r="AS115" s="119">
        <f t="shared" si="82"/>
        <v>0</v>
      </c>
      <c r="AT115" s="119">
        <f t="shared" si="54"/>
        <v>0</v>
      </c>
      <c r="AU115" s="153"/>
      <c r="AV115" s="153"/>
      <c r="AW115" s="53"/>
      <c r="AX115" s="53"/>
      <c r="AY115" s="53"/>
      <c r="AZ115" s="53"/>
      <c r="BA115" s="53"/>
      <c r="BB115" s="53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</row>
    <row r="116" spans="1:74" s="10" customFormat="1" ht="15" customHeight="1">
      <c r="A116" s="55" t="s">
        <v>77</v>
      </c>
      <c r="B116" s="182" t="s">
        <v>378</v>
      </c>
      <c r="C116" s="183"/>
      <c r="D116" s="184"/>
      <c r="E116" s="185"/>
      <c r="F116" s="186"/>
      <c r="G116" s="184" t="s">
        <v>376</v>
      </c>
      <c r="H116" s="185"/>
      <c r="I116" s="187"/>
      <c r="J116" s="184"/>
      <c r="K116" s="183"/>
      <c r="L116" s="127">
        <f t="shared" si="83"/>
        <v>39</v>
      </c>
      <c r="M116" s="127"/>
      <c r="N116" s="127"/>
      <c r="O116" s="127"/>
      <c r="P116" s="127"/>
      <c r="Q116" s="127"/>
      <c r="R116" s="127">
        <f t="shared" si="84"/>
        <v>39</v>
      </c>
      <c r="S116" s="127">
        <f t="shared" si="85"/>
        <v>21</v>
      </c>
      <c r="T116" s="42">
        <v>18</v>
      </c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>
        <v>39</v>
      </c>
      <c r="AH116" s="42"/>
      <c r="AI116" s="42"/>
      <c r="AJ116" s="75"/>
      <c r="AK116" s="153"/>
      <c r="AL116" s="153"/>
      <c r="AM116" s="119">
        <f t="shared" si="76"/>
        <v>0</v>
      </c>
      <c r="AN116" s="119">
        <f t="shared" si="77"/>
        <v>0</v>
      </c>
      <c r="AO116" s="119">
        <f t="shared" si="78"/>
        <v>0</v>
      </c>
      <c r="AP116" s="119">
        <f t="shared" si="79"/>
        <v>0</v>
      </c>
      <c r="AQ116" s="119">
        <f t="shared" si="80"/>
        <v>0</v>
      </c>
      <c r="AR116" s="119">
        <f t="shared" si="81"/>
        <v>0</v>
      </c>
      <c r="AS116" s="119">
        <f t="shared" si="82"/>
        <v>0</v>
      </c>
      <c r="AT116" s="119">
        <f t="shared" si="54"/>
        <v>0</v>
      </c>
      <c r="AU116" s="153"/>
      <c r="AV116" s="153"/>
      <c r="AW116" s="53"/>
      <c r="AX116" s="53"/>
      <c r="AY116" s="53"/>
      <c r="AZ116" s="53"/>
      <c r="BA116" s="53"/>
      <c r="BB116" s="53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</row>
    <row r="117" spans="1:74" s="10" customFormat="1" ht="14.25" customHeight="1">
      <c r="A117" s="55" t="s">
        <v>78</v>
      </c>
      <c r="B117" s="182" t="s">
        <v>380</v>
      </c>
      <c r="C117" s="183"/>
      <c r="D117" s="184"/>
      <c r="E117" s="185"/>
      <c r="F117" s="186"/>
      <c r="G117" s="184">
        <v>8</v>
      </c>
      <c r="H117" s="185"/>
      <c r="I117" s="187"/>
      <c r="J117" s="184"/>
      <c r="K117" s="183"/>
      <c r="L117" s="127">
        <f t="shared" si="83"/>
        <v>71</v>
      </c>
      <c r="M117" s="127"/>
      <c r="N117" s="127"/>
      <c r="O117" s="127"/>
      <c r="P117" s="127"/>
      <c r="Q117" s="127"/>
      <c r="R117" s="127">
        <f t="shared" si="84"/>
        <v>71</v>
      </c>
      <c r="S117" s="127">
        <f t="shared" si="85"/>
        <v>41</v>
      </c>
      <c r="T117" s="42">
        <v>30</v>
      </c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>
        <v>32</v>
      </c>
      <c r="AF117" s="42"/>
      <c r="AG117" s="42">
        <v>39</v>
      </c>
      <c r="AH117" s="42"/>
      <c r="AI117" s="42"/>
      <c r="AJ117" s="75"/>
      <c r="AK117" s="153"/>
      <c r="AL117" s="153"/>
      <c r="AM117" s="119">
        <f t="shared" si="76"/>
        <v>0</v>
      </c>
      <c r="AN117" s="119">
        <f t="shared" si="77"/>
        <v>0</v>
      </c>
      <c r="AO117" s="119">
        <f t="shared" si="78"/>
        <v>0</v>
      </c>
      <c r="AP117" s="119">
        <f t="shared" si="79"/>
        <v>0</v>
      </c>
      <c r="AQ117" s="119">
        <f t="shared" si="80"/>
        <v>0</v>
      </c>
      <c r="AR117" s="119">
        <f t="shared" si="81"/>
        <v>0</v>
      </c>
      <c r="AS117" s="119">
        <f t="shared" si="82"/>
        <v>0</v>
      </c>
      <c r="AT117" s="119">
        <f t="shared" si="54"/>
        <v>0</v>
      </c>
      <c r="AU117" s="153"/>
      <c r="AV117" s="153"/>
      <c r="AW117" s="53"/>
      <c r="AX117" s="53"/>
      <c r="AY117" s="53"/>
      <c r="AZ117" s="53"/>
      <c r="BA117" s="53"/>
      <c r="BB117" s="53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</row>
    <row r="118" spans="1:74" s="10" customFormat="1" ht="12.75" hidden="1" customHeight="1">
      <c r="A118" s="55" t="s">
        <v>79</v>
      </c>
      <c r="B118" s="182"/>
      <c r="C118" s="183"/>
      <c r="D118" s="184"/>
      <c r="E118" s="185"/>
      <c r="F118" s="186"/>
      <c r="G118" s="184"/>
      <c r="H118" s="185"/>
      <c r="I118" s="187"/>
      <c r="J118" s="184"/>
      <c r="K118" s="183"/>
      <c r="L118" s="127"/>
      <c r="M118" s="127"/>
      <c r="N118" s="127"/>
      <c r="O118" s="127"/>
      <c r="P118" s="127"/>
      <c r="Q118" s="127"/>
      <c r="R118" s="127">
        <f t="shared" si="84"/>
        <v>0</v>
      </c>
      <c r="S118" s="127">
        <f t="shared" si="85"/>
        <v>0</v>
      </c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75"/>
      <c r="AK118" s="153"/>
      <c r="AL118" s="153"/>
      <c r="AM118" s="119" t="e">
        <f t="shared" si="76"/>
        <v>#DIV/0!</v>
      </c>
      <c r="AN118" s="119" t="e">
        <f t="shared" si="77"/>
        <v>#DIV/0!</v>
      </c>
      <c r="AO118" s="119" t="e">
        <f t="shared" si="78"/>
        <v>#DIV/0!</v>
      </c>
      <c r="AP118" s="119" t="e">
        <f t="shared" si="79"/>
        <v>#DIV/0!</v>
      </c>
      <c r="AQ118" s="119" t="e">
        <f t="shared" si="80"/>
        <v>#DIV/0!</v>
      </c>
      <c r="AR118" s="119" t="e">
        <f t="shared" si="81"/>
        <v>#DIV/0!</v>
      </c>
      <c r="AS118" s="119" t="e">
        <f t="shared" si="82"/>
        <v>#DIV/0!</v>
      </c>
      <c r="AT118" s="119" t="e">
        <f t="shared" si="54"/>
        <v>#DIV/0!</v>
      </c>
      <c r="AU118" s="153"/>
      <c r="AV118" s="153"/>
      <c r="AW118" s="53"/>
      <c r="AX118" s="53"/>
      <c r="AY118" s="53"/>
      <c r="AZ118" s="53"/>
      <c r="BA118" s="53"/>
      <c r="BB118" s="53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</row>
    <row r="119" spans="1:74" s="10" customFormat="1" ht="22.5" hidden="1" customHeight="1">
      <c r="A119" s="55" t="s">
        <v>80</v>
      </c>
      <c r="B119" s="182"/>
      <c r="C119" s="183"/>
      <c r="D119" s="184"/>
      <c r="E119" s="185"/>
      <c r="F119" s="186"/>
      <c r="G119" s="184"/>
      <c r="H119" s="185"/>
      <c r="I119" s="187"/>
      <c r="J119" s="184"/>
      <c r="K119" s="183"/>
      <c r="L119" s="127"/>
      <c r="M119" s="127"/>
      <c r="N119" s="127"/>
      <c r="O119" s="127"/>
      <c r="P119" s="127"/>
      <c r="Q119" s="127"/>
      <c r="R119" s="127">
        <f t="shared" si="84"/>
        <v>0</v>
      </c>
      <c r="S119" s="127">
        <f t="shared" si="85"/>
        <v>0</v>
      </c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75"/>
      <c r="AK119" s="153"/>
      <c r="AL119" s="153"/>
      <c r="AM119" s="119" t="e">
        <f t="shared" si="76"/>
        <v>#DIV/0!</v>
      </c>
      <c r="AN119" s="119" t="e">
        <f t="shared" si="77"/>
        <v>#DIV/0!</v>
      </c>
      <c r="AO119" s="119" t="e">
        <f t="shared" si="78"/>
        <v>#DIV/0!</v>
      </c>
      <c r="AP119" s="119" t="e">
        <f t="shared" si="79"/>
        <v>#DIV/0!</v>
      </c>
      <c r="AQ119" s="119" t="e">
        <f t="shared" si="80"/>
        <v>#DIV/0!</v>
      </c>
      <c r="AR119" s="119" t="e">
        <f t="shared" si="81"/>
        <v>#DIV/0!</v>
      </c>
      <c r="AS119" s="119" t="e">
        <f t="shared" si="82"/>
        <v>#DIV/0!</v>
      </c>
      <c r="AT119" s="119" t="e">
        <f t="shared" si="54"/>
        <v>#DIV/0!</v>
      </c>
      <c r="AU119" s="153"/>
      <c r="AV119" s="153"/>
      <c r="AW119" s="53"/>
      <c r="AX119" s="53"/>
      <c r="AY119" s="53"/>
      <c r="AZ119" s="53"/>
      <c r="BA119" s="53"/>
      <c r="BB119" s="53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</row>
    <row r="120" spans="1:74" s="52" customFormat="1" ht="13.5" customHeight="1">
      <c r="A120" s="105" t="s">
        <v>26</v>
      </c>
      <c r="B120" s="57" t="s">
        <v>27</v>
      </c>
      <c r="C120" s="288">
        <f>COUNTIF(C121:E145,1)+COUNTIF(C121:E145,2)+COUNTIF(C121:E145,3)+COUNTIF(C121:E145,4)+COUNTIF(C121:E145,5)+COUNTIF(C121:E145,6)+COUNTIF(C121:E145,7)+COUNTIF(C121:E145,8)</f>
        <v>6</v>
      </c>
      <c r="D120" s="289"/>
      <c r="E120" s="290"/>
      <c r="F120" s="288">
        <f>COUNTIF(F121:H145,1)+COUNTIF(F121:H145,2)+COUNTIF(F121:H145,3)+COUNTIF(F121:H145,4)+COUNTIF(F121:H145,5)+COUNTIF(F121:H145,6)+COUNTIF(F121:H145,7)+COUNTIF(F121:H145,8)</f>
        <v>6</v>
      </c>
      <c r="G120" s="289"/>
      <c r="H120" s="290"/>
      <c r="I120" s="288">
        <f>COUNTIF(I121:K145,1)+COUNTIF(I121:K145,2)+COUNTIF(I121:K145,3)+COUNTIF(I121:K145,4)+COUNTIF(I121:K145,5)+COUNTIF(I121:K145,6)+COUNTIF(I121:K145,7)+COUNTIF(I121:K145,8)</f>
        <v>12</v>
      </c>
      <c r="J120" s="289"/>
      <c r="K120" s="290"/>
      <c r="L120" s="142">
        <f t="shared" ref="L120:AH120" si="87">L121+L128+L134</f>
        <v>2469</v>
      </c>
      <c r="M120" s="142">
        <f t="shared" si="87"/>
        <v>24</v>
      </c>
      <c r="N120" s="142">
        <f t="shared" si="87"/>
        <v>28</v>
      </c>
      <c r="O120" s="142">
        <f t="shared" si="87"/>
        <v>0</v>
      </c>
      <c r="P120" s="142">
        <f t="shared" si="87"/>
        <v>112</v>
      </c>
      <c r="Q120" s="142">
        <f t="shared" si="87"/>
        <v>84</v>
      </c>
      <c r="R120" s="142">
        <f t="shared" si="87"/>
        <v>2221</v>
      </c>
      <c r="S120" s="142">
        <f t="shared" si="87"/>
        <v>571</v>
      </c>
      <c r="T120" s="142">
        <f t="shared" si="87"/>
        <v>1590</v>
      </c>
      <c r="U120" s="142">
        <f t="shared" si="87"/>
        <v>60</v>
      </c>
      <c r="V120" s="142">
        <f t="shared" si="87"/>
        <v>0</v>
      </c>
      <c r="W120" s="142">
        <f t="shared" si="87"/>
        <v>0</v>
      </c>
      <c r="X120" s="142">
        <f t="shared" si="87"/>
        <v>204</v>
      </c>
      <c r="Y120" s="142">
        <f t="shared" si="87"/>
        <v>336</v>
      </c>
      <c r="Z120" s="142">
        <f t="shared" si="87"/>
        <v>0</v>
      </c>
      <c r="AA120" s="142">
        <f t="shared" si="87"/>
        <v>180</v>
      </c>
      <c r="AB120" s="142">
        <f t="shared" si="87"/>
        <v>0</v>
      </c>
      <c r="AC120" s="142">
        <f t="shared" si="87"/>
        <v>337</v>
      </c>
      <c r="AD120" s="142">
        <f t="shared" si="87"/>
        <v>0</v>
      </c>
      <c r="AE120" s="142">
        <f t="shared" si="87"/>
        <v>128</v>
      </c>
      <c r="AF120" s="142">
        <f t="shared" si="87"/>
        <v>0</v>
      </c>
      <c r="AG120" s="142">
        <f t="shared" si="87"/>
        <v>208</v>
      </c>
      <c r="AH120" s="142">
        <f t="shared" si="87"/>
        <v>144</v>
      </c>
      <c r="AI120" s="188">
        <v>1728</v>
      </c>
      <c r="AJ120" s="82">
        <f>(R120-AI120)+SUM(AJ121,AJ128,AJ134)</f>
        <v>2121</v>
      </c>
      <c r="AK120" s="176"/>
      <c r="AL120" s="176"/>
      <c r="AM120" s="119" t="e">
        <f>AM121+AM128+AM134</f>
        <v>#DIV/0!</v>
      </c>
      <c r="AN120" s="119" t="e">
        <f t="shared" ref="AN120:AT120" si="88">AN121+AN128+AN134</f>
        <v>#DIV/0!</v>
      </c>
      <c r="AO120" s="119" t="e">
        <f t="shared" si="88"/>
        <v>#DIV/0!</v>
      </c>
      <c r="AP120" s="119" t="e">
        <f t="shared" si="88"/>
        <v>#DIV/0!</v>
      </c>
      <c r="AQ120" s="119" t="e">
        <f t="shared" si="88"/>
        <v>#DIV/0!</v>
      </c>
      <c r="AR120" s="119" t="e">
        <f t="shared" si="88"/>
        <v>#DIV/0!</v>
      </c>
      <c r="AS120" s="119" t="e">
        <f t="shared" si="88"/>
        <v>#DIV/0!</v>
      </c>
      <c r="AT120" s="119" t="e">
        <f t="shared" si="88"/>
        <v>#DIV/0!</v>
      </c>
      <c r="AU120" s="189" t="e">
        <f>SUM(AM120:AT120)</f>
        <v>#DIV/0!</v>
      </c>
      <c r="AV120" s="176"/>
      <c r="AW120" s="15"/>
      <c r="AX120" s="15"/>
      <c r="AY120" s="15"/>
      <c r="AZ120" s="15"/>
      <c r="BA120" s="15"/>
      <c r="BB120" s="15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</row>
    <row r="121" spans="1:74" s="11" customFormat="1" ht="11.25" customHeight="1">
      <c r="A121" s="80" t="s">
        <v>107</v>
      </c>
      <c r="B121" s="57" t="s">
        <v>342</v>
      </c>
      <c r="C121" s="317">
        <f>COUNTIF(C122:E126,1)+COUNTIF(C122:E126,2)+COUNTIF(C122:E126,3)+COUNTIF(C122:E126,4)+COUNTIF(C122:E126,5)+COUNTIF(C122:E126,6)+COUNTIF(C122:E126,7)+COUNTIF(C122:E126,8)</f>
        <v>1</v>
      </c>
      <c r="D121" s="317"/>
      <c r="E121" s="318"/>
      <c r="F121" s="319">
        <f>COUNTIF(F122:H126,1)+COUNTIF(F122:H126,2)+COUNTIF(F122:H126,3)+COUNTIF(F122:H126,4)+COUNTIF(F122:H126,5)+COUNTIF(F122:H126,6)+COUNTIF(F122:H126,7)+COUNTIF(F122:H126,8)</f>
        <v>1</v>
      </c>
      <c r="G121" s="317"/>
      <c r="H121" s="318"/>
      <c r="I121" s="319">
        <f>COUNTIF(I122:K126,1)+COUNTIF(I122:K126,2)+COUNTIF(I122:K126,3)+COUNTIF(I122:K126,4)+COUNTIF(I122:K126,5)+COUNTIF(I122:K126,6)+COUNTIF(I122:K126,7)+COUNTIF(I122:K126,8)</f>
        <v>1</v>
      </c>
      <c r="J121" s="317"/>
      <c r="K121" s="317"/>
      <c r="L121" s="142">
        <f t="shared" ref="L121:U121" si="89">SUM(L122:L127)</f>
        <v>842</v>
      </c>
      <c r="M121" s="142">
        <f t="shared" si="89"/>
        <v>4</v>
      </c>
      <c r="N121" s="142">
        <f t="shared" si="89"/>
        <v>8</v>
      </c>
      <c r="O121" s="142">
        <f t="shared" si="89"/>
        <v>0</v>
      </c>
      <c r="P121" s="142">
        <f t="shared" si="89"/>
        <v>20</v>
      </c>
      <c r="Q121" s="142">
        <f t="shared" si="89"/>
        <v>43</v>
      </c>
      <c r="R121" s="142">
        <f t="shared" si="89"/>
        <v>767</v>
      </c>
      <c r="S121" s="142">
        <f t="shared" si="89"/>
        <v>233</v>
      </c>
      <c r="T121" s="142">
        <f t="shared" si="89"/>
        <v>504</v>
      </c>
      <c r="U121" s="142">
        <f t="shared" si="89"/>
        <v>30</v>
      </c>
      <c r="V121" s="143">
        <f>SUM(V122:V126)</f>
        <v>0</v>
      </c>
      <c r="W121" s="143">
        <f>SUM(W122:W126)</f>
        <v>0</v>
      </c>
      <c r="X121" s="143">
        <f t="shared" ref="X121:AH121" si="90">SUM(X122:X124)</f>
        <v>68</v>
      </c>
      <c r="Y121" s="143">
        <f t="shared" si="90"/>
        <v>192</v>
      </c>
      <c r="Z121" s="143">
        <f t="shared" si="90"/>
        <v>0</v>
      </c>
      <c r="AA121" s="143">
        <f t="shared" si="90"/>
        <v>116</v>
      </c>
      <c r="AB121" s="143">
        <f t="shared" si="90"/>
        <v>0</v>
      </c>
      <c r="AC121" s="143">
        <f t="shared" si="90"/>
        <v>153</v>
      </c>
      <c r="AD121" s="143">
        <f t="shared" si="90"/>
        <v>0</v>
      </c>
      <c r="AE121" s="143">
        <f t="shared" si="90"/>
        <v>0</v>
      </c>
      <c r="AF121" s="143">
        <f t="shared" si="90"/>
        <v>0</v>
      </c>
      <c r="AG121" s="143">
        <f t="shared" si="90"/>
        <v>0</v>
      </c>
      <c r="AH121" s="143">
        <f t="shared" si="90"/>
        <v>0</v>
      </c>
      <c r="AI121" s="143"/>
      <c r="AJ121" s="82">
        <f>SUM(AJ122:AJ126)</f>
        <v>600</v>
      </c>
      <c r="AK121" s="148"/>
      <c r="AL121" s="148"/>
      <c r="AM121" s="75" t="e">
        <f>SUM(AM122:AM127)</f>
        <v>#DIV/0!</v>
      </c>
      <c r="AN121" s="75" t="e">
        <f t="shared" ref="AN121:AT121" si="91">SUM(AN122:AN127)</f>
        <v>#DIV/0!</v>
      </c>
      <c r="AO121" s="75" t="e">
        <f t="shared" si="91"/>
        <v>#DIV/0!</v>
      </c>
      <c r="AP121" s="75" t="e">
        <f t="shared" si="91"/>
        <v>#DIV/0!</v>
      </c>
      <c r="AQ121" s="75" t="e">
        <f t="shared" si="91"/>
        <v>#DIV/0!</v>
      </c>
      <c r="AR121" s="75" t="e">
        <f t="shared" si="91"/>
        <v>#DIV/0!</v>
      </c>
      <c r="AS121" s="75" t="e">
        <f t="shared" si="91"/>
        <v>#DIV/0!</v>
      </c>
      <c r="AT121" s="75" t="e">
        <f t="shared" si="91"/>
        <v>#DIV/0!</v>
      </c>
      <c r="AU121" s="149" t="e">
        <f>SUM(AM121:AT121)</f>
        <v>#DIV/0!</v>
      </c>
      <c r="AV121" s="148"/>
      <c r="AW121" s="70"/>
      <c r="AX121" s="70"/>
      <c r="AY121" s="70"/>
      <c r="AZ121" s="70"/>
      <c r="BA121" s="70"/>
      <c r="BB121" s="70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</row>
    <row r="122" spans="1:74" s="6" customFormat="1" ht="12.75" customHeight="1">
      <c r="A122" s="55" t="s">
        <v>348</v>
      </c>
      <c r="B122" s="43" t="s">
        <v>343</v>
      </c>
      <c r="C122" s="158"/>
      <c r="D122" s="78"/>
      <c r="E122" s="132"/>
      <c r="F122" s="133"/>
      <c r="G122" s="78"/>
      <c r="H122" s="132"/>
      <c r="I122" s="133"/>
      <c r="J122" s="78">
        <v>4</v>
      </c>
      <c r="K122" s="132"/>
      <c r="L122" s="127">
        <f>SUM(M122:R122)</f>
        <v>134</v>
      </c>
      <c r="M122" s="127">
        <v>4</v>
      </c>
      <c r="N122" s="127"/>
      <c r="O122" s="127"/>
      <c r="P122" s="127">
        <v>12</v>
      </c>
      <c r="Q122" s="127">
        <v>2</v>
      </c>
      <c r="R122" s="127">
        <f>SUM(V122:AG122)</f>
        <v>116</v>
      </c>
      <c r="S122" s="127">
        <f>R122-T122-U122</f>
        <v>58</v>
      </c>
      <c r="T122" s="42">
        <v>58</v>
      </c>
      <c r="U122" s="42"/>
      <c r="V122" s="42"/>
      <c r="W122" s="42"/>
      <c r="X122" s="42">
        <v>68</v>
      </c>
      <c r="Y122" s="42">
        <v>48</v>
      </c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75">
        <v>110</v>
      </c>
      <c r="AK122" s="153"/>
      <c r="AL122" s="153"/>
      <c r="AM122" s="119">
        <f t="shared" ref="AM122:AP127" si="92">$P122*(V122*100/$R122)/100</f>
        <v>0</v>
      </c>
      <c r="AN122" s="119">
        <f t="shared" si="92"/>
        <v>0</v>
      </c>
      <c r="AO122" s="119">
        <f t="shared" si="92"/>
        <v>7.0344827586206895</v>
      </c>
      <c r="AP122" s="119">
        <f t="shared" si="92"/>
        <v>4.9655172413793105</v>
      </c>
      <c r="AQ122" s="119">
        <f t="shared" ref="AQ122:AQ127" si="93">$P122*(AA122*100/$R122)/100</f>
        <v>0</v>
      </c>
      <c r="AR122" s="119">
        <f t="shared" ref="AR122:AR127" si="94">$P122*(AC122*100/$R122)/100</f>
        <v>0</v>
      </c>
      <c r="AS122" s="119">
        <f t="shared" ref="AS122:AS127" si="95">$P122*(AE122*100/$R122)/100</f>
        <v>0</v>
      </c>
      <c r="AT122" s="119">
        <f t="shared" si="54"/>
        <v>0</v>
      </c>
      <c r="AU122" s="153"/>
      <c r="AV122" s="153"/>
      <c r="AW122" s="53"/>
      <c r="AX122" s="53"/>
      <c r="AY122" s="53"/>
      <c r="AZ122" s="53"/>
      <c r="BA122" s="53"/>
      <c r="BB122" s="53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</row>
    <row r="123" spans="1:74" s="77" customFormat="1" ht="14.25" customHeight="1">
      <c r="A123" s="55" t="s">
        <v>349</v>
      </c>
      <c r="B123" s="190" t="s">
        <v>344</v>
      </c>
      <c r="C123" s="158"/>
      <c r="D123" s="78"/>
      <c r="E123" s="132"/>
      <c r="F123" s="133"/>
      <c r="G123" s="78">
        <v>6</v>
      </c>
      <c r="H123" s="132"/>
      <c r="I123" s="133"/>
      <c r="J123" s="78"/>
      <c r="K123" s="132"/>
      <c r="L123" s="127">
        <f t="shared" ref="L123:L124" si="96">SUM(M123:R123)</f>
        <v>345</v>
      </c>
      <c r="M123" s="127"/>
      <c r="N123" s="127"/>
      <c r="O123" s="127"/>
      <c r="P123" s="127"/>
      <c r="Q123" s="127">
        <v>39</v>
      </c>
      <c r="R123" s="127">
        <f>SUM(V123:AG123)</f>
        <v>306</v>
      </c>
      <c r="S123" s="127">
        <f>R123-T123-U123</f>
        <v>116</v>
      </c>
      <c r="T123" s="42">
        <v>160</v>
      </c>
      <c r="U123" s="42">
        <v>30</v>
      </c>
      <c r="V123" s="42"/>
      <c r="W123" s="42"/>
      <c r="X123" s="42"/>
      <c r="Y123" s="42">
        <v>144</v>
      </c>
      <c r="Z123" s="42"/>
      <c r="AA123" s="42">
        <v>116</v>
      </c>
      <c r="AB123" s="42"/>
      <c r="AC123" s="42">
        <v>46</v>
      </c>
      <c r="AD123" s="42"/>
      <c r="AE123" s="42"/>
      <c r="AF123" s="42"/>
      <c r="AG123" s="42"/>
      <c r="AH123" s="42"/>
      <c r="AI123" s="42"/>
      <c r="AJ123" s="75">
        <v>140</v>
      </c>
      <c r="AK123" s="153"/>
      <c r="AL123" s="153"/>
      <c r="AM123" s="119">
        <f t="shared" si="92"/>
        <v>0</v>
      </c>
      <c r="AN123" s="119">
        <f t="shared" si="92"/>
        <v>0</v>
      </c>
      <c r="AO123" s="119">
        <f t="shared" si="92"/>
        <v>0</v>
      </c>
      <c r="AP123" s="119">
        <f t="shared" si="92"/>
        <v>0</v>
      </c>
      <c r="AQ123" s="119">
        <f t="shared" si="93"/>
        <v>0</v>
      </c>
      <c r="AR123" s="119">
        <f t="shared" si="94"/>
        <v>0</v>
      </c>
      <c r="AS123" s="119">
        <f t="shared" si="95"/>
        <v>0</v>
      </c>
      <c r="AT123" s="119">
        <f t="shared" si="54"/>
        <v>0</v>
      </c>
      <c r="AU123" s="153"/>
      <c r="AV123" s="153"/>
      <c r="AW123" s="76"/>
      <c r="AX123" s="76"/>
      <c r="AY123" s="76"/>
      <c r="AZ123" s="76"/>
      <c r="BA123" s="76"/>
      <c r="BB123" s="76"/>
    </row>
    <row r="124" spans="1:74" s="77" customFormat="1" ht="13.5" customHeight="1">
      <c r="A124" s="55" t="s">
        <v>350</v>
      </c>
      <c r="B124" s="190" t="s">
        <v>345</v>
      </c>
      <c r="C124" s="158"/>
      <c r="D124" s="78"/>
      <c r="E124" s="132"/>
      <c r="F124" s="133"/>
      <c r="G124" s="78" t="s">
        <v>385</v>
      </c>
      <c r="H124" s="132"/>
      <c r="I124" s="133"/>
      <c r="J124" s="78"/>
      <c r="K124" s="132"/>
      <c r="L124" s="127">
        <f t="shared" si="96"/>
        <v>107</v>
      </c>
      <c r="M124" s="127"/>
      <c r="N124" s="127"/>
      <c r="O124" s="127"/>
      <c r="P124" s="127"/>
      <c r="Q124" s="127"/>
      <c r="R124" s="127">
        <f>SUM(V124:AG124)</f>
        <v>107</v>
      </c>
      <c r="S124" s="127">
        <f>R124-T124-U124</f>
        <v>59</v>
      </c>
      <c r="T124" s="42">
        <v>48</v>
      </c>
      <c r="U124" s="42"/>
      <c r="V124" s="42"/>
      <c r="W124" s="42"/>
      <c r="X124" s="42"/>
      <c r="Y124" s="42"/>
      <c r="Z124" s="42"/>
      <c r="AA124" s="42"/>
      <c r="AB124" s="42"/>
      <c r="AC124" s="42">
        <v>107</v>
      </c>
      <c r="AD124" s="42"/>
      <c r="AE124" s="42"/>
      <c r="AF124" s="42"/>
      <c r="AG124" s="42"/>
      <c r="AH124" s="42"/>
      <c r="AI124" s="42"/>
      <c r="AJ124" s="75">
        <v>125</v>
      </c>
      <c r="AK124" s="153"/>
      <c r="AL124" s="153"/>
      <c r="AM124" s="119">
        <f t="shared" si="92"/>
        <v>0</v>
      </c>
      <c r="AN124" s="119">
        <f t="shared" si="92"/>
        <v>0</v>
      </c>
      <c r="AO124" s="119">
        <f t="shared" si="92"/>
        <v>0</v>
      </c>
      <c r="AP124" s="119">
        <f t="shared" si="92"/>
        <v>0</v>
      </c>
      <c r="AQ124" s="119">
        <f t="shared" si="93"/>
        <v>0</v>
      </c>
      <c r="AR124" s="119">
        <f t="shared" si="94"/>
        <v>0</v>
      </c>
      <c r="AS124" s="119">
        <f t="shared" si="95"/>
        <v>0</v>
      </c>
      <c r="AT124" s="119">
        <f t="shared" si="54"/>
        <v>0</v>
      </c>
      <c r="AU124" s="153"/>
      <c r="AV124" s="153"/>
      <c r="AW124" s="76"/>
      <c r="AX124" s="76"/>
      <c r="AY124" s="76"/>
      <c r="AZ124" s="76"/>
      <c r="BA124" s="76"/>
      <c r="BB124" s="76"/>
    </row>
    <row r="125" spans="1:74" s="7" customFormat="1" ht="13.5" customHeight="1">
      <c r="A125" s="55" t="s">
        <v>133</v>
      </c>
      <c r="B125" s="55" t="s">
        <v>255</v>
      </c>
      <c r="C125" s="133"/>
      <c r="D125" s="78">
        <v>5</v>
      </c>
      <c r="E125" s="132"/>
      <c r="F125" s="186"/>
      <c r="G125" s="184"/>
      <c r="H125" s="185"/>
      <c r="I125" s="186"/>
      <c r="J125" s="184"/>
      <c r="K125" s="184"/>
      <c r="L125" s="127">
        <f t="shared" ref="L125:L126" si="97">P125+R125</f>
        <v>92</v>
      </c>
      <c r="M125" s="127"/>
      <c r="N125" s="127"/>
      <c r="O125" s="127"/>
      <c r="P125" s="127"/>
      <c r="Q125" s="127"/>
      <c r="R125" s="127">
        <f>SUM(V125:AG125)</f>
        <v>92</v>
      </c>
      <c r="S125" s="127"/>
      <c r="T125" s="127">
        <f>R125</f>
        <v>92</v>
      </c>
      <c r="U125" s="42"/>
      <c r="V125" s="42"/>
      <c r="W125" s="42"/>
      <c r="X125" s="42"/>
      <c r="Y125" s="42"/>
      <c r="Z125" s="42"/>
      <c r="AA125" s="42">
        <v>92</v>
      </c>
      <c r="AB125" s="42"/>
      <c r="AC125" s="42"/>
      <c r="AD125" s="42"/>
      <c r="AE125" s="42"/>
      <c r="AF125" s="42"/>
      <c r="AG125" s="42"/>
      <c r="AH125" s="42"/>
      <c r="AI125" s="166"/>
      <c r="AJ125" s="75">
        <v>100</v>
      </c>
      <c r="AK125" s="153"/>
      <c r="AL125" s="153"/>
      <c r="AM125" s="119">
        <f t="shared" si="92"/>
        <v>0</v>
      </c>
      <c r="AN125" s="119">
        <f t="shared" si="92"/>
        <v>0</v>
      </c>
      <c r="AO125" s="119">
        <f t="shared" si="92"/>
        <v>0</v>
      </c>
      <c r="AP125" s="119">
        <f t="shared" si="92"/>
        <v>0</v>
      </c>
      <c r="AQ125" s="119">
        <f t="shared" si="93"/>
        <v>0</v>
      </c>
      <c r="AR125" s="119">
        <f t="shared" si="94"/>
        <v>0</v>
      </c>
      <c r="AS125" s="119">
        <f t="shared" si="95"/>
        <v>0</v>
      </c>
      <c r="AT125" s="119">
        <f t="shared" ref="AT125:AT137" si="98">$P125*(AG125*100/$R125)/100</f>
        <v>0</v>
      </c>
      <c r="AU125" s="153"/>
      <c r="AV125" s="153"/>
      <c r="AW125" s="53"/>
      <c r="AX125" s="53"/>
      <c r="AY125" s="53"/>
      <c r="AZ125" s="53"/>
      <c r="BA125" s="53"/>
      <c r="BB125" s="53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</row>
    <row r="126" spans="1:74" s="8" customFormat="1" ht="15.75" customHeight="1">
      <c r="A126" s="55" t="s">
        <v>134</v>
      </c>
      <c r="B126" s="55" t="s">
        <v>254</v>
      </c>
      <c r="C126" s="133"/>
      <c r="D126" s="78"/>
      <c r="E126" s="132"/>
      <c r="F126" s="133"/>
      <c r="G126" s="78" t="s">
        <v>385</v>
      </c>
      <c r="H126" s="132"/>
      <c r="I126" s="133"/>
      <c r="J126" s="78"/>
      <c r="K126" s="78"/>
      <c r="L126" s="127">
        <f t="shared" si="97"/>
        <v>146</v>
      </c>
      <c r="M126" s="127"/>
      <c r="N126" s="127"/>
      <c r="O126" s="127"/>
      <c r="P126" s="127"/>
      <c r="Q126" s="127"/>
      <c r="R126" s="127">
        <f>SUM(V126:AG126)</f>
        <v>146</v>
      </c>
      <c r="S126" s="127"/>
      <c r="T126" s="127">
        <f>R126</f>
        <v>146</v>
      </c>
      <c r="U126" s="42"/>
      <c r="V126" s="42"/>
      <c r="W126" s="42"/>
      <c r="X126" s="42"/>
      <c r="Y126" s="42"/>
      <c r="Z126" s="42"/>
      <c r="AA126" s="42"/>
      <c r="AB126" s="42"/>
      <c r="AC126" s="42">
        <v>146</v>
      </c>
      <c r="AD126" s="42"/>
      <c r="AE126" s="42"/>
      <c r="AF126" s="42"/>
      <c r="AG126" s="42"/>
      <c r="AH126" s="42"/>
      <c r="AI126" s="166"/>
      <c r="AJ126" s="75">
        <v>125</v>
      </c>
      <c r="AK126" s="153"/>
      <c r="AL126" s="153"/>
      <c r="AM126" s="119">
        <f t="shared" si="92"/>
        <v>0</v>
      </c>
      <c r="AN126" s="119">
        <f t="shared" si="92"/>
        <v>0</v>
      </c>
      <c r="AO126" s="119">
        <f t="shared" si="92"/>
        <v>0</v>
      </c>
      <c r="AP126" s="119">
        <f t="shared" si="92"/>
        <v>0</v>
      </c>
      <c r="AQ126" s="119">
        <f t="shared" si="93"/>
        <v>0</v>
      </c>
      <c r="AR126" s="119">
        <f t="shared" si="94"/>
        <v>0</v>
      </c>
      <c r="AS126" s="119">
        <f t="shared" si="95"/>
        <v>0</v>
      </c>
      <c r="AT126" s="119">
        <f t="shared" si="98"/>
        <v>0</v>
      </c>
      <c r="AU126" s="153"/>
      <c r="AV126" s="153"/>
      <c r="AW126" s="53"/>
      <c r="AX126" s="53"/>
      <c r="AY126" s="53"/>
      <c r="AZ126" s="53"/>
      <c r="BA126" s="53"/>
      <c r="BB126" s="53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</row>
    <row r="127" spans="1:74" s="8" customFormat="1" ht="15" customHeight="1">
      <c r="A127" s="55"/>
      <c r="B127" s="55" t="s">
        <v>315</v>
      </c>
      <c r="C127" s="184"/>
      <c r="D127" s="184"/>
      <c r="E127" s="185"/>
      <c r="F127" s="186"/>
      <c r="G127" s="184"/>
      <c r="H127" s="185"/>
      <c r="I127" s="186"/>
      <c r="J127" s="191">
        <v>6</v>
      </c>
      <c r="K127" s="184"/>
      <c r="L127" s="127">
        <f>SUM(N127:Q127)</f>
        <v>18</v>
      </c>
      <c r="M127" s="127"/>
      <c r="N127" s="127">
        <v>8</v>
      </c>
      <c r="O127" s="127"/>
      <c r="P127" s="127">
        <v>8</v>
      </c>
      <c r="Q127" s="127">
        <v>2</v>
      </c>
      <c r="R127" s="127"/>
      <c r="S127" s="127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166"/>
      <c r="AJ127" s="75"/>
      <c r="AK127" s="153"/>
      <c r="AL127" s="153"/>
      <c r="AM127" s="119" t="e">
        <f t="shared" si="92"/>
        <v>#DIV/0!</v>
      </c>
      <c r="AN127" s="119" t="e">
        <f t="shared" si="92"/>
        <v>#DIV/0!</v>
      </c>
      <c r="AO127" s="119" t="e">
        <f t="shared" si="92"/>
        <v>#DIV/0!</v>
      </c>
      <c r="AP127" s="119" t="e">
        <f t="shared" si="92"/>
        <v>#DIV/0!</v>
      </c>
      <c r="AQ127" s="119" t="e">
        <f t="shared" si="93"/>
        <v>#DIV/0!</v>
      </c>
      <c r="AR127" s="119" t="e">
        <f t="shared" si="94"/>
        <v>#DIV/0!</v>
      </c>
      <c r="AS127" s="119" t="e">
        <f t="shared" si="95"/>
        <v>#DIV/0!</v>
      </c>
      <c r="AT127" s="119" t="e">
        <f t="shared" si="98"/>
        <v>#DIV/0!</v>
      </c>
      <c r="AU127" s="153"/>
      <c r="AV127" s="153"/>
      <c r="AW127" s="53"/>
      <c r="AX127" s="53"/>
      <c r="AY127" s="53"/>
      <c r="AZ127" s="53"/>
      <c r="BA127" s="53"/>
      <c r="BB127" s="53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</row>
    <row r="128" spans="1:74" s="8" customFormat="1" ht="13.5" customHeight="1">
      <c r="A128" s="80" t="s">
        <v>346</v>
      </c>
      <c r="B128" s="57" t="s">
        <v>347</v>
      </c>
      <c r="C128" s="317">
        <f>COUNTIF(C129:E132,1)+COUNTIF(C129:E132,2)+COUNTIF(C129:E132,3)+COUNTIF(C129:E132,4)+COUNTIF(C129:E132,5)+COUNTIF(C129:E132,6)+COUNTIF(C129:E132,7)+COUNTIF(C129:E132,8)</f>
        <v>1</v>
      </c>
      <c r="D128" s="317"/>
      <c r="E128" s="318"/>
      <c r="F128" s="319">
        <f>COUNTIF(F129:H132,1)+COUNTIF(F129:H132,2)+COUNTIF(F129:H132,3)+COUNTIF(F129:H132,4)+COUNTIF(F129:H132,5)+COUNTIF(F129:H132,6)+COUNTIF(F129:H132,7)+COUNTIF(F129:H132,8)</f>
        <v>1</v>
      </c>
      <c r="G128" s="317"/>
      <c r="H128" s="318"/>
      <c r="I128" s="319">
        <f>COUNTIF(I129:K132,1)+COUNTIF(I129:K132,2)+COUNTIF(I129:K132,3)+COUNTIF(I129:K132,4)+COUNTIF(I129:K132,5)+COUNTIF(I129:K132,6)+COUNTIF(I129:K132,7)+COUNTIF(I129:K132,8)</f>
        <v>2</v>
      </c>
      <c r="J128" s="317"/>
      <c r="K128" s="317"/>
      <c r="L128" s="142">
        <f t="shared" ref="L128:U128" si="99">SUM(L129:L133)</f>
        <v>610</v>
      </c>
      <c r="M128" s="142">
        <f t="shared" si="99"/>
        <v>8</v>
      </c>
      <c r="N128" s="142">
        <f t="shared" si="99"/>
        <v>8</v>
      </c>
      <c r="O128" s="142">
        <f t="shared" si="99"/>
        <v>0</v>
      </c>
      <c r="P128" s="142">
        <f t="shared" si="99"/>
        <v>32</v>
      </c>
      <c r="Q128" s="142">
        <f t="shared" si="99"/>
        <v>6</v>
      </c>
      <c r="R128" s="142">
        <f t="shared" si="99"/>
        <v>556</v>
      </c>
      <c r="S128" s="142">
        <f t="shared" si="99"/>
        <v>136</v>
      </c>
      <c r="T128" s="142">
        <f t="shared" si="99"/>
        <v>420</v>
      </c>
      <c r="U128" s="142">
        <f t="shared" si="99"/>
        <v>0</v>
      </c>
      <c r="V128" s="143">
        <f t="shared" ref="V128:AH128" si="100">SUM(V129:V130)</f>
        <v>0</v>
      </c>
      <c r="W128" s="143">
        <f t="shared" si="100"/>
        <v>0</v>
      </c>
      <c r="X128" s="143">
        <f t="shared" si="100"/>
        <v>136</v>
      </c>
      <c r="Y128" s="143">
        <f t="shared" si="100"/>
        <v>144</v>
      </c>
      <c r="Z128" s="143">
        <f t="shared" si="100"/>
        <v>0</v>
      </c>
      <c r="AA128" s="143">
        <f t="shared" si="100"/>
        <v>64</v>
      </c>
      <c r="AB128" s="143">
        <f t="shared" si="100"/>
        <v>0</v>
      </c>
      <c r="AC128" s="143">
        <f t="shared" si="100"/>
        <v>0</v>
      </c>
      <c r="AD128" s="143">
        <f t="shared" si="100"/>
        <v>0</v>
      </c>
      <c r="AE128" s="143">
        <f t="shared" si="100"/>
        <v>0</v>
      </c>
      <c r="AF128" s="143">
        <f t="shared" si="100"/>
        <v>0</v>
      </c>
      <c r="AG128" s="143">
        <f t="shared" si="100"/>
        <v>0</v>
      </c>
      <c r="AH128" s="143">
        <f t="shared" si="100"/>
        <v>0</v>
      </c>
      <c r="AI128" s="143">
        <v>475</v>
      </c>
      <c r="AJ128" s="82">
        <f>SUM(AJ129:AJ132)</f>
        <v>475</v>
      </c>
      <c r="AK128" s="153"/>
      <c r="AL128" s="153"/>
      <c r="AM128" s="75" t="e">
        <f>SUM(AM129:AM133)</f>
        <v>#DIV/0!</v>
      </c>
      <c r="AN128" s="75" t="e">
        <f t="shared" ref="AN128:AT128" si="101">SUM(AN129:AN133)</f>
        <v>#DIV/0!</v>
      </c>
      <c r="AO128" s="75" t="e">
        <f t="shared" si="101"/>
        <v>#DIV/0!</v>
      </c>
      <c r="AP128" s="75" t="e">
        <f t="shared" si="101"/>
        <v>#DIV/0!</v>
      </c>
      <c r="AQ128" s="75" t="e">
        <f t="shared" si="101"/>
        <v>#DIV/0!</v>
      </c>
      <c r="AR128" s="75" t="e">
        <f t="shared" si="101"/>
        <v>#DIV/0!</v>
      </c>
      <c r="AS128" s="75" t="e">
        <f t="shared" si="101"/>
        <v>#DIV/0!</v>
      </c>
      <c r="AT128" s="75" t="e">
        <f t="shared" si="101"/>
        <v>#DIV/0!</v>
      </c>
      <c r="AU128" s="154" t="e">
        <f>SUM(AM128:AT128)</f>
        <v>#DIV/0!</v>
      </c>
      <c r="AV128" s="153"/>
      <c r="AW128" s="53"/>
      <c r="AX128" s="53"/>
      <c r="AY128" s="53"/>
      <c r="AZ128" s="53"/>
      <c r="BA128" s="53"/>
      <c r="BB128" s="53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</row>
    <row r="129" spans="1:74" s="8" customFormat="1" ht="13.5" customHeight="1">
      <c r="A129" s="55" t="s">
        <v>353</v>
      </c>
      <c r="B129" s="56" t="s">
        <v>351</v>
      </c>
      <c r="C129" s="151"/>
      <c r="D129" s="78"/>
      <c r="E129" s="132"/>
      <c r="F129" s="133"/>
      <c r="G129" s="78"/>
      <c r="H129" s="132"/>
      <c r="I129" s="133"/>
      <c r="J129" s="78">
        <v>5</v>
      </c>
      <c r="K129" s="145"/>
      <c r="L129" s="127">
        <f>SUM(M129:R129)</f>
        <v>198</v>
      </c>
      <c r="M129" s="127">
        <v>4</v>
      </c>
      <c r="N129" s="127"/>
      <c r="O129" s="127"/>
      <c r="P129" s="127">
        <v>12</v>
      </c>
      <c r="Q129" s="127">
        <v>2</v>
      </c>
      <c r="R129" s="127">
        <f>SUM(V129:AG129)</f>
        <v>180</v>
      </c>
      <c r="S129" s="127">
        <f t="shared" ref="S129:S130" si="102">R129-T129-U129</f>
        <v>88</v>
      </c>
      <c r="T129" s="42">
        <v>92</v>
      </c>
      <c r="U129" s="42"/>
      <c r="V129" s="42"/>
      <c r="W129" s="42"/>
      <c r="X129" s="42">
        <v>68</v>
      </c>
      <c r="Y129" s="42">
        <v>48</v>
      </c>
      <c r="Z129" s="42"/>
      <c r="AA129" s="42">
        <v>64</v>
      </c>
      <c r="AB129" s="42"/>
      <c r="AC129" s="42"/>
      <c r="AD129" s="42"/>
      <c r="AE129" s="42"/>
      <c r="AF129" s="42"/>
      <c r="AG129" s="42"/>
      <c r="AH129" s="42"/>
      <c r="AI129" s="166"/>
      <c r="AJ129" s="75">
        <v>110</v>
      </c>
      <c r="AK129" s="153"/>
      <c r="AL129" s="153"/>
      <c r="AM129" s="119">
        <f t="shared" ref="AM129:AP133" si="103">$P129*(V129*100/$R129)/100</f>
        <v>0</v>
      </c>
      <c r="AN129" s="119">
        <f t="shared" si="103"/>
        <v>0</v>
      </c>
      <c r="AO129" s="119">
        <f t="shared" si="103"/>
        <v>4.5333333333333341</v>
      </c>
      <c r="AP129" s="119">
        <f t="shared" si="103"/>
        <v>3.2</v>
      </c>
      <c r="AQ129" s="119">
        <f>$P129*(AA129*100/$R129)/100</f>
        <v>4.2666666666666666</v>
      </c>
      <c r="AR129" s="119">
        <f>$P129*(AC129*100/$R129)/100</f>
        <v>0</v>
      </c>
      <c r="AS129" s="119">
        <f>$P129*(AE129*100/$R129)/100</f>
        <v>0</v>
      </c>
      <c r="AT129" s="119">
        <f t="shared" si="98"/>
        <v>0</v>
      </c>
      <c r="AU129" s="153"/>
      <c r="AV129" s="153"/>
      <c r="AW129" s="53"/>
      <c r="AX129" s="53"/>
      <c r="AY129" s="53"/>
      <c r="AZ129" s="53"/>
      <c r="BA129" s="53"/>
      <c r="BB129" s="53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</row>
    <row r="130" spans="1:74" s="77" customFormat="1" ht="14.25" customHeight="1">
      <c r="A130" s="55" t="s">
        <v>354</v>
      </c>
      <c r="B130" s="56" t="s">
        <v>352</v>
      </c>
      <c r="C130" s="176"/>
      <c r="D130" s="177"/>
      <c r="E130" s="178"/>
      <c r="F130" s="179"/>
      <c r="G130" s="177"/>
      <c r="H130" s="178"/>
      <c r="I130" s="180"/>
      <c r="J130" s="177">
        <v>4</v>
      </c>
      <c r="K130" s="176"/>
      <c r="L130" s="127">
        <f>SUM(M130:R130)</f>
        <v>182</v>
      </c>
      <c r="M130" s="127">
        <v>4</v>
      </c>
      <c r="N130" s="127"/>
      <c r="O130" s="127"/>
      <c r="P130" s="127">
        <v>12</v>
      </c>
      <c r="Q130" s="127">
        <v>2</v>
      </c>
      <c r="R130" s="127">
        <f>SUM(V130:AG130)</f>
        <v>164</v>
      </c>
      <c r="S130" s="127">
        <f t="shared" si="102"/>
        <v>48</v>
      </c>
      <c r="T130" s="42">
        <v>116</v>
      </c>
      <c r="U130" s="42"/>
      <c r="V130" s="42"/>
      <c r="W130" s="42"/>
      <c r="X130" s="42">
        <v>68</v>
      </c>
      <c r="Y130" s="42">
        <v>96</v>
      </c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75">
        <v>140</v>
      </c>
      <c r="AK130" s="153"/>
      <c r="AL130" s="153"/>
      <c r="AM130" s="119">
        <f t="shared" si="103"/>
        <v>0</v>
      </c>
      <c r="AN130" s="119">
        <f t="shared" si="103"/>
        <v>0</v>
      </c>
      <c r="AO130" s="119">
        <f t="shared" si="103"/>
        <v>4.9756097560975601</v>
      </c>
      <c r="AP130" s="119">
        <f t="shared" si="103"/>
        <v>7.0243902439024399</v>
      </c>
      <c r="AQ130" s="119">
        <f>$P130*(AA130*100/$R130)/100</f>
        <v>0</v>
      </c>
      <c r="AR130" s="119">
        <f>$P130*(AC130*100/$R130)/100</f>
        <v>0</v>
      </c>
      <c r="AS130" s="119">
        <f>$P130*(AE130*100/$R130)/100</f>
        <v>0</v>
      </c>
      <c r="AT130" s="119">
        <f t="shared" si="98"/>
        <v>0</v>
      </c>
      <c r="AU130" s="153"/>
      <c r="AV130" s="153"/>
      <c r="AW130" s="76"/>
      <c r="AX130" s="76"/>
      <c r="AY130" s="76"/>
      <c r="AZ130" s="76"/>
      <c r="BA130" s="76"/>
      <c r="BB130" s="76"/>
    </row>
    <row r="131" spans="1:74" s="8" customFormat="1" ht="12.75" customHeight="1">
      <c r="A131" s="55" t="s">
        <v>355</v>
      </c>
      <c r="B131" s="55" t="s">
        <v>255</v>
      </c>
      <c r="C131" s="133"/>
      <c r="D131" s="78">
        <v>3</v>
      </c>
      <c r="E131" s="132"/>
      <c r="F131" s="186"/>
      <c r="G131" s="184"/>
      <c r="H131" s="185"/>
      <c r="I131" s="186"/>
      <c r="J131" s="184"/>
      <c r="K131" s="184"/>
      <c r="L131" s="127">
        <f t="shared" ref="L131:L132" si="104">P131+R131</f>
        <v>68</v>
      </c>
      <c r="M131" s="127"/>
      <c r="N131" s="127"/>
      <c r="O131" s="127"/>
      <c r="P131" s="127"/>
      <c r="Q131" s="127"/>
      <c r="R131" s="127">
        <f>SUM(V131:AG131)</f>
        <v>68</v>
      </c>
      <c r="S131" s="127"/>
      <c r="T131" s="127">
        <f>R131</f>
        <v>68</v>
      </c>
      <c r="U131" s="42"/>
      <c r="V131" s="42"/>
      <c r="W131" s="42"/>
      <c r="X131" s="42">
        <v>68</v>
      </c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166"/>
      <c r="AJ131" s="75">
        <v>100</v>
      </c>
      <c r="AK131" s="153"/>
      <c r="AL131" s="153"/>
      <c r="AM131" s="119">
        <f t="shared" si="103"/>
        <v>0</v>
      </c>
      <c r="AN131" s="119">
        <f t="shared" si="103"/>
        <v>0</v>
      </c>
      <c r="AO131" s="119">
        <f t="shared" si="103"/>
        <v>0</v>
      </c>
      <c r="AP131" s="119">
        <f t="shared" si="103"/>
        <v>0</v>
      </c>
      <c r="AQ131" s="119">
        <f>$P131*(AA131*100/$R131)/100</f>
        <v>0</v>
      </c>
      <c r="AR131" s="119">
        <f>$P131*(AC131*100/$R131)/100</f>
        <v>0</v>
      </c>
      <c r="AS131" s="119">
        <f>$P131*(AE131*100/$R131)/100</f>
        <v>0</v>
      </c>
      <c r="AT131" s="119">
        <f t="shared" si="98"/>
        <v>0</v>
      </c>
      <c r="AU131" s="153"/>
      <c r="AV131" s="153"/>
      <c r="AW131" s="53"/>
      <c r="AX131" s="53"/>
      <c r="AY131" s="53"/>
      <c r="AZ131" s="53"/>
      <c r="BA131" s="53"/>
      <c r="BB131" s="53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</row>
    <row r="132" spans="1:74" s="8" customFormat="1" ht="15.75" customHeight="1">
      <c r="A132" s="55" t="s">
        <v>356</v>
      </c>
      <c r="B132" s="55" t="s">
        <v>254</v>
      </c>
      <c r="C132" s="133"/>
      <c r="D132" s="78"/>
      <c r="E132" s="132"/>
      <c r="F132" s="78"/>
      <c r="G132" s="78">
        <v>5</v>
      </c>
      <c r="H132" s="132"/>
      <c r="I132" s="133"/>
      <c r="J132" s="78"/>
      <c r="K132" s="78"/>
      <c r="L132" s="127">
        <f t="shared" si="104"/>
        <v>144</v>
      </c>
      <c r="M132" s="127"/>
      <c r="N132" s="127"/>
      <c r="O132" s="127"/>
      <c r="P132" s="127"/>
      <c r="Q132" s="127"/>
      <c r="R132" s="127">
        <f>SUM(V132:AG132)</f>
        <v>144</v>
      </c>
      <c r="S132" s="127"/>
      <c r="T132" s="127">
        <f>R132</f>
        <v>144</v>
      </c>
      <c r="U132" s="42"/>
      <c r="V132" s="42"/>
      <c r="W132" s="42"/>
      <c r="X132" s="42"/>
      <c r="Y132" s="42">
        <v>96</v>
      </c>
      <c r="Z132" s="42"/>
      <c r="AA132" s="42">
        <v>48</v>
      </c>
      <c r="AB132" s="42"/>
      <c r="AC132" s="42"/>
      <c r="AD132" s="42"/>
      <c r="AE132" s="42"/>
      <c r="AF132" s="42"/>
      <c r="AG132" s="42"/>
      <c r="AH132" s="42"/>
      <c r="AI132" s="166"/>
      <c r="AJ132" s="75">
        <v>125</v>
      </c>
      <c r="AK132" s="153"/>
      <c r="AL132" s="153"/>
      <c r="AM132" s="119">
        <f t="shared" si="103"/>
        <v>0</v>
      </c>
      <c r="AN132" s="119">
        <f t="shared" si="103"/>
        <v>0</v>
      </c>
      <c r="AO132" s="119">
        <f t="shared" si="103"/>
        <v>0</v>
      </c>
      <c r="AP132" s="119">
        <f t="shared" si="103"/>
        <v>0</v>
      </c>
      <c r="AQ132" s="119">
        <f>$P132*(AA132*100/$R132)/100</f>
        <v>0</v>
      </c>
      <c r="AR132" s="119">
        <f>$P132*(AC132*100/$R132)/100</f>
        <v>0</v>
      </c>
      <c r="AS132" s="119">
        <f>$P132*(AE132*100/$R132)/100</f>
        <v>0</v>
      </c>
      <c r="AT132" s="119">
        <f t="shared" si="98"/>
        <v>0</v>
      </c>
      <c r="AU132" s="153"/>
      <c r="AV132" s="153"/>
      <c r="AW132" s="53"/>
      <c r="AX132" s="53"/>
      <c r="AY132" s="53"/>
      <c r="AZ132" s="53"/>
      <c r="BA132" s="53"/>
      <c r="BB132" s="53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</row>
    <row r="133" spans="1:74" s="8" customFormat="1" ht="14.25" customHeight="1">
      <c r="A133" s="55"/>
      <c r="B133" s="55" t="s">
        <v>315</v>
      </c>
      <c r="C133" s="78"/>
      <c r="D133" s="78"/>
      <c r="E133" s="132"/>
      <c r="F133" s="133"/>
      <c r="G133" s="78"/>
      <c r="H133" s="132"/>
      <c r="I133" s="133"/>
      <c r="J133" s="78">
        <v>5</v>
      </c>
      <c r="K133" s="78"/>
      <c r="L133" s="127">
        <f>SUM(N133:Q133)</f>
        <v>18</v>
      </c>
      <c r="M133" s="127"/>
      <c r="N133" s="127">
        <v>8</v>
      </c>
      <c r="O133" s="127"/>
      <c r="P133" s="127">
        <v>8</v>
      </c>
      <c r="Q133" s="127">
        <v>2</v>
      </c>
      <c r="R133" s="127"/>
      <c r="S133" s="127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166"/>
      <c r="AJ133" s="75"/>
      <c r="AK133" s="153"/>
      <c r="AL133" s="153"/>
      <c r="AM133" s="119" t="e">
        <f t="shared" si="103"/>
        <v>#DIV/0!</v>
      </c>
      <c r="AN133" s="119" t="e">
        <f t="shared" si="103"/>
        <v>#DIV/0!</v>
      </c>
      <c r="AO133" s="119" t="e">
        <f t="shared" si="103"/>
        <v>#DIV/0!</v>
      </c>
      <c r="AP133" s="119" t="e">
        <f t="shared" si="103"/>
        <v>#DIV/0!</v>
      </c>
      <c r="AQ133" s="119" t="e">
        <f>$P133*(AA133*100/$R133)/100</f>
        <v>#DIV/0!</v>
      </c>
      <c r="AR133" s="119" t="e">
        <f>$P133*(AC133*100/$R133)/100</f>
        <v>#DIV/0!</v>
      </c>
      <c r="AS133" s="119" t="e">
        <f>$P133*(AE133*100/$R133)/100</f>
        <v>#DIV/0!</v>
      </c>
      <c r="AT133" s="119" t="e">
        <f t="shared" si="98"/>
        <v>#DIV/0!</v>
      </c>
      <c r="AU133" s="153"/>
      <c r="AV133" s="153"/>
      <c r="AW133" s="53"/>
      <c r="AX133" s="53"/>
      <c r="AY133" s="53"/>
      <c r="AZ133" s="53"/>
      <c r="BA133" s="53"/>
      <c r="BB133" s="53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</row>
    <row r="134" spans="1:74" s="8" customFormat="1" ht="15" customHeight="1">
      <c r="A134" s="80" t="s">
        <v>357</v>
      </c>
      <c r="B134" s="57" t="s">
        <v>358</v>
      </c>
      <c r="C134" s="289">
        <f>COUNTIF(C135:E139,1)+COUNTIF(C135:E139,2)+COUNTIF(C135:E139,3)+COUNTIF(C135:E139,4)+COUNTIF(C135:E139,5)+COUNTIF(C135:E139,6)+COUNTIF(C135:E139,7)+COUNTIF(C135:E139,8)</f>
        <v>1</v>
      </c>
      <c r="D134" s="289"/>
      <c r="E134" s="290"/>
      <c r="F134" s="288">
        <f>COUNTIF(F135:H139,1)+COUNTIF(F135:H139,2)+COUNTIF(F135:H139,3)+COUNTIF(F135:H139,4)+COUNTIF(F135:H139,5)+COUNTIF(F135:H139,6)+COUNTIF(F135:H139,7)+COUNTIF(F135:H139,8)</f>
        <v>1</v>
      </c>
      <c r="G134" s="289"/>
      <c r="H134" s="290"/>
      <c r="I134" s="288">
        <f>COUNTIF(I135:K139,1)+COUNTIF(I135:K139,2)+COUNTIF(I135:K139,3)+COUNTIF(I135:K139,4)+COUNTIF(I135:K139,5)+COUNTIF(I135:K139,6)+COUNTIF(I135:K139,7)+COUNTIF(I135:K139,8)</f>
        <v>3</v>
      </c>
      <c r="J134" s="289"/>
      <c r="K134" s="289"/>
      <c r="L134" s="142">
        <f t="shared" ref="L134:T134" si="105">SUM(L135:L140)</f>
        <v>1017</v>
      </c>
      <c r="M134" s="142">
        <f t="shared" si="105"/>
        <v>12</v>
      </c>
      <c r="N134" s="142">
        <f t="shared" si="105"/>
        <v>12</v>
      </c>
      <c r="O134" s="142">
        <f t="shared" si="105"/>
        <v>0</v>
      </c>
      <c r="P134" s="142">
        <f t="shared" si="105"/>
        <v>60</v>
      </c>
      <c r="Q134" s="142">
        <f t="shared" si="105"/>
        <v>35</v>
      </c>
      <c r="R134" s="142">
        <f t="shared" si="105"/>
        <v>898</v>
      </c>
      <c r="S134" s="142">
        <f t="shared" si="105"/>
        <v>202</v>
      </c>
      <c r="T134" s="142">
        <f t="shared" si="105"/>
        <v>666</v>
      </c>
      <c r="U134" s="142">
        <f>SUM(U135:U140)</f>
        <v>30</v>
      </c>
      <c r="V134" s="143">
        <f>SUM(V135:V139)</f>
        <v>0</v>
      </c>
      <c r="W134" s="143">
        <f>SUM(W135:W139)</f>
        <v>0</v>
      </c>
      <c r="X134" s="142">
        <f t="shared" ref="X134:AG134" si="106">SUM(X135:X137)</f>
        <v>0</v>
      </c>
      <c r="Y134" s="142">
        <f t="shared" si="106"/>
        <v>0</v>
      </c>
      <c r="Z134" s="142">
        <f t="shared" si="106"/>
        <v>0</v>
      </c>
      <c r="AA134" s="142">
        <f t="shared" si="106"/>
        <v>0</v>
      </c>
      <c r="AB134" s="142">
        <f t="shared" si="106"/>
        <v>0</v>
      </c>
      <c r="AC134" s="142">
        <f t="shared" si="106"/>
        <v>184</v>
      </c>
      <c r="AD134" s="142">
        <f t="shared" si="106"/>
        <v>0</v>
      </c>
      <c r="AE134" s="142">
        <f t="shared" si="106"/>
        <v>128</v>
      </c>
      <c r="AF134" s="142">
        <f t="shared" si="106"/>
        <v>0</v>
      </c>
      <c r="AG134" s="142">
        <f t="shared" si="106"/>
        <v>208</v>
      </c>
      <c r="AH134" s="142">
        <f>SUM(AH135:AH139)</f>
        <v>144</v>
      </c>
      <c r="AI134" s="143">
        <v>553</v>
      </c>
      <c r="AJ134" s="82">
        <f>SUM(AJ135:AJ139)</f>
        <v>553</v>
      </c>
      <c r="AK134" s="153"/>
      <c r="AL134" s="153"/>
      <c r="AM134" s="75" t="e">
        <f>SUM(AM135:AM140)</f>
        <v>#DIV/0!</v>
      </c>
      <c r="AN134" s="75" t="e">
        <f t="shared" ref="AN134:AT134" si="107">SUM(AN135:AN140)</f>
        <v>#DIV/0!</v>
      </c>
      <c r="AO134" s="75" t="e">
        <f t="shared" si="107"/>
        <v>#DIV/0!</v>
      </c>
      <c r="AP134" s="75" t="e">
        <f t="shared" si="107"/>
        <v>#DIV/0!</v>
      </c>
      <c r="AQ134" s="75" t="e">
        <f t="shared" si="107"/>
        <v>#DIV/0!</v>
      </c>
      <c r="AR134" s="75" t="e">
        <f t="shared" si="107"/>
        <v>#DIV/0!</v>
      </c>
      <c r="AS134" s="75" t="e">
        <f t="shared" si="107"/>
        <v>#DIV/0!</v>
      </c>
      <c r="AT134" s="75" t="e">
        <f t="shared" si="107"/>
        <v>#DIV/0!</v>
      </c>
      <c r="AU134" s="154" t="e">
        <f>SUM(AM134:AT134)</f>
        <v>#DIV/0!</v>
      </c>
      <c r="AV134" s="153"/>
      <c r="AW134" s="53"/>
      <c r="AX134" s="53"/>
      <c r="AY134" s="53"/>
      <c r="AZ134" s="53"/>
      <c r="BA134" s="53"/>
      <c r="BB134" s="53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</row>
    <row r="135" spans="1:74" s="8" customFormat="1" ht="14.25" customHeight="1">
      <c r="A135" s="55" t="s">
        <v>359</v>
      </c>
      <c r="B135" s="56" t="s">
        <v>364</v>
      </c>
      <c r="C135" s="176"/>
      <c r="D135" s="177"/>
      <c r="E135" s="178"/>
      <c r="F135" s="179"/>
      <c r="G135" s="177"/>
      <c r="H135" s="178"/>
      <c r="I135" s="180"/>
      <c r="J135" s="177">
        <v>6</v>
      </c>
      <c r="K135" s="176"/>
      <c r="L135" s="127">
        <f>SUM(M135:R135)</f>
        <v>202</v>
      </c>
      <c r="M135" s="127">
        <v>4</v>
      </c>
      <c r="N135" s="127"/>
      <c r="O135" s="127"/>
      <c r="P135" s="127">
        <v>12</v>
      </c>
      <c r="Q135" s="127">
        <v>2</v>
      </c>
      <c r="R135" s="127">
        <f>SUM(V135:AG135)</f>
        <v>184</v>
      </c>
      <c r="S135" s="127">
        <f>R135-T135-U135</f>
        <v>74</v>
      </c>
      <c r="T135" s="42">
        <v>110</v>
      </c>
      <c r="U135" s="42"/>
      <c r="V135" s="42"/>
      <c r="W135" s="42"/>
      <c r="X135" s="42"/>
      <c r="Y135" s="42"/>
      <c r="Z135" s="42"/>
      <c r="AA135" s="42"/>
      <c r="AB135" s="42"/>
      <c r="AC135" s="42">
        <v>184</v>
      </c>
      <c r="AD135" s="42"/>
      <c r="AE135" s="42"/>
      <c r="AF135" s="42"/>
      <c r="AG135" s="42"/>
      <c r="AH135" s="42"/>
      <c r="AI135" s="166"/>
      <c r="AJ135" s="75">
        <v>146</v>
      </c>
      <c r="AK135" s="153"/>
      <c r="AL135" s="153"/>
      <c r="AM135" s="119">
        <f t="shared" ref="AM135:AP140" si="108">$P135*(V135*100/$R135)/100</f>
        <v>0</v>
      </c>
      <c r="AN135" s="119">
        <f t="shared" si="108"/>
        <v>0</v>
      </c>
      <c r="AO135" s="119">
        <f t="shared" si="108"/>
        <v>0</v>
      </c>
      <c r="AP135" s="119">
        <f t="shared" si="108"/>
        <v>0</v>
      </c>
      <c r="AQ135" s="119">
        <f t="shared" ref="AQ135:AQ140" si="109">$P135*(AA135*100/$R135)/100</f>
        <v>0</v>
      </c>
      <c r="AR135" s="119">
        <f t="shared" ref="AR135:AR140" si="110">$P135*(AC135*100/$R135)/100</f>
        <v>12</v>
      </c>
      <c r="AS135" s="119">
        <f t="shared" ref="AS135:AS140" si="111">$P135*(AE135*100/$R135)/100</f>
        <v>0</v>
      </c>
      <c r="AT135" s="119">
        <f t="shared" si="98"/>
        <v>0</v>
      </c>
      <c r="AU135" s="153"/>
      <c r="AV135" s="153"/>
      <c r="AW135" s="53"/>
      <c r="AX135" s="53"/>
      <c r="AY135" s="53"/>
      <c r="AZ135" s="53"/>
      <c r="BA135" s="53"/>
      <c r="BB135" s="53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</row>
    <row r="136" spans="1:74" s="8" customFormat="1" ht="15" customHeight="1">
      <c r="A136" s="55" t="s">
        <v>360</v>
      </c>
      <c r="B136" s="56" t="s">
        <v>368</v>
      </c>
      <c r="C136" s="183"/>
      <c r="D136" s="184"/>
      <c r="E136" s="185"/>
      <c r="F136" s="186"/>
      <c r="G136" s="184">
        <v>8</v>
      </c>
      <c r="H136" s="185"/>
      <c r="I136" s="187"/>
      <c r="J136" s="184">
        <v>7</v>
      </c>
      <c r="K136" s="183"/>
      <c r="L136" s="127">
        <f t="shared" ref="L136:L137" si="112">SUM(M136:R136)</f>
        <v>297</v>
      </c>
      <c r="M136" s="127">
        <v>4</v>
      </c>
      <c r="N136" s="127"/>
      <c r="O136" s="127"/>
      <c r="P136" s="127">
        <v>32</v>
      </c>
      <c r="Q136" s="127">
        <v>29</v>
      </c>
      <c r="R136" s="127">
        <f>SUM(V136:AG136)</f>
        <v>232</v>
      </c>
      <c r="S136" s="127">
        <f>R136-T136-U136</f>
        <v>84</v>
      </c>
      <c r="T136" s="42">
        <v>118</v>
      </c>
      <c r="U136" s="42">
        <v>30</v>
      </c>
      <c r="V136" s="42"/>
      <c r="W136" s="42"/>
      <c r="X136" s="42"/>
      <c r="Y136" s="42"/>
      <c r="Z136" s="42"/>
      <c r="AA136" s="42"/>
      <c r="AB136" s="42"/>
      <c r="AC136" s="42"/>
      <c r="AD136" s="42"/>
      <c r="AE136" s="42">
        <v>128</v>
      </c>
      <c r="AF136" s="42"/>
      <c r="AG136" s="42">
        <v>104</v>
      </c>
      <c r="AH136" s="42"/>
      <c r="AI136" s="42"/>
      <c r="AJ136" s="75">
        <v>146</v>
      </c>
      <c r="AK136" s="153"/>
      <c r="AL136" s="153"/>
      <c r="AM136" s="119">
        <f t="shared" si="108"/>
        <v>0</v>
      </c>
      <c r="AN136" s="119">
        <f t="shared" si="108"/>
        <v>0</v>
      </c>
      <c r="AO136" s="119">
        <f t="shared" si="108"/>
        <v>0</v>
      </c>
      <c r="AP136" s="119">
        <f t="shared" si="108"/>
        <v>0</v>
      </c>
      <c r="AQ136" s="119">
        <f t="shared" si="109"/>
        <v>0</v>
      </c>
      <c r="AR136" s="119">
        <f t="shared" si="110"/>
        <v>0</v>
      </c>
      <c r="AS136" s="119">
        <f t="shared" si="111"/>
        <v>17.655172413793103</v>
      </c>
      <c r="AT136" s="119">
        <f t="shared" si="98"/>
        <v>14.344827586206897</v>
      </c>
      <c r="AU136" s="153"/>
      <c r="AV136" s="153"/>
      <c r="AW136" s="53"/>
      <c r="AX136" s="53"/>
      <c r="AY136" s="53"/>
      <c r="AZ136" s="53"/>
      <c r="BA136" s="53"/>
      <c r="BB136" s="53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</row>
    <row r="137" spans="1:74" s="8" customFormat="1" ht="14.25" customHeight="1">
      <c r="A137" s="55" t="s">
        <v>361</v>
      </c>
      <c r="B137" s="56" t="s">
        <v>367</v>
      </c>
      <c r="C137" s="183"/>
      <c r="D137" s="184"/>
      <c r="E137" s="185"/>
      <c r="F137" s="186"/>
      <c r="G137" s="184"/>
      <c r="H137" s="185"/>
      <c r="I137" s="187"/>
      <c r="J137" s="184">
        <v>8</v>
      </c>
      <c r="K137" s="183"/>
      <c r="L137" s="127">
        <f t="shared" si="112"/>
        <v>122</v>
      </c>
      <c r="M137" s="127">
        <v>4</v>
      </c>
      <c r="N137" s="127"/>
      <c r="O137" s="127"/>
      <c r="P137" s="127">
        <v>12</v>
      </c>
      <c r="Q137" s="127">
        <v>2</v>
      </c>
      <c r="R137" s="127">
        <f>SUM(V137:AG137)</f>
        <v>104</v>
      </c>
      <c r="S137" s="127">
        <f>R137-T137-U137</f>
        <v>44</v>
      </c>
      <c r="T137" s="42">
        <v>60</v>
      </c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>
        <v>104</v>
      </c>
      <c r="AH137" s="42"/>
      <c r="AI137" s="42"/>
      <c r="AJ137" s="75">
        <v>86</v>
      </c>
      <c r="AK137" s="153"/>
      <c r="AL137" s="153"/>
      <c r="AM137" s="119">
        <f t="shared" si="108"/>
        <v>0</v>
      </c>
      <c r="AN137" s="119">
        <f t="shared" si="108"/>
        <v>0</v>
      </c>
      <c r="AO137" s="119">
        <f t="shared" si="108"/>
        <v>0</v>
      </c>
      <c r="AP137" s="119">
        <f t="shared" si="108"/>
        <v>0</v>
      </c>
      <c r="AQ137" s="119">
        <f t="shared" si="109"/>
        <v>0</v>
      </c>
      <c r="AR137" s="119">
        <f t="shared" si="110"/>
        <v>0</v>
      </c>
      <c r="AS137" s="119">
        <f t="shared" si="111"/>
        <v>0</v>
      </c>
      <c r="AT137" s="119">
        <f t="shared" si="98"/>
        <v>12</v>
      </c>
      <c r="AU137" s="153"/>
      <c r="AV137" s="153"/>
      <c r="AW137" s="53"/>
      <c r="AX137" s="53"/>
      <c r="AY137" s="53"/>
      <c r="AZ137" s="53"/>
      <c r="BA137" s="53"/>
      <c r="BB137" s="53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</row>
    <row r="138" spans="1:74" s="8" customFormat="1" ht="15" customHeight="1">
      <c r="A138" s="55" t="s">
        <v>362</v>
      </c>
      <c r="B138" s="55" t="s">
        <v>255</v>
      </c>
      <c r="C138" s="133"/>
      <c r="D138" s="78">
        <v>6</v>
      </c>
      <c r="E138" s="132"/>
      <c r="F138" s="186"/>
      <c r="G138" s="184"/>
      <c r="H138" s="185"/>
      <c r="I138" s="186"/>
      <c r="J138" s="184"/>
      <c r="K138" s="184"/>
      <c r="L138" s="127">
        <f t="shared" ref="L138:L139" si="113">P138+R138</f>
        <v>92</v>
      </c>
      <c r="M138" s="127"/>
      <c r="N138" s="127"/>
      <c r="O138" s="127"/>
      <c r="P138" s="127"/>
      <c r="Q138" s="127"/>
      <c r="R138" s="127">
        <f>SUM(V138:AF138)</f>
        <v>92</v>
      </c>
      <c r="S138" s="127"/>
      <c r="T138" s="127">
        <f>SUM(X138:AI138)</f>
        <v>92</v>
      </c>
      <c r="U138" s="42"/>
      <c r="V138" s="42"/>
      <c r="W138" s="42"/>
      <c r="X138" s="42"/>
      <c r="Y138" s="42"/>
      <c r="Z138" s="42"/>
      <c r="AA138" s="42"/>
      <c r="AB138" s="42"/>
      <c r="AC138" s="42">
        <v>92</v>
      </c>
      <c r="AD138" s="42"/>
      <c r="AE138" s="42"/>
      <c r="AF138" s="42"/>
      <c r="AG138" s="192"/>
      <c r="AH138" s="192"/>
      <c r="AI138" s="166"/>
      <c r="AJ138" s="75">
        <v>75</v>
      </c>
      <c r="AK138" s="153"/>
      <c r="AL138" s="153"/>
      <c r="AM138" s="119">
        <f t="shared" si="108"/>
        <v>0</v>
      </c>
      <c r="AN138" s="119">
        <f t="shared" si="108"/>
        <v>0</v>
      </c>
      <c r="AO138" s="119">
        <f t="shared" si="108"/>
        <v>0</v>
      </c>
      <c r="AP138" s="119">
        <f t="shared" si="108"/>
        <v>0</v>
      </c>
      <c r="AQ138" s="119">
        <f t="shared" si="109"/>
        <v>0</v>
      </c>
      <c r="AR138" s="119">
        <f t="shared" si="110"/>
        <v>0</v>
      </c>
      <c r="AS138" s="119">
        <f t="shared" si="111"/>
        <v>0</v>
      </c>
      <c r="AT138" s="119">
        <f t="shared" ref="AT138:AT140" si="114">$P138*(AG138*100/$R138)/100</f>
        <v>0</v>
      </c>
      <c r="AU138" s="153"/>
      <c r="AV138" s="153"/>
      <c r="AW138" s="53"/>
      <c r="AX138" s="53"/>
      <c r="AY138" s="53"/>
      <c r="AZ138" s="53"/>
      <c r="BA138" s="53"/>
      <c r="BB138" s="53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</row>
    <row r="139" spans="1:74" s="74" customFormat="1" ht="16.5" customHeight="1">
      <c r="A139" s="193" t="s">
        <v>363</v>
      </c>
      <c r="B139" s="193" t="s">
        <v>254</v>
      </c>
      <c r="C139" s="133"/>
      <c r="D139" s="78"/>
      <c r="E139" s="132"/>
      <c r="F139" s="133"/>
      <c r="G139" s="78" t="s">
        <v>376</v>
      </c>
      <c r="H139" s="132"/>
      <c r="I139" s="133"/>
      <c r="J139" s="78"/>
      <c r="K139" s="78"/>
      <c r="L139" s="127">
        <f t="shared" si="113"/>
        <v>286</v>
      </c>
      <c r="M139" s="127"/>
      <c r="N139" s="127"/>
      <c r="O139" s="127"/>
      <c r="P139" s="127"/>
      <c r="Q139" s="127"/>
      <c r="R139" s="127">
        <f>SUM(V139:AH139)</f>
        <v>286</v>
      </c>
      <c r="S139" s="127"/>
      <c r="T139" s="127">
        <f>R139</f>
        <v>286</v>
      </c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>
        <v>64</v>
      </c>
      <c r="AF139" s="42"/>
      <c r="AG139" s="166">
        <v>78</v>
      </c>
      <c r="AH139" s="166">
        <v>144</v>
      </c>
      <c r="AI139" s="166"/>
      <c r="AJ139" s="75">
        <v>100</v>
      </c>
      <c r="AK139" s="194"/>
      <c r="AL139" s="194"/>
      <c r="AM139" s="119">
        <f t="shared" si="108"/>
        <v>0</v>
      </c>
      <c r="AN139" s="119">
        <f t="shared" si="108"/>
        <v>0</v>
      </c>
      <c r="AO139" s="119">
        <f t="shared" si="108"/>
        <v>0</v>
      </c>
      <c r="AP139" s="119">
        <f t="shared" si="108"/>
        <v>0</v>
      </c>
      <c r="AQ139" s="119">
        <f t="shared" si="109"/>
        <v>0</v>
      </c>
      <c r="AR139" s="119">
        <f t="shared" si="110"/>
        <v>0</v>
      </c>
      <c r="AS139" s="119">
        <f t="shared" si="111"/>
        <v>0</v>
      </c>
      <c r="AT139" s="119">
        <f t="shared" si="114"/>
        <v>0</v>
      </c>
      <c r="AU139" s="194"/>
      <c r="AV139" s="194"/>
      <c r="AW139" s="72"/>
      <c r="AX139" s="72"/>
      <c r="AY139" s="72"/>
      <c r="AZ139" s="72"/>
      <c r="BA139" s="72"/>
      <c r="BB139" s="72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</row>
    <row r="140" spans="1:74" s="74" customFormat="1" ht="14.25" customHeight="1">
      <c r="A140" s="193"/>
      <c r="B140" s="55" t="s">
        <v>315</v>
      </c>
      <c r="C140" s="78"/>
      <c r="D140" s="78"/>
      <c r="E140" s="132"/>
      <c r="F140" s="133"/>
      <c r="G140" s="78"/>
      <c r="H140" s="132"/>
      <c r="I140" s="133"/>
      <c r="J140" s="78">
        <v>8</v>
      </c>
      <c r="K140" s="78"/>
      <c r="L140" s="127">
        <f>SUM(N140:Q140)</f>
        <v>18</v>
      </c>
      <c r="M140" s="127"/>
      <c r="N140" s="127">
        <v>12</v>
      </c>
      <c r="O140" s="127"/>
      <c r="P140" s="127">
        <v>4</v>
      </c>
      <c r="Q140" s="127">
        <v>2</v>
      </c>
      <c r="R140" s="127"/>
      <c r="S140" s="127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166"/>
      <c r="AH140" s="166"/>
      <c r="AI140" s="166"/>
      <c r="AJ140" s="75"/>
      <c r="AK140" s="194"/>
      <c r="AL140" s="194"/>
      <c r="AM140" s="119" t="e">
        <f t="shared" si="108"/>
        <v>#DIV/0!</v>
      </c>
      <c r="AN140" s="119" t="e">
        <f t="shared" si="108"/>
        <v>#DIV/0!</v>
      </c>
      <c r="AO140" s="119" t="e">
        <f t="shared" si="108"/>
        <v>#DIV/0!</v>
      </c>
      <c r="AP140" s="119" t="e">
        <f t="shared" si="108"/>
        <v>#DIV/0!</v>
      </c>
      <c r="AQ140" s="119" t="e">
        <f t="shared" si="109"/>
        <v>#DIV/0!</v>
      </c>
      <c r="AR140" s="119" t="e">
        <f t="shared" si="110"/>
        <v>#DIV/0!</v>
      </c>
      <c r="AS140" s="119" t="e">
        <f t="shared" si="111"/>
        <v>#DIV/0!</v>
      </c>
      <c r="AT140" s="119" t="e">
        <f t="shared" si="114"/>
        <v>#DIV/0!</v>
      </c>
      <c r="AU140" s="194"/>
      <c r="AV140" s="194"/>
      <c r="AW140" s="72"/>
      <c r="AX140" s="72"/>
      <c r="AY140" s="72"/>
      <c r="AZ140" s="72"/>
      <c r="BA140" s="72"/>
      <c r="BB140" s="72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</row>
    <row r="141" spans="1:74" s="8" customFormat="1" ht="13.5" customHeight="1">
      <c r="A141" s="80" t="s">
        <v>312</v>
      </c>
      <c r="B141" s="57" t="s">
        <v>313</v>
      </c>
      <c r="C141" s="176"/>
      <c r="D141" s="177"/>
      <c r="E141" s="178"/>
      <c r="F141" s="179"/>
      <c r="G141" s="177"/>
      <c r="H141" s="178"/>
      <c r="I141" s="180"/>
      <c r="J141" s="177"/>
      <c r="K141" s="176"/>
      <c r="L141" s="127">
        <v>216</v>
      </c>
      <c r="M141" s="127"/>
      <c r="N141" s="127"/>
      <c r="O141" s="127"/>
      <c r="P141" s="127"/>
      <c r="Q141" s="127"/>
      <c r="R141" s="127"/>
      <c r="S141" s="127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166"/>
      <c r="AJ141" s="75"/>
      <c r="AK141" s="153"/>
      <c r="AL141" s="153"/>
      <c r="AM141" s="119"/>
      <c r="AN141" s="119"/>
      <c r="AO141" s="119"/>
      <c r="AP141" s="119"/>
      <c r="AQ141" s="119"/>
      <c r="AR141" s="119"/>
      <c r="AS141" s="119"/>
      <c r="AT141" s="119"/>
      <c r="AU141" s="153"/>
      <c r="AV141" s="153"/>
      <c r="AW141" s="53"/>
      <c r="AX141" s="53"/>
      <c r="AY141" s="53"/>
      <c r="AZ141" s="53"/>
      <c r="BA141" s="53"/>
      <c r="BB141" s="53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</row>
    <row r="142" spans="1:74" s="8" customFormat="1" ht="11.25" hidden="1" customHeight="1">
      <c r="A142" s="55" t="s">
        <v>81</v>
      </c>
      <c r="B142" s="56"/>
      <c r="C142" s="183"/>
      <c r="D142" s="184"/>
      <c r="E142" s="185"/>
      <c r="F142" s="186"/>
      <c r="G142" s="184"/>
      <c r="H142" s="185"/>
      <c r="I142" s="187"/>
      <c r="J142" s="184"/>
      <c r="K142" s="183"/>
      <c r="L142" s="127">
        <f t="shared" ref="L142:L167" si="115">P142+R142</f>
        <v>0</v>
      </c>
      <c r="M142" s="127"/>
      <c r="N142" s="127"/>
      <c r="O142" s="127"/>
      <c r="P142" s="127">
        <f t="shared" ref="P142:P165" si="116">R142/2</f>
        <v>0</v>
      </c>
      <c r="Q142" s="127"/>
      <c r="R142" s="127">
        <f t="shared" ref="R142:R167" si="117">SUM(V142:AG142)</f>
        <v>0</v>
      </c>
      <c r="S142" s="127">
        <f t="shared" ref="S142:S165" si="118">R142-T142</f>
        <v>0</v>
      </c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75">
        <f t="shared" ref="AJ142:AJ165" si="119">R142-AI142</f>
        <v>0</v>
      </c>
      <c r="AK142" s="153"/>
      <c r="AL142" s="153"/>
      <c r="AM142" s="195"/>
      <c r="AN142" s="195"/>
      <c r="AO142" s="195"/>
      <c r="AP142" s="195"/>
      <c r="AQ142" s="195"/>
      <c r="AR142" s="195"/>
      <c r="AS142" s="195"/>
      <c r="AT142" s="195"/>
      <c r="AU142" s="153"/>
      <c r="AV142" s="153"/>
      <c r="AW142" s="53"/>
      <c r="AX142" s="53"/>
      <c r="AY142" s="53"/>
      <c r="AZ142" s="53"/>
      <c r="BA142" s="53"/>
      <c r="BB142" s="53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</row>
    <row r="143" spans="1:74" s="8" customFormat="1" ht="11.25" hidden="1" customHeight="1">
      <c r="A143" s="55" t="s">
        <v>82</v>
      </c>
      <c r="B143" s="56"/>
      <c r="C143" s="183"/>
      <c r="D143" s="184"/>
      <c r="E143" s="185"/>
      <c r="F143" s="186"/>
      <c r="G143" s="184"/>
      <c r="H143" s="185"/>
      <c r="I143" s="187"/>
      <c r="J143" s="184"/>
      <c r="K143" s="183"/>
      <c r="L143" s="127">
        <f t="shared" si="115"/>
        <v>0</v>
      </c>
      <c r="M143" s="127"/>
      <c r="N143" s="127"/>
      <c r="O143" s="127"/>
      <c r="P143" s="127">
        <f t="shared" si="116"/>
        <v>0</v>
      </c>
      <c r="Q143" s="127"/>
      <c r="R143" s="127">
        <f t="shared" si="117"/>
        <v>0</v>
      </c>
      <c r="S143" s="127">
        <f t="shared" si="118"/>
        <v>0</v>
      </c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75">
        <f t="shared" si="119"/>
        <v>0</v>
      </c>
      <c r="AK143" s="153"/>
      <c r="AL143" s="153"/>
      <c r="AM143" s="195"/>
      <c r="AN143" s="195"/>
      <c r="AO143" s="195"/>
      <c r="AP143" s="195"/>
      <c r="AQ143" s="195"/>
      <c r="AR143" s="195"/>
      <c r="AS143" s="195"/>
      <c r="AT143" s="195"/>
      <c r="AU143" s="153"/>
      <c r="AV143" s="153"/>
      <c r="AW143" s="53"/>
      <c r="AX143" s="53"/>
      <c r="AY143" s="53"/>
      <c r="AZ143" s="53"/>
      <c r="BA143" s="53"/>
      <c r="BB143" s="53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</row>
    <row r="144" spans="1:74" s="8" customFormat="1" ht="11.25" hidden="1" customHeight="1">
      <c r="A144" s="55" t="s">
        <v>83</v>
      </c>
      <c r="B144" s="56"/>
      <c r="C144" s="183"/>
      <c r="D144" s="184"/>
      <c r="E144" s="185"/>
      <c r="F144" s="186"/>
      <c r="G144" s="184"/>
      <c r="H144" s="185"/>
      <c r="I144" s="187"/>
      <c r="J144" s="184"/>
      <c r="K144" s="183"/>
      <c r="L144" s="127">
        <f t="shared" si="115"/>
        <v>0</v>
      </c>
      <c r="M144" s="127"/>
      <c r="N144" s="127"/>
      <c r="O144" s="127"/>
      <c r="P144" s="127">
        <f t="shared" si="116"/>
        <v>0</v>
      </c>
      <c r="Q144" s="127"/>
      <c r="R144" s="127">
        <f t="shared" si="117"/>
        <v>0</v>
      </c>
      <c r="S144" s="127">
        <f t="shared" si="118"/>
        <v>0</v>
      </c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75">
        <f t="shared" si="119"/>
        <v>0</v>
      </c>
      <c r="AK144" s="153"/>
      <c r="AL144" s="153"/>
      <c r="AM144" s="195"/>
      <c r="AN144" s="195"/>
      <c r="AO144" s="195"/>
      <c r="AP144" s="195"/>
      <c r="AQ144" s="195"/>
      <c r="AR144" s="195"/>
      <c r="AS144" s="195"/>
      <c r="AT144" s="195"/>
      <c r="AU144" s="153"/>
      <c r="AV144" s="153"/>
      <c r="AW144" s="53"/>
      <c r="AX144" s="53"/>
      <c r="AY144" s="53"/>
      <c r="AZ144" s="53"/>
      <c r="BA144" s="53"/>
      <c r="BB144" s="53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</row>
    <row r="145" spans="1:74" s="8" customFormat="1" ht="11.25" hidden="1" customHeight="1">
      <c r="A145" s="55" t="s">
        <v>84</v>
      </c>
      <c r="B145" s="56"/>
      <c r="C145" s="183"/>
      <c r="D145" s="184"/>
      <c r="E145" s="185"/>
      <c r="F145" s="186"/>
      <c r="G145" s="184"/>
      <c r="H145" s="185"/>
      <c r="I145" s="187"/>
      <c r="J145" s="184"/>
      <c r="K145" s="183"/>
      <c r="L145" s="127">
        <f t="shared" si="115"/>
        <v>0</v>
      </c>
      <c r="M145" s="127"/>
      <c r="N145" s="127"/>
      <c r="O145" s="127"/>
      <c r="P145" s="127">
        <f t="shared" si="116"/>
        <v>0</v>
      </c>
      <c r="Q145" s="127"/>
      <c r="R145" s="127">
        <f t="shared" si="117"/>
        <v>0</v>
      </c>
      <c r="S145" s="127">
        <f t="shared" si="118"/>
        <v>0</v>
      </c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75">
        <f t="shared" si="119"/>
        <v>0</v>
      </c>
      <c r="AK145" s="153"/>
      <c r="AL145" s="153"/>
      <c r="AM145" s="195"/>
      <c r="AN145" s="195"/>
      <c r="AO145" s="195"/>
      <c r="AP145" s="195"/>
      <c r="AQ145" s="195"/>
      <c r="AR145" s="195"/>
      <c r="AS145" s="195"/>
      <c r="AT145" s="195"/>
      <c r="AU145" s="153"/>
      <c r="AV145" s="153"/>
      <c r="AW145" s="53"/>
      <c r="AX145" s="53"/>
      <c r="AY145" s="53"/>
      <c r="AZ145" s="53"/>
      <c r="BA145" s="53"/>
      <c r="BB145" s="53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</row>
    <row r="146" spans="1:74" s="8" customFormat="1" ht="11.25" hidden="1" customHeight="1">
      <c r="A146" s="55" t="s">
        <v>85</v>
      </c>
      <c r="B146" s="56"/>
      <c r="C146" s="183"/>
      <c r="D146" s="184"/>
      <c r="E146" s="185"/>
      <c r="F146" s="186"/>
      <c r="G146" s="184"/>
      <c r="H146" s="185"/>
      <c r="I146" s="187"/>
      <c r="J146" s="184"/>
      <c r="K146" s="183"/>
      <c r="L146" s="127">
        <f t="shared" si="115"/>
        <v>0</v>
      </c>
      <c r="M146" s="127"/>
      <c r="N146" s="127"/>
      <c r="O146" s="127"/>
      <c r="P146" s="127">
        <f t="shared" si="116"/>
        <v>0</v>
      </c>
      <c r="Q146" s="127"/>
      <c r="R146" s="127">
        <f t="shared" si="117"/>
        <v>0</v>
      </c>
      <c r="S146" s="127">
        <f t="shared" si="118"/>
        <v>0</v>
      </c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75">
        <f t="shared" si="119"/>
        <v>0</v>
      </c>
      <c r="AK146" s="153"/>
      <c r="AL146" s="153"/>
      <c r="AM146" s="195"/>
      <c r="AN146" s="195"/>
      <c r="AO146" s="195"/>
      <c r="AP146" s="195"/>
      <c r="AQ146" s="195"/>
      <c r="AR146" s="195"/>
      <c r="AS146" s="195"/>
      <c r="AT146" s="195"/>
      <c r="AU146" s="153"/>
      <c r="AV146" s="153"/>
      <c r="AW146" s="53"/>
      <c r="AX146" s="53"/>
      <c r="AY146" s="53"/>
      <c r="AZ146" s="53"/>
      <c r="BA146" s="53"/>
      <c r="BB146" s="53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</row>
    <row r="147" spans="1:74" s="8" customFormat="1" ht="11.25" hidden="1" customHeight="1">
      <c r="A147" s="55" t="s">
        <v>86</v>
      </c>
      <c r="B147" s="56"/>
      <c r="C147" s="183"/>
      <c r="D147" s="184"/>
      <c r="E147" s="185"/>
      <c r="F147" s="186"/>
      <c r="G147" s="184"/>
      <c r="H147" s="185"/>
      <c r="I147" s="187"/>
      <c r="J147" s="184"/>
      <c r="K147" s="183"/>
      <c r="L147" s="127">
        <f t="shared" si="115"/>
        <v>0</v>
      </c>
      <c r="M147" s="127"/>
      <c r="N147" s="127"/>
      <c r="O147" s="127"/>
      <c r="P147" s="127">
        <f t="shared" si="116"/>
        <v>0</v>
      </c>
      <c r="Q147" s="127"/>
      <c r="R147" s="127">
        <f t="shared" si="117"/>
        <v>0</v>
      </c>
      <c r="S147" s="127">
        <f t="shared" si="118"/>
        <v>0</v>
      </c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75">
        <f t="shared" si="119"/>
        <v>0</v>
      </c>
      <c r="AK147" s="153"/>
      <c r="AL147" s="153"/>
      <c r="AM147" s="195"/>
      <c r="AN147" s="195"/>
      <c r="AO147" s="195"/>
      <c r="AP147" s="195"/>
      <c r="AQ147" s="195"/>
      <c r="AR147" s="195"/>
      <c r="AS147" s="195"/>
      <c r="AT147" s="195"/>
      <c r="AU147" s="153"/>
      <c r="AV147" s="153"/>
      <c r="AW147" s="53"/>
      <c r="AX147" s="53"/>
      <c r="AY147" s="53"/>
      <c r="AZ147" s="53"/>
      <c r="BA147" s="53"/>
      <c r="BB147" s="53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</row>
    <row r="148" spans="1:74" s="8" customFormat="1" ht="11.25" hidden="1" customHeight="1">
      <c r="A148" s="55" t="s">
        <v>87</v>
      </c>
      <c r="B148" s="56"/>
      <c r="C148" s="183"/>
      <c r="D148" s="184"/>
      <c r="E148" s="185"/>
      <c r="F148" s="186"/>
      <c r="G148" s="184"/>
      <c r="H148" s="185"/>
      <c r="I148" s="187"/>
      <c r="J148" s="184"/>
      <c r="K148" s="183"/>
      <c r="L148" s="127">
        <f t="shared" si="115"/>
        <v>0</v>
      </c>
      <c r="M148" s="127"/>
      <c r="N148" s="127"/>
      <c r="O148" s="127"/>
      <c r="P148" s="127">
        <f t="shared" si="116"/>
        <v>0</v>
      </c>
      <c r="Q148" s="127"/>
      <c r="R148" s="127">
        <f t="shared" si="117"/>
        <v>0</v>
      </c>
      <c r="S148" s="127">
        <f t="shared" si="118"/>
        <v>0</v>
      </c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75">
        <f t="shared" si="119"/>
        <v>0</v>
      </c>
      <c r="AK148" s="153"/>
      <c r="AL148" s="153"/>
      <c r="AM148" s="195"/>
      <c r="AN148" s="195"/>
      <c r="AO148" s="195"/>
      <c r="AP148" s="195"/>
      <c r="AQ148" s="195"/>
      <c r="AR148" s="195"/>
      <c r="AS148" s="195"/>
      <c r="AT148" s="195"/>
      <c r="AU148" s="153"/>
      <c r="AV148" s="153"/>
      <c r="AW148" s="53"/>
      <c r="AX148" s="53"/>
      <c r="AY148" s="53"/>
      <c r="AZ148" s="53"/>
      <c r="BA148" s="53"/>
      <c r="BB148" s="53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</row>
    <row r="149" spans="1:74" s="8" customFormat="1" ht="11.25" hidden="1" customHeight="1">
      <c r="A149" s="55" t="s">
        <v>88</v>
      </c>
      <c r="B149" s="56"/>
      <c r="C149" s="183"/>
      <c r="D149" s="184"/>
      <c r="E149" s="185"/>
      <c r="F149" s="186"/>
      <c r="G149" s="184"/>
      <c r="H149" s="185"/>
      <c r="I149" s="187"/>
      <c r="J149" s="184"/>
      <c r="K149" s="183"/>
      <c r="L149" s="127">
        <f t="shared" si="115"/>
        <v>0</v>
      </c>
      <c r="M149" s="127"/>
      <c r="N149" s="127"/>
      <c r="O149" s="127"/>
      <c r="P149" s="127">
        <f t="shared" si="116"/>
        <v>0</v>
      </c>
      <c r="Q149" s="127"/>
      <c r="R149" s="127">
        <f t="shared" si="117"/>
        <v>0</v>
      </c>
      <c r="S149" s="127">
        <f t="shared" si="118"/>
        <v>0</v>
      </c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75">
        <f t="shared" si="119"/>
        <v>0</v>
      </c>
      <c r="AK149" s="153"/>
      <c r="AL149" s="153"/>
      <c r="AM149" s="195"/>
      <c r="AN149" s="195"/>
      <c r="AO149" s="195"/>
      <c r="AP149" s="195"/>
      <c r="AQ149" s="195"/>
      <c r="AR149" s="195"/>
      <c r="AS149" s="195"/>
      <c r="AT149" s="195"/>
      <c r="AU149" s="153"/>
      <c r="AV149" s="153"/>
      <c r="AW149" s="53"/>
      <c r="AX149" s="53"/>
      <c r="AY149" s="53"/>
      <c r="AZ149" s="53"/>
      <c r="BA149" s="53"/>
      <c r="BB149" s="53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</row>
    <row r="150" spans="1:74" s="8" customFormat="1" ht="11.25" hidden="1" customHeight="1">
      <c r="A150" s="55" t="s">
        <v>89</v>
      </c>
      <c r="B150" s="56"/>
      <c r="C150" s="183"/>
      <c r="D150" s="184"/>
      <c r="E150" s="185"/>
      <c r="F150" s="186"/>
      <c r="G150" s="184"/>
      <c r="H150" s="185"/>
      <c r="I150" s="187"/>
      <c r="J150" s="184"/>
      <c r="K150" s="183"/>
      <c r="L150" s="127">
        <f t="shared" si="115"/>
        <v>0</v>
      </c>
      <c r="M150" s="127"/>
      <c r="N150" s="127"/>
      <c r="O150" s="127"/>
      <c r="P150" s="127">
        <f t="shared" si="116"/>
        <v>0</v>
      </c>
      <c r="Q150" s="127"/>
      <c r="R150" s="127">
        <f t="shared" si="117"/>
        <v>0</v>
      </c>
      <c r="S150" s="127">
        <f t="shared" si="118"/>
        <v>0</v>
      </c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75">
        <f t="shared" si="119"/>
        <v>0</v>
      </c>
      <c r="AK150" s="153"/>
      <c r="AL150" s="153"/>
      <c r="AM150" s="195"/>
      <c r="AN150" s="195"/>
      <c r="AO150" s="195"/>
      <c r="AP150" s="195"/>
      <c r="AQ150" s="195"/>
      <c r="AR150" s="195"/>
      <c r="AS150" s="195"/>
      <c r="AT150" s="195"/>
      <c r="AU150" s="153"/>
      <c r="AV150" s="153"/>
      <c r="AW150" s="53"/>
      <c r="AX150" s="53"/>
      <c r="AY150" s="53"/>
      <c r="AZ150" s="53"/>
      <c r="BA150" s="53"/>
      <c r="BB150" s="53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</row>
    <row r="151" spans="1:74" s="8" customFormat="1" ht="11.25" hidden="1" customHeight="1">
      <c r="A151" s="55" t="s">
        <v>90</v>
      </c>
      <c r="B151" s="56"/>
      <c r="C151" s="183"/>
      <c r="D151" s="184"/>
      <c r="E151" s="185"/>
      <c r="F151" s="186"/>
      <c r="G151" s="184"/>
      <c r="H151" s="185"/>
      <c r="I151" s="187"/>
      <c r="J151" s="184"/>
      <c r="K151" s="183"/>
      <c r="L151" s="127">
        <f t="shared" si="115"/>
        <v>0</v>
      </c>
      <c r="M151" s="127"/>
      <c r="N151" s="127"/>
      <c r="O151" s="127"/>
      <c r="P151" s="127">
        <f t="shared" si="116"/>
        <v>0</v>
      </c>
      <c r="Q151" s="127"/>
      <c r="R151" s="127">
        <f t="shared" si="117"/>
        <v>0</v>
      </c>
      <c r="S151" s="127">
        <f t="shared" si="118"/>
        <v>0</v>
      </c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75">
        <f t="shared" si="119"/>
        <v>0</v>
      </c>
      <c r="AK151" s="153"/>
      <c r="AL151" s="153"/>
      <c r="AM151" s="195"/>
      <c r="AN151" s="195"/>
      <c r="AO151" s="195"/>
      <c r="AP151" s="195"/>
      <c r="AQ151" s="195"/>
      <c r="AR151" s="195"/>
      <c r="AS151" s="195"/>
      <c r="AT151" s="195"/>
      <c r="AU151" s="153"/>
      <c r="AV151" s="153"/>
      <c r="AW151" s="53"/>
      <c r="AX151" s="53"/>
      <c r="AY151" s="53"/>
      <c r="AZ151" s="53"/>
      <c r="BA151" s="53"/>
      <c r="BB151" s="53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</row>
    <row r="152" spans="1:74" s="8" customFormat="1" ht="11.25" hidden="1" customHeight="1">
      <c r="A152" s="55" t="s">
        <v>91</v>
      </c>
      <c r="B152" s="56"/>
      <c r="C152" s="183"/>
      <c r="D152" s="184"/>
      <c r="E152" s="185"/>
      <c r="F152" s="186"/>
      <c r="G152" s="184"/>
      <c r="H152" s="185"/>
      <c r="I152" s="187"/>
      <c r="J152" s="184"/>
      <c r="K152" s="183"/>
      <c r="L152" s="127">
        <f t="shared" si="115"/>
        <v>0</v>
      </c>
      <c r="M152" s="127"/>
      <c r="N152" s="127"/>
      <c r="O152" s="127"/>
      <c r="P152" s="127">
        <f t="shared" si="116"/>
        <v>0</v>
      </c>
      <c r="Q152" s="127"/>
      <c r="R152" s="127">
        <f t="shared" si="117"/>
        <v>0</v>
      </c>
      <c r="S152" s="127">
        <f t="shared" si="118"/>
        <v>0</v>
      </c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75">
        <f t="shared" si="119"/>
        <v>0</v>
      </c>
      <c r="AK152" s="153"/>
      <c r="AL152" s="153"/>
      <c r="AM152" s="195"/>
      <c r="AN152" s="195"/>
      <c r="AO152" s="195"/>
      <c r="AP152" s="195"/>
      <c r="AQ152" s="195"/>
      <c r="AR152" s="195"/>
      <c r="AS152" s="195"/>
      <c r="AT152" s="195"/>
      <c r="AU152" s="153"/>
      <c r="AV152" s="153"/>
      <c r="AW152" s="53"/>
      <c r="AX152" s="53"/>
      <c r="AY152" s="53"/>
      <c r="AZ152" s="53"/>
      <c r="BA152" s="53"/>
      <c r="BB152" s="53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</row>
    <row r="153" spans="1:74" s="8" customFormat="1" ht="11.25" hidden="1" customHeight="1">
      <c r="A153" s="55" t="s">
        <v>92</v>
      </c>
      <c r="B153" s="56"/>
      <c r="C153" s="183"/>
      <c r="D153" s="184"/>
      <c r="E153" s="185"/>
      <c r="F153" s="186"/>
      <c r="G153" s="184"/>
      <c r="H153" s="185"/>
      <c r="I153" s="187"/>
      <c r="J153" s="184"/>
      <c r="K153" s="183"/>
      <c r="L153" s="127">
        <f t="shared" si="115"/>
        <v>0</v>
      </c>
      <c r="M153" s="127"/>
      <c r="N153" s="127"/>
      <c r="O153" s="127"/>
      <c r="P153" s="127">
        <f t="shared" si="116"/>
        <v>0</v>
      </c>
      <c r="Q153" s="127"/>
      <c r="R153" s="127">
        <f t="shared" si="117"/>
        <v>0</v>
      </c>
      <c r="S153" s="127">
        <f t="shared" si="118"/>
        <v>0</v>
      </c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75">
        <f t="shared" si="119"/>
        <v>0</v>
      </c>
      <c r="AK153" s="153"/>
      <c r="AL153" s="153"/>
      <c r="AM153" s="195"/>
      <c r="AN153" s="195"/>
      <c r="AO153" s="195"/>
      <c r="AP153" s="195"/>
      <c r="AQ153" s="195"/>
      <c r="AR153" s="195"/>
      <c r="AS153" s="195"/>
      <c r="AT153" s="195"/>
      <c r="AU153" s="153"/>
      <c r="AV153" s="153"/>
      <c r="AW153" s="53"/>
      <c r="AX153" s="53"/>
      <c r="AY153" s="53"/>
      <c r="AZ153" s="53"/>
      <c r="BA153" s="53"/>
      <c r="BB153" s="53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</row>
    <row r="154" spans="1:74" s="8" customFormat="1" ht="11.25" hidden="1" customHeight="1">
      <c r="A154" s="55" t="s">
        <v>93</v>
      </c>
      <c r="B154" s="56"/>
      <c r="C154" s="183"/>
      <c r="D154" s="184"/>
      <c r="E154" s="185"/>
      <c r="F154" s="186"/>
      <c r="G154" s="184"/>
      <c r="H154" s="185"/>
      <c r="I154" s="187"/>
      <c r="J154" s="184"/>
      <c r="K154" s="183"/>
      <c r="L154" s="127">
        <f t="shared" si="115"/>
        <v>0</v>
      </c>
      <c r="M154" s="127"/>
      <c r="N154" s="127"/>
      <c r="O154" s="127"/>
      <c r="P154" s="127">
        <f t="shared" si="116"/>
        <v>0</v>
      </c>
      <c r="Q154" s="127"/>
      <c r="R154" s="127">
        <f t="shared" si="117"/>
        <v>0</v>
      </c>
      <c r="S154" s="127">
        <f t="shared" si="118"/>
        <v>0</v>
      </c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75">
        <f t="shared" si="119"/>
        <v>0</v>
      </c>
      <c r="AK154" s="153"/>
      <c r="AL154" s="153"/>
      <c r="AM154" s="195"/>
      <c r="AN154" s="195"/>
      <c r="AO154" s="195"/>
      <c r="AP154" s="195"/>
      <c r="AQ154" s="195"/>
      <c r="AR154" s="195"/>
      <c r="AS154" s="195"/>
      <c r="AT154" s="195"/>
      <c r="AU154" s="153"/>
      <c r="AV154" s="153"/>
      <c r="AW154" s="53"/>
      <c r="AX154" s="53"/>
      <c r="AY154" s="53"/>
      <c r="AZ154" s="53"/>
      <c r="BA154" s="53"/>
      <c r="BB154" s="53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</row>
    <row r="155" spans="1:74" s="8" customFormat="1" ht="11.25" hidden="1" customHeight="1">
      <c r="A155" s="55" t="s">
        <v>94</v>
      </c>
      <c r="B155" s="56"/>
      <c r="C155" s="183"/>
      <c r="D155" s="184"/>
      <c r="E155" s="185"/>
      <c r="F155" s="186"/>
      <c r="G155" s="184"/>
      <c r="H155" s="185"/>
      <c r="I155" s="187"/>
      <c r="J155" s="184"/>
      <c r="K155" s="183"/>
      <c r="L155" s="127">
        <f t="shared" si="115"/>
        <v>0</v>
      </c>
      <c r="M155" s="127"/>
      <c r="N155" s="127"/>
      <c r="O155" s="127"/>
      <c r="P155" s="127">
        <f t="shared" si="116"/>
        <v>0</v>
      </c>
      <c r="Q155" s="127"/>
      <c r="R155" s="127">
        <f t="shared" si="117"/>
        <v>0</v>
      </c>
      <c r="S155" s="127">
        <f t="shared" si="118"/>
        <v>0</v>
      </c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75">
        <f t="shared" si="119"/>
        <v>0</v>
      </c>
      <c r="AK155" s="153"/>
      <c r="AL155" s="153"/>
      <c r="AM155" s="195"/>
      <c r="AN155" s="195"/>
      <c r="AO155" s="195"/>
      <c r="AP155" s="195"/>
      <c r="AQ155" s="195"/>
      <c r="AR155" s="195"/>
      <c r="AS155" s="195"/>
      <c r="AT155" s="195"/>
      <c r="AU155" s="153"/>
      <c r="AV155" s="153"/>
      <c r="AW155" s="53"/>
      <c r="AX155" s="53"/>
      <c r="AY155" s="53"/>
      <c r="AZ155" s="53"/>
      <c r="BA155" s="53"/>
      <c r="BB155" s="53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</row>
    <row r="156" spans="1:74" s="8" customFormat="1" ht="11.25" hidden="1" customHeight="1">
      <c r="A156" s="55" t="s">
        <v>95</v>
      </c>
      <c r="B156" s="56"/>
      <c r="C156" s="183"/>
      <c r="D156" s="184"/>
      <c r="E156" s="185"/>
      <c r="F156" s="186"/>
      <c r="G156" s="184"/>
      <c r="H156" s="185"/>
      <c r="I156" s="187"/>
      <c r="J156" s="184"/>
      <c r="K156" s="183"/>
      <c r="L156" s="127">
        <f t="shared" si="115"/>
        <v>0</v>
      </c>
      <c r="M156" s="127"/>
      <c r="N156" s="127"/>
      <c r="O156" s="127"/>
      <c r="P156" s="127">
        <f t="shared" si="116"/>
        <v>0</v>
      </c>
      <c r="Q156" s="127"/>
      <c r="R156" s="127">
        <f t="shared" si="117"/>
        <v>0</v>
      </c>
      <c r="S156" s="127">
        <f t="shared" si="118"/>
        <v>0</v>
      </c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75">
        <f t="shared" si="119"/>
        <v>0</v>
      </c>
      <c r="AK156" s="153"/>
      <c r="AL156" s="153"/>
      <c r="AM156" s="195"/>
      <c r="AN156" s="195"/>
      <c r="AO156" s="195"/>
      <c r="AP156" s="195"/>
      <c r="AQ156" s="195"/>
      <c r="AR156" s="195"/>
      <c r="AS156" s="195"/>
      <c r="AT156" s="195"/>
      <c r="AU156" s="153"/>
      <c r="AV156" s="153"/>
      <c r="AW156" s="53"/>
      <c r="AX156" s="53"/>
      <c r="AY156" s="53"/>
      <c r="AZ156" s="53"/>
      <c r="BA156" s="53"/>
      <c r="BB156" s="53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</row>
    <row r="157" spans="1:74" s="8" customFormat="1" ht="11.25" hidden="1" customHeight="1">
      <c r="A157" s="55" t="s">
        <v>96</v>
      </c>
      <c r="B157" s="56"/>
      <c r="C157" s="183"/>
      <c r="D157" s="184"/>
      <c r="E157" s="185"/>
      <c r="F157" s="186"/>
      <c r="G157" s="184"/>
      <c r="H157" s="185"/>
      <c r="I157" s="187"/>
      <c r="J157" s="184"/>
      <c r="K157" s="183"/>
      <c r="L157" s="127">
        <f t="shared" si="115"/>
        <v>0</v>
      </c>
      <c r="M157" s="127"/>
      <c r="N157" s="127"/>
      <c r="O157" s="127"/>
      <c r="P157" s="127">
        <f t="shared" si="116"/>
        <v>0</v>
      </c>
      <c r="Q157" s="127"/>
      <c r="R157" s="127">
        <f t="shared" si="117"/>
        <v>0</v>
      </c>
      <c r="S157" s="127">
        <f t="shared" si="118"/>
        <v>0</v>
      </c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75">
        <f t="shared" si="119"/>
        <v>0</v>
      </c>
      <c r="AK157" s="153"/>
      <c r="AL157" s="153"/>
      <c r="AM157" s="195"/>
      <c r="AN157" s="195"/>
      <c r="AO157" s="195"/>
      <c r="AP157" s="195"/>
      <c r="AQ157" s="195"/>
      <c r="AR157" s="195"/>
      <c r="AS157" s="195"/>
      <c r="AT157" s="195"/>
      <c r="AU157" s="153"/>
      <c r="AV157" s="153"/>
      <c r="AW157" s="53"/>
      <c r="AX157" s="53"/>
      <c r="AY157" s="53"/>
      <c r="AZ157" s="53"/>
      <c r="BA157" s="53"/>
      <c r="BB157" s="53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</row>
    <row r="158" spans="1:74" s="8" customFormat="1" ht="11.25" hidden="1" customHeight="1">
      <c r="A158" s="55" t="s">
        <v>97</v>
      </c>
      <c r="B158" s="56"/>
      <c r="C158" s="183"/>
      <c r="D158" s="184"/>
      <c r="E158" s="185"/>
      <c r="F158" s="186"/>
      <c r="G158" s="184"/>
      <c r="H158" s="185"/>
      <c r="I158" s="187"/>
      <c r="J158" s="184"/>
      <c r="K158" s="183"/>
      <c r="L158" s="127">
        <f t="shared" si="115"/>
        <v>0</v>
      </c>
      <c r="M158" s="127"/>
      <c r="N158" s="127"/>
      <c r="O158" s="127"/>
      <c r="P158" s="127">
        <f t="shared" si="116"/>
        <v>0</v>
      </c>
      <c r="Q158" s="127"/>
      <c r="R158" s="127">
        <f t="shared" si="117"/>
        <v>0</v>
      </c>
      <c r="S158" s="127">
        <f t="shared" si="118"/>
        <v>0</v>
      </c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75">
        <f t="shared" si="119"/>
        <v>0</v>
      </c>
      <c r="AK158" s="153"/>
      <c r="AL158" s="153"/>
      <c r="AM158" s="195"/>
      <c r="AN158" s="195"/>
      <c r="AO158" s="195"/>
      <c r="AP158" s="195"/>
      <c r="AQ158" s="195"/>
      <c r="AR158" s="195"/>
      <c r="AS158" s="195"/>
      <c r="AT158" s="195"/>
      <c r="AU158" s="153"/>
      <c r="AV158" s="153"/>
      <c r="AW158" s="53"/>
      <c r="AX158" s="53"/>
      <c r="AY158" s="53"/>
      <c r="AZ158" s="53"/>
      <c r="BA158" s="53"/>
      <c r="BB158" s="53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</row>
    <row r="159" spans="1:74" s="8" customFormat="1" ht="11.25" hidden="1" customHeight="1">
      <c r="A159" s="55" t="s">
        <v>98</v>
      </c>
      <c r="B159" s="56"/>
      <c r="C159" s="183"/>
      <c r="D159" s="184"/>
      <c r="E159" s="185"/>
      <c r="F159" s="186"/>
      <c r="G159" s="184"/>
      <c r="H159" s="185"/>
      <c r="I159" s="187"/>
      <c r="J159" s="184"/>
      <c r="K159" s="183"/>
      <c r="L159" s="127">
        <f t="shared" si="115"/>
        <v>0</v>
      </c>
      <c r="M159" s="127"/>
      <c r="N159" s="127"/>
      <c r="O159" s="127"/>
      <c r="P159" s="127">
        <f t="shared" si="116"/>
        <v>0</v>
      </c>
      <c r="Q159" s="127"/>
      <c r="R159" s="127">
        <f t="shared" si="117"/>
        <v>0</v>
      </c>
      <c r="S159" s="127">
        <f t="shared" si="118"/>
        <v>0</v>
      </c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75">
        <f t="shared" si="119"/>
        <v>0</v>
      </c>
      <c r="AK159" s="153"/>
      <c r="AL159" s="153"/>
      <c r="AM159" s="195"/>
      <c r="AN159" s="195"/>
      <c r="AO159" s="195"/>
      <c r="AP159" s="195"/>
      <c r="AQ159" s="195"/>
      <c r="AR159" s="195"/>
      <c r="AS159" s="195"/>
      <c r="AT159" s="195"/>
      <c r="AU159" s="153"/>
      <c r="AV159" s="153"/>
      <c r="AW159" s="53"/>
      <c r="AX159" s="53"/>
      <c r="AY159" s="53"/>
      <c r="AZ159" s="53"/>
      <c r="BA159" s="53"/>
      <c r="BB159" s="53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</row>
    <row r="160" spans="1:74" s="8" customFormat="1" ht="11.25" hidden="1" customHeight="1">
      <c r="A160" s="55" t="s">
        <v>99</v>
      </c>
      <c r="B160" s="56"/>
      <c r="C160" s="183"/>
      <c r="D160" s="184"/>
      <c r="E160" s="185"/>
      <c r="F160" s="186"/>
      <c r="G160" s="184"/>
      <c r="H160" s="185"/>
      <c r="I160" s="187"/>
      <c r="J160" s="184"/>
      <c r="K160" s="183"/>
      <c r="L160" s="127">
        <f t="shared" si="115"/>
        <v>0</v>
      </c>
      <c r="M160" s="127"/>
      <c r="N160" s="127"/>
      <c r="O160" s="127"/>
      <c r="P160" s="127">
        <f t="shared" si="116"/>
        <v>0</v>
      </c>
      <c r="Q160" s="127"/>
      <c r="R160" s="127">
        <f t="shared" si="117"/>
        <v>0</v>
      </c>
      <c r="S160" s="127">
        <f t="shared" si="118"/>
        <v>0</v>
      </c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75">
        <f t="shared" si="119"/>
        <v>0</v>
      </c>
      <c r="AK160" s="153"/>
      <c r="AL160" s="153"/>
      <c r="AM160" s="195"/>
      <c r="AN160" s="195"/>
      <c r="AO160" s="195"/>
      <c r="AP160" s="195"/>
      <c r="AQ160" s="195"/>
      <c r="AR160" s="195"/>
      <c r="AS160" s="195"/>
      <c r="AT160" s="195"/>
      <c r="AU160" s="153"/>
      <c r="AV160" s="153"/>
      <c r="AW160" s="53"/>
      <c r="AX160" s="53"/>
      <c r="AY160" s="53"/>
      <c r="AZ160" s="53"/>
      <c r="BA160" s="53"/>
      <c r="BB160" s="53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</row>
    <row r="161" spans="1:74" s="8" customFormat="1" ht="11.25" hidden="1" customHeight="1">
      <c r="A161" s="55" t="s">
        <v>100</v>
      </c>
      <c r="B161" s="56"/>
      <c r="C161" s="183"/>
      <c r="D161" s="184"/>
      <c r="E161" s="185"/>
      <c r="F161" s="186"/>
      <c r="G161" s="184"/>
      <c r="H161" s="185"/>
      <c r="I161" s="187"/>
      <c r="J161" s="184"/>
      <c r="K161" s="183"/>
      <c r="L161" s="127">
        <f t="shared" si="115"/>
        <v>0</v>
      </c>
      <c r="M161" s="127"/>
      <c r="N161" s="127"/>
      <c r="O161" s="127"/>
      <c r="P161" s="127">
        <f t="shared" si="116"/>
        <v>0</v>
      </c>
      <c r="Q161" s="127"/>
      <c r="R161" s="127">
        <f t="shared" si="117"/>
        <v>0</v>
      </c>
      <c r="S161" s="127">
        <f t="shared" si="118"/>
        <v>0</v>
      </c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75">
        <f t="shared" si="119"/>
        <v>0</v>
      </c>
      <c r="AK161" s="153"/>
      <c r="AL161" s="153"/>
      <c r="AM161" s="195"/>
      <c r="AN161" s="195"/>
      <c r="AO161" s="195"/>
      <c r="AP161" s="195"/>
      <c r="AQ161" s="195"/>
      <c r="AR161" s="195"/>
      <c r="AS161" s="195"/>
      <c r="AT161" s="195"/>
      <c r="AU161" s="153"/>
      <c r="AV161" s="153"/>
      <c r="AW161" s="53"/>
      <c r="AX161" s="53"/>
      <c r="AY161" s="53"/>
      <c r="AZ161" s="53"/>
      <c r="BA161" s="53"/>
      <c r="BB161" s="53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</row>
    <row r="162" spans="1:74" s="8" customFormat="1" ht="11.25" hidden="1" customHeight="1">
      <c r="A162" s="55" t="s">
        <v>101</v>
      </c>
      <c r="B162" s="56"/>
      <c r="C162" s="183"/>
      <c r="D162" s="184"/>
      <c r="E162" s="185"/>
      <c r="F162" s="186"/>
      <c r="G162" s="184"/>
      <c r="H162" s="185"/>
      <c r="I162" s="187"/>
      <c r="J162" s="184"/>
      <c r="K162" s="183"/>
      <c r="L162" s="127">
        <f t="shared" si="115"/>
        <v>0</v>
      </c>
      <c r="M162" s="127"/>
      <c r="N162" s="127"/>
      <c r="O162" s="127"/>
      <c r="P162" s="127">
        <f t="shared" si="116"/>
        <v>0</v>
      </c>
      <c r="Q162" s="127"/>
      <c r="R162" s="127">
        <f t="shared" si="117"/>
        <v>0</v>
      </c>
      <c r="S162" s="127">
        <f t="shared" si="118"/>
        <v>0</v>
      </c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75">
        <f t="shared" si="119"/>
        <v>0</v>
      </c>
      <c r="AK162" s="153"/>
      <c r="AL162" s="153"/>
      <c r="AM162" s="195"/>
      <c r="AN162" s="195"/>
      <c r="AO162" s="195"/>
      <c r="AP162" s="195"/>
      <c r="AQ162" s="195"/>
      <c r="AR162" s="195"/>
      <c r="AS162" s="195"/>
      <c r="AT162" s="195"/>
      <c r="AU162" s="153"/>
      <c r="AV162" s="153"/>
      <c r="AW162" s="53"/>
      <c r="AX162" s="53"/>
      <c r="AY162" s="53"/>
      <c r="AZ162" s="53"/>
      <c r="BA162" s="53"/>
      <c r="BB162" s="53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</row>
    <row r="163" spans="1:74" s="8" customFormat="1" ht="11.25" hidden="1" customHeight="1">
      <c r="A163" s="55" t="s">
        <v>102</v>
      </c>
      <c r="B163" s="56"/>
      <c r="C163" s="183"/>
      <c r="D163" s="184"/>
      <c r="E163" s="185"/>
      <c r="F163" s="186"/>
      <c r="G163" s="184"/>
      <c r="H163" s="185"/>
      <c r="I163" s="187"/>
      <c r="J163" s="184"/>
      <c r="K163" s="183"/>
      <c r="L163" s="127">
        <f t="shared" si="115"/>
        <v>0</v>
      </c>
      <c r="M163" s="127"/>
      <c r="N163" s="127"/>
      <c r="O163" s="127"/>
      <c r="P163" s="127">
        <f t="shared" si="116"/>
        <v>0</v>
      </c>
      <c r="Q163" s="127"/>
      <c r="R163" s="127">
        <f t="shared" si="117"/>
        <v>0</v>
      </c>
      <c r="S163" s="127">
        <f t="shared" si="118"/>
        <v>0</v>
      </c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75">
        <f t="shared" si="119"/>
        <v>0</v>
      </c>
      <c r="AK163" s="153"/>
      <c r="AL163" s="153"/>
      <c r="AM163" s="195"/>
      <c r="AN163" s="195"/>
      <c r="AO163" s="195"/>
      <c r="AP163" s="195"/>
      <c r="AQ163" s="195"/>
      <c r="AR163" s="195"/>
      <c r="AS163" s="195"/>
      <c r="AT163" s="195"/>
      <c r="AU163" s="153"/>
      <c r="AV163" s="153"/>
      <c r="AW163" s="53"/>
      <c r="AX163" s="53"/>
      <c r="AY163" s="53"/>
      <c r="AZ163" s="53"/>
      <c r="BA163" s="53"/>
      <c r="BB163" s="53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</row>
    <row r="164" spans="1:74" s="8" customFormat="1" ht="11.25" hidden="1" customHeight="1">
      <c r="A164" s="55" t="s">
        <v>103</v>
      </c>
      <c r="B164" s="56"/>
      <c r="C164" s="183"/>
      <c r="D164" s="184"/>
      <c r="E164" s="185"/>
      <c r="F164" s="186"/>
      <c r="G164" s="184"/>
      <c r="H164" s="185"/>
      <c r="I164" s="187"/>
      <c r="J164" s="184"/>
      <c r="K164" s="183"/>
      <c r="L164" s="127">
        <f t="shared" si="115"/>
        <v>0</v>
      </c>
      <c r="M164" s="127"/>
      <c r="N164" s="127"/>
      <c r="O164" s="127"/>
      <c r="P164" s="127">
        <f t="shared" si="116"/>
        <v>0</v>
      </c>
      <c r="Q164" s="127"/>
      <c r="R164" s="127">
        <f t="shared" si="117"/>
        <v>0</v>
      </c>
      <c r="S164" s="127">
        <f t="shared" si="118"/>
        <v>0</v>
      </c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75">
        <f t="shared" si="119"/>
        <v>0</v>
      </c>
      <c r="AK164" s="153"/>
      <c r="AL164" s="153"/>
      <c r="AM164" s="195"/>
      <c r="AN164" s="195"/>
      <c r="AO164" s="195"/>
      <c r="AP164" s="195"/>
      <c r="AQ164" s="195"/>
      <c r="AR164" s="195"/>
      <c r="AS164" s="195"/>
      <c r="AT164" s="195"/>
      <c r="AU164" s="153"/>
      <c r="AV164" s="153"/>
      <c r="AW164" s="53"/>
      <c r="AX164" s="53"/>
      <c r="AY164" s="53"/>
      <c r="AZ164" s="53"/>
      <c r="BA164" s="53"/>
      <c r="BB164" s="53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</row>
    <row r="165" spans="1:74" s="8" customFormat="1" ht="11.25" hidden="1" customHeight="1">
      <c r="A165" s="55" t="s">
        <v>104</v>
      </c>
      <c r="B165" s="56"/>
      <c r="C165" s="183"/>
      <c r="D165" s="184"/>
      <c r="E165" s="185"/>
      <c r="F165" s="186"/>
      <c r="G165" s="184"/>
      <c r="H165" s="185"/>
      <c r="I165" s="187"/>
      <c r="J165" s="184"/>
      <c r="K165" s="183"/>
      <c r="L165" s="127">
        <f t="shared" si="115"/>
        <v>0</v>
      </c>
      <c r="M165" s="127"/>
      <c r="N165" s="127"/>
      <c r="O165" s="127"/>
      <c r="P165" s="127">
        <f t="shared" si="116"/>
        <v>0</v>
      </c>
      <c r="Q165" s="127"/>
      <c r="R165" s="127">
        <f t="shared" si="117"/>
        <v>0</v>
      </c>
      <c r="S165" s="127">
        <f t="shared" si="118"/>
        <v>0</v>
      </c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75">
        <f t="shared" si="119"/>
        <v>0</v>
      </c>
      <c r="AK165" s="153"/>
      <c r="AL165" s="153"/>
      <c r="AM165" s="195"/>
      <c r="AN165" s="195"/>
      <c r="AO165" s="195"/>
      <c r="AP165" s="195"/>
      <c r="AQ165" s="195"/>
      <c r="AR165" s="195"/>
      <c r="AS165" s="195"/>
      <c r="AT165" s="195"/>
      <c r="AU165" s="153"/>
      <c r="AV165" s="153"/>
      <c r="AW165" s="53"/>
      <c r="AX165" s="53"/>
      <c r="AY165" s="53"/>
      <c r="AZ165" s="53"/>
      <c r="BA165" s="53"/>
      <c r="BB165" s="53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</row>
    <row r="166" spans="1:74" s="8" customFormat="1" ht="12.75" hidden="1" customHeight="1">
      <c r="A166" s="55" t="s">
        <v>105</v>
      </c>
      <c r="B166" s="55"/>
      <c r="C166" s="133"/>
      <c r="D166" s="78"/>
      <c r="E166" s="132"/>
      <c r="F166" s="186"/>
      <c r="G166" s="184"/>
      <c r="H166" s="185"/>
      <c r="I166" s="186"/>
      <c r="J166" s="184"/>
      <c r="K166" s="184"/>
      <c r="L166" s="127">
        <f t="shared" si="115"/>
        <v>0</v>
      </c>
      <c r="M166" s="127"/>
      <c r="N166" s="127"/>
      <c r="O166" s="127"/>
      <c r="P166" s="127"/>
      <c r="Q166" s="127"/>
      <c r="R166" s="127">
        <f t="shared" si="117"/>
        <v>0</v>
      </c>
      <c r="S166" s="127"/>
      <c r="T166" s="127">
        <f>SUM(X166:AJ166)</f>
        <v>0</v>
      </c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166"/>
      <c r="AJ166" s="75"/>
      <c r="AK166" s="153"/>
      <c r="AL166" s="153"/>
      <c r="AM166" s="195"/>
      <c r="AN166" s="195"/>
      <c r="AO166" s="195"/>
      <c r="AP166" s="195"/>
      <c r="AQ166" s="195"/>
      <c r="AR166" s="195"/>
      <c r="AS166" s="195"/>
      <c r="AT166" s="195"/>
      <c r="AU166" s="153"/>
      <c r="AV166" s="153"/>
      <c r="AW166" s="53"/>
      <c r="AX166" s="53"/>
      <c r="AY166" s="53"/>
      <c r="AZ166" s="53"/>
      <c r="BA166" s="53"/>
      <c r="BB166" s="53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</row>
    <row r="167" spans="1:74" s="8" customFormat="1" ht="13.5" hidden="1" customHeight="1">
      <c r="A167" s="55" t="s">
        <v>106</v>
      </c>
      <c r="B167" s="55"/>
      <c r="C167" s="133"/>
      <c r="D167" s="78"/>
      <c r="E167" s="132"/>
      <c r="F167" s="133"/>
      <c r="G167" s="78"/>
      <c r="H167" s="132"/>
      <c r="I167" s="133"/>
      <c r="J167" s="78"/>
      <c r="K167" s="78"/>
      <c r="L167" s="127">
        <f t="shared" si="115"/>
        <v>0</v>
      </c>
      <c r="M167" s="127"/>
      <c r="N167" s="127"/>
      <c r="O167" s="127"/>
      <c r="P167" s="127"/>
      <c r="Q167" s="127"/>
      <c r="R167" s="127">
        <f t="shared" si="117"/>
        <v>0</v>
      </c>
      <c r="S167" s="127"/>
      <c r="T167" s="127">
        <f>SUM(X167:AJ167)</f>
        <v>0</v>
      </c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166"/>
      <c r="AJ167" s="75"/>
      <c r="AK167" s="153"/>
      <c r="AL167" s="153"/>
      <c r="AM167" s="195"/>
      <c r="AN167" s="195"/>
      <c r="AO167" s="195"/>
      <c r="AP167" s="195"/>
      <c r="AQ167" s="195"/>
      <c r="AR167" s="195"/>
      <c r="AS167" s="195"/>
      <c r="AT167" s="195"/>
      <c r="AU167" s="153"/>
      <c r="AV167" s="153"/>
      <c r="AW167" s="53"/>
      <c r="AX167" s="53"/>
      <c r="AY167" s="53"/>
      <c r="AZ167" s="53"/>
      <c r="BA167" s="53"/>
      <c r="BB167" s="53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</row>
    <row r="168" spans="1:74" s="8" customFormat="1" ht="64.5" hidden="1" customHeight="1">
      <c r="A168" s="80" t="s">
        <v>107</v>
      </c>
      <c r="B168" s="45"/>
      <c r="C168" s="289">
        <f>COUNTIF(C169:E195,1)+COUNTIF(C169:E195,2)+COUNTIF(C169:E195,3)+COUNTIF(C169:E195,4)+COUNTIF(C169:E195,5)+COUNTIF(C169:E195,6)+COUNTIF(C169:E195,7)+COUNTIF(C169:E195,8)</f>
        <v>0</v>
      </c>
      <c r="D168" s="289"/>
      <c r="E168" s="290"/>
      <c r="F168" s="288">
        <f>COUNTIF(F169:H195,1)+COUNTIF(F169:H195,2)+COUNTIF(F169:H195,3)+COUNTIF(F169:H195,4)+COUNTIF(F169:H195,5)+COUNTIF(F169:H195,6)+COUNTIF(F169:H195,7)+COUNTIF(F169:H195,8)</f>
        <v>0</v>
      </c>
      <c r="G168" s="289"/>
      <c r="H168" s="290"/>
      <c r="I168" s="288">
        <f>COUNTIF(I169:K195,1)+COUNTIF(I169:K195,2)+COUNTIF(I169:K195,3)+COUNTIF(I169:K195,4)+COUNTIF(I169:K195,5)+COUNTIF(I169:K195,6)+COUNTIF(I169:K195,7)+COUNTIF(I169:K195,8)</f>
        <v>0</v>
      </c>
      <c r="J168" s="289"/>
      <c r="K168" s="289"/>
      <c r="L168" s="142">
        <f>SUM(L169:L195)</f>
        <v>0</v>
      </c>
      <c r="M168" s="142"/>
      <c r="N168" s="142"/>
      <c r="O168" s="142"/>
      <c r="P168" s="142">
        <f t="shared" ref="P168" si="120">SUM(P169:P195)</f>
        <v>0</v>
      </c>
      <c r="Q168" s="142"/>
      <c r="R168" s="142">
        <f t="shared" ref="R168" si="121">SUM(R169:R195)</f>
        <v>0</v>
      </c>
      <c r="S168" s="142">
        <f t="shared" ref="S168" si="122">SUM(S169:S195)</f>
        <v>0</v>
      </c>
      <c r="T168" s="143">
        <f t="shared" ref="T168" si="123">SUM(T169:T195)</f>
        <v>0</v>
      </c>
      <c r="U168" s="143"/>
      <c r="V168" s="143">
        <f t="shared" ref="V168" si="124">SUM(V169:V195)</f>
        <v>0</v>
      </c>
      <c r="W168" s="143">
        <f t="shared" ref="W168" si="125">SUM(W169:W195)</f>
        <v>0</v>
      </c>
      <c r="X168" s="143">
        <f t="shared" ref="X168" si="126">SUM(X169:X195)</f>
        <v>0</v>
      </c>
      <c r="Y168" s="143">
        <f t="shared" ref="Y168" si="127">SUM(Y169:Y195)</f>
        <v>0</v>
      </c>
      <c r="Z168" s="143">
        <f t="shared" ref="Z168" si="128">SUM(Z169:Z195)</f>
        <v>0</v>
      </c>
      <c r="AA168" s="143">
        <f t="shared" ref="AA168" si="129">SUM(AA169:AA195)</f>
        <v>0</v>
      </c>
      <c r="AB168" s="143">
        <f t="shared" ref="AB168" si="130">SUM(AB169:AB195)</f>
        <v>0</v>
      </c>
      <c r="AC168" s="143">
        <f t="shared" ref="AC168" si="131">SUM(AC169:AC195)</f>
        <v>0</v>
      </c>
      <c r="AD168" s="143">
        <f t="shared" ref="AD168" si="132">SUM(AD169:AD195)</f>
        <v>0</v>
      </c>
      <c r="AE168" s="143">
        <f t="shared" ref="AE168" si="133">SUM(AE169:AE195)</f>
        <v>0</v>
      </c>
      <c r="AF168" s="143">
        <f t="shared" ref="AF168" si="134">SUM(AF169:AF195)</f>
        <v>0</v>
      </c>
      <c r="AG168" s="143">
        <f t="shared" ref="AG168" si="135">SUM(AG169:AG195)</f>
        <v>0</v>
      </c>
      <c r="AH168" s="143"/>
      <c r="AI168" s="143">
        <f>SUM(AI169:AI195)</f>
        <v>0</v>
      </c>
      <c r="AJ168" s="82">
        <f>SUM(AJ169:AJ195)</f>
        <v>0</v>
      </c>
      <c r="AK168" s="153"/>
      <c r="AL168" s="153"/>
      <c r="AM168" s="195"/>
      <c r="AN168" s="195"/>
      <c r="AO168" s="195"/>
      <c r="AP168" s="195"/>
      <c r="AQ168" s="195"/>
      <c r="AR168" s="195"/>
      <c r="AS168" s="195"/>
      <c r="AT168" s="195"/>
      <c r="AU168" s="153"/>
      <c r="AV168" s="153"/>
      <c r="AW168" s="53"/>
      <c r="AX168" s="53"/>
      <c r="AY168" s="53"/>
      <c r="AZ168" s="53"/>
      <c r="BA168" s="53"/>
      <c r="BB168" s="53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</row>
    <row r="169" spans="1:74" s="8" customFormat="1" ht="87" hidden="1" customHeight="1">
      <c r="A169" s="55" t="s">
        <v>108</v>
      </c>
      <c r="B169" s="44"/>
      <c r="C169" s="176"/>
      <c r="D169" s="177"/>
      <c r="E169" s="178"/>
      <c r="F169" s="179"/>
      <c r="G169" s="177"/>
      <c r="H169" s="178"/>
      <c r="I169" s="180"/>
      <c r="J169" s="177"/>
      <c r="K169" s="176"/>
      <c r="L169" s="127">
        <f t="shared" ref="L169:L195" si="136">P169+R169</f>
        <v>0</v>
      </c>
      <c r="M169" s="127"/>
      <c r="N169" s="127"/>
      <c r="O169" s="127"/>
      <c r="P169" s="127">
        <f t="shared" ref="P169:P193" si="137">R169/2</f>
        <v>0</v>
      </c>
      <c r="Q169" s="127"/>
      <c r="R169" s="127">
        <f t="shared" ref="R169:R195" si="138">SUM(V169:AG169)</f>
        <v>0</v>
      </c>
      <c r="S169" s="127">
        <f t="shared" ref="S169:S195" si="139">R169-T169</f>
        <v>0</v>
      </c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75">
        <f t="shared" ref="AJ169:AJ195" si="140">R169-AI169</f>
        <v>0</v>
      </c>
      <c r="AK169" s="153"/>
      <c r="AL169" s="153"/>
      <c r="AM169" s="195"/>
      <c r="AN169" s="195"/>
      <c r="AO169" s="195"/>
      <c r="AP169" s="195"/>
      <c r="AQ169" s="195"/>
      <c r="AR169" s="195"/>
      <c r="AS169" s="195"/>
      <c r="AT169" s="195"/>
      <c r="AU169" s="153"/>
      <c r="AV169" s="153"/>
      <c r="AW169" s="53"/>
      <c r="AX169" s="53"/>
      <c r="AY169" s="53"/>
      <c r="AZ169" s="53"/>
      <c r="BA169" s="53"/>
      <c r="BB169" s="53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</row>
    <row r="170" spans="1:74" s="8" customFormat="1" ht="11.25" hidden="1" customHeight="1">
      <c r="A170" s="55" t="s">
        <v>109</v>
      </c>
      <c r="B170" s="44"/>
      <c r="C170" s="183"/>
      <c r="D170" s="184"/>
      <c r="E170" s="185"/>
      <c r="F170" s="186"/>
      <c r="G170" s="184"/>
      <c r="H170" s="185"/>
      <c r="I170" s="187"/>
      <c r="J170" s="184"/>
      <c r="K170" s="183"/>
      <c r="L170" s="127">
        <f t="shared" si="136"/>
        <v>0</v>
      </c>
      <c r="M170" s="127"/>
      <c r="N170" s="127"/>
      <c r="O170" s="127"/>
      <c r="P170" s="127">
        <f t="shared" si="137"/>
        <v>0</v>
      </c>
      <c r="Q170" s="127"/>
      <c r="R170" s="127">
        <f t="shared" si="138"/>
        <v>0</v>
      </c>
      <c r="S170" s="127">
        <f t="shared" si="139"/>
        <v>0</v>
      </c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75">
        <f t="shared" si="140"/>
        <v>0</v>
      </c>
      <c r="AK170" s="153"/>
      <c r="AL170" s="153"/>
      <c r="AM170" s="195"/>
      <c r="AN170" s="195"/>
      <c r="AO170" s="195"/>
      <c r="AP170" s="195"/>
      <c r="AQ170" s="195"/>
      <c r="AR170" s="195"/>
      <c r="AS170" s="195"/>
      <c r="AT170" s="195"/>
      <c r="AU170" s="153"/>
      <c r="AV170" s="153"/>
      <c r="AW170" s="53"/>
      <c r="AX170" s="53"/>
      <c r="AY170" s="53"/>
      <c r="AZ170" s="53"/>
      <c r="BA170" s="53"/>
      <c r="BB170" s="53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</row>
    <row r="171" spans="1:74" s="8" customFormat="1" ht="11.25" hidden="1" customHeight="1">
      <c r="A171" s="55" t="s">
        <v>110</v>
      </c>
      <c r="B171" s="44"/>
      <c r="C171" s="183"/>
      <c r="D171" s="184"/>
      <c r="E171" s="185"/>
      <c r="F171" s="186"/>
      <c r="G171" s="184"/>
      <c r="H171" s="185"/>
      <c r="I171" s="187"/>
      <c r="J171" s="184"/>
      <c r="K171" s="183"/>
      <c r="L171" s="127">
        <f t="shared" si="136"/>
        <v>0</v>
      </c>
      <c r="M171" s="127"/>
      <c r="N171" s="127"/>
      <c r="O171" s="127"/>
      <c r="P171" s="127">
        <f t="shared" si="137"/>
        <v>0</v>
      </c>
      <c r="Q171" s="127"/>
      <c r="R171" s="127">
        <f t="shared" si="138"/>
        <v>0</v>
      </c>
      <c r="S171" s="127">
        <f t="shared" si="139"/>
        <v>0</v>
      </c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75">
        <f t="shared" si="140"/>
        <v>0</v>
      </c>
      <c r="AK171" s="153"/>
      <c r="AL171" s="153"/>
      <c r="AM171" s="195"/>
      <c r="AN171" s="195"/>
      <c r="AO171" s="195"/>
      <c r="AP171" s="195"/>
      <c r="AQ171" s="195"/>
      <c r="AR171" s="195"/>
      <c r="AS171" s="195"/>
      <c r="AT171" s="195"/>
      <c r="AU171" s="153"/>
      <c r="AV171" s="153"/>
      <c r="AW171" s="53"/>
      <c r="AX171" s="53"/>
      <c r="AY171" s="53"/>
      <c r="AZ171" s="53"/>
      <c r="BA171" s="53"/>
      <c r="BB171" s="53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</row>
    <row r="172" spans="1:74" s="8" customFormat="1" ht="11.25" hidden="1" customHeight="1">
      <c r="A172" s="55" t="s">
        <v>111</v>
      </c>
      <c r="B172" s="44"/>
      <c r="C172" s="183"/>
      <c r="D172" s="184"/>
      <c r="E172" s="185"/>
      <c r="F172" s="186"/>
      <c r="G172" s="184"/>
      <c r="H172" s="185"/>
      <c r="I172" s="187"/>
      <c r="J172" s="184"/>
      <c r="K172" s="183"/>
      <c r="L172" s="127">
        <f t="shared" si="136"/>
        <v>0</v>
      </c>
      <c r="M172" s="127"/>
      <c r="N172" s="127"/>
      <c r="O172" s="127"/>
      <c r="P172" s="127">
        <f t="shared" si="137"/>
        <v>0</v>
      </c>
      <c r="Q172" s="127"/>
      <c r="R172" s="127">
        <f t="shared" si="138"/>
        <v>0</v>
      </c>
      <c r="S172" s="127">
        <f t="shared" si="139"/>
        <v>0</v>
      </c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75">
        <f t="shared" si="140"/>
        <v>0</v>
      </c>
      <c r="AK172" s="153"/>
      <c r="AL172" s="153"/>
      <c r="AM172" s="195"/>
      <c r="AN172" s="195"/>
      <c r="AO172" s="195"/>
      <c r="AP172" s="195"/>
      <c r="AQ172" s="195"/>
      <c r="AR172" s="195"/>
      <c r="AS172" s="195"/>
      <c r="AT172" s="195"/>
      <c r="AU172" s="153"/>
      <c r="AV172" s="153"/>
      <c r="AW172" s="53"/>
      <c r="AX172" s="53"/>
      <c r="AY172" s="53"/>
      <c r="AZ172" s="53"/>
      <c r="BA172" s="53"/>
      <c r="BB172" s="53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</row>
    <row r="173" spans="1:74" s="8" customFormat="1" ht="11.25" hidden="1" customHeight="1">
      <c r="A173" s="55" t="s">
        <v>112</v>
      </c>
      <c r="B173" s="44"/>
      <c r="C173" s="183"/>
      <c r="D173" s="184"/>
      <c r="E173" s="185"/>
      <c r="F173" s="186"/>
      <c r="G173" s="184"/>
      <c r="H173" s="185"/>
      <c r="I173" s="187"/>
      <c r="J173" s="184"/>
      <c r="K173" s="183"/>
      <c r="L173" s="127">
        <f t="shared" si="136"/>
        <v>0</v>
      </c>
      <c r="M173" s="127"/>
      <c r="N173" s="127"/>
      <c r="O173" s="127"/>
      <c r="P173" s="127">
        <f t="shared" si="137"/>
        <v>0</v>
      </c>
      <c r="Q173" s="127"/>
      <c r="R173" s="127">
        <f t="shared" si="138"/>
        <v>0</v>
      </c>
      <c r="S173" s="127">
        <f t="shared" si="139"/>
        <v>0</v>
      </c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75">
        <f t="shared" si="140"/>
        <v>0</v>
      </c>
      <c r="AK173" s="153"/>
      <c r="AL173" s="153"/>
      <c r="AM173" s="195"/>
      <c r="AN173" s="195"/>
      <c r="AO173" s="195"/>
      <c r="AP173" s="195"/>
      <c r="AQ173" s="195"/>
      <c r="AR173" s="195"/>
      <c r="AS173" s="195"/>
      <c r="AT173" s="195"/>
      <c r="AU173" s="153"/>
      <c r="AV173" s="153"/>
      <c r="AW173" s="53"/>
      <c r="AX173" s="53"/>
      <c r="AY173" s="53"/>
      <c r="AZ173" s="53"/>
      <c r="BA173" s="53"/>
      <c r="BB173" s="53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</row>
    <row r="174" spans="1:74" s="8" customFormat="1" ht="11.25" hidden="1" customHeight="1">
      <c r="A174" s="55" t="s">
        <v>113</v>
      </c>
      <c r="B174" s="44"/>
      <c r="C174" s="183"/>
      <c r="D174" s="184"/>
      <c r="E174" s="185"/>
      <c r="F174" s="186"/>
      <c r="G174" s="184"/>
      <c r="H174" s="185"/>
      <c r="I174" s="187"/>
      <c r="J174" s="184"/>
      <c r="K174" s="183"/>
      <c r="L174" s="127">
        <f t="shared" si="136"/>
        <v>0</v>
      </c>
      <c r="M174" s="127"/>
      <c r="N174" s="127"/>
      <c r="O174" s="127"/>
      <c r="P174" s="127">
        <f t="shared" si="137"/>
        <v>0</v>
      </c>
      <c r="Q174" s="127"/>
      <c r="R174" s="127">
        <f t="shared" si="138"/>
        <v>0</v>
      </c>
      <c r="S174" s="127">
        <f t="shared" si="139"/>
        <v>0</v>
      </c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75">
        <f t="shared" si="140"/>
        <v>0</v>
      </c>
      <c r="AK174" s="153"/>
      <c r="AL174" s="153"/>
      <c r="AM174" s="195"/>
      <c r="AN174" s="195"/>
      <c r="AO174" s="195"/>
      <c r="AP174" s="195"/>
      <c r="AQ174" s="195"/>
      <c r="AR174" s="195"/>
      <c r="AS174" s="195"/>
      <c r="AT174" s="195"/>
      <c r="AU174" s="153"/>
      <c r="AV174" s="153"/>
      <c r="AW174" s="53"/>
      <c r="AX174" s="53"/>
      <c r="AY174" s="53"/>
      <c r="AZ174" s="53"/>
      <c r="BA174" s="53"/>
      <c r="BB174" s="53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</row>
    <row r="175" spans="1:74" s="8" customFormat="1" ht="11.25" hidden="1" customHeight="1">
      <c r="A175" s="55" t="s">
        <v>114</v>
      </c>
      <c r="B175" s="44"/>
      <c r="C175" s="183"/>
      <c r="D175" s="184"/>
      <c r="E175" s="185"/>
      <c r="F175" s="186"/>
      <c r="G175" s="184"/>
      <c r="H175" s="185"/>
      <c r="I175" s="187"/>
      <c r="J175" s="184"/>
      <c r="K175" s="183"/>
      <c r="L175" s="127">
        <f t="shared" si="136"/>
        <v>0</v>
      </c>
      <c r="M175" s="127"/>
      <c r="N175" s="127"/>
      <c r="O175" s="127"/>
      <c r="P175" s="127">
        <f t="shared" si="137"/>
        <v>0</v>
      </c>
      <c r="Q175" s="127"/>
      <c r="R175" s="127">
        <f t="shared" si="138"/>
        <v>0</v>
      </c>
      <c r="S175" s="127">
        <f t="shared" si="139"/>
        <v>0</v>
      </c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75">
        <f t="shared" si="140"/>
        <v>0</v>
      </c>
      <c r="AK175" s="153"/>
      <c r="AL175" s="153"/>
      <c r="AM175" s="195"/>
      <c r="AN175" s="195"/>
      <c r="AO175" s="195"/>
      <c r="AP175" s="195"/>
      <c r="AQ175" s="195"/>
      <c r="AR175" s="195"/>
      <c r="AS175" s="195"/>
      <c r="AT175" s="195"/>
      <c r="AU175" s="153"/>
      <c r="AV175" s="153"/>
      <c r="AW175" s="53"/>
      <c r="AX175" s="53"/>
      <c r="AY175" s="53"/>
      <c r="AZ175" s="53"/>
      <c r="BA175" s="53"/>
      <c r="BB175" s="53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</row>
    <row r="176" spans="1:74" s="8" customFormat="1" ht="11.25" hidden="1" customHeight="1">
      <c r="A176" s="55" t="s">
        <v>115</v>
      </c>
      <c r="B176" s="44"/>
      <c r="C176" s="183"/>
      <c r="D176" s="184"/>
      <c r="E176" s="185"/>
      <c r="F176" s="186"/>
      <c r="G176" s="184"/>
      <c r="H176" s="185"/>
      <c r="I176" s="187"/>
      <c r="J176" s="184"/>
      <c r="K176" s="183"/>
      <c r="L176" s="127">
        <f t="shared" si="136"/>
        <v>0</v>
      </c>
      <c r="M176" s="127"/>
      <c r="N176" s="127"/>
      <c r="O176" s="127"/>
      <c r="P176" s="127">
        <f t="shared" si="137"/>
        <v>0</v>
      </c>
      <c r="Q176" s="127"/>
      <c r="R176" s="127">
        <f t="shared" si="138"/>
        <v>0</v>
      </c>
      <c r="S176" s="127">
        <f t="shared" si="139"/>
        <v>0</v>
      </c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75">
        <f t="shared" si="140"/>
        <v>0</v>
      </c>
      <c r="AK176" s="153"/>
      <c r="AL176" s="153"/>
      <c r="AM176" s="195"/>
      <c r="AN176" s="195"/>
      <c r="AO176" s="195"/>
      <c r="AP176" s="195"/>
      <c r="AQ176" s="195"/>
      <c r="AR176" s="195"/>
      <c r="AS176" s="195"/>
      <c r="AT176" s="195"/>
      <c r="AU176" s="153"/>
      <c r="AV176" s="153"/>
      <c r="AW176" s="53"/>
      <c r="AX176" s="53"/>
      <c r="AY176" s="53"/>
      <c r="AZ176" s="53"/>
      <c r="BA176" s="53"/>
      <c r="BB176" s="53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</row>
    <row r="177" spans="1:74" s="8" customFormat="1" ht="11.25" hidden="1" customHeight="1">
      <c r="A177" s="55" t="s">
        <v>116</v>
      </c>
      <c r="B177" s="44"/>
      <c r="C177" s="183"/>
      <c r="D177" s="184"/>
      <c r="E177" s="185"/>
      <c r="F177" s="186"/>
      <c r="G177" s="184"/>
      <c r="H177" s="185"/>
      <c r="I177" s="187"/>
      <c r="J177" s="184"/>
      <c r="K177" s="183"/>
      <c r="L177" s="127">
        <f t="shared" si="136"/>
        <v>0</v>
      </c>
      <c r="M177" s="127"/>
      <c r="N177" s="127"/>
      <c r="O177" s="127"/>
      <c r="P177" s="127">
        <f t="shared" si="137"/>
        <v>0</v>
      </c>
      <c r="Q177" s="127"/>
      <c r="R177" s="127">
        <f t="shared" si="138"/>
        <v>0</v>
      </c>
      <c r="S177" s="127">
        <f t="shared" si="139"/>
        <v>0</v>
      </c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75">
        <f t="shared" si="140"/>
        <v>0</v>
      </c>
      <c r="AK177" s="153"/>
      <c r="AL177" s="153"/>
      <c r="AM177" s="195"/>
      <c r="AN177" s="195"/>
      <c r="AO177" s="195"/>
      <c r="AP177" s="195"/>
      <c r="AQ177" s="195"/>
      <c r="AR177" s="195"/>
      <c r="AS177" s="195"/>
      <c r="AT177" s="195"/>
      <c r="AU177" s="153"/>
      <c r="AV177" s="153"/>
      <c r="AW177" s="53"/>
      <c r="AX177" s="53"/>
      <c r="AY177" s="53"/>
      <c r="AZ177" s="53"/>
      <c r="BA177" s="53"/>
      <c r="BB177" s="53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</row>
    <row r="178" spans="1:74" s="8" customFormat="1" ht="11.25" hidden="1" customHeight="1">
      <c r="A178" s="55" t="s">
        <v>117</v>
      </c>
      <c r="B178" s="44"/>
      <c r="C178" s="183"/>
      <c r="D178" s="184"/>
      <c r="E178" s="185"/>
      <c r="F178" s="186"/>
      <c r="G178" s="184"/>
      <c r="H178" s="185"/>
      <c r="I178" s="187"/>
      <c r="J178" s="184"/>
      <c r="K178" s="183"/>
      <c r="L178" s="127">
        <f t="shared" si="136"/>
        <v>0</v>
      </c>
      <c r="M178" s="127"/>
      <c r="N178" s="127"/>
      <c r="O178" s="127"/>
      <c r="P178" s="127">
        <f t="shared" si="137"/>
        <v>0</v>
      </c>
      <c r="Q178" s="127"/>
      <c r="R178" s="127">
        <f t="shared" si="138"/>
        <v>0</v>
      </c>
      <c r="S178" s="127">
        <f t="shared" si="139"/>
        <v>0</v>
      </c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75">
        <f t="shared" si="140"/>
        <v>0</v>
      </c>
      <c r="AK178" s="153"/>
      <c r="AL178" s="153"/>
      <c r="AM178" s="195"/>
      <c r="AN178" s="195"/>
      <c r="AO178" s="195"/>
      <c r="AP178" s="195"/>
      <c r="AQ178" s="195"/>
      <c r="AR178" s="195"/>
      <c r="AS178" s="195"/>
      <c r="AT178" s="195"/>
      <c r="AU178" s="153"/>
      <c r="AV178" s="153"/>
      <c r="AW178" s="53"/>
      <c r="AX178" s="53"/>
      <c r="AY178" s="53"/>
      <c r="AZ178" s="53"/>
      <c r="BA178" s="53"/>
      <c r="BB178" s="53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</row>
    <row r="179" spans="1:74" s="8" customFormat="1" ht="11.25" hidden="1" customHeight="1">
      <c r="A179" s="55" t="s">
        <v>118</v>
      </c>
      <c r="B179" s="44"/>
      <c r="C179" s="183"/>
      <c r="D179" s="184"/>
      <c r="E179" s="185"/>
      <c r="F179" s="186"/>
      <c r="G179" s="184"/>
      <c r="H179" s="185"/>
      <c r="I179" s="187"/>
      <c r="J179" s="184"/>
      <c r="K179" s="183"/>
      <c r="L179" s="127">
        <f t="shared" si="136"/>
        <v>0</v>
      </c>
      <c r="M179" s="127"/>
      <c r="N179" s="127"/>
      <c r="O179" s="127"/>
      <c r="P179" s="127">
        <f t="shared" si="137"/>
        <v>0</v>
      </c>
      <c r="Q179" s="127"/>
      <c r="R179" s="127">
        <f t="shared" si="138"/>
        <v>0</v>
      </c>
      <c r="S179" s="127">
        <f t="shared" si="139"/>
        <v>0</v>
      </c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75">
        <f t="shared" si="140"/>
        <v>0</v>
      </c>
      <c r="AK179" s="153"/>
      <c r="AL179" s="153"/>
      <c r="AM179" s="195"/>
      <c r="AN179" s="195"/>
      <c r="AO179" s="195"/>
      <c r="AP179" s="195"/>
      <c r="AQ179" s="195"/>
      <c r="AR179" s="195"/>
      <c r="AS179" s="195"/>
      <c r="AT179" s="195"/>
      <c r="AU179" s="153"/>
      <c r="AV179" s="153"/>
      <c r="AW179" s="53"/>
      <c r="AX179" s="53"/>
      <c r="AY179" s="53"/>
      <c r="AZ179" s="53"/>
      <c r="BA179" s="53"/>
      <c r="BB179" s="53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</row>
    <row r="180" spans="1:74" s="8" customFormat="1" ht="11.25" hidden="1" customHeight="1">
      <c r="A180" s="55" t="s">
        <v>119</v>
      </c>
      <c r="B180" s="44"/>
      <c r="C180" s="183"/>
      <c r="D180" s="184"/>
      <c r="E180" s="185"/>
      <c r="F180" s="186"/>
      <c r="G180" s="184"/>
      <c r="H180" s="185"/>
      <c r="I180" s="187"/>
      <c r="J180" s="184"/>
      <c r="K180" s="183"/>
      <c r="L180" s="127">
        <f t="shared" si="136"/>
        <v>0</v>
      </c>
      <c r="M180" s="127"/>
      <c r="N180" s="127"/>
      <c r="O180" s="127"/>
      <c r="P180" s="127">
        <f t="shared" si="137"/>
        <v>0</v>
      </c>
      <c r="Q180" s="127"/>
      <c r="R180" s="127">
        <f t="shared" si="138"/>
        <v>0</v>
      </c>
      <c r="S180" s="127">
        <f t="shared" si="139"/>
        <v>0</v>
      </c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75">
        <f t="shared" si="140"/>
        <v>0</v>
      </c>
      <c r="AK180" s="153"/>
      <c r="AL180" s="153"/>
      <c r="AM180" s="195"/>
      <c r="AN180" s="195"/>
      <c r="AO180" s="195"/>
      <c r="AP180" s="195"/>
      <c r="AQ180" s="195"/>
      <c r="AR180" s="195"/>
      <c r="AS180" s="195"/>
      <c r="AT180" s="195"/>
      <c r="AU180" s="153"/>
      <c r="AV180" s="153"/>
      <c r="AW180" s="53"/>
      <c r="AX180" s="53"/>
      <c r="AY180" s="53"/>
      <c r="AZ180" s="53"/>
      <c r="BA180" s="53"/>
      <c r="BB180" s="53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</row>
    <row r="181" spans="1:74" s="8" customFormat="1" ht="11.25" hidden="1" customHeight="1">
      <c r="A181" s="55" t="s">
        <v>120</v>
      </c>
      <c r="B181" s="44"/>
      <c r="C181" s="183"/>
      <c r="D181" s="184"/>
      <c r="E181" s="185"/>
      <c r="F181" s="186"/>
      <c r="G181" s="184"/>
      <c r="H181" s="185"/>
      <c r="I181" s="187"/>
      <c r="J181" s="184"/>
      <c r="K181" s="183"/>
      <c r="L181" s="127">
        <f t="shared" si="136"/>
        <v>0</v>
      </c>
      <c r="M181" s="127"/>
      <c r="N181" s="127"/>
      <c r="O181" s="127"/>
      <c r="P181" s="127">
        <f t="shared" si="137"/>
        <v>0</v>
      </c>
      <c r="Q181" s="127"/>
      <c r="R181" s="127">
        <f t="shared" si="138"/>
        <v>0</v>
      </c>
      <c r="S181" s="127">
        <f t="shared" si="139"/>
        <v>0</v>
      </c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75">
        <f t="shared" si="140"/>
        <v>0</v>
      </c>
      <c r="AK181" s="153"/>
      <c r="AL181" s="153"/>
      <c r="AM181" s="195"/>
      <c r="AN181" s="195"/>
      <c r="AO181" s="195"/>
      <c r="AP181" s="195"/>
      <c r="AQ181" s="195"/>
      <c r="AR181" s="195"/>
      <c r="AS181" s="195"/>
      <c r="AT181" s="195"/>
      <c r="AU181" s="153"/>
      <c r="AV181" s="153"/>
      <c r="AW181" s="53"/>
      <c r="AX181" s="53"/>
      <c r="AY181" s="53"/>
      <c r="AZ181" s="53"/>
      <c r="BA181" s="53"/>
      <c r="BB181" s="53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</row>
    <row r="182" spans="1:74" s="8" customFormat="1" ht="11.25" hidden="1" customHeight="1">
      <c r="A182" s="55" t="s">
        <v>121</v>
      </c>
      <c r="B182" s="44"/>
      <c r="C182" s="183"/>
      <c r="D182" s="184"/>
      <c r="E182" s="185"/>
      <c r="F182" s="186"/>
      <c r="G182" s="184"/>
      <c r="H182" s="185"/>
      <c r="I182" s="187"/>
      <c r="J182" s="184"/>
      <c r="K182" s="183"/>
      <c r="L182" s="127">
        <f t="shared" si="136"/>
        <v>0</v>
      </c>
      <c r="M182" s="127"/>
      <c r="N182" s="127"/>
      <c r="O182" s="127"/>
      <c r="P182" s="127">
        <f t="shared" si="137"/>
        <v>0</v>
      </c>
      <c r="Q182" s="127"/>
      <c r="R182" s="127">
        <f t="shared" si="138"/>
        <v>0</v>
      </c>
      <c r="S182" s="127">
        <f t="shared" si="139"/>
        <v>0</v>
      </c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75">
        <f t="shared" si="140"/>
        <v>0</v>
      </c>
      <c r="AK182" s="153"/>
      <c r="AL182" s="153"/>
      <c r="AM182" s="195"/>
      <c r="AN182" s="195"/>
      <c r="AO182" s="195"/>
      <c r="AP182" s="195"/>
      <c r="AQ182" s="195"/>
      <c r="AR182" s="195"/>
      <c r="AS182" s="195"/>
      <c r="AT182" s="195"/>
      <c r="AU182" s="153"/>
      <c r="AV182" s="153"/>
      <c r="AW182" s="53"/>
      <c r="AX182" s="53"/>
      <c r="AY182" s="53"/>
      <c r="AZ182" s="53"/>
      <c r="BA182" s="53"/>
      <c r="BB182" s="53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</row>
    <row r="183" spans="1:74" s="8" customFormat="1" ht="11.25" hidden="1" customHeight="1">
      <c r="A183" s="55" t="s">
        <v>122</v>
      </c>
      <c r="B183" s="44"/>
      <c r="C183" s="183"/>
      <c r="D183" s="184"/>
      <c r="E183" s="185"/>
      <c r="F183" s="186"/>
      <c r="G183" s="184"/>
      <c r="H183" s="185"/>
      <c r="I183" s="187"/>
      <c r="J183" s="184"/>
      <c r="K183" s="183"/>
      <c r="L183" s="127">
        <f t="shared" si="136"/>
        <v>0</v>
      </c>
      <c r="M183" s="127"/>
      <c r="N183" s="127"/>
      <c r="O183" s="127"/>
      <c r="P183" s="127">
        <f t="shared" si="137"/>
        <v>0</v>
      </c>
      <c r="Q183" s="127"/>
      <c r="R183" s="127">
        <f t="shared" si="138"/>
        <v>0</v>
      </c>
      <c r="S183" s="127">
        <f t="shared" si="139"/>
        <v>0</v>
      </c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75">
        <f t="shared" si="140"/>
        <v>0</v>
      </c>
      <c r="AK183" s="153"/>
      <c r="AL183" s="153"/>
      <c r="AM183" s="195"/>
      <c r="AN183" s="195"/>
      <c r="AO183" s="195"/>
      <c r="AP183" s="195"/>
      <c r="AQ183" s="195"/>
      <c r="AR183" s="195"/>
      <c r="AS183" s="195"/>
      <c r="AT183" s="195"/>
      <c r="AU183" s="153"/>
      <c r="AV183" s="153"/>
      <c r="AW183" s="53"/>
      <c r="AX183" s="53"/>
      <c r="AY183" s="53"/>
      <c r="AZ183" s="53"/>
      <c r="BA183" s="53"/>
      <c r="BB183" s="53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</row>
    <row r="184" spans="1:74" s="8" customFormat="1" ht="11.25" hidden="1" customHeight="1">
      <c r="A184" s="55" t="s">
        <v>123</v>
      </c>
      <c r="B184" s="44"/>
      <c r="C184" s="183"/>
      <c r="D184" s="184"/>
      <c r="E184" s="185"/>
      <c r="F184" s="186"/>
      <c r="G184" s="184"/>
      <c r="H184" s="185"/>
      <c r="I184" s="187"/>
      <c r="J184" s="184"/>
      <c r="K184" s="183"/>
      <c r="L184" s="127">
        <f t="shared" si="136"/>
        <v>0</v>
      </c>
      <c r="M184" s="127"/>
      <c r="N184" s="127"/>
      <c r="O184" s="127"/>
      <c r="P184" s="127">
        <f t="shared" si="137"/>
        <v>0</v>
      </c>
      <c r="Q184" s="127"/>
      <c r="R184" s="127">
        <f t="shared" si="138"/>
        <v>0</v>
      </c>
      <c r="S184" s="127">
        <f t="shared" si="139"/>
        <v>0</v>
      </c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75">
        <f t="shared" si="140"/>
        <v>0</v>
      </c>
      <c r="AK184" s="153"/>
      <c r="AL184" s="153"/>
      <c r="AM184" s="195"/>
      <c r="AN184" s="195"/>
      <c r="AO184" s="195"/>
      <c r="AP184" s="195"/>
      <c r="AQ184" s="195"/>
      <c r="AR184" s="195"/>
      <c r="AS184" s="195"/>
      <c r="AT184" s="195"/>
      <c r="AU184" s="153"/>
      <c r="AV184" s="153"/>
      <c r="AW184" s="53"/>
      <c r="AX184" s="53"/>
      <c r="AY184" s="53"/>
      <c r="AZ184" s="53"/>
      <c r="BA184" s="53"/>
      <c r="BB184" s="53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</row>
    <row r="185" spans="1:74" s="8" customFormat="1" ht="11.25" hidden="1" customHeight="1">
      <c r="A185" s="55" t="s">
        <v>124</v>
      </c>
      <c r="B185" s="44"/>
      <c r="C185" s="183"/>
      <c r="D185" s="184"/>
      <c r="E185" s="185"/>
      <c r="F185" s="186"/>
      <c r="G185" s="184"/>
      <c r="H185" s="185"/>
      <c r="I185" s="187"/>
      <c r="J185" s="184"/>
      <c r="K185" s="183"/>
      <c r="L185" s="127">
        <f t="shared" si="136"/>
        <v>0</v>
      </c>
      <c r="M185" s="127"/>
      <c r="N185" s="127"/>
      <c r="O185" s="127"/>
      <c r="P185" s="127">
        <f t="shared" si="137"/>
        <v>0</v>
      </c>
      <c r="Q185" s="127"/>
      <c r="R185" s="127">
        <f t="shared" si="138"/>
        <v>0</v>
      </c>
      <c r="S185" s="127">
        <f t="shared" si="139"/>
        <v>0</v>
      </c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75">
        <f t="shared" si="140"/>
        <v>0</v>
      </c>
      <c r="AK185" s="153"/>
      <c r="AL185" s="153"/>
      <c r="AM185" s="195"/>
      <c r="AN185" s="195"/>
      <c r="AO185" s="195"/>
      <c r="AP185" s="195"/>
      <c r="AQ185" s="195"/>
      <c r="AR185" s="195"/>
      <c r="AS185" s="195"/>
      <c r="AT185" s="195"/>
      <c r="AU185" s="153"/>
      <c r="AV185" s="153"/>
      <c r="AW185" s="53"/>
      <c r="AX185" s="53"/>
      <c r="AY185" s="53"/>
      <c r="AZ185" s="53"/>
      <c r="BA185" s="53"/>
      <c r="BB185" s="53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</row>
    <row r="186" spans="1:74" s="8" customFormat="1" ht="11.25" hidden="1" customHeight="1">
      <c r="A186" s="55" t="s">
        <v>125</v>
      </c>
      <c r="B186" s="44"/>
      <c r="C186" s="183"/>
      <c r="D186" s="184"/>
      <c r="E186" s="185"/>
      <c r="F186" s="186"/>
      <c r="G186" s="184"/>
      <c r="H186" s="185"/>
      <c r="I186" s="187"/>
      <c r="J186" s="184"/>
      <c r="K186" s="183"/>
      <c r="L186" s="127">
        <f t="shared" si="136"/>
        <v>0</v>
      </c>
      <c r="M186" s="127"/>
      <c r="N186" s="127"/>
      <c r="O186" s="127"/>
      <c r="P186" s="127">
        <f t="shared" si="137"/>
        <v>0</v>
      </c>
      <c r="Q186" s="127"/>
      <c r="R186" s="127">
        <f t="shared" si="138"/>
        <v>0</v>
      </c>
      <c r="S186" s="127">
        <f t="shared" si="139"/>
        <v>0</v>
      </c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75">
        <f t="shared" si="140"/>
        <v>0</v>
      </c>
      <c r="AK186" s="153"/>
      <c r="AL186" s="153"/>
      <c r="AM186" s="195"/>
      <c r="AN186" s="195"/>
      <c r="AO186" s="195"/>
      <c r="AP186" s="195"/>
      <c r="AQ186" s="195"/>
      <c r="AR186" s="195"/>
      <c r="AS186" s="195"/>
      <c r="AT186" s="195"/>
      <c r="AU186" s="153"/>
      <c r="AV186" s="153"/>
      <c r="AW186" s="53"/>
      <c r="AX186" s="53"/>
      <c r="AY186" s="53"/>
      <c r="AZ186" s="53"/>
      <c r="BA186" s="53"/>
      <c r="BB186" s="53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</row>
    <row r="187" spans="1:74" s="8" customFormat="1" ht="11.25" hidden="1" customHeight="1">
      <c r="A187" s="55" t="s">
        <v>126</v>
      </c>
      <c r="B187" s="44"/>
      <c r="C187" s="183"/>
      <c r="D187" s="184"/>
      <c r="E187" s="185"/>
      <c r="F187" s="186"/>
      <c r="G187" s="184"/>
      <c r="H187" s="185"/>
      <c r="I187" s="187"/>
      <c r="J187" s="184"/>
      <c r="K187" s="183"/>
      <c r="L187" s="127">
        <f t="shared" si="136"/>
        <v>0</v>
      </c>
      <c r="M187" s="127"/>
      <c r="N187" s="127"/>
      <c r="O187" s="127"/>
      <c r="P187" s="127">
        <f t="shared" si="137"/>
        <v>0</v>
      </c>
      <c r="Q187" s="127"/>
      <c r="R187" s="127">
        <f t="shared" si="138"/>
        <v>0</v>
      </c>
      <c r="S187" s="127">
        <f t="shared" si="139"/>
        <v>0</v>
      </c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75">
        <f t="shared" si="140"/>
        <v>0</v>
      </c>
      <c r="AK187" s="153"/>
      <c r="AL187" s="153"/>
      <c r="AM187" s="195"/>
      <c r="AN187" s="195"/>
      <c r="AO187" s="195"/>
      <c r="AP187" s="195"/>
      <c r="AQ187" s="195"/>
      <c r="AR187" s="195"/>
      <c r="AS187" s="195"/>
      <c r="AT187" s="195"/>
      <c r="AU187" s="153"/>
      <c r="AV187" s="153"/>
      <c r="AW187" s="53"/>
      <c r="AX187" s="53"/>
      <c r="AY187" s="53"/>
      <c r="AZ187" s="53"/>
      <c r="BA187" s="53"/>
      <c r="BB187" s="53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</row>
    <row r="188" spans="1:74" s="8" customFormat="1" ht="11.25" hidden="1" customHeight="1">
      <c r="A188" s="55" t="s">
        <v>127</v>
      </c>
      <c r="B188" s="44"/>
      <c r="C188" s="183"/>
      <c r="D188" s="184"/>
      <c r="E188" s="185"/>
      <c r="F188" s="186"/>
      <c r="G188" s="184"/>
      <c r="H188" s="185"/>
      <c r="I188" s="187"/>
      <c r="J188" s="184"/>
      <c r="K188" s="183"/>
      <c r="L188" s="127">
        <f t="shared" si="136"/>
        <v>0</v>
      </c>
      <c r="M188" s="127"/>
      <c r="N188" s="127"/>
      <c r="O188" s="127"/>
      <c r="P188" s="127">
        <f t="shared" si="137"/>
        <v>0</v>
      </c>
      <c r="Q188" s="127"/>
      <c r="R188" s="127">
        <f t="shared" si="138"/>
        <v>0</v>
      </c>
      <c r="S188" s="127">
        <f t="shared" si="139"/>
        <v>0</v>
      </c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75">
        <f t="shared" si="140"/>
        <v>0</v>
      </c>
      <c r="AK188" s="153"/>
      <c r="AL188" s="153"/>
      <c r="AM188" s="195"/>
      <c r="AN188" s="195"/>
      <c r="AO188" s="195"/>
      <c r="AP188" s="195"/>
      <c r="AQ188" s="195"/>
      <c r="AR188" s="195"/>
      <c r="AS188" s="195"/>
      <c r="AT188" s="195"/>
      <c r="AU188" s="153"/>
      <c r="AV188" s="153"/>
      <c r="AW188" s="53"/>
      <c r="AX188" s="53"/>
      <c r="AY188" s="53"/>
      <c r="AZ188" s="53"/>
      <c r="BA188" s="53"/>
      <c r="BB188" s="53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</row>
    <row r="189" spans="1:74" s="8" customFormat="1" ht="11.25" hidden="1" customHeight="1">
      <c r="A189" s="55" t="s">
        <v>128</v>
      </c>
      <c r="B189" s="44"/>
      <c r="C189" s="183"/>
      <c r="D189" s="184"/>
      <c r="E189" s="185"/>
      <c r="F189" s="186"/>
      <c r="G189" s="184"/>
      <c r="H189" s="185"/>
      <c r="I189" s="187"/>
      <c r="J189" s="184"/>
      <c r="K189" s="183"/>
      <c r="L189" s="127">
        <f t="shared" si="136"/>
        <v>0</v>
      </c>
      <c r="M189" s="127"/>
      <c r="N189" s="127"/>
      <c r="O189" s="127"/>
      <c r="P189" s="127">
        <f t="shared" si="137"/>
        <v>0</v>
      </c>
      <c r="Q189" s="127"/>
      <c r="R189" s="127">
        <f t="shared" si="138"/>
        <v>0</v>
      </c>
      <c r="S189" s="127">
        <f t="shared" si="139"/>
        <v>0</v>
      </c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75">
        <f t="shared" si="140"/>
        <v>0</v>
      </c>
      <c r="AK189" s="153"/>
      <c r="AL189" s="153"/>
      <c r="AM189" s="195"/>
      <c r="AN189" s="195"/>
      <c r="AO189" s="195"/>
      <c r="AP189" s="195"/>
      <c r="AQ189" s="195"/>
      <c r="AR189" s="195"/>
      <c r="AS189" s="195"/>
      <c r="AT189" s="195"/>
      <c r="AU189" s="153"/>
      <c r="AV189" s="153"/>
      <c r="AW189" s="53"/>
      <c r="AX189" s="53"/>
      <c r="AY189" s="53"/>
      <c r="AZ189" s="53"/>
      <c r="BA189" s="53"/>
      <c r="BB189" s="53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</row>
    <row r="190" spans="1:74" s="8" customFormat="1" ht="11.25" hidden="1" customHeight="1">
      <c r="A190" s="55" t="s">
        <v>129</v>
      </c>
      <c r="B190" s="44"/>
      <c r="C190" s="183"/>
      <c r="D190" s="184"/>
      <c r="E190" s="185"/>
      <c r="F190" s="186"/>
      <c r="G190" s="184"/>
      <c r="H190" s="185"/>
      <c r="I190" s="187"/>
      <c r="J190" s="184"/>
      <c r="K190" s="183"/>
      <c r="L190" s="127">
        <f t="shared" si="136"/>
        <v>0</v>
      </c>
      <c r="M190" s="127"/>
      <c r="N190" s="127"/>
      <c r="O190" s="127"/>
      <c r="P190" s="127">
        <f t="shared" si="137"/>
        <v>0</v>
      </c>
      <c r="Q190" s="127"/>
      <c r="R190" s="127">
        <f t="shared" si="138"/>
        <v>0</v>
      </c>
      <c r="S190" s="127">
        <f t="shared" si="139"/>
        <v>0</v>
      </c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75">
        <f t="shared" si="140"/>
        <v>0</v>
      </c>
      <c r="AK190" s="153"/>
      <c r="AL190" s="153"/>
      <c r="AM190" s="195"/>
      <c r="AN190" s="195"/>
      <c r="AO190" s="195"/>
      <c r="AP190" s="195"/>
      <c r="AQ190" s="195"/>
      <c r="AR190" s="195"/>
      <c r="AS190" s="195"/>
      <c r="AT190" s="195"/>
      <c r="AU190" s="153"/>
      <c r="AV190" s="153"/>
      <c r="AW190" s="53"/>
      <c r="AX190" s="53"/>
      <c r="AY190" s="53"/>
      <c r="AZ190" s="53"/>
      <c r="BA190" s="53"/>
      <c r="BB190" s="53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</row>
    <row r="191" spans="1:74" s="8" customFormat="1" ht="11.25" hidden="1" customHeight="1">
      <c r="A191" s="55" t="s">
        <v>130</v>
      </c>
      <c r="B191" s="44"/>
      <c r="C191" s="183"/>
      <c r="D191" s="184"/>
      <c r="E191" s="185"/>
      <c r="F191" s="186"/>
      <c r="G191" s="184"/>
      <c r="H191" s="185"/>
      <c r="I191" s="187"/>
      <c r="J191" s="184"/>
      <c r="K191" s="183"/>
      <c r="L191" s="127">
        <f t="shared" si="136"/>
        <v>0</v>
      </c>
      <c r="M191" s="127"/>
      <c r="N191" s="127"/>
      <c r="O191" s="127"/>
      <c r="P191" s="127">
        <f t="shared" si="137"/>
        <v>0</v>
      </c>
      <c r="Q191" s="127"/>
      <c r="R191" s="127">
        <f t="shared" si="138"/>
        <v>0</v>
      </c>
      <c r="S191" s="127">
        <f t="shared" si="139"/>
        <v>0</v>
      </c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75">
        <f t="shared" si="140"/>
        <v>0</v>
      </c>
      <c r="AK191" s="153"/>
      <c r="AL191" s="153"/>
      <c r="AM191" s="195"/>
      <c r="AN191" s="195"/>
      <c r="AO191" s="195"/>
      <c r="AP191" s="195"/>
      <c r="AQ191" s="195"/>
      <c r="AR191" s="195"/>
      <c r="AS191" s="195"/>
      <c r="AT191" s="195"/>
      <c r="AU191" s="153"/>
      <c r="AV191" s="153"/>
      <c r="AW191" s="53"/>
      <c r="AX191" s="53"/>
      <c r="AY191" s="53"/>
      <c r="AZ191" s="53"/>
      <c r="BA191" s="53"/>
      <c r="BB191" s="53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</row>
    <row r="192" spans="1:74" s="8" customFormat="1" ht="11.25" hidden="1" customHeight="1">
      <c r="A192" s="55" t="s">
        <v>131</v>
      </c>
      <c r="B192" s="44"/>
      <c r="C192" s="183"/>
      <c r="D192" s="184"/>
      <c r="E192" s="185"/>
      <c r="F192" s="186"/>
      <c r="G192" s="184"/>
      <c r="H192" s="185"/>
      <c r="I192" s="187"/>
      <c r="J192" s="184"/>
      <c r="K192" s="183"/>
      <c r="L192" s="127">
        <f t="shared" si="136"/>
        <v>0</v>
      </c>
      <c r="M192" s="127"/>
      <c r="N192" s="127"/>
      <c r="O192" s="127"/>
      <c r="P192" s="127">
        <f t="shared" si="137"/>
        <v>0</v>
      </c>
      <c r="Q192" s="127"/>
      <c r="R192" s="127">
        <f t="shared" si="138"/>
        <v>0</v>
      </c>
      <c r="S192" s="127">
        <f t="shared" si="139"/>
        <v>0</v>
      </c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75">
        <f t="shared" si="140"/>
        <v>0</v>
      </c>
      <c r="AK192" s="153"/>
      <c r="AL192" s="153"/>
      <c r="AM192" s="195"/>
      <c r="AN192" s="195"/>
      <c r="AO192" s="195"/>
      <c r="AP192" s="195"/>
      <c r="AQ192" s="195"/>
      <c r="AR192" s="195"/>
      <c r="AS192" s="195"/>
      <c r="AT192" s="195"/>
      <c r="AU192" s="153"/>
      <c r="AV192" s="153"/>
      <c r="AW192" s="53"/>
      <c r="AX192" s="53"/>
      <c r="AY192" s="53"/>
      <c r="AZ192" s="53"/>
      <c r="BA192" s="53"/>
      <c r="BB192" s="53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</row>
    <row r="193" spans="1:74" s="8" customFormat="1" ht="11.25" hidden="1" customHeight="1">
      <c r="A193" s="55" t="s">
        <v>132</v>
      </c>
      <c r="B193" s="44"/>
      <c r="C193" s="183"/>
      <c r="D193" s="184"/>
      <c r="E193" s="185"/>
      <c r="F193" s="186"/>
      <c r="G193" s="184"/>
      <c r="H193" s="185"/>
      <c r="I193" s="187"/>
      <c r="J193" s="184"/>
      <c r="K193" s="183"/>
      <c r="L193" s="127">
        <f t="shared" si="136"/>
        <v>0</v>
      </c>
      <c r="M193" s="127"/>
      <c r="N193" s="127"/>
      <c r="O193" s="127"/>
      <c r="P193" s="127">
        <f t="shared" si="137"/>
        <v>0</v>
      </c>
      <c r="Q193" s="127"/>
      <c r="R193" s="127">
        <f t="shared" si="138"/>
        <v>0</v>
      </c>
      <c r="S193" s="127">
        <f t="shared" si="139"/>
        <v>0</v>
      </c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75">
        <f t="shared" si="140"/>
        <v>0</v>
      </c>
      <c r="AK193" s="153"/>
      <c r="AL193" s="153"/>
      <c r="AM193" s="195"/>
      <c r="AN193" s="195"/>
      <c r="AO193" s="195"/>
      <c r="AP193" s="195"/>
      <c r="AQ193" s="195"/>
      <c r="AR193" s="195"/>
      <c r="AS193" s="195"/>
      <c r="AT193" s="195"/>
      <c r="AU193" s="153"/>
      <c r="AV193" s="153"/>
      <c r="AW193" s="53"/>
      <c r="AX193" s="53"/>
      <c r="AY193" s="53"/>
      <c r="AZ193" s="53"/>
      <c r="BA193" s="53"/>
      <c r="BB193" s="53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</row>
    <row r="194" spans="1:74" s="8" customFormat="1" ht="11.25" hidden="1" customHeight="1">
      <c r="A194" s="55" t="s">
        <v>133</v>
      </c>
      <c r="B194" s="196"/>
      <c r="C194" s="78"/>
      <c r="D194" s="78"/>
      <c r="E194" s="132"/>
      <c r="F194" s="186"/>
      <c r="G194" s="184"/>
      <c r="H194" s="185"/>
      <c r="I194" s="186"/>
      <c r="J194" s="184"/>
      <c r="K194" s="184"/>
      <c r="L194" s="127">
        <f t="shared" si="136"/>
        <v>0</v>
      </c>
      <c r="M194" s="127"/>
      <c r="N194" s="127"/>
      <c r="O194" s="127"/>
      <c r="P194" s="127"/>
      <c r="Q194" s="127"/>
      <c r="R194" s="127">
        <f t="shared" si="138"/>
        <v>0</v>
      </c>
      <c r="S194" s="127">
        <f t="shared" si="139"/>
        <v>0</v>
      </c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166"/>
      <c r="AJ194" s="75">
        <f t="shared" si="140"/>
        <v>0</v>
      </c>
      <c r="AK194" s="153"/>
      <c r="AL194" s="153"/>
      <c r="AM194" s="195"/>
      <c r="AN194" s="195"/>
      <c r="AO194" s="195"/>
      <c r="AP194" s="195"/>
      <c r="AQ194" s="195"/>
      <c r="AR194" s="195"/>
      <c r="AS194" s="195"/>
      <c r="AT194" s="195"/>
      <c r="AU194" s="153"/>
      <c r="AV194" s="153"/>
      <c r="AW194" s="53"/>
      <c r="AX194" s="53"/>
      <c r="AY194" s="53"/>
      <c r="AZ194" s="53"/>
      <c r="BA194" s="53"/>
      <c r="BB194" s="53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</row>
    <row r="195" spans="1:74" s="8" customFormat="1" ht="11.25" hidden="1" customHeight="1">
      <c r="A195" s="55" t="s">
        <v>134</v>
      </c>
      <c r="B195" s="197"/>
      <c r="C195" s="78"/>
      <c r="D195" s="78"/>
      <c r="E195" s="132"/>
      <c r="F195" s="133"/>
      <c r="G195" s="78"/>
      <c r="H195" s="132"/>
      <c r="I195" s="133"/>
      <c r="J195" s="78"/>
      <c r="K195" s="78"/>
      <c r="L195" s="127">
        <f t="shared" si="136"/>
        <v>0</v>
      </c>
      <c r="M195" s="127"/>
      <c r="N195" s="127"/>
      <c r="O195" s="127"/>
      <c r="P195" s="127"/>
      <c r="Q195" s="127"/>
      <c r="R195" s="127">
        <f t="shared" si="138"/>
        <v>0</v>
      </c>
      <c r="S195" s="127">
        <f t="shared" si="139"/>
        <v>0</v>
      </c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166"/>
      <c r="AJ195" s="75">
        <f t="shared" si="140"/>
        <v>0</v>
      </c>
      <c r="AK195" s="153"/>
      <c r="AL195" s="153"/>
      <c r="AM195" s="195"/>
      <c r="AN195" s="195"/>
      <c r="AO195" s="195"/>
      <c r="AP195" s="195"/>
      <c r="AQ195" s="195"/>
      <c r="AR195" s="195"/>
      <c r="AS195" s="195"/>
      <c r="AT195" s="195"/>
      <c r="AU195" s="153"/>
      <c r="AV195" s="153"/>
      <c r="AW195" s="53"/>
      <c r="AX195" s="53"/>
      <c r="AY195" s="53"/>
      <c r="AZ195" s="53"/>
      <c r="BA195" s="53"/>
      <c r="BB195" s="53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</row>
    <row r="196" spans="1:74" s="8" customFormat="1" ht="11.25" hidden="1" customHeight="1">
      <c r="A196" s="80" t="s">
        <v>135</v>
      </c>
      <c r="B196" s="41"/>
      <c r="C196" s="289">
        <f>COUNTIF(C197:E223,1)+COUNTIF(C197:E223,2)+COUNTIF(C197:E223,3)+COUNTIF(C197:E223,4)+COUNTIF(C197:E223,5)+COUNTIF(C197:E223,6)+COUNTIF(C197:E223,7)+COUNTIF(C197:E223,8)</f>
        <v>0</v>
      </c>
      <c r="D196" s="289"/>
      <c r="E196" s="290"/>
      <c r="F196" s="288">
        <f>COUNTIF(F197:H223,1)+COUNTIF(F197:H223,2)+COUNTIF(F197:H223,3)+COUNTIF(F197:H223,4)+COUNTIF(F197:H223,5)+COUNTIF(F197:H223,6)+COUNTIF(F197:H223,7)+COUNTIF(F197:H223,8)</f>
        <v>0</v>
      </c>
      <c r="G196" s="289"/>
      <c r="H196" s="290"/>
      <c r="I196" s="288">
        <f>COUNTIF(I197:K223,1)+COUNTIF(I197:K223,2)+COUNTIF(I197:K223,3)+COUNTIF(I197:K223,4)+COUNTIF(I197:K223,5)+COUNTIF(I197:K223,6)+COUNTIF(I197:K223,7)+COUNTIF(I197:K223,8)</f>
        <v>0</v>
      </c>
      <c r="J196" s="289"/>
      <c r="K196" s="289"/>
      <c r="L196" s="142">
        <f>SUM(L197:L223)</f>
        <v>0</v>
      </c>
      <c r="M196" s="142"/>
      <c r="N196" s="142"/>
      <c r="O196" s="142"/>
      <c r="P196" s="142">
        <f t="shared" ref="P196" si="141">SUM(P197:P223)</f>
        <v>0</v>
      </c>
      <c r="Q196" s="142"/>
      <c r="R196" s="142">
        <f t="shared" ref="R196" si="142">SUM(R197:R223)</f>
        <v>0</v>
      </c>
      <c r="S196" s="142">
        <f t="shared" ref="S196" si="143">SUM(S197:S223)</f>
        <v>0</v>
      </c>
      <c r="T196" s="143">
        <f t="shared" ref="T196" si="144">SUM(T197:T223)</f>
        <v>0</v>
      </c>
      <c r="U196" s="143"/>
      <c r="V196" s="143">
        <f t="shared" ref="V196" si="145">SUM(V197:V223)</f>
        <v>0</v>
      </c>
      <c r="W196" s="143">
        <f t="shared" ref="W196" si="146">SUM(W197:W223)</f>
        <v>0</v>
      </c>
      <c r="X196" s="143">
        <f t="shared" ref="X196" si="147">SUM(X197:X223)</f>
        <v>0</v>
      </c>
      <c r="Y196" s="143">
        <f t="shared" ref="Y196" si="148">SUM(Y197:Y223)</f>
        <v>0</v>
      </c>
      <c r="Z196" s="143">
        <f t="shared" ref="Z196" si="149">SUM(Z197:Z223)</f>
        <v>0</v>
      </c>
      <c r="AA196" s="143">
        <f t="shared" ref="AA196" si="150">SUM(AA197:AA223)</f>
        <v>0</v>
      </c>
      <c r="AB196" s="143">
        <f t="shared" ref="AB196" si="151">SUM(AB197:AB223)</f>
        <v>0</v>
      </c>
      <c r="AC196" s="143">
        <f t="shared" ref="AC196" si="152">SUM(AC197:AC223)</f>
        <v>0</v>
      </c>
      <c r="AD196" s="143">
        <f t="shared" ref="AD196" si="153">SUM(AD197:AD223)</f>
        <v>0</v>
      </c>
      <c r="AE196" s="143">
        <f t="shared" ref="AE196" si="154">SUM(AE197:AE223)</f>
        <v>0</v>
      </c>
      <c r="AF196" s="143">
        <f t="shared" ref="AF196" si="155">SUM(AF197:AF223)</f>
        <v>0</v>
      </c>
      <c r="AG196" s="143">
        <f t="shared" ref="AG196" si="156">SUM(AG197:AG223)</f>
        <v>0</v>
      </c>
      <c r="AH196" s="143"/>
      <c r="AI196" s="143">
        <f>SUM(AI197:AI223)</f>
        <v>0</v>
      </c>
      <c r="AJ196" s="82">
        <f>SUM(AJ197:AJ223)</f>
        <v>0</v>
      </c>
      <c r="AK196" s="153"/>
      <c r="AL196" s="153"/>
      <c r="AM196" s="195"/>
      <c r="AN196" s="195"/>
      <c r="AO196" s="195"/>
      <c r="AP196" s="195"/>
      <c r="AQ196" s="195"/>
      <c r="AR196" s="195"/>
      <c r="AS196" s="195"/>
      <c r="AT196" s="195"/>
      <c r="AU196" s="153"/>
      <c r="AV196" s="153"/>
      <c r="AW196" s="53"/>
      <c r="AX196" s="53"/>
      <c r="AY196" s="53"/>
      <c r="AZ196" s="53"/>
      <c r="BA196" s="53"/>
      <c r="BB196" s="53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</row>
    <row r="197" spans="1:74" s="8" customFormat="1" ht="11.25" hidden="1" customHeight="1">
      <c r="A197" s="55" t="s">
        <v>136</v>
      </c>
      <c r="B197" s="43"/>
      <c r="C197" s="176"/>
      <c r="D197" s="177"/>
      <c r="E197" s="178"/>
      <c r="F197" s="179"/>
      <c r="G197" s="177"/>
      <c r="H197" s="178"/>
      <c r="I197" s="180"/>
      <c r="J197" s="177"/>
      <c r="K197" s="176"/>
      <c r="L197" s="127">
        <f t="shared" ref="L197:L223" si="157">P197+R197</f>
        <v>0</v>
      </c>
      <c r="M197" s="127"/>
      <c r="N197" s="127"/>
      <c r="O197" s="127"/>
      <c r="P197" s="127">
        <f t="shared" ref="P197:P221" si="158">R197/2</f>
        <v>0</v>
      </c>
      <c r="Q197" s="127"/>
      <c r="R197" s="127">
        <f t="shared" ref="R197:R223" si="159">SUM(V197:AG197)</f>
        <v>0</v>
      </c>
      <c r="S197" s="127">
        <f t="shared" ref="S197:S223" si="160">R197-T197</f>
        <v>0</v>
      </c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75">
        <f t="shared" ref="AJ197:AJ223" si="161">R197-AI197</f>
        <v>0</v>
      </c>
      <c r="AK197" s="153"/>
      <c r="AL197" s="153"/>
      <c r="AM197" s="195"/>
      <c r="AN197" s="195"/>
      <c r="AO197" s="195"/>
      <c r="AP197" s="195"/>
      <c r="AQ197" s="195"/>
      <c r="AR197" s="195"/>
      <c r="AS197" s="195"/>
      <c r="AT197" s="195"/>
      <c r="AU197" s="153"/>
      <c r="AV197" s="153"/>
      <c r="AW197" s="53"/>
      <c r="AX197" s="53"/>
      <c r="AY197" s="53"/>
      <c r="AZ197" s="53"/>
      <c r="BA197" s="53"/>
      <c r="BB197" s="53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</row>
    <row r="198" spans="1:74" s="8" customFormat="1" ht="11.25" hidden="1" customHeight="1">
      <c r="A198" s="55" t="s">
        <v>137</v>
      </c>
      <c r="B198" s="44"/>
      <c r="C198" s="183"/>
      <c r="D198" s="184"/>
      <c r="E198" s="185"/>
      <c r="F198" s="186"/>
      <c r="G198" s="184"/>
      <c r="H198" s="185"/>
      <c r="I198" s="187"/>
      <c r="J198" s="184"/>
      <c r="K198" s="183"/>
      <c r="L198" s="127">
        <f t="shared" si="157"/>
        <v>0</v>
      </c>
      <c r="M198" s="127"/>
      <c r="N198" s="127"/>
      <c r="O198" s="127"/>
      <c r="P198" s="127">
        <f t="shared" si="158"/>
        <v>0</v>
      </c>
      <c r="Q198" s="127"/>
      <c r="R198" s="127">
        <f t="shared" si="159"/>
        <v>0</v>
      </c>
      <c r="S198" s="127">
        <f t="shared" si="160"/>
        <v>0</v>
      </c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75">
        <f t="shared" si="161"/>
        <v>0</v>
      </c>
      <c r="AK198" s="153"/>
      <c r="AL198" s="153"/>
      <c r="AM198" s="195"/>
      <c r="AN198" s="195"/>
      <c r="AO198" s="195"/>
      <c r="AP198" s="195"/>
      <c r="AQ198" s="195"/>
      <c r="AR198" s="195"/>
      <c r="AS198" s="195"/>
      <c r="AT198" s="195"/>
      <c r="AU198" s="153"/>
      <c r="AV198" s="153"/>
      <c r="AW198" s="53"/>
      <c r="AX198" s="53"/>
      <c r="AY198" s="53"/>
      <c r="AZ198" s="53"/>
      <c r="BA198" s="53"/>
      <c r="BB198" s="53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</row>
    <row r="199" spans="1:74" s="8" customFormat="1" ht="11.25" hidden="1" customHeight="1">
      <c r="A199" s="55" t="s">
        <v>138</v>
      </c>
      <c r="B199" s="44"/>
      <c r="C199" s="183"/>
      <c r="D199" s="184"/>
      <c r="E199" s="185"/>
      <c r="F199" s="186"/>
      <c r="G199" s="184"/>
      <c r="H199" s="185"/>
      <c r="I199" s="187"/>
      <c r="J199" s="184"/>
      <c r="K199" s="183"/>
      <c r="L199" s="127">
        <f t="shared" si="157"/>
        <v>0</v>
      </c>
      <c r="M199" s="127"/>
      <c r="N199" s="127"/>
      <c r="O199" s="127"/>
      <c r="P199" s="127">
        <f t="shared" si="158"/>
        <v>0</v>
      </c>
      <c r="Q199" s="127"/>
      <c r="R199" s="127">
        <f t="shared" si="159"/>
        <v>0</v>
      </c>
      <c r="S199" s="127">
        <f t="shared" si="160"/>
        <v>0</v>
      </c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75">
        <f t="shared" si="161"/>
        <v>0</v>
      </c>
      <c r="AK199" s="153"/>
      <c r="AL199" s="153"/>
      <c r="AM199" s="195"/>
      <c r="AN199" s="195"/>
      <c r="AO199" s="195"/>
      <c r="AP199" s="195"/>
      <c r="AQ199" s="195"/>
      <c r="AR199" s="195"/>
      <c r="AS199" s="195"/>
      <c r="AT199" s="195"/>
      <c r="AU199" s="153"/>
      <c r="AV199" s="153"/>
      <c r="AW199" s="53"/>
      <c r="AX199" s="53"/>
      <c r="AY199" s="53"/>
      <c r="AZ199" s="53"/>
      <c r="BA199" s="53"/>
      <c r="BB199" s="53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</row>
    <row r="200" spans="1:74" s="8" customFormat="1" ht="11.25" hidden="1" customHeight="1">
      <c r="A200" s="55" t="s">
        <v>139</v>
      </c>
      <c r="B200" s="44"/>
      <c r="C200" s="183"/>
      <c r="D200" s="184"/>
      <c r="E200" s="185"/>
      <c r="F200" s="186"/>
      <c r="G200" s="184"/>
      <c r="H200" s="185"/>
      <c r="I200" s="187"/>
      <c r="J200" s="184"/>
      <c r="K200" s="183"/>
      <c r="L200" s="127">
        <f t="shared" si="157"/>
        <v>0</v>
      </c>
      <c r="M200" s="127"/>
      <c r="N200" s="127"/>
      <c r="O200" s="127"/>
      <c r="P200" s="127">
        <f t="shared" si="158"/>
        <v>0</v>
      </c>
      <c r="Q200" s="127"/>
      <c r="R200" s="127">
        <f t="shared" si="159"/>
        <v>0</v>
      </c>
      <c r="S200" s="127">
        <f t="shared" si="160"/>
        <v>0</v>
      </c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75">
        <f t="shared" si="161"/>
        <v>0</v>
      </c>
      <c r="AK200" s="153"/>
      <c r="AL200" s="153"/>
      <c r="AM200" s="195"/>
      <c r="AN200" s="195"/>
      <c r="AO200" s="195"/>
      <c r="AP200" s="195"/>
      <c r="AQ200" s="195"/>
      <c r="AR200" s="195"/>
      <c r="AS200" s="195"/>
      <c r="AT200" s="195"/>
      <c r="AU200" s="153"/>
      <c r="AV200" s="153"/>
      <c r="AW200" s="53"/>
      <c r="AX200" s="53"/>
      <c r="AY200" s="53"/>
      <c r="AZ200" s="53"/>
      <c r="BA200" s="53"/>
      <c r="BB200" s="53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</row>
    <row r="201" spans="1:74" s="8" customFormat="1" ht="11.25" hidden="1" customHeight="1">
      <c r="A201" s="55" t="s">
        <v>140</v>
      </c>
      <c r="B201" s="44"/>
      <c r="C201" s="183"/>
      <c r="D201" s="184"/>
      <c r="E201" s="185"/>
      <c r="F201" s="186"/>
      <c r="G201" s="184"/>
      <c r="H201" s="185"/>
      <c r="I201" s="187"/>
      <c r="J201" s="184"/>
      <c r="K201" s="183"/>
      <c r="L201" s="127">
        <f t="shared" si="157"/>
        <v>0</v>
      </c>
      <c r="M201" s="127"/>
      <c r="N201" s="127"/>
      <c r="O201" s="127"/>
      <c r="P201" s="127">
        <f t="shared" si="158"/>
        <v>0</v>
      </c>
      <c r="Q201" s="127"/>
      <c r="R201" s="127">
        <f t="shared" si="159"/>
        <v>0</v>
      </c>
      <c r="S201" s="127">
        <f t="shared" si="160"/>
        <v>0</v>
      </c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75">
        <f t="shared" si="161"/>
        <v>0</v>
      </c>
      <c r="AK201" s="153"/>
      <c r="AL201" s="153"/>
      <c r="AM201" s="195"/>
      <c r="AN201" s="195"/>
      <c r="AO201" s="195"/>
      <c r="AP201" s="195"/>
      <c r="AQ201" s="195"/>
      <c r="AR201" s="195"/>
      <c r="AS201" s="195"/>
      <c r="AT201" s="195"/>
      <c r="AU201" s="153"/>
      <c r="AV201" s="153"/>
      <c r="AW201" s="53"/>
      <c r="AX201" s="53"/>
      <c r="AY201" s="53"/>
      <c r="AZ201" s="53"/>
      <c r="BA201" s="53"/>
      <c r="BB201" s="53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</row>
    <row r="202" spans="1:74" s="8" customFormat="1" ht="11.25" hidden="1" customHeight="1">
      <c r="A202" s="55" t="s">
        <v>141</v>
      </c>
      <c r="B202" s="44"/>
      <c r="C202" s="183"/>
      <c r="D202" s="184"/>
      <c r="E202" s="185"/>
      <c r="F202" s="186"/>
      <c r="G202" s="184"/>
      <c r="H202" s="185"/>
      <c r="I202" s="187"/>
      <c r="J202" s="184"/>
      <c r="K202" s="183"/>
      <c r="L202" s="127">
        <f t="shared" si="157"/>
        <v>0</v>
      </c>
      <c r="M202" s="127"/>
      <c r="N202" s="127"/>
      <c r="O202" s="127"/>
      <c r="P202" s="127">
        <f t="shared" si="158"/>
        <v>0</v>
      </c>
      <c r="Q202" s="127"/>
      <c r="R202" s="127">
        <f t="shared" si="159"/>
        <v>0</v>
      </c>
      <c r="S202" s="127">
        <f t="shared" si="160"/>
        <v>0</v>
      </c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75">
        <f t="shared" si="161"/>
        <v>0</v>
      </c>
      <c r="AK202" s="153"/>
      <c r="AL202" s="153"/>
      <c r="AM202" s="195"/>
      <c r="AN202" s="195"/>
      <c r="AO202" s="195"/>
      <c r="AP202" s="195"/>
      <c r="AQ202" s="195"/>
      <c r="AR202" s="195"/>
      <c r="AS202" s="195"/>
      <c r="AT202" s="195"/>
      <c r="AU202" s="153"/>
      <c r="AV202" s="153"/>
      <c r="AW202" s="53"/>
      <c r="AX202" s="53"/>
      <c r="AY202" s="53"/>
      <c r="AZ202" s="53"/>
      <c r="BA202" s="53"/>
      <c r="BB202" s="53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</row>
    <row r="203" spans="1:74" s="8" customFormat="1" ht="11.25" hidden="1" customHeight="1">
      <c r="A203" s="55" t="s">
        <v>142</v>
      </c>
      <c r="B203" s="44"/>
      <c r="C203" s="183"/>
      <c r="D203" s="184"/>
      <c r="E203" s="185"/>
      <c r="F203" s="186"/>
      <c r="G203" s="184"/>
      <c r="H203" s="185"/>
      <c r="I203" s="187"/>
      <c r="J203" s="184"/>
      <c r="K203" s="183"/>
      <c r="L203" s="127">
        <f t="shared" si="157"/>
        <v>0</v>
      </c>
      <c r="M203" s="127"/>
      <c r="N203" s="127"/>
      <c r="O203" s="127"/>
      <c r="P203" s="127">
        <f t="shared" si="158"/>
        <v>0</v>
      </c>
      <c r="Q203" s="127"/>
      <c r="R203" s="127">
        <f t="shared" si="159"/>
        <v>0</v>
      </c>
      <c r="S203" s="127">
        <f t="shared" si="160"/>
        <v>0</v>
      </c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75">
        <f t="shared" si="161"/>
        <v>0</v>
      </c>
      <c r="AK203" s="153"/>
      <c r="AL203" s="153"/>
      <c r="AM203" s="195"/>
      <c r="AN203" s="195"/>
      <c r="AO203" s="195"/>
      <c r="AP203" s="195"/>
      <c r="AQ203" s="195"/>
      <c r="AR203" s="195"/>
      <c r="AS203" s="195"/>
      <c r="AT203" s="195"/>
      <c r="AU203" s="153"/>
      <c r="AV203" s="153"/>
      <c r="AW203" s="53"/>
      <c r="AX203" s="53"/>
      <c r="AY203" s="53"/>
      <c r="AZ203" s="53"/>
      <c r="BA203" s="53"/>
      <c r="BB203" s="53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</row>
    <row r="204" spans="1:74" s="8" customFormat="1" ht="11.25" hidden="1" customHeight="1">
      <c r="A204" s="55" t="s">
        <v>143</v>
      </c>
      <c r="B204" s="44"/>
      <c r="C204" s="183"/>
      <c r="D204" s="184"/>
      <c r="E204" s="185"/>
      <c r="F204" s="186"/>
      <c r="G204" s="184"/>
      <c r="H204" s="185"/>
      <c r="I204" s="187"/>
      <c r="J204" s="184"/>
      <c r="K204" s="183"/>
      <c r="L204" s="127">
        <f t="shared" si="157"/>
        <v>0</v>
      </c>
      <c r="M204" s="127"/>
      <c r="N204" s="127"/>
      <c r="O204" s="127"/>
      <c r="P204" s="127">
        <f t="shared" si="158"/>
        <v>0</v>
      </c>
      <c r="Q204" s="127"/>
      <c r="R204" s="127">
        <f t="shared" si="159"/>
        <v>0</v>
      </c>
      <c r="S204" s="127">
        <f t="shared" si="160"/>
        <v>0</v>
      </c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75">
        <f t="shared" si="161"/>
        <v>0</v>
      </c>
      <c r="AK204" s="153"/>
      <c r="AL204" s="153"/>
      <c r="AM204" s="195"/>
      <c r="AN204" s="195"/>
      <c r="AO204" s="195"/>
      <c r="AP204" s="195"/>
      <c r="AQ204" s="195"/>
      <c r="AR204" s="195"/>
      <c r="AS204" s="195"/>
      <c r="AT204" s="195"/>
      <c r="AU204" s="153"/>
      <c r="AV204" s="153"/>
      <c r="AW204" s="53"/>
      <c r="AX204" s="53"/>
      <c r="AY204" s="53"/>
      <c r="AZ204" s="53"/>
      <c r="BA204" s="53"/>
      <c r="BB204" s="53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</row>
    <row r="205" spans="1:74" s="8" customFormat="1" ht="11.25" hidden="1" customHeight="1">
      <c r="A205" s="55" t="s">
        <v>144</v>
      </c>
      <c r="B205" s="44"/>
      <c r="C205" s="183"/>
      <c r="D205" s="184"/>
      <c r="E205" s="185"/>
      <c r="F205" s="186"/>
      <c r="G205" s="184"/>
      <c r="H205" s="185"/>
      <c r="I205" s="187"/>
      <c r="J205" s="184"/>
      <c r="K205" s="183"/>
      <c r="L205" s="127">
        <f t="shared" si="157"/>
        <v>0</v>
      </c>
      <c r="M205" s="127"/>
      <c r="N205" s="127"/>
      <c r="O205" s="127"/>
      <c r="P205" s="127">
        <f t="shared" si="158"/>
        <v>0</v>
      </c>
      <c r="Q205" s="127"/>
      <c r="R205" s="127">
        <f t="shared" si="159"/>
        <v>0</v>
      </c>
      <c r="S205" s="127">
        <f t="shared" si="160"/>
        <v>0</v>
      </c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75">
        <f t="shared" si="161"/>
        <v>0</v>
      </c>
      <c r="AK205" s="153"/>
      <c r="AL205" s="153"/>
      <c r="AM205" s="195"/>
      <c r="AN205" s="195"/>
      <c r="AO205" s="195"/>
      <c r="AP205" s="195"/>
      <c r="AQ205" s="195"/>
      <c r="AR205" s="195"/>
      <c r="AS205" s="195"/>
      <c r="AT205" s="195"/>
      <c r="AU205" s="153"/>
      <c r="AV205" s="153"/>
      <c r="AW205" s="53"/>
      <c r="AX205" s="53"/>
      <c r="AY205" s="53"/>
      <c r="AZ205" s="53"/>
      <c r="BA205" s="53"/>
      <c r="BB205" s="53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</row>
    <row r="206" spans="1:74" s="8" customFormat="1" ht="11.25" hidden="1" customHeight="1">
      <c r="A206" s="55" t="s">
        <v>145</v>
      </c>
      <c r="B206" s="44"/>
      <c r="C206" s="183"/>
      <c r="D206" s="184"/>
      <c r="E206" s="185"/>
      <c r="F206" s="186"/>
      <c r="G206" s="184"/>
      <c r="H206" s="185"/>
      <c r="I206" s="187"/>
      <c r="J206" s="184"/>
      <c r="K206" s="183"/>
      <c r="L206" s="127">
        <f t="shared" si="157"/>
        <v>0</v>
      </c>
      <c r="M206" s="127"/>
      <c r="N206" s="127"/>
      <c r="O206" s="127"/>
      <c r="P206" s="127">
        <f t="shared" si="158"/>
        <v>0</v>
      </c>
      <c r="Q206" s="127"/>
      <c r="R206" s="127">
        <f t="shared" si="159"/>
        <v>0</v>
      </c>
      <c r="S206" s="127">
        <f t="shared" si="160"/>
        <v>0</v>
      </c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75">
        <f t="shared" si="161"/>
        <v>0</v>
      </c>
      <c r="AK206" s="153"/>
      <c r="AL206" s="153"/>
      <c r="AM206" s="195"/>
      <c r="AN206" s="195"/>
      <c r="AO206" s="195"/>
      <c r="AP206" s="195"/>
      <c r="AQ206" s="195"/>
      <c r="AR206" s="195"/>
      <c r="AS206" s="195"/>
      <c r="AT206" s="195"/>
      <c r="AU206" s="153"/>
      <c r="AV206" s="153"/>
      <c r="AW206" s="53"/>
      <c r="AX206" s="53"/>
      <c r="AY206" s="53"/>
      <c r="AZ206" s="53"/>
      <c r="BA206" s="53"/>
      <c r="BB206" s="53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</row>
    <row r="207" spans="1:74" s="8" customFormat="1" ht="11.25" hidden="1" customHeight="1">
      <c r="A207" s="55" t="s">
        <v>146</v>
      </c>
      <c r="B207" s="44"/>
      <c r="C207" s="183"/>
      <c r="D207" s="184"/>
      <c r="E207" s="185"/>
      <c r="F207" s="186"/>
      <c r="G207" s="184"/>
      <c r="H207" s="185"/>
      <c r="I207" s="187"/>
      <c r="J207" s="184"/>
      <c r="K207" s="183"/>
      <c r="L207" s="127">
        <f t="shared" si="157"/>
        <v>0</v>
      </c>
      <c r="M207" s="127"/>
      <c r="N207" s="127"/>
      <c r="O207" s="127"/>
      <c r="P207" s="127">
        <f t="shared" si="158"/>
        <v>0</v>
      </c>
      <c r="Q207" s="127"/>
      <c r="R207" s="127">
        <f t="shared" si="159"/>
        <v>0</v>
      </c>
      <c r="S207" s="127">
        <f t="shared" si="160"/>
        <v>0</v>
      </c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75">
        <f t="shared" si="161"/>
        <v>0</v>
      </c>
      <c r="AK207" s="153"/>
      <c r="AL207" s="153"/>
      <c r="AM207" s="195"/>
      <c r="AN207" s="195"/>
      <c r="AO207" s="195"/>
      <c r="AP207" s="195"/>
      <c r="AQ207" s="195"/>
      <c r="AR207" s="195"/>
      <c r="AS207" s="195"/>
      <c r="AT207" s="195"/>
      <c r="AU207" s="153"/>
      <c r="AV207" s="153"/>
      <c r="AW207" s="53"/>
      <c r="AX207" s="53"/>
      <c r="AY207" s="53"/>
      <c r="AZ207" s="53"/>
      <c r="BA207" s="53"/>
      <c r="BB207" s="53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</row>
    <row r="208" spans="1:74" s="8" customFormat="1" ht="11.25" hidden="1" customHeight="1">
      <c r="A208" s="55" t="s">
        <v>147</v>
      </c>
      <c r="B208" s="44"/>
      <c r="C208" s="183"/>
      <c r="D208" s="184"/>
      <c r="E208" s="185"/>
      <c r="F208" s="186"/>
      <c r="G208" s="184"/>
      <c r="H208" s="185"/>
      <c r="I208" s="187"/>
      <c r="J208" s="184"/>
      <c r="K208" s="183"/>
      <c r="L208" s="127">
        <f t="shared" si="157"/>
        <v>0</v>
      </c>
      <c r="M208" s="127"/>
      <c r="N208" s="127"/>
      <c r="O208" s="127"/>
      <c r="P208" s="127">
        <f t="shared" si="158"/>
        <v>0</v>
      </c>
      <c r="Q208" s="127"/>
      <c r="R208" s="127">
        <f t="shared" si="159"/>
        <v>0</v>
      </c>
      <c r="S208" s="127">
        <f t="shared" si="160"/>
        <v>0</v>
      </c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75">
        <f t="shared" si="161"/>
        <v>0</v>
      </c>
      <c r="AK208" s="153"/>
      <c r="AL208" s="153"/>
      <c r="AM208" s="195"/>
      <c r="AN208" s="195"/>
      <c r="AO208" s="195"/>
      <c r="AP208" s="195"/>
      <c r="AQ208" s="195"/>
      <c r="AR208" s="195"/>
      <c r="AS208" s="195"/>
      <c r="AT208" s="195"/>
      <c r="AU208" s="153"/>
      <c r="AV208" s="153"/>
      <c r="AW208" s="53"/>
      <c r="AX208" s="53"/>
      <c r="AY208" s="53"/>
      <c r="AZ208" s="53"/>
      <c r="BA208" s="53"/>
      <c r="BB208" s="53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</row>
    <row r="209" spans="1:74" s="8" customFormat="1" ht="11.25" hidden="1" customHeight="1">
      <c r="A209" s="55" t="s">
        <v>148</v>
      </c>
      <c r="B209" s="44"/>
      <c r="C209" s="183"/>
      <c r="D209" s="184"/>
      <c r="E209" s="185"/>
      <c r="F209" s="186"/>
      <c r="G209" s="184"/>
      <c r="H209" s="185"/>
      <c r="I209" s="187"/>
      <c r="J209" s="184"/>
      <c r="K209" s="183"/>
      <c r="L209" s="127">
        <f t="shared" si="157"/>
        <v>0</v>
      </c>
      <c r="M209" s="127"/>
      <c r="N209" s="127"/>
      <c r="O209" s="127"/>
      <c r="P209" s="127">
        <f t="shared" si="158"/>
        <v>0</v>
      </c>
      <c r="Q209" s="127"/>
      <c r="R209" s="127">
        <f t="shared" si="159"/>
        <v>0</v>
      </c>
      <c r="S209" s="127">
        <f t="shared" si="160"/>
        <v>0</v>
      </c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75">
        <f t="shared" si="161"/>
        <v>0</v>
      </c>
      <c r="AK209" s="153"/>
      <c r="AL209" s="153"/>
      <c r="AM209" s="195"/>
      <c r="AN209" s="195"/>
      <c r="AO209" s="195"/>
      <c r="AP209" s="195"/>
      <c r="AQ209" s="195"/>
      <c r="AR209" s="195"/>
      <c r="AS209" s="195"/>
      <c r="AT209" s="195"/>
      <c r="AU209" s="153"/>
      <c r="AV209" s="153"/>
      <c r="AW209" s="53"/>
      <c r="AX209" s="53"/>
      <c r="AY209" s="53"/>
      <c r="AZ209" s="53"/>
      <c r="BA209" s="53"/>
      <c r="BB209" s="53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</row>
    <row r="210" spans="1:74" s="8" customFormat="1" ht="11.25" hidden="1" customHeight="1">
      <c r="A210" s="55" t="s">
        <v>149</v>
      </c>
      <c r="B210" s="44"/>
      <c r="C210" s="183"/>
      <c r="D210" s="184"/>
      <c r="E210" s="185"/>
      <c r="F210" s="186"/>
      <c r="G210" s="184"/>
      <c r="H210" s="185"/>
      <c r="I210" s="187"/>
      <c r="J210" s="184"/>
      <c r="K210" s="183"/>
      <c r="L210" s="127">
        <f t="shared" si="157"/>
        <v>0</v>
      </c>
      <c r="M210" s="127"/>
      <c r="N210" s="127"/>
      <c r="O210" s="127"/>
      <c r="P210" s="127">
        <f t="shared" si="158"/>
        <v>0</v>
      </c>
      <c r="Q210" s="127"/>
      <c r="R210" s="127">
        <f t="shared" si="159"/>
        <v>0</v>
      </c>
      <c r="S210" s="127">
        <f t="shared" si="160"/>
        <v>0</v>
      </c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75">
        <f t="shared" si="161"/>
        <v>0</v>
      </c>
      <c r="AK210" s="153"/>
      <c r="AL210" s="153"/>
      <c r="AM210" s="195"/>
      <c r="AN210" s="195"/>
      <c r="AO210" s="195"/>
      <c r="AP210" s="195"/>
      <c r="AQ210" s="195"/>
      <c r="AR210" s="195"/>
      <c r="AS210" s="195"/>
      <c r="AT210" s="195"/>
      <c r="AU210" s="153"/>
      <c r="AV210" s="153"/>
      <c r="AW210" s="53"/>
      <c r="AX210" s="53"/>
      <c r="AY210" s="53"/>
      <c r="AZ210" s="53"/>
      <c r="BA210" s="53"/>
      <c r="BB210" s="53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</row>
    <row r="211" spans="1:74" s="8" customFormat="1" ht="11.25" hidden="1" customHeight="1">
      <c r="A211" s="55" t="s">
        <v>150</v>
      </c>
      <c r="B211" s="44"/>
      <c r="C211" s="183"/>
      <c r="D211" s="184"/>
      <c r="E211" s="185"/>
      <c r="F211" s="186"/>
      <c r="G211" s="184"/>
      <c r="H211" s="185"/>
      <c r="I211" s="187"/>
      <c r="J211" s="184"/>
      <c r="K211" s="183"/>
      <c r="L211" s="127">
        <f t="shared" si="157"/>
        <v>0</v>
      </c>
      <c r="M211" s="127"/>
      <c r="N211" s="127"/>
      <c r="O211" s="127"/>
      <c r="P211" s="127">
        <f t="shared" si="158"/>
        <v>0</v>
      </c>
      <c r="Q211" s="127"/>
      <c r="R211" s="127">
        <f t="shared" si="159"/>
        <v>0</v>
      </c>
      <c r="S211" s="127">
        <f t="shared" si="160"/>
        <v>0</v>
      </c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75">
        <f t="shared" si="161"/>
        <v>0</v>
      </c>
      <c r="AK211" s="153"/>
      <c r="AL211" s="153"/>
      <c r="AM211" s="195"/>
      <c r="AN211" s="195"/>
      <c r="AO211" s="195"/>
      <c r="AP211" s="195"/>
      <c r="AQ211" s="195"/>
      <c r="AR211" s="195"/>
      <c r="AS211" s="195"/>
      <c r="AT211" s="195"/>
      <c r="AU211" s="153"/>
      <c r="AV211" s="153"/>
      <c r="AW211" s="53"/>
      <c r="AX211" s="53"/>
      <c r="AY211" s="53"/>
      <c r="AZ211" s="53"/>
      <c r="BA211" s="53"/>
      <c r="BB211" s="53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</row>
    <row r="212" spans="1:74" s="8" customFormat="1" ht="11.25" hidden="1" customHeight="1">
      <c r="A212" s="55" t="s">
        <v>151</v>
      </c>
      <c r="B212" s="44"/>
      <c r="C212" s="183"/>
      <c r="D212" s="184"/>
      <c r="E212" s="185"/>
      <c r="F212" s="186"/>
      <c r="G212" s="184"/>
      <c r="H212" s="185"/>
      <c r="I212" s="187"/>
      <c r="J212" s="184"/>
      <c r="K212" s="183"/>
      <c r="L212" s="127">
        <f t="shared" si="157"/>
        <v>0</v>
      </c>
      <c r="M212" s="127"/>
      <c r="N212" s="127"/>
      <c r="O212" s="127"/>
      <c r="P212" s="127">
        <f t="shared" si="158"/>
        <v>0</v>
      </c>
      <c r="Q212" s="127"/>
      <c r="R212" s="127">
        <f t="shared" si="159"/>
        <v>0</v>
      </c>
      <c r="S212" s="127">
        <f t="shared" si="160"/>
        <v>0</v>
      </c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75">
        <f t="shared" si="161"/>
        <v>0</v>
      </c>
      <c r="AK212" s="153"/>
      <c r="AL212" s="153"/>
      <c r="AM212" s="195"/>
      <c r="AN212" s="195"/>
      <c r="AO212" s="195"/>
      <c r="AP212" s="195"/>
      <c r="AQ212" s="195"/>
      <c r="AR212" s="195"/>
      <c r="AS212" s="195"/>
      <c r="AT212" s="195"/>
      <c r="AU212" s="153"/>
      <c r="AV212" s="153"/>
      <c r="AW212" s="53"/>
      <c r="AX212" s="53"/>
      <c r="AY212" s="53"/>
      <c r="AZ212" s="53"/>
      <c r="BA212" s="53"/>
      <c r="BB212" s="53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</row>
    <row r="213" spans="1:74" s="8" customFormat="1" ht="11.25" hidden="1" customHeight="1">
      <c r="A213" s="55" t="s">
        <v>152</v>
      </c>
      <c r="B213" s="44"/>
      <c r="C213" s="183"/>
      <c r="D213" s="184"/>
      <c r="E213" s="185"/>
      <c r="F213" s="186"/>
      <c r="G213" s="184"/>
      <c r="H213" s="185"/>
      <c r="I213" s="187"/>
      <c r="J213" s="184"/>
      <c r="K213" s="183"/>
      <c r="L213" s="127">
        <f t="shared" si="157"/>
        <v>0</v>
      </c>
      <c r="M213" s="127"/>
      <c r="N213" s="127"/>
      <c r="O213" s="127"/>
      <c r="P213" s="127">
        <f t="shared" si="158"/>
        <v>0</v>
      </c>
      <c r="Q213" s="127"/>
      <c r="R213" s="127">
        <f t="shared" si="159"/>
        <v>0</v>
      </c>
      <c r="S213" s="127">
        <f t="shared" si="160"/>
        <v>0</v>
      </c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75">
        <f t="shared" si="161"/>
        <v>0</v>
      </c>
      <c r="AK213" s="153"/>
      <c r="AL213" s="153"/>
      <c r="AM213" s="195"/>
      <c r="AN213" s="195"/>
      <c r="AO213" s="195"/>
      <c r="AP213" s="195"/>
      <c r="AQ213" s="195"/>
      <c r="AR213" s="195"/>
      <c r="AS213" s="195"/>
      <c r="AT213" s="195"/>
      <c r="AU213" s="153"/>
      <c r="AV213" s="153"/>
      <c r="AW213" s="53"/>
      <c r="AX213" s="53"/>
      <c r="AY213" s="53"/>
      <c r="AZ213" s="53"/>
      <c r="BA213" s="53"/>
      <c r="BB213" s="53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</row>
    <row r="214" spans="1:74" s="8" customFormat="1" ht="11.25" hidden="1" customHeight="1">
      <c r="A214" s="55" t="s">
        <v>153</v>
      </c>
      <c r="B214" s="44"/>
      <c r="C214" s="183"/>
      <c r="D214" s="184"/>
      <c r="E214" s="185"/>
      <c r="F214" s="186"/>
      <c r="G214" s="184"/>
      <c r="H214" s="185"/>
      <c r="I214" s="187"/>
      <c r="J214" s="184"/>
      <c r="K214" s="183"/>
      <c r="L214" s="127">
        <f t="shared" si="157"/>
        <v>0</v>
      </c>
      <c r="M214" s="127"/>
      <c r="N214" s="127"/>
      <c r="O214" s="127"/>
      <c r="P214" s="127">
        <f t="shared" si="158"/>
        <v>0</v>
      </c>
      <c r="Q214" s="127"/>
      <c r="R214" s="127">
        <f t="shared" si="159"/>
        <v>0</v>
      </c>
      <c r="S214" s="127">
        <f t="shared" si="160"/>
        <v>0</v>
      </c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75">
        <f t="shared" si="161"/>
        <v>0</v>
      </c>
      <c r="AK214" s="153"/>
      <c r="AL214" s="153"/>
      <c r="AM214" s="195"/>
      <c r="AN214" s="195"/>
      <c r="AO214" s="195"/>
      <c r="AP214" s="195"/>
      <c r="AQ214" s="195"/>
      <c r="AR214" s="195"/>
      <c r="AS214" s="195"/>
      <c r="AT214" s="195"/>
      <c r="AU214" s="153"/>
      <c r="AV214" s="153"/>
      <c r="AW214" s="53"/>
      <c r="AX214" s="53"/>
      <c r="AY214" s="53"/>
      <c r="AZ214" s="53"/>
      <c r="BA214" s="53"/>
      <c r="BB214" s="53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</row>
    <row r="215" spans="1:74" s="8" customFormat="1" ht="11.25" hidden="1" customHeight="1">
      <c r="A215" s="55" t="s">
        <v>154</v>
      </c>
      <c r="B215" s="44"/>
      <c r="C215" s="183"/>
      <c r="D215" s="184"/>
      <c r="E215" s="185"/>
      <c r="F215" s="186"/>
      <c r="G215" s="184"/>
      <c r="H215" s="185"/>
      <c r="I215" s="187"/>
      <c r="J215" s="184"/>
      <c r="K215" s="183"/>
      <c r="L215" s="127">
        <f t="shared" si="157"/>
        <v>0</v>
      </c>
      <c r="M215" s="127"/>
      <c r="N215" s="127"/>
      <c r="O215" s="127"/>
      <c r="P215" s="127">
        <f t="shared" si="158"/>
        <v>0</v>
      </c>
      <c r="Q215" s="127"/>
      <c r="R215" s="127">
        <f t="shared" si="159"/>
        <v>0</v>
      </c>
      <c r="S215" s="127">
        <f t="shared" si="160"/>
        <v>0</v>
      </c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75">
        <f t="shared" si="161"/>
        <v>0</v>
      </c>
      <c r="AK215" s="153"/>
      <c r="AL215" s="153"/>
      <c r="AM215" s="195"/>
      <c r="AN215" s="195"/>
      <c r="AO215" s="195"/>
      <c r="AP215" s="195"/>
      <c r="AQ215" s="195"/>
      <c r="AR215" s="195"/>
      <c r="AS215" s="195"/>
      <c r="AT215" s="195"/>
      <c r="AU215" s="153"/>
      <c r="AV215" s="153"/>
      <c r="AW215" s="53"/>
      <c r="AX215" s="53"/>
      <c r="AY215" s="53"/>
      <c r="AZ215" s="53"/>
      <c r="BA215" s="53"/>
      <c r="BB215" s="53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</row>
    <row r="216" spans="1:74" s="8" customFormat="1" ht="11.25" hidden="1" customHeight="1">
      <c r="A216" s="55" t="s">
        <v>155</v>
      </c>
      <c r="B216" s="44"/>
      <c r="C216" s="183"/>
      <c r="D216" s="184"/>
      <c r="E216" s="185"/>
      <c r="F216" s="186"/>
      <c r="G216" s="184"/>
      <c r="H216" s="185"/>
      <c r="I216" s="187"/>
      <c r="J216" s="184"/>
      <c r="K216" s="183"/>
      <c r="L216" s="127">
        <f t="shared" si="157"/>
        <v>0</v>
      </c>
      <c r="M216" s="127"/>
      <c r="N216" s="127"/>
      <c r="O216" s="127"/>
      <c r="P216" s="127">
        <f t="shared" si="158"/>
        <v>0</v>
      </c>
      <c r="Q216" s="127"/>
      <c r="R216" s="127">
        <f t="shared" si="159"/>
        <v>0</v>
      </c>
      <c r="S216" s="127">
        <f t="shared" si="160"/>
        <v>0</v>
      </c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75">
        <f t="shared" si="161"/>
        <v>0</v>
      </c>
      <c r="AK216" s="153"/>
      <c r="AL216" s="153"/>
      <c r="AM216" s="195"/>
      <c r="AN216" s="195"/>
      <c r="AO216" s="195"/>
      <c r="AP216" s="195"/>
      <c r="AQ216" s="195"/>
      <c r="AR216" s="195"/>
      <c r="AS216" s="195"/>
      <c r="AT216" s="195"/>
      <c r="AU216" s="153"/>
      <c r="AV216" s="153"/>
      <c r="AW216" s="53"/>
      <c r="AX216" s="53"/>
      <c r="AY216" s="53"/>
      <c r="AZ216" s="53"/>
      <c r="BA216" s="53"/>
      <c r="BB216" s="53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</row>
    <row r="217" spans="1:74" s="8" customFormat="1" ht="11.25" hidden="1" customHeight="1">
      <c r="A217" s="55" t="s">
        <v>156</v>
      </c>
      <c r="B217" s="44"/>
      <c r="C217" s="183"/>
      <c r="D217" s="184"/>
      <c r="E217" s="185"/>
      <c r="F217" s="186"/>
      <c r="G217" s="184"/>
      <c r="H217" s="185"/>
      <c r="I217" s="187"/>
      <c r="J217" s="184"/>
      <c r="K217" s="183"/>
      <c r="L217" s="127">
        <f t="shared" si="157"/>
        <v>0</v>
      </c>
      <c r="M217" s="127"/>
      <c r="N217" s="127"/>
      <c r="O217" s="127"/>
      <c r="P217" s="127">
        <f t="shared" si="158"/>
        <v>0</v>
      </c>
      <c r="Q217" s="127"/>
      <c r="R217" s="127">
        <f t="shared" si="159"/>
        <v>0</v>
      </c>
      <c r="S217" s="127">
        <f t="shared" si="160"/>
        <v>0</v>
      </c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75">
        <f t="shared" si="161"/>
        <v>0</v>
      </c>
      <c r="AK217" s="153"/>
      <c r="AL217" s="153"/>
      <c r="AM217" s="195"/>
      <c r="AN217" s="195"/>
      <c r="AO217" s="195"/>
      <c r="AP217" s="195"/>
      <c r="AQ217" s="195"/>
      <c r="AR217" s="195"/>
      <c r="AS217" s="195"/>
      <c r="AT217" s="195"/>
      <c r="AU217" s="153"/>
      <c r="AV217" s="153"/>
      <c r="AW217" s="53"/>
      <c r="AX217" s="53"/>
      <c r="AY217" s="53"/>
      <c r="AZ217" s="53"/>
      <c r="BA217" s="53"/>
      <c r="BB217" s="53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</row>
    <row r="218" spans="1:74" s="8" customFormat="1" ht="11.25" hidden="1" customHeight="1">
      <c r="A218" s="55" t="s">
        <v>157</v>
      </c>
      <c r="B218" s="44"/>
      <c r="C218" s="183"/>
      <c r="D218" s="184"/>
      <c r="E218" s="185"/>
      <c r="F218" s="186"/>
      <c r="G218" s="184"/>
      <c r="H218" s="185"/>
      <c r="I218" s="187"/>
      <c r="J218" s="184"/>
      <c r="K218" s="183"/>
      <c r="L218" s="127">
        <f t="shared" si="157"/>
        <v>0</v>
      </c>
      <c r="M218" s="127"/>
      <c r="N218" s="127"/>
      <c r="O218" s="127"/>
      <c r="P218" s="127">
        <f t="shared" si="158"/>
        <v>0</v>
      </c>
      <c r="Q218" s="127"/>
      <c r="R218" s="127">
        <f t="shared" si="159"/>
        <v>0</v>
      </c>
      <c r="S218" s="127">
        <f t="shared" si="160"/>
        <v>0</v>
      </c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75">
        <f t="shared" si="161"/>
        <v>0</v>
      </c>
      <c r="AK218" s="153"/>
      <c r="AL218" s="153"/>
      <c r="AM218" s="195"/>
      <c r="AN218" s="195"/>
      <c r="AO218" s="195"/>
      <c r="AP218" s="195"/>
      <c r="AQ218" s="195"/>
      <c r="AR218" s="195"/>
      <c r="AS218" s="195"/>
      <c r="AT218" s="195"/>
      <c r="AU218" s="153"/>
      <c r="AV218" s="153"/>
      <c r="AW218" s="53"/>
      <c r="AX218" s="53"/>
      <c r="AY218" s="53"/>
      <c r="AZ218" s="53"/>
      <c r="BA218" s="53"/>
      <c r="BB218" s="53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</row>
    <row r="219" spans="1:74" s="8" customFormat="1" ht="11.25" hidden="1" customHeight="1">
      <c r="A219" s="55" t="s">
        <v>158</v>
      </c>
      <c r="B219" s="44"/>
      <c r="C219" s="183"/>
      <c r="D219" s="184"/>
      <c r="E219" s="185"/>
      <c r="F219" s="186"/>
      <c r="G219" s="184"/>
      <c r="H219" s="185"/>
      <c r="I219" s="187"/>
      <c r="J219" s="184"/>
      <c r="K219" s="183"/>
      <c r="L219" s="127">
        <f t="shared" si="157"/>
        <v>0</v>
      </c>
      <c r="M219" s="127"/>
      <c r="N219" s="127"/>
      <c r="O219" s="127"/>
      <c r="P219" s="127">
        <f t="shared" si="158"/>
        <v>0</v>
      </c>
      <c r="Q219" s="127"/>
      <c r="R219" s="127">
        <f t="shared" si="159"/>
        <v>0</v>
      </c>
      <c r="S219" s="127">
        <f t="shared" si="160"/>
        <v>0</v>
      </c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75">
        <f t="shared" si="161"/>
        <v>0</v>
      </c>
      <c r="AK219" s="153"/>
      <c r="AL219" s="153"/>
      <c r="AM219" s="195"/>
      <c r="AN219" s="195"/>
      <c r="AO219" s="195"/>
      <c r="AP219" s="195"/>
      <c r="AQ219" s="195"/>
      <c r="AR219" s="195"/>
      <c r="AS219" s="195"/>
      <c r="AT219" s="195"/>
      <c r="AU219" s="153"/>
      <c r="AV219" s="153"/>
      <c r="AW219" s="53"/>
      <c r="AX219" s="53"/>
      <c r="AY219" s="53"/>
      <c r="AZ219" s="53"/>
      <c r="BA219" s="53"/>
      <c r="BB219" s="53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</row>
    <row r="220" spans="1:74" s="8" customFormat="1" ht="11.25" hidden="1" customHeight="1">
      <c r="A220" s="55" t="s">
        <v>159</v>
      </c>
      <c r="B220" s="44"/>
      <c r="C220" s="183"/>
      <c r="D220" s="184"/>
      <c r="E220" s="185"/>
      <c r="F220" s="186"/>
      <c r="G220" s="184"/>
      <c r="H220" s="185"/>
      <c r="I220" s="187"/>
      <c r="J220" s="184"/>
      <c r="K220" s="183"/>
      <c r="L220" s="127">
        <f t="shared" si="157"/>
        <v>0</v>
      </c>
      <c r="M220" s="127"/>
      <c r="N220" s="127"/>
      <c r="O220" s="127"/>
      <c r="P220" s="127">
        <f t="shared" si="158"/>
        <v>0</v>
      </c>
      <c r="Q220" s="127"/>
      <c r="R220" s="127">
        <f t="shared" si="159"/>
        <v>0</v>
      </c>
      <c r="S220" s="127">
        <f t="shared" si="160"/>
        <v>0</v>
      </c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75">
        <f t="shared" si="161"/>
        <v>0</v>
      </c>
      <c r="AK220" s="153"/>
      <c r="AL220" s="153"/>
      <c r="AM220" s="195"/>
      <c r="AN220" s="195"/>
      <c r="AO220" s="195"/>
      <c r="AP220" s="195"/>
      <c r="AQ220" s="195"/>
      <c r="AR220" s="195"/>
      <c r="AS220" s="195"/>
      <c r="AT220" s="195"/>
      <c r="AU220" s="153"/>
      <c r="AV220" s="153"/>
      <c r="AW220" s="53"/>
      <c r="AX220" s="53"/>
      <c r="AY220" s="53"/>
      <c r="AZ220" s="53"/>
      <c r="BA220" s="53"/>
      <c r="BB220" s="53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</row>
    <row r="221" spans="1:74" s="8" customFormat="1" ht="11.25" hidden="1" customHeight="1">
      <c r="A221" s="55" t="s">
        <v>160</v>
      </c>
      <c r="B221" s="44"/>
      <c r="C221" s="183"/>
      <c r="D221" s="184"/>
      <c r="E221" s="185"/>
      <c r="F221" s="186"/>
      <c r="G221" s="184"/>
      <c r="H221" s="185"/>
      <c r="I221" s="187"/>
      <c r="J221" s="184"/>
      <c r="K221" s="183"/>
      <c r="L221" s="127">
        <f t="shared" si="157"/>
        <v>0</v>
      </c>
      <c r="M221" s="127"/>
      <c r="N221" s="127"/>
      <c r="O221" s="127"/>
      <c r="P221" s="127">
        <f t="shared" si="158"/>
        <v>0</v>
      </c>
      <c r="Q221" s="127"/>
      <c r="R221" s="127">
        <f t="shared" si="159"/>
        <v>0</v>
      </c>
      <c r="S221" s="127">
        <f t="shared" si="160"/>
        <v>0</v>
      </c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75">
        <f t="shared" si="161"/>
        <v>0</v>
      </c>
      <c r="AK221" s="153"/>
      <c r="AL221" s="153"/>
      <c r="AM221" s="195"/>
      <c r="AN221" s="195"/>
      <c r="AO221" s="195"/>
      <c r="AP221" s="195"/>
      <c r="AQ221" s="195"/>
      <c r="AR221" s="195"/>
      <c r="AS221" s="195"/>
      <c r="AT221" s="195"/>
      <c r="AU221" s="153"/>
      <c r="AV221" s="153"/>
      <c r="AW221" s="53"/>
      <c r="AX221" s="53"/>
      <c r="AY221" s="53"/>
      <c r="AZ221" s="53"/>
      <c r="BA221" s="53"/>
      <c r="BB221" s="53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</row>
    <row r="222" spans="1:74" s="8" customFormat="1" ht="11.25" hidden="1" customHeight="1">
      <c r="A222" s="55" t="s">
        <v>31</v>
      </c>
      <c r="B222" s="196"/>
      <c r="C222" s="78"/>
      <c r="D222" s="78"/>
      <c r="E222" s="132"/>
      <c r="F222" s="186"/>
      <c r="G222" s="184"/>
      <c r="H222" s="185"/>
      <c r="I222" s="186"/>
      <c r="J222" s="184"/>
      <c r="K222" s="184"/>
      <c r="L222" s="127">
        <f t="shared" si="157"/>
        <v>0</v>
      </c>
      <c r="M222" s="127"/>
      <c r="N222" s="127"/>
      <c r="O222" s="127"/>
      <c r="P222" s="127"/>
      <c r="Q222" s="127"/>
      <c r="R222" s="127">
        <f t="shared" si="159"/>
        <v>0</v>
      </c>
      <c r="S222" s="127">
        <f t="shared" si="160"/>
        <v>0</v>
      </c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166"/>
      <c r="AJ222" s="75">
        <f t="shared" si="161"/>
        <v>0</v>
      </c>
      <c r="AK222" s="153"/>
      <c r="AL222" s="153"/>
      <c r="AM222" s="195"/>
      <c r="AN222" s="195"/>
      <c r="AO222" s="195"/>
      <c r="AP222" s="195"/>
      <c r="AQ222" s="195"/>
      <c r="AR222" s="195"/>
      <c r="AS222" s="195"/>
      <c r="AT222" s="195"/>
      <c r="AU222" s="153"/>
      <c r="AV222" s="153"/>
      <c r="AW222" s="53"/>
      <c r="AX222" s="53"/>
      <c r="AY222" s="53"/>
      <c r="AZ222" s="53"/>
      <c r="BA222" s="53"/>
      <c r="BB222" s="53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</row>
    <row r="223" spans="1:74" s="8" customFormat="1" ht="11.25" hidden="1" customHeight="1">
      <c r="A223" s="55" t="s">
        <v>32</v>
      </c>
      <c r="B223" s="197"/>
      <c r="C223" s="78"/>
      <c r="D223" s="78"/>
      <c r="E223" s="132"/>
      <c r="F223" s="133"/>
      <c r="G223" s="78"/>
      <c r="H223" s="132"/>
      <c r="I223" s="133"/>
      <c r="J223" s="78"/>
      <c r="K223" s="78"/>
      <c r="L223" s="127">
        <f t="shared" si="157"/>
        <v>0</v>
      </c>
      <c r="M223" s="127"/>
      <c r="N223" s="127"/>
      <c r="O223" s="127"/>
      <c r="P223" s="127"/>
      <c r="Q223" s="127"/>
      <c r="R223" s="127">
        <f t="shared" si="159"/>
        <v>0</v>
      </c>
      <c r="S223" s="127">
        <f t="shared" si="160"/>
        <v>0</v>
      </c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166"/>
      <c r="AJ223" s="75">
        <f t="shared" si="161"/>
        <v>0</v>
      </c>
      <c r="AK223" s="153"/>
      <c r="AL223" s="153"/>
      <c r="AM223" s="195"/>
      <c r="AN223" s="195"/>
      <c r="AO223" s="195"/>
      <c r="AP223" s="195"/>
      <c r="AQ223" s="195"/>
      <c r="AR223" s="195"/>
      <c r="AS223" s="195"/>
      <c r="AT223" s="195"/>
      <c r="AU223" s="153"/>
      <c r="AV223" s="153"/>
      <c r="AW223" s="53"/>
      <c r="AX223" s="53"/>
      <c r="AY223" s="53"/>
      <c r="AZ223" s="53"/>
      <c r="BA223" s="53"/>
      <c r="BB223" s="53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</row>
    <row r="224" spans="1:74" s="8" customFormat="1" ht="11.25" hidden="1" customHeight="1">
      <c r="A224" s="80" t="s">
        <v>161</v>
      </c>
      <c r="B224" s="41"/>
      <c r="C224" s="289">
        <f>COUNTIF(C225:E251,1)+COUNTIF(C225:E251,2)+COUNTIF(C225:E251,3)+COUNTIF(C225:E251,4)+COUNTIF(C225:E251,5)+COUNTIF(C225:E251,6)+COUNTIF(C225:E251,7)+COUNTIF(C225:E251,8)</f>
        <v>0</v>
      </c>
      <c r="D224" s="289"/>
      <c r="E224" s="290"/>
      <c r="F224" s="288">
        <f>COUNTIF(F225:H251,1)+COUNTIF(F225:H251,2)+COUNTIF(F225:H251,3)+COUNTIF(F225:H251,4)+COUNTIF(F225:H251,5)+COUNTIF(F225:H251,6)+COUNTIF(F225:H251,7)+COUNTIF(F225:H251,8)</f>
        <v>0</v>
      </c>
      <c r="G224" s="289"/>
      <c r="H224" s="290"/>
      <c r="I224" s="288">
        <f>COUNTIF(I225:K251,1)+COUNTIF(I225:K251,2)+COUNTIF(I225:K251,3)+COUNTIF(I225:K251,4)+COUNTIF(I225:K251,5)+COUNTIF(I225:K251,6)+COUNTIF(I225:K251,7)+COUNTIF(I225:K251,8)</f>
        <v>0</v>
      </c>
      <c r="J224" s="289"/>
      <c r="K224" s="289"/>
      <c r="L224" s="142">
        <f>SUM(L225:L251)</f>
        <v>0</v>
      </c>
      <c r="M224" s="142"/>
      <c r="N224" s="142"/>
      <c r="O224" s="142"/>
      <c r="P224" s="142">
        <f t="shared" ref="P224" si="162">SUM(P225:P251)</f>
        <v>0</v>
      </c>
      <c r="Q224" s="142"/>
      <c r="R224" s="142">
        <f t="shared" ref="R224" si="163">SUM(R225:R251)</f>
        <v>0</v>
      </c>
      <c r="S224" s="142">
        <f t="shared" ref="S224" si="164">SUM(S225:S251)</f>
        <v>0</v>
      </c>
      <c r="T224" s="143">
        <f t="shared" ref="T224" si="165">SUM(T225:T251)</f>
        <v>0</v>
      </c>
      <c r="U224" s="143"/>
      <c r="V224" s="143">
        <f t="shared" ref="V224" si="166">SUM(V225:V251)</f>
        <v>0</v>
      </c>
      <c r="W224" s="143">
        <f t="shared" ref="W224" si="167">SUM(W225:W251)</f>
        <v>0</v>
      </c>
      <c r="X224" s="143">
        <f t="shared" ref="X224" si="168">SUM(X225:X251)</f>
        <v>0</v>
      </c>
      <c r="Y224" s="143">
        <f t="shared" ref="Y224" si="169">SUM(Y225:Y251)</f>
        <v>0</v>
      </c>
      <c r="Z224" s="143">
        <f t="shared" ref="Z224" si="170">SUM(Z225:Z251)</f>
        <v>0</v>
      </c>
      <c r="AA224" s="143">
        <f t="shared" ref="AA224" si="171">SUM(AA225:AA251)</f>
        <v>0</v>
      </c>
      <c r="AB224" s="143">
        <f t="shared" ref="AB224" si="172">SUM(AB225:AB251)</f>
        <v>0</v>
      </c>
      <c r="AC224" s="143">
        <f t="shared" ref="AC224" si="173">SUM(AC225:AC251)</f>
        <v>0</v>
      </c>
      <c r="AD224" s="143">
        <f t="shared" ref="AD224" si="174">SUM(AD225:AD251)</f>
        <v>0</v>
      </c>
      <c r="AE224" s="143">
        <f t="shared" ref="AE224" si="175">SUM(AE225:AE251)</f>
        <v>0</v>
      </c>
      <c r="AF224" s="143">
        <f t="shared" ref="AF224" si="176">SUM(AF225:AF251)</f>
        <v>0</v>
      </c>
      <c r="AG224" s="143">
        <f t="shared" ref="AG224" si="177">SUM(AG225:AG251)</f>
        <v>0</v>
      </c>
      <c r="AH224" s="143"/>
      <c r="AI224" s="143">
        <f>SUM(AI225:AI251)</f>
        <v>0</v>
      </c>
      <c r="AJ224" s="82">
        <f>SUM(AJ225:AJ251)</f>
        <v>0</v>
      </c>
      <c r="AK224" s="153"/>
      <c r="AL224" s="153"/>
      <c r="AM224" s="195"/>
      <c r="AN224" s="195"/>
      <c r="AO224" s="195"/>
      <c r="AP224" s="195"/>
      <c r="AQ224" s="195"/>
      <c r="AR224" s="195"/>
      <c r="AS224" s="195"/>
      <c r="AT224" s="195"/>
      <c r="AU224" s="153"/>
      <c r="AV224" s="153"/>
      <c r="AW224" s="53"/>
      <c r="AX224" s="53"/>
      <c r="AY224" s="53"/>
      <c r="AZ224" s="53"/>
      <c r="BA224" s="53"/>
      <c r="BB224" s="53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</row>
    <row r="225" spans="1:74" s="8" customFormat="1" ht="11.25" hidden="1" customHeight="1">
      <c r="A225" s="55" t="s">
        <v>162</v>
      </c>
      <c r="B225" s="43"/>
      <c r="C225" s="176"/>
      <c r="D225" s="177"/>
      <c r="E225" s="178"/>
      <c r="F225" s="179"/>
      <c r="G225" s="177"/>
      <c r="H225" s="178"/>
      <c r="I225" s="180"/>
      <c r="J225" s="177"/>
      <c r="K225" s="176"/>
      <c r="L225" s="127">
        <f t="shared" ref="L225:L251" si="178">P225+R225</f>
        <v>0</v>
      </c>
      <c r="M225" s="127"/>
      <c r="N225" s="127"/>
      <c r="O225" s="127"/>
      <c r="P225" s="127">
        <f t="shared" ref="P225:P249" si="179">R225/2</f>
        <v>0</v>
      </c>
      <c r="Q225" s="127"/>
      <c r="R225" s="127">
        <f t="shared" ref="R225:R251" si="180">SUM(V225:AG225)</f>
        <v>0</v>
      </c>
      <c r="S225" s="127">
        <f t="shared" ref="S225:S251" si="181">R225-T225</f>
        <v>0</v>
      </c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75">
        <f t="shared" ref="AJ225:AJ251" si="182">R225-AI225</f>
        <v>0</v>
      </c>
      <c r="AK225" s="153"/>
      <c r="AL225" s="153"/>
      <c r="AM225" s="195"/>
      <c r="AN225" s="195"/>
      <c r="AO225" s="195"/>
      <c r="AP225" s="195"/>
      <c r="AQ225" s="195"/>
      <c r="AR225" s="195"/>
      <c r="AS225" s="195"/>
      <c r="AT225" s="195"/>
      <c r="AU225" s="153"/>
      <c r="AV225" s="153"/>
      <c r="AW225" s="53"/>
      <c r="AX225" s="53"/>
      <c r="AY225" s="53"/>
      <c r="AZ225" s="53"/>
      <c r="BA225" s="53"/>
      <c r="BB225" s="53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</row>
    <row r="226" spans="1:74" s="8" customFormat="1" ht="11.25" hidden="1" customHeight="1">
      <c r="A226" s="55" t="s">
        <v>163</v>
      </c>
      <c r="B226" s="44"/>
      <c r="C226" s="183"/>
      <c r="D226" s="184"/>
      <c r="E226" s="185"/>
      <c r="F226" s="186"/>
      <c r="G226" s="184"/>
      <c r="H226" s="185"/>
      <c r="I226" s="187"/>
      <c r="J226" s="184"/>
      <c r="K226" s="183"/>
      <c r="L226" s="127">
        <f t="shared" si="178"/>
        <v>0</v>
      </c>
      <c r="M226" s="127"/>
      <c r="N226" s="127"/>
      <c r="O226" s="127"/>
      <c r="P226" s="127">
        <f t="shared" si="179"/>
        <v>0</v>
      </c>
      <c r="Q226" s="127"/>
      <c r="R226" s="127">
        <f t="shared" si="180"/>
        <v>0</v>
      </c>
      <c r="S226" s="127">
        <f t="shared" si="181"/>
        <v>0</v>
      </c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75">
        <f t="shared" si="182"/>
        <v>0</v>
      </c>
      <c r="AK226" s="153"/>
      <c r="AL226" s="153"/>
      <c r="AM226" s="195"/>
      <c r="AN226" s="195"/>
      <c r="AO226" s="195"/>
      <c r="AP226" s="195"/>
      <c r="AQ226" s="195"/>
      <c r="AR226" s="195"/>
      <c r="AS226" s="195"/>
      <c r="AT226" s="195"/>
      <c r="AU226" s="153"/>
      <c r="AV226" s="153"/>
      <c r="AW226" s="53"/>
      <c r="AX226" s="53"/>
      <c r="AY226" s="53"/>
      <c r="AZ226" s="53"/>
      <c r="BA226" s="53"/>
      <c r="BB226" s="53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</row>
    <row r="227" spans="1:74" s="8" customFormat="1" ht="11.25" hidden="1" customHeight="1">
      <c r="A227" s="55" t="s">
        <v>164</v>
      </c>
      <c r="B227" s="44"/>
      <c r="C227" s="183"/>
      <c r="D227" s="184"/>
      <c r="E227" s="185"/>
      <c r="F227" s="186"/>
      <c r="G227" s="184"/>
      <c r="H227" s="185"/>
      <c r="I227" s="187"/>
      <c r="J227" s="184"/>
      <c r="K227" s="183"/>
      <c r="L227" s="127">
        <f t="shared" si="178"/>
        <v>0</v>
      </c>
      <c r="M227" s="127"/>
      <c r="N227" s="127"/>
      <c r="O227" s="127"/>
      <c r="P227" s="127">
        <f t="shared" si="179"/>
        <v>0</v>
      </c>
      <c r="Q227" s="127"/>
      <c r="R227" s="127">
        <f t="shared" si="180"/>
        <v>0</v>
      </c>
      <c r="S227" s="127">
        <f t="shared" si="181"/>
        <v>0</v>
      </c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75">
        <f t="shared" si="182"/>
        <v>0</v>
      </c>
      <c r="AK227" s="153"/>
      <c r="AL227" s="153"/>
      <c r="AM227" s="195"/>
      <c r="AN227" s="195"/>
      <c r="AO227" s="195"/>
      <c r="AP227" s="195"/>
      <c r="AQ227" s="195"/>
      <c r="AR227" s="195"/>
      <c r="AS227" s="195"/>
      <c r="AT227" s="195"/>
      <c r="AU227" s="153"/>
      <c r="AV227" s="153"/>
      <c r="AW227" s="53"/>
      <c r="AX227" s="53"/>
      <c r="AY227" s="53"/>
      <c r="AZ227" s="53"/>
      <c r="BA227" s="53"/>
      <c r="BB227" s="53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</row>
    <row r="228" spans="1:74" s="8" customFormat="1" ht="11.25" hidden="1" customHeight="1">
      <c r="A228" s="55" t="s">
        <v>165</v>
      </c>
      <c r="B228" s="44"/>
      <c r="C228" s="183"/>
      <c r="D228" s="184"/>
      <c r="E228" s="185"/>
      <c r="F228" s="186"/>
      <c r="G228" s="184"/>
      <c r="H228" s="185"/>
      <c r="I228" s="187"/>
      <c r="J228" s="184"/>
      <c r="K228" s="183"/>
      <c r="L228" s="127">
        <f t="shared" si="178"/>
        <v>0</v>
      </c>
      <c r="M228" s="127"/>
      <c r="N228" s="127"/>
      <c r="O228" s="127"/>
      <c r="P228" s="127">
        <f t="shared" si="179"/>
        <v>0</v>
      </c>
      <c r="Q228" s="127"/>
      <c r="R228" s="127">
        <f t="shared" si="180"/>
        <v>0</v>
      </c>
      <c r="S228" s="127">
        <f t="shared" si="181"/>
        <v>0</v>
      </c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75">
        <f t="shared" si="182"/>
        <v>0</v>
      </c>
      <c r="AK228" s="153"/>
      <c r="AL228" s="153"/>
      <c r="AM228" s="195"/>
      <c r="AN228" s="195"/>
      <c r="AO228" s="195"/>
      <c r="AP228" s="195"/>
      <c r="AQ228" s="195"/>
      <c r="AR228" s="195"/>
      <c r="AS228" s="195"/>
      <c r="AT228" s="195"/>
      <c r="AU228" s="153"/>
      <c r="AV228" s="153"/>
      <c r="AW228" s="53"/>
      <c r="AX228" s="53"/>
      <c r="AY228" s="53"/>
      <c r="AZ228" s="53"/>
      <c r="BA228" s="53"/>
      <c r="BB228" s="53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</row>
    <row r="229" spans="1:74" s="8" customFormat="1" ht="11.25" hidden="1" customHeight="1">
      <c r="A229" s="55" t="s">
        <v>166</v>
      </c>
      <c r="B229" s="44"/>
      <c r="C229" s="183"/>
      <c r="D229" s="184"/>
      <c r="E229" s="185"/>
      <c r="F229" s="186"/>
      <c r="G229" s="184"/>
      <c r="H229" s="185"/>
      <c r="I229" s="187"/>
      <c r="J229" s="184"/>
      <c r="K229" s="183"/>
      <c r="L229" s="127">
        <f t="shared" si="178"/>
        <v>0</v>
      </c>
      <c r="M229" s="127"/>
      <c r="N229" s="127"/>
      <c r="O229" s="127"/>
      <c r="P229" s="127">
        <f t="shared" si="179"/>
        <v>0</v>
      </c>
      <c r="Q229" s="127"/>
      <c r="R229" s="127">
        <f t="shared" si="180"/>
        <v>0</v>
      </c>
      <c r="S229" s="127">
        <f t="shared" si="181"/>
        <v>0</v>
      </c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75">
        <f t="shared" si="182"/>
        <v>0</v>
      </c>
      <c r="AK229" s="153"/>
      <c r="AL229" s="153"/>
      <c r="AM229" s="195"/>
      <c r="AN229" s="195"/>
      <c r="AO229" s="195"/>
      <c r="AP229" s="195"/>
      <c r="AQ229" s="195"/>
      <c r="AR229" s="195"/>
      <c r="AS229" s="195"/>
      <c r="AT229" s="195"/>
      <c r="AU229" s="153"/>
      <c r="AV229" s="153"/>
      <c r="AW229" s="53"/>
      <c r="AX229" s="53"/>
      <c r="AY229" s="53"/>
      <c r="AZ229" s="53"/>
      <c r="BA229" s="53"/>
      <c r="BB229" s="53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</row>
    <row r="230" spans="1:74" s="8" customFormat="1" ht="11.25" hidden="1" customHeight="1">
      <c r="A230" s="55" t="s">
        <v>167</v>
      </c>
      <c r="B230" s="44"/>
      <c r="C230" s="183"/>
      <c r="D230" s="184"/>
      <c r="E230" s="185"/>
      <c r="F230" s="186"/>
      <c r="G230" s="184"/>
      <c r="H230" s="185"/>
      <c r="I230" s="187"/>
      <c r="J230" s="184"/>
      <c r="K230" s="183"/>
      <c r="L230" s="127">
        <f t="shared" si="178"/>
        <v>0</v>
      </c>
      <c r="M230" s="127"/>
      <c r="N230" s="127"/>
      <c r="O230" s="127"/>
      <c r="P230" s="127">
        <f t="shared" si="179"/>
        <v>0</v>
      </c>
      <c r="Q230" s="127"/>
      <c r="R230" s="127">
        <f t="shared" si="180"/>
        <v>0</v>
      </c>
      <c r="S230" s="127">
        <f t="shared" si="181"/>
        <v>0</v>
      </c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75">
        <f t="shared" si="182"/>
        <v>0</v>
      </c>
      <c r="AK230" s="153"/>
      <c r="AL230" s="153"/>
      <c r="AM230" s="195"/>
      <c r="AN230" s="195"/>
      <c r="AO230" s="195"/>
      <c r="AP230" s="195"/>
      <c r="AQ230" s="195"/>
      <c r="AR230" s="195"/>
      <c r="AS230" s="195"/>
      <c r="AT230" s="195"/>
      <c r="AU230" s="153"/>
      <c r="AV230" s="153"/>
      <c r="AW230" s="53"/>
      <c r="AX230" s="53"/>
      <c r="AY230" s="53"/>
      <c r="AZ230" s="53"/>
      <c r="BA230" s="53"/>
      <c r="BB230" s="53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</row>
    <row r="231" spans="1:74" s="8" customFormat="1" ht="11.25" hidden="1" customHeight="1">
      <c r="A231" s="55" t="s">
        <v>168</v>
      </c>
      <c r="B231" s="44"/>
      <c r="C231" s="183"/>
      <c r="D231" s="184"/>
      <c r="E231" s="185"/>
      <c r="F231" s="186"/>
      <c r="G231" s="184"/>
      <c r="H231" s="185"/>
      <c r="I231" s="187"/>
      <c r="J231" s="184"/>
      <c r="K231" s="183"/>
      <c r="L231" s="127">
        <f t="shared" si="178"/>
        <v>0</v>
      </c>
      <c r="M231" s="127"/>
      <c r="N231" s="127"/>
      <c r="O231" s="127"/>
      <c r="P231" s="127">
        <f t="shared" si="179"/>
        <v>0</v>
      </c>
      <c r="Q231" s="127"/>
      <c r="R231" s="127">
        <f t="shared" si="180"/>
        <v>0</v>
      </c>
      <c r="S231" s="127">
        <f t="shared" si="181"/>
        <v>0</v>
      </c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75">
        <f t="shared" si="182"/>
        <v>0</v>
      </c>
      <c r="AK231" s="153"/>
      <c r="AL231" s="153"/>
      <c r="AM231" s="195"/>
      <c r="AN231" s="195"/>
      <c r="AO231" s="195"/>
      <c r="AP231" s="195"/>
      <c r="AQ231" s="195"/>
      <c r="AR231" s="195"/>
      <c r="AS231" s="195"/>
      <c r="AT231" s="195"/>
      <c r="AU231" s="153"/>
      <c r="AV231" s="153"/>
      <c r="AW231" s="53"/>
      <c r="AX231" s="53"/>
      <c r="AY231" s="53"/>
      <c r="AZ231" s="53"/>
      <c r="BA231" s="53"/>
      <c r="BB231" s="53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</row>
    <row r="232" spans="1:74" s="8" customFormat="1" ht="11.25" hidden="1" customHeight="1">
      <c r="A232" s="55" t="s">
        <v>169</v>
      </c>
      <c r="B232" s="44"/>
      <c r="C232" s="183"/>
      <c r="D232" s="184"/>
      <c r="E232" s="185"/>
      <c r="F232" s="186"/>
      <c r="G232" s="184"/>
      <c r="H232" s="185"/>
      <c r="I232" s="187"/>
      <c r="J232" s="184"/>
      <c r="K232" s="183"/>
      <c r="L232" s="127">
        <f t="shared" si="178"/>
        <v>0</v>
      </c>
      <c r="M232" s="127"/>
      <c r="N232" s="127"/>
      <c r="O232" s="127"/>
      <c r="P232" s="127">
        <f t="shared" si="179"/>
        <v>0</v>
      </c>
      <c r="Q232" s="127"/>
      <c r="R232" s="127">
        <f t="shared" si="180"/>
        <v>0</v>
      </c>
      <c r="S232" s="127">
        <f t="shared" si="181"/>
        <v>0</v>
      </c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75">
        <f t="shared" si="182"/>
        <v>0</v>
      </c>
      <c r="AK232" s="153"/>
      <c r="AL232" s="153"/>
      <c r="AM232" s="195"/>
      <c r="AN232" s="195"/>
      <c r="AO232" s="195"/>
      <c r="AP232" s="195"/>
      <c r="AQ232" s="195"/>
      <c r="AR232" s="195"/>
      <c r="AS232" s="195"/>
      <c r="AT232" s="195"/>
      <c r="AU232" s="153"/>
      <c r="AV232" s="153"/>
      <c r="AW232" s="53"/>
      <c r="AX232" s="53"/>
      <c r="AY232" s="53"/>
      <c r="AZ232" s="53"/>
      <c r="BA232" s="53"/>
      <c r="BB232" s="53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</row>
    <row r="233" spans="1:74" s="8" customFormat="1" ht="11.25" hidden="1" customHeight="1">
      <c r="A233" s="55" t="s">
        <v>170</v>
      </c>
      <c r="B233" s="44"/>
      <c r="C233" s="183"/>
      <c r="D233" s="184"/>
      <c r="E233" s="185"/>
      <c r="F233" s="186"/>
      <c r="G233" s="184"/>
      <c r="H233" s="185"/>
      <c r="I233" s="187"/>
      <c r="J233" s="184"/>
      <c r="K233" s="183"/>
      <c r="L233" s="127">
        <f t="shared" si="178"/>
        <v>0</v>
      </c>
      <c r="M233" s="127"/>
      <c r="N233" s="127"/>
      <c r="O233" s="127"/>
      <c r="P233" s="127">
        <f t="shared" si="179"/>
        <v>0</v>
      </c>
      <c r="Q233" s="127"/>
      <c r="R233" s="127">
        <f t="shared" si="180"/>
        <v>0</v>
      </c>
      <c r="S233" s="127">
        <f t="shared" si="181"/>
        <v>0</v>
      </c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75">
        <f t="shared" si="182"/>
        <v>0</v>
      </c>
      <c r="AK233" s="153"/>
      <c r="AL233" s="153"/>
      <c r="AM233" s="195"/>
      <c r="AN233" s="195"/>
      <c r="AO233" s="195"/>
      <c r="AP233" s="195"/>
      <c r="AQ233" s="195"/>
      <c r="AR233" s="195"/>
      <c r="AS233" s="195"/>
      <c r="AT233" s="195"/>
      <c r="AU233" s="153"/>
      <c r="AV233" s="153"/>
      <c r="AW233" s="53"/>
      <c r="AX233" s="53"/>
      <c r="AY233" s="53"/>
      <c r="AZ233" s="53"/>
      <c r="BA233" s="53"/>
      <c r="BB233" s="53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</row>
    <row r="234" spans="1:74" s="8" customFormat="1" ht="11.25" hidden="1" customHeight="1">
      <c r="A234" s="55" t="s">
        <v>171</v>
      </c>
      <c r="B234" s="44"/>
      <c r="C234" s="183"/>
      <c r="D234" s="184"/>
      <c r="E234" s="185"/>
      <c r="F234" s="186"/>
      <c r="G234" s="184"/>
      <c r="H234" s="185"/>
      <c r="I234" s="187"/>
      <c r="J234" s="184"/>
      <c r="K234" s="183"/>
      <c r="L234" s="127">
        <f t="shared" si="178"/>
        <v>0</v>
      </c>
      <c r="M234" s="127"/>
      <c r="N234" s="127"/>
      <c r="O234" s="127"/>
      <c r="P234" s="127">
        <f t="shared" si="179"/>
        <v>0</v>
      </c>
      <c r="Q234" s="127"/>
      <c r="R234" s="127">
        <f t="shared" si="180"/>
        <v>0</v>
      </c>
      <c r="S234" s="127">
        <f t="shared" si="181"/>
        <v>0</v>
      </c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75">
        <f t="shared" si="182"/>
        <v>0</v>
      </c>
      <c r="AK234" s="153"/>
      <c r="AL234" s="153"/>
      <c r="AM234" s="195"/>
      <c r="AN234" s="195"/>
      <c r="AO234" s="195"/>
      <c r="AP234" s="195"/>
      <c r="AQ234" s="195"/>
      <c r="AR234" s="195"/>
      <c r="AS234" s="195"/>
      <c r="AT234" s="195"/>
      <c r="AU234" s="153"/>
      <c r="AV234" s="153"/>
      <c r="AW234" s="53"/>
      <c r="AX234" s="53"/>
      <c r="AY234" s="53"/>
      <c r="AZ234" s="53"/>
      <c r="BA234" s="53"/>
      <c r="BB234" s="53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</row>
    <row r="235" spans="1:74" s="8" customFormat="1" ht="11.25" hidden="1" customHeight="1">
      <c r="A235" s="55" t="s">
        <v>172</v>
      </c>
      <c r="B235" s="44"/>
      <c r="C235" s="183"/>
      <c r="D235" s="184"/>
      <c r="E235" s="185"/>
      <c r="F235" s="186"/>
      <c r="G235" s="184"/>
      <c r="H235" s="185"/>
      <c r="I235" s="187"/>
      <c r="J235" s="184"/>
      <c r="K235" s="183"/>
      <c r="L235" s="127">
        <f t="shared" si="178"/>
        <v>0</v>
      </c>
      <c r="M235" s="127"/>
      <c r="N235" s="127"/>
      <c r="O235" s="127"/>
      <c r="P235" s="127">
        <f t="shared" si="179"/>
        <v>0</v>
      </c>
      <c r="Q235" s="127"/>
      <c r="R235" s="127">
        <f t="shared" si="180"/>
        <v>0</v>
      </c>
      <c r="S235" s="127">
        <f t="shared" si="181"/>
        <v>0</v>
      </c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75">
        <f t="shared" si="182"/>
        <v>0</v>
      </c>
      <c r="AK235" s="153"/>
      <c r="AL235" s="153"/>
      <c r="AM235" s="195"/>
      <c r="AN235" s="195"/>
      <c r="AO235" s="195"/>
      <c r="AP235" s="195"/>
      <c r="AQ235" s="195"/>
      <c r="AR235" s="195"/>
      <c r="AS235" s="195"/>
      <c r="AT235" s="195"/>
      <c r="AU235" s="153"/>
      <c r="AV235" s="153"/>
      <c r="AW235" s="53"/>
      <c r="AX235" s="53"/>
      <c r="AY235" s="53"/>
      <c r="AZ235" s="53"/>
      <c r="BA235" s="53"/>
      <c r="BB235" s="53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</row>
    <row r="236" spans="1:74" s="8" customFormat="1" ht="11.25" hidden="1" customHeight="1">
      <c r="A236" s="55" t="s">
        <v>173</v>
      </c>
      <c r="B236" s="44"/>
      <c r="C236" s="183"/>
      <c r="D236" s="184"/>
      <c r="E236" s="185"/>
      <c r="F236" s="186"/>
      <c r="G236" s="184"/>
      <c r="H236" s="185"/>
      <c r="I236" s="187"/>
      <c r="J236" s="184"/>
      <c r="K236" s="183"/>
      <c r="L236" s="127">
        <f t="shared" si="178"/>
        <v>0</v>
      </c>
      <c r="M236" s="127"/>
      <c r="N236" s="127"/>
      <c r="O236" s="127"/>
      <c r="P236" s="127">
        <f t="shared" si="179"/>
        <v>0</v>
      </c>
      <c r="Q236" s="127"/>
      <c r="R236" s="127">
        <f t="shared" si="180"/>
        <v>0</v>
      </c>
      <c r="S236" s="127">
        <f t="shared" si="181"/>
        <v>0</v>
      </c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75">
        <f t="shared" si="182"/>
        <v>0</v>
      </c>
      <c r="AK236" s="153"/>
      <c r="AL236" s="153"/>
      <c r="AM236" s="195"/>
      <c r="AN236" s="195"/>
      <c r="AO236" s="195"/>
      <c r="AP236" s="195"/>
      <c r="AQ236" s="195"/>
      <c r="AR236" s="195"/>
      <c r="AS236" s="195"/>
      <c r="AT236" s="195"/>
      <c r="AU236" s="153"/>
      <c r="AV236" s="153"/>
      <c r="AW236" s="53"/>
      <c r="AX236" s="53"/>
      <c r="AY236" s="53"/>
      <c r="AZ236" s="53"/>
      <c r="BA236" s="53"/>
      <c r="BB236" s="53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</row>
    <row r="237" spans="1:74" s="8" customFormat="1" ht="11.25" hidden="1" customHeight="1">
      <c r="A237" s="55" t="s">
        <v>174</v>
      </c>
      <c r="B237" s="44"/>
      <c r="C237" s="183"/>
      <c r="D237" s="184"/>
      <c r="E237" s="185"/>
      <c r="F237" s="186"/>
      <c r="G237" s="184"/>
      <c r="H237" s="185"/>
      <c r="I237" s="187"/>
      <c r="J237" s="184"/>
      <c r="K237" s="183"/>
      <c r="L237" s="127">
        <f t="shared" si="178"/>
        <v>0</v>
      </c>
      <c r="M237" s="127"/>
      <c r="N237" s="127"/>
      <c r="O237" s="127"/>
      <c r="P237" s="127">
        <f t="shared" si="179"/>
        <v>0</v>
      </c>
      <c r="Q237" s="127"/>
      <c r="R237" s="127">
        <f t="shared" si="180"/>
        <v>0</v>
      </c>
      <c r="S237" s="127">
        <f t="shared" si="181"/>
        <v>0</v>
      </c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75">
        <f t="shared" si="182"/>
        <v>0</v>
      </c>
      <c r="AK237" s="153"/>
      <c r="AL237" s="153"/>
      <c r="AM237" s="195"/>
      <c r="AN237" s="195"/>
      <c r="AO237" s="195"/>
      <c r="AP237" s="195"/>
      <c r="AQ237" s="195"/>
      <c r="AR237" s="195"/>
      <c r="AS237" s="195"/>
      <c r="AT237" s="195"/>
      <c r="AU237" s="153"/>
      <c r="AV237" s="153"/>
      <c r="AW237" s="53"/>
      <c r="AX237" s="53"/>
      <c r="AY237" s="53"/>
      <c r="AZ237" s="53"/>
      <c r="BA237" s="53"/>
      <c r="BB237" s="53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</row>
    <row r="238" spans="1:74" s="8" customFormat="1" ht="11.25" hidden="1" customHeight="1">
      <c r="A238" s="55" t="s">
        <v>175</v>
      </c>
      <c r="B238" s="44"/>
      <c r="C238" s="183"/>
      <c r="D238" s="184"/>
      <c r="E238" s="185"/>
      <c r="F238" s="186"/>
      <c r="G238" s="184"/>
      <c r="H238" s="185"/>
      <c r="I238" s="187"/>
      <c r="J238" s="184"/>
      <c r="K238" s="183"/>
      <c r="L238" s="127">
        <f t="shared" si="178"/>
        <v>0</v>
      </c>
      <c r="M238" s="127"/>
      <c r="N238" s="127"/>
      <c r="O238" s="127"/>
      <c r="P238" s="127">
        <f t="shared" si="179"/>
        <v>0</v>
      </c>
      <c r="Q238" s="127"/>
      <c r="R238" s="127">
        <f t="shared" si="180"/>
        <v>0</v>
      </c>
      <c r="S238" s="127">
        <f t="shared" si="181"/>
        <v>0</v>
      </c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75">
        <f t="shared" si="182"/>
        <v>0</v>
      </c>
      <c r="AK238" s="153"/>
      <c r="AL238" s="153"/>
      <c r="AM238" s="195"/>
      <c r="AN238" s="195"/>
      <c r="AO238" s="195"/>
      <c r="AP238" s="195"/>
      <c r="AQ238" s="195"/>
      <c r="AR238" s="195"/>
      <c r="AS238" s="195"/>
      <c r="AT238" s="195"/>
      <c r="AU238" s="153"/>
      <c r="AV238" s="153"/>
      <c r="AW238" s="53"/>
      <c r="AX238" s="53"/>
      <c r="AY238" s="53"/>
      <c r="AZ238" s="53"/>
      <c r="BA238" s="53"/>
      <c r="BB238" s="53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</row>
    <row r="239" spans="1:74" s="8" customFormat="1" ht="11.25" hidden="1" customHeight="1">
      <c r="A239" s="55" t="s">
        <v>176</v>
      </c>
      <c r="B239" s="44"/>
      <c r="C239" s="183"/>
      <c r="D239" s="184"/>
      <c r="E239" s="185"/>
      <c r="F239" s="186"/>
      <c r="G239" s="184"/>
      <c r="H239" s="185"/>
      <c r="I239" s="187"/>
      <c r="J239" s="184"/>
      <c r="K239" s="183"/>
      <c r="L239" s="127">
        <f t="shared" si="178"/>
        <v>0</v>
      </c>
      <c r="M239" s="127"/>
      <c r="N239" s="127"/>
      <c r="O239" s="127"/>
      <c r="P239" s="127">
        <f t="shared" si="179"/>
        <v>0</v>
      </c>
      <c r="Q239" s="127"/>
      <c r="R239" s="127">
        <f t="shared" si="180"/>
        <v>0</v>
      </c>
      <c r="S239" s="127">
        <f t="shared" si="181"/>
        <v>0</v>
      </c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75">
        <f t="shared" si="182"/>
        <v>0</v>
      </c>
      <c r="AK239" s="153"/>
      <c r="AL239" s="153"/>
      <c r="AM239" s="195"/>
      <c r="AN239" s="195"/>
      <c r="AO239" s="195"/>
      <c r="AP239" s="195"/>
      <c r="AQ239" s="195"/>
      <c r="AR239" s="195"/>
      <c r="AS239" s="195"/>
      <c r="AT239" s="195"/>
      <c r="AU239" s="153"/>
      <c r="AV239" s="153"/>
      <c r="AW239" s="53"/>
      <c r="AX239" s="53"/>
      <c r="AY239" s="53"/>
      <c r="AZ239" s="53"/>
      <c r="BA239" s="53"/>
      <c r="BB239" s="53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</row>
    <row r="240" spans="1:74" s="8" customFormat="1" ht="11.25" hidden="1" customHeight="1">
      <c r="A240" s="55" t="s">
        <v>177</v>
      </c>
      <c r="B240" s="44"/>
      <c r="C240" s="183"/>
      <c r="D240" s="184"/>
      <c r="E240" s="185"/>
      <c r="F240" s="186"/>
      <c r="G240" s="184"/>
      <c r="H240" s="185"/>
      <c r="I240" s="187"/>
      <c r="J240" s="184"/>
      <c r="K240" s="183"/>
      <c r="L240" s="127">
        <f t="shared" si="178"/>
        <v>0</v>
      </c>
      <c r="M240" s="127"/>
      <c r="N240" s="127"/>
      <c r="O240" s="127"/>
      <c r="P240" s="127">
        <f t="shared" si="179"/>
        <v>0</v>
      </c>
      <c r="Q240" s="127"/>
      <c r="R240" s="127">
        <f t="shared" si="180"/>
        <v>0</v>
      </c>
      <c r="S240" s="127">
        <f t="shared" si="181"/>
        <v>0</v>
      </c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75">
        <f t="shared" si="182"/>
        <v>0</v>
      </c>
      <c r="AK240" s="153"/>
      <c r="AL240" s="153"/>
      <c r="AM240" s="195"/>
      <c r="AN240" s="195"/>
      <c r="AO240" s="195"/>
      <c r="AP240" s="195"/>
      <c r="AQ240" s="195"/>
      <c r="AR240" s="195"/>
      <c r="AS240" s="195"/>
      <c r="AT240" s="195"/>
      <c r="AU240" s="153"/>
      <c r="AV240" s="153"/>
      <c r="AW240" s="53"/>
      <c r="AX240" s="53"/>
      <c r="AY240" s="53"/>
      <c r="AZ240" s="53"/>
      <c r="BA240" s="53"/>
      <c r="BB240" s="53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</row>
    <row r="241" spans="1:74" s="8" customFormat="1" ht="11.25" hidden="1" customHeight="1">
      <c r="A241" s="55" t="s">
        <v>178</v>
      </c>
      <c r="B241" s="44"/>
      <c r="C241" s="183"/>
      <c r="D241" s="184"/>
      <c r="E241" s="185"/>
      <c r="F241" s="186"/>
      <c r="G241" s="184"/>
      <c r="H241" s="185"/>
      <c r="I241" s="187"/>
      <c r="J241" s="184"/>
      <c r="K241" s="183"/>
      <c r="L241" s="127">
        <f t="shared" si="178"/>
        <v>0</v>
      </c>
      <c r="M241" s="127"/>
      <c r="N241" s="127"/>
      <c r="O241" s="127"/>
      <c r="P241" s="127">
        <f t="shared" si="179"/>
        <v>0</v>
      </c>
      <c r="Q241" s="127"/>
      <c r="R241" s="127">
        <f t="shared" si="180"/>
        <v>0</v>
      </c>
      <c r="S241" s="127">
        <f t="shared" si="181"/>
        <v>0</v>
      </c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75">
        <f t="shared" si="182"/>
        <v>0</v>
      </c>
      <c r="AK241" s="153"/>
      <c r="AL241" s="153"/>
      <c r="AM241" s="195"/>
      <c r="AN241" s="195"/>
      <c r="AO241" s="195"/>
      <c r="AP241" s="195"/>
      <c r="AQ241" s="195"/>
      <c r="AR241" s="195"/>
      <c r="AS241" s="195"/>
      <c r="AT241" s="195"/>
      <c r="AU241" s="153"/>
      <c r="AV241" s="153"/>
      <c r="AW241" s="53"/>
      <c r="AX241" s="53"/>
      <c r="AY241" s="53"/>
      <c r="AZ241" s="53"/>
      <c r="BA241" s="53"/>
      <c r="BB241" s="53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</row>
    <row r="242" spans="1:74" s="8" customFormat="1" ht="11.25" hidden="1" customHeight="1">
      <c r="A242" s="55" t="s">
        <v>179</v>
      </c>
      <c r="B242" s="44"/>
      <c r="C242" s="183"/>
      <c r="D242" s="184"/>
      <c r="E242" s="185"/>
      <c r="F242" s="186"/>
      <c r="G242" s="184"/>
      <c r="H242" s="185"/>
      <c r="I242" s="187"/>
      <c r="J242" s="184"/>
      <c r="K242" s="183"/>
      <c r="L242" s="127">
        <f t="shared" si="178"/>
        <v>0</v>
      </c>
      <c r="M242" s="127"/>
      <c r="N242" s="127"/>
      <c r="O242" s="127"/>
      <c r="P242" s="127">
        <f t="shared" si="179"/>
        <v>0</v>
      </c>
      <c r="Q242" s="127"/>
      <c r="R242" s="127">
        <f t="shared" si="180"/>
        <v>0</v>
      </c>
      <c r="S242" s="127">
        <f t="shared" si="181"/>
        <v>0</v>
      </c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75">
        <f t="shared" si="182"/>
        <v>0</v>
      </c>
      <c r="AK242" s="153"/>
      <c r="AL242" s="153"/>
      <c r="AM242" s="195"/>
      <c r="AN242" s="195"/>
      <c r="AO242" s="195"/>
      <c r="AP242" s="195"/>
      <c r="AQ242" s="195"/>
      <c r="AR242" s="195"/>
      <c r="AS242" s="195"/>
      <c r="AT242" s="195"/>
      <c r="AU242" s="153"/>
      <c r="AV242" s="153"/>
      <c r="AW242" s="53"/>
      <c r="AX242" s="53"/>
      <c r="AY242" s="53"/>
      <c r="AZ242" s="53"/>
      <c r="BA242" s="53"/>
      <c r="BB242" s="53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</row>
    <row r="243" spans="1:74" s="8" customFormat="1" ht="11.25" hidden="1" customHeight="1">
      <c r="A243" s="55" t="s">
        <v>180</v>
      </c>
      <c r="B243" s="44"/>
      <c r="C243" s="183"/>
      <c r="D243" s="184"/>
      <c r="E243" s="185"/>
      <c r="F243" s="186"/>
      <c r="G243" s="184"/>
      <c r="H243" s="185"/>
      <c r="I243" s="187"/>
      <c r="J243" s="184"/>
      <c r="K243" s="183"/>
      <c r="L243" s="127">
        <f t="shared" si="178"/>
        <v>0</v>
      </c>
      <c r="M243" s="127"/>
      <c r="N243" s="127"/>
      <c r="O243" s="127"/>
      <c r="P243" s="127">
        <f t="shared" si="179"/>
        <v>0</v>
      </c>
      <c r="Q243" s="127"/>
      <c r="R243" s="127">
        <f t="shared" si="180"/>
        <v>0</v>
      </c>
      <c r="S243" s="127">
        <f t="shared" si="181"/>
        <v>0</v>
      </c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75">
        <f t="shared" si="182"/>
        <v>0</v>
      </c>
      <c r="AK243" s="153"/>
      <c r="AL243" s="153"/>
      <c r="AM243" s="195"/>
      <c r="AN243" s="195"/>
      <c r="AO243" s="195"/>
      <c r="AP243" s="195"/>
      <c r="AQ243" s="195"/>
      <c r="AR243" s="195"/>
      <c r="AS243" s="195"/>
      <c r="AT243" s="195"/>
      <c r="AU243" s="153"/>
      <c r="AV243" s="153"/>
      <c r="AW243" s="53"/>
      <c r="AX243" s="53"/>
      <c r="AY243" s="53"/>
      <c r="AZ243" s="53"/>
      <c r="BA243" s="53"/>
      <c r="BB243" s="53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</row>
    <row r="244" spans="1:74" s="8" customFormat="1" ht="11.25" hidden="1" customHeight="1">
      <c r="A244" s="55" t="s">
        <v>181</v>
      </c>
      <c r="B244" s="44"/>
      <c r="C244" s="183"/>
      <c r="D244" s="184"/>
      <c r="E244" s="185"/>
      <c r="F244" s="186"/>
      <c r="G244" s="184"/>
      <c r="H244" s="185"/>
      <c r="I244" s="187"/>
      <c r="J244" s="184"/>
      <c r="K244" s="183"/>
      <c r="L244" s="127">
        <f t="shared" si="178"/>
        <v>0</v>
      </c>
      <c r="M244" s="127"/>
      <c r="N244" s="127"/>
      <c r="O244" s="127"/>
      <c r="P244" s="127">
        <f t="shared" si="179"/>
        <v>0</v>
      </c>
      <c r="Q244" s="127"/>
      <c r="R244" s="127">
        <f t="shared" si="180"/>
        <v>0</v>
      </c>
      <c r="S244" s="127">
        <f t="shared" si="181"/>
        <v>0</v>
      </c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75">
        <f t="shared" si="182"/>
        <v>0</v>
      </c>
      <c r="AK244" s="153"/>
      <c r="AL244" s="153"/>
      <c r="AM244" s="195"/>
      <c r="AN244" s="195"/>
      <c r="AO244" s="195"/>
      <c r="AP244" s="195"/>
      <c r="AQ244" s="195"/>
      <c r="AR244" s="195"/>
      <c r="AS244" s="195"/>
      <c r="AT244" s="195"/>
      <c r="AU244" s="153"/>
      <c r="AV244" s="153"/>
      <c r="AW244" s="53"/>
      <c r="AX244" s="53"/>
      <c r="AY244" s="53"/>
      <c r="AZ244" s="53"/>
      <c r="BA244" s="53"/>
      <c r="BB244" s="53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</row>
    <row r="245" spans="1:74" s="8" customFormat="1" ht="11.25" hidden="1" customHeight="1">
      <c r="A245" s="55" t="s">
        <v>182</v>
      </c>
      <c r="B245" s="44"/>
      <c r="C245" s="183"/>
      <c r="D245" s="184"/>
      <c r="E245" s="185"/>
      <c r="F245" s="186"/>
      <c r="G245" s="184"/>
      <c r="H245" s="185"/>
      <c r="I245" s="187"/>
      <c r="J245" s="184"/>
      <c r="K245" s="183"/>
      <c r="L245" s="127">
        <f t="shared" si="178"/>
        <v>0</v>
      </c>
      <c r="M245" s="127"/>
      <c r="N245" s="127"/>
      <c r="O245" s="127"/>
      <c r="P245" s="127">
        <f t="shared" si="179"/>
        <v>0</v>
      </c>
      <c r="Q245" s="127"/>
      <c r="R245" s="127">
        <f t="shared" si="180"/>
        <v>0</v>
      </c>
      <c r="S245" s="127">
        <f t="shared" si="181"/>
        <v>0</v>
      </c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75">
        <f t="shared" si="182"/>
        <v>0</v>
      </c>
      <c r="AK245" s="153"/>
      <c r="AL245" s="153"/>
      <c r="AM245" s="195"/>
      <c r="AN245" s="195"/>
      <c r="AO245" s="195"/>
      <c r="AP245" s="195"/>
      <c r="AQ245" s="195"/>
      <c r="AR245" s="195"/>
      <c r="AS245" s="195"/>
      <c r="AT245" s="195"/>
      <c r="AU245" s="153"/>
      <c r="AV245" s="153"/>
      <c r="AW245" s="53"/>
      <c r="AX245" s="53"/>
      <c r="AY245" s="53"/>
      <c r="AZ245" s="53"/>
      <c r="BA245" s="53"/>
      <c r="BB245" s="53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</row>
    <row r="246" spans="1:74" s="8" customFormat="1" ht="11.25" hidden="1" customHeight="1">
      <c r="A246" s="55" t="s">
        <v>183</v>
      </c>
      <c r="B246" s="44"/>
      <c r="C246" s="183"/>
      <c r="D246" s="184"/>
      <c r="E246" s="185"/>
      <c r="F246" s="186"/>
      <c r="G246" s="184"/>
      <c r="H246" s="185"/>
      <c r="I246" s="187"/>
      <c r="J246" s="184"/>
      <c r="K246" s="183"/>
      <c r="L246" s="127">
        <f t="shared" si="178"/>
        <v>0</v>
      </c>
      <c r="M246" s="127"/>
      <c r="N246" s="127"/>
      <c r="O246" s="127"/>
      <c r="P246" s="127">
        <f t="shared" si="179"/>
        <v>0</v>
      </c>
      <c r="Q246" s="127"/>
      <c r="R246" s="127">
        <f t="shared" si="180"/>
        <v>0</v>
      </c>
      <c r="S246" s="127">
        <f t="shared" si="181"/>
        <v>0</v>
      </c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75">
        <f t="shared" si="182"/>
        <v>0</v>
      </c>
      <c r="AK246" s="153"/>
      <c r="AL246" s="153"/>
      <c r="AM246" s="195"/>
      <c r="AN246" s="195"/>
      <c r="AO246" s="195"/>
      <c r="AP246" s="195"/>
      <c r="AQ246" s="195"/>
      <c r="AR246" s="195"/>
      <c r="AS246" s="195"/>
      <c r="AT246" s="195"/>
      <c r="AU246" s="153"/>
      <c r="AV246" s="153"/>
      <c r="AW246" s="53"/>
      <c r="AX246" s="53"/>
      <c r="AY246" s="53"/>
      <c r="AZ246" s="53"/>
      <c r="BA246" s="53"/>
      <c r="BB246" s="53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</row>
    <row r="247" spans="1:74" s="8" customFormat="1" ht="11.25" hidden="1" customHeight="1">
      <c r="A247" s="55" t="s">
        <v>184</v>
      </c>
      <c r="B247" s="44"/>
      <c r="C247" s="183"/>
      <c r="D247" s="184"/>
      <c r="E247" s="185"/>
      <c r="F247" s="186"/>
      <c r="G247" s="184"/>
      <c r="H247" s="185"/>
      <c r="I247" s="187"/>
      <c r="J247" s="184"/>
      <c r="K247" s="183"/>
      <c r="L247" s="127">
        <f t="shared" si="178"/>
        <v>0</v>
      </c>
      <c r="M247" s="127"/>
      <c r="N247" s="127"/>
      <c r="O247" s="127"/>
      <c r="P247" s="127">
        <f t="shared" si="179"/>
        <v>0</v>
      </c>
      <c r="Q247" s="127"/>
      <c r="R247" s="127">
        <f t="shared" si="180"/>
        <v>0</v>
      </c>
      <c r="S247" s="127">
        <f t="shared" si="181"/>
        <v>0</v>
      </c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75">
        <f t="shared" si="182"/>
        <v>0</v>
      </c>
      <c r="AK247" s="153"/>
      <c r="AL247" s="153"/>
      <c r="AM247" s="195"/>
      <c r="AN247" s="195"/>
      <c r="AO247" s="195"/>
      <c r="AP247" s="195"/>
      <c r="AQ247" s="195"/>
      <c r="AR247" s="195"/>
      <c r="AS247" s="195"/>
      <c r="AT247" s="195"/>
      <c r="AU247" s="153"/>
      <c r="AV247" s="153"/>
      <c r="AW247" s="53"/>
      <c r="AX247" s="53"/>
      <c r="AY247" s="53"/>
      <c r="AZ247" s="53"/>
      <c r="BA247" s="53"/>
      <c r="BB247" s="53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</row>
    <row r="248" spans="1:74" s="8" customFormat="1" ht="11.25" hidden="1" customHeight="1">
      <c r="A248" s="55" t="s">
        <v>185</v>
      </c>
      <c r="B248" s="44"/>
      <c r="C248" s="183"/>
      <c r="D248" s="184"/>
      <c r="E248" s="185"/>
      <c r="F248" s="186"/>
      <c r="G248" s="184"/>
      <c r="H248" s="185"/>
      <c r="I248" s="187"/>
      <c r="J248" s="184"/>
      <c r="K248" s="183"/>
      <c r="L248" s="127">
        <f t="shared" si="178"/>
        <v>0</v>
      </c>
      <c r="M248" s="127"/>
      <c r="N248" s="127"/>
      <c r="O248" s="127"/>
      <c r="P248" s="127">
        <f t="shared" si="179"/>
        <v>0</v>
      </c>
      <c r="Q248" s="127"/>
      <c r="R248" s="127">
        <f t="shared" si="180"/>
        <v>0</v>
      </c>
      <c r="S248" s="127">
        <f t="shared" si="181"/>
        <v>0</v>
      </c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75">
        <f t="shared" si="182"/>
        <v>0</v>
      </c>
      <c r="AK248" s="153"/>
      <c r="AL248" s="153"/>
      <c r="AM248" s="195"/>
      <c r="AN248" s="195"/>
      <c r="AO248" s="195"/>
      <c r="AP248" s="195"/>
      <c r="AQ248" s="195"/>
      <c r="AR248" s="195"/>
      <c r="AS248" s="195"/>
      <c r="AT248" s="195"/>
      <c r="AU248" s="153"/>
      <c r="AV248" s="153"/>
      <c r="AW248" s="53"/>
      <c r="AX248" s="53"/>
      <c r="AY248" s="53"/>
      <c r="AZ248" s="53"/>
      <c r="BA248" s="53"/>
      <c r="BB248" s="53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</row>
    <row r="249" spans="1:74" s="8" customFormat="1" ht="11.25" hidden="1" customHeight="1">
      <c r="A249" s="55" t="s">
        <v>186</v>
      </c>
      <c r="B249" s="44"/>
      <c r="C249" s="183"/>
      <c r="D249" s="184"/>
      <c r="E249" s="185"/>
      <c r="F249" s="186"/>
      <c r="G249" s="184"/>
      <c r="H249" s="185"/>
      <c r="I249" s="187"/>
      <c r="J249" s="184"/>
      <c r="K249" s="183"/>
      <c r="L249" s="127">
        <f t="shared" si="178"/>
        <v>0</v>
      </c>
      <c r="M249" s="127"/>
      <c r="N249" s="127"/>
      <c r="O249" s="127"/>
      <c r="P249" s="127">
        <f t="shared" si="179"/>
        <v>0</v>
      </c>
      <c r="Q249" s="127"/>
      <c r="R249" s="127">
        <f t="shared" si="180"/>
        <v>0</v>
      </c>
      <c r="S249" s="127">
        <f t="shared" si="181"/>
        <v>0</v>
      </c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75">
        <f t="shared" si="182"/>
        <v>0</v>
      </c>
      <c r="AK249" s="153"/>
      <c r="AL249" s="153"/>
      <c r="AM249" s="195"/>
      <c r="AN249" s="195"/>
      <c r="AO249" s="195"/>
      <c r="AP249" s="195"/>
      <c r="AQ249" s="195"/>
      <c r="AR249" s="195"/>
      <c r="AS249" s="195"/>
      <c r="AT249" s="195"/>
      <c r="AU249" s="153"/>
      <c r="AV249" s="153"/>
      <c r="AW249" s="53"/>
      <c r="AX249" s="53"/>
      <c r="AY249" s="53"/>
      <c r="AZ249" s="53"/>
      <c r="BA249" s="53"/>
      <c r="BB249" s="53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</row>
    <row r="250" spans="1:74" s="8" customFormat="1" ht="11.25" hidden="1" customHeight="1">
      <c r="A250" s="55"/>
      <c r="B250" s="196"/>
      <c r="C250" s="78"/>
      <c r="D250" s="78"/>
      <c r="E250" s="132"/>
      <c r="F250" s="186"/>
      <c r="G250" s="184"/>
      <c r="H250" s="185"/>
      <c r="I250" s="186"/>
      <c r="J250" s="184"/>
      <c r="K250" s="184"/>
      <c r="L250" s="127">
        <f t="shared" si="178"/>
        <v>0</v>
      </c>
      <c r="M250" s="127"/>
      <c r="N250" s="127"/>
      <c r="O250" s="127"/>
      <c r="P250" s="127"/>
      <c r="Q250" s="127"/>
      <c r="R250" s="127">
        <f t="shared" si="180"/>
        <v>0</v>
      </c>
      <c r="S250" s="127">
        <f t="shared" si="181"/>
        <v>0</v>
      </c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166"/>
      <c r="AJ250" s="75">
        <f t="shared" si="182"/>
        <v>0</v>
      </c>
      <c r="AK250" s="153"/>
      <c r="AL250" s="153"/>
      <c r="AM250" s="195"/>
      <c r="AN250" s="195"/>
      <c r="AO250" s="195"/>
      <c r="AP250" s="195"/>
      <c r="AQ250" s="195"/>
      <c r="AR250" s="195"/>
      <c r="AS250" s="195"/>
      <c r="AT250" s="195"/>
      <c r="AU250" s="153"/>
      <c r="AV250" s="153"/>
      <c r="AW250" s="53"/>
      <c r="AX250" s="53"/>
      <c r="AY250" s="53"/>
      <c r="AZ250" s="53"/>
      <c r="BA250" s="53"/>
      <c r="BB250" s="53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</row>
    <row r="251" spans="1:74" s="8" customFormat="1" ht="11.25" hidden="1" customHeight="1">
      <c r="A251" s="198"/>
      <c r="B251" s="197"/>
      <c r="C251" s="184"/>
      <c r="D251" s="184"/>
      <c r="E251" s="185"/>
      <c r="F251" s="186"/>
      <c r="G251" s="184"/>
      <c r="H251" s="185"/>
      <c r="I251" s="186"/>
      <c r="J251" s="184"/>
      <c r="K251" s="184"/>
      <c r="L251" s="127">
        <f t="shared" si="178"/>
        <v>0</v>
      </c>
      <c r="M251" s="127"/>
      <c r="N251" s="127"/>
      <c r="O251" s="127"/>
      <c r="P251" s="127"/>
      <c r="Q251" s="127"/>
      <c r="R251" s="127">
        <f t="shared" si="180"/>
        <v>0</v>
      </c>
      <c r="S251" s="127">
        <f t="shared" si="181"/>
        <v>0</v>
      </c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166"/>
      <c r="AJ251" s="199">
        <f t="shared" si="182"/>
        <v>0</v>
      </c>
      <c r="AK251" s="153"/>
      <c r="AL251" s="153"/>
      <c r="AM251" s="195"/>
      <c r="AN251" s="195"/>
      <c r="AO251" s="195"/>
      <c r="AP251" s="195"/>
      <c r="AQ251" s="195"/>
      <c r="AR251" s="195"/>
      <c r="AS251" s="195"/>
      <c r="AT251" s="195"/>
      <c r="AU251" s="153"/>
      <c r="AV251" s="153"/>
      <c r="AW251" s="53"/>
      <c r="AX251" s="53"/>
      <c r="AY251" s="53"/>
      <c r="AZ251" s="53"/>
      <c r="BA251" s="53"/>
      <c r="BB251" s="53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</row>
    <row r="252" spans="1:74" s="8" customFormat="1" ht="12" customHeight="1">
      <c r="A252" s="198"/>
      <c r="B252" s="80" t="s">
        <v>382</v>
      </c>
      <c r="C252" s="184"/>
      <c r="D252" s="184"/>
      <c r="E252" s="185"/>
      <c r="F252" s="186"/>
      <c r="G252" s="184"/>
      <c r="H252" s="185"/>
      <c r="I252" s="186"/>
      <c r="J252" s="184"/>
      <c r="K252" s="184"/>
      <c r="L252" s="127"/>
      <c r="M252" s="127"/>
      <c r="N252" s="127"/>
      <c r="O252" s="127"/>
      <c r="P252" s="127"/>
      <c r="Q252" s="127"/>
      <c r="R252" s="127"/>
      <c r="S252" s="127"/>
      <c r="T252" s="42"/>
      <c r="U252" s="42"/>
      <c r="V252" s="42"/>
      <c r="W252" s="42"/>
      <c r="X252" s="42"/>
      <c r="Y252" s="42"/>
      <c r="Z252" s="42"/>
      <c r="AA252" s="42">
        <v>16</v>
      </c>
      <c r="AB252" s="42"/>
      <c r="AC252" s="42">
        <v>23</v>
      </c>
      <c r="AD252" s="42"/>
      <c r="AE252" s="42">
        <v>16</v>
      </c>
      <c r="AF252" s="42"/>
      <c r="AG252" s="42">
        <v>13</v>
      </c>
      <c r="AH252" s="42"/>
      <c r="AI252" s="166"/>
      <c r="AJ252" s="199"/>
      <c r="AK252" s="153"/>
      <c r="AL252" s="153"/>
      <c r="AM252" s="195"/>
      <c r="AN252" s="195"/>
      <c r="AO252" s="195"/>
      <c r="AP252" s="195"/>
      <c r="AQ252" s="195"/>
      <c r="AR252" s="195"/>
      <c r="AS252" s="195"/>
      <c r="AT252" s="195"/>
      <c r="AU252" s="153"/>
      <c r="AV252" s="153"/>
      <c r="AW252" s="53"/>
      <c r="AX252" s="53"/>
      <c r="AY252" s="53"/>
      <c r="AZ252" s="53"/>
      <c r="BA252" s="53"/>
      <c r="BB252" s="53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</row>
    <row r="253" spans="1:74" s="8" customFormat="1" ht="12.75" customHeight="1">
      <c r="A253" s="198"/>
      <c r="B253" s="80" t="s">
        <v>379</v>
      </c>
      <c r="C253" s="184"/>
      <c r="D253" s="184"/>
      <c r="E253" s="185"/>
      <c r="F253" s="186"/>
      <c r="G253" s="184"/>
      <c r="H253" s="185"/>
      <c r="I253" s="186"/>
      <c r="J253" s="184"/>
      <c r="K253" s="184"/>
      <c r="L253" s="127"/>
      <c r="M253" s="127"/>
      <c r="N253" s="127"/>
      <c r="O253" s="127"/>
      <c r="P253" s="127"/>
      <c r="Q253" s="127"/>
      <c r="R253" s="127"/>
      <c r="S253" s="127"/>
      <c r="T253" s="42"/>
      <c r="U253" s="42"/>
      <c r="V253" s="42"/>
      <c r="W253" s="42"/>
      <c r="X253" s="42"/>
      <c r="Y253" s="42">
        <v>6</v>
      </c>
      <c r="Z253" s="42"/>
      <c r="AA253" s="42"/>
      <c r="AB253" s="42"/>
      <c r="AC253" s="42"/>
      <c r="AD253" s="42"/>
      <c r="AE253" s="42"/>
      <c r="AF253" s="42"/>
      <c r="AG253" s="42"/>
      <c r="AH253" s="42"/>
      <c r="AI253" s="166"/>
      <c r="AJ253" s="199"/>
      <c r="AK253" s="153"/>
      <c r="AL253" s="153"/>
      <c r="AM253" s="195"/>
      <c r="AN253" s="195"/>
      <c r="AO253" s="195"/>
      <c r="AP253" s="195"/>
      <c r="AQ253" s="195"/>
      <c r="AR253" s="195"/>
      <c r="AS253" s="195"/>
      <c r="AT253" s="195"/>
      <c r="AU253" s="153"/>
      <c r="AV253" s="153"/>
      <c r="AW253" s="53"/>
      <c r="AX253" s="53"/>
      <c r="AY253" s="53"/>
      <c r="AZ253" s="53"/>
      <c r="BA253" s="53"/>
      <c r="BB253" s="53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</row>
    <row r="254" spans="1:74" s="12" customFormat="1" ht="18" customHeight="1">
      <c r="A254" s="55"/>
      <c r="B254" s="200" t="s">
        <v>372</v>
      </c>
      <c r="C254" s="321"/>
      <c r="D254" s="321"/>
      <c r="E254" s="322"/>
      <c r="F254" s="323"/>
      <c r="G254" s="321"/>
      <c r="H254" s="322"/>
      <c r="I254" s="324">
        <f>AI254-L254</f>
        <v>0</v>
      </c>
      <c r="J254" s="321"/>
      <c r="K254" s="321"/>
      <c r="L254" s="201">
        <f t="shared" ref="L254:T254" si="183">SUM(L64,L75,L86,L120,L141)</f>
        <v>4464</v>
      </c>
      <c r="M254" s="201">
        <f t="shared" si="183"/>
        <v>24</v>
      </c>
      <c r="N254" s="201">
        <f t="shared" si="183"/>
        <v>28</v>
      </c>
      <c r="O254" s="201">
        <f t="shared" si="183"/>
        <v>0</v>
      </c>
      <c r="P254" s="201">
        <f t="shared" si="183"/>
        <v>118</v>
      </c>
      <c r="Q254" s="201">
        <f t="shared" si="183"/>
        <v>84</v>
      </c>
      <c r="R254" s="201">
        <f t="shared" si="183"/>
        <v>3994</v>
      </c>
      <c r="S254" s="201">
        <f t="shared" si="183"/>
        <v>1295</v>
      </c>
      <c r="T254" s="201">
        <f t="shared" si="183"/>
        <v>2634</v>
      </c>
      <c r="U254" s="201">
        <f>U120+U86+U8+U64+U75</f>
        <v>60</v>
      </c>
      <c r="V254" s="201">
        <f>V120+V86+V8+V64+V75</f>
        <v>612</v>
      </c>
      <c r="W254" s="202">
        <f t="shared" ref="W254:AH254" si="184">W120+W86+W8+W64+W75+W257+W258</f>
        <v>792</v>
      </c>
      <c r="X254" s="127">
        <f t="shared" si="184"/>
        <v>612</v>
      </c>
      <c r="Y254" s="127">
        <f t="shared" si="184"/>
        <v>858</v>
      </c>
      <c r="Z254" s="127">
        <f t="shared" si="184"/>
        <v>0</v>
      </c>
      <c r="AA254" s="127">
        <f t="shared" si="184"/>
        <v>560</v>
      </c>
      <c r="AB254" s="127">
        <f t="shared" si="184"/>
        <v>0</v>
      </c>
      <c r="AC254" s="127">
        <f t="shared" si="184"/>
        <v>805</v>
      </c>
      <c r="AD254" s="127">
        <f t="shared" si="184"/>
        <v>0</v>
      </c>
      <c r="AE254" s="127">
        <f t="shared" si="184"/>
        <v>560</v>
      </c>
      <c r="AF254" s="127">
        <f t="shared" si="184"/>
        <v>0</v>
      </c>
      <c r="AG254" s="127">
        <f t="shared" si="184"/>
        <v>455</v>
      </c>
      <c r="AH254" s="127">
        <f t="shared" si="184"/>
        <v>144</v>
      </c>
      <c r="AI254" s="75">
        <v>4464</v>
      </c>
      <c r="AJ254" s="75">
        <v>4464</v>
      </c>
      <c r="AK254" s="176"/>
      <c r="AL254" s="176"/>
      <c r="AM254" s="203" t="e">
        <f t="shared" ref="AM254:AT254" si="185">(AM8+AM64+AM75+AM86+AM120)/AM5</f>
        <v>#DIV/0!</v>
      </c>
      <c r="AN254" s="203" t="e">
        <f t="shared" si="185"/>
        <v>#DIV/0!</v>
      </c>
      <c r="AO254" s="203" t="e">
        <f t="shared" si="185"/>
        <v>#DIV/0!</v>
      </c>
      <c r="AP254" s="203" t="e">
        <f t="shared" si="185"/>
        <v>#DIV/0!</v>
      </c>
      <c r="AQ254" s="203" t="e">
        <f t="shared" si="185"/>
        <v>#DIV/0!</v>
      </c>
      <c r="AR254" s="203" t="e">
        <f t="shared" si="185"/>
        <v>#DIV/0!</v>
      </c>
      <c r="AS254" s="203" t="e">
        <f t="shared" si="185"/>
        <v>#DIV/0!</v>
      </c>
      <c r="AT254" s="203" t="e">
        <f t="shared" si="185"/>
        <v>#DIV/0!</v>
      </c>
      <c r="AU254" s="176"/>
      <c r="AV254" s="176"/>
      <c r="AW254" s="15"/>
      <c r="AX254" s="15"/>
      <c r="AY254" s="15"/>
      <c r="AZ254" s="15"/>
      <c r="BA254" s="15"/>
      <c r="BB254" s="15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</row>
    <row r="255" spans="1:74" s="13" customFormat="1" ht="19.5" customHeight="1">
      <c r="A255" s="204"/>
      <c r="B255" s="41" t="s">
        <v>365</v>
      </c>
      <c r="C255" s="323">
        <f>F255/L255</f>
        <v>0</v>
      </c>
      <c r="D255" s="326"/>
      <c r="E255" s="327"/>
      <c r="F255" s="325"/>
      <c r="G255" s="326"/>
      <c r="H255" s="327"/>
      <c r="I255" s="328"/>
      <c r="J255" s="321"/>
      <c r="K255" s="322"/>
      <c r="L255" s="127">
        <f t="shared" ref="L255:T255" si="186">SUM(L8,L254)</f>
        <v>5940</v>
      </c>
      <c r="M255" s="127">
        <f t="shared" si="186"/>
        <v>36</v>
      </c>
      <c r="N255" s="127">
        <f t="shared" si="186"/>
        <v>28</v>
      </c>
      <c r="O255" s="127">
        <f t="shared" si="186"/>
        <v>0</v>
      </c>
      <c r="P255" s="127">
        <f t="shared" si="186"/>
        <v>156</v>
      </c>
      <c r="Q255" s="127">
        <f t="shared" si="186"/>
        <v>106</v>
      </c>
      <c r="R255" s="127">
        <f t="shared" si="186"/>
        <v>5398</v>
      </c>
      <c r="S255" s="127">
        <f t="shared" si="186"/>
        <v>1831</v>
      </c>
      <c r="T255" s="127">
        <f t="shared" si="186"/>
        <v>3502</v>
      </c>
      <c r="U255" s="127">
        <f t="shared" ref="U255:X255" si="187">U254+U253</f>
        <v>60</v>
      </c>
      <c r="V255" s="127">
        <f t="shared" si="187"/>
        <v>612</v>
      </c>
      <c r="W255" s="127">
        <f t="shared" si="187"/>
        <v>792</v>
      </c>
      <c r="X255" s="127">
        <f t="shared" si="187"/>
        <v>612</v>
      </c>
      <c r="Y255" s="127">
        <f>Y254+Y253</f>
        <v>864</v>
      </c>
      <c r="Z255" s="127">
        <f t="shared" ref="Z255" si="188">Z254+Z253</f>
        <v>0</v>
      </c>
      <c r="AA255" s="127">
        <f>AA252+AA253+AA254</f>
        <v>576</v>
      </c>
      <c r="AB255" s="127">
        <f t="shared" ref="AB255:AH255" si="189">AB252+AB253+AB254</f>
        <v>0</v>
      </c>
      <c r="AC255" s="127">
        <f t="shared" si="189"/>
        <v>828</v>
      </c>
      <c r="AD255" s="127">
        <f t="shared" si="189"/>
        <v>0</v>
      </c>
      <c r="AE255" s="127">
        <f t="shared" si="189"/>
        <v>576</v>
      </c>
      <c r="AF255" s="127">
        <f t="shared" si="189"/>
        <v>0</v>
      </c>
      <c r="AG255" s="127">
        <f t="shared" si="189"/>
        <v>468</v>
      </c>
      <c r="AH255" s="127">
        <f t="shared" si="189"/>
        <v>144</v>
      </c>
      <c r="AI255" s="205" t="s">
        <v>194</v>
      </c>
      <c r="AJ255" s="42">
        <v>5940</v>
      </c>
      <c r="AK255" s="176"/>
      <c r="AL255" s="176"/>
      <c r="AM255" s="192"/>
      <c r="AN255" s="192"/>
      <c r="AO255" s="192"/>
      <c r="AP255" s="192"/>
      <c r="AQ255" s="192"/>
      <c r="AR255" s="192"/>
      <c r="AS255" s="192"/>
      <c r="AT255" s="192"/>
      <c r="AU255" s="176"/>
      <c r="AV255" s="176"/>
      <c r="AW255" s="15"/>
      <c r="AX255" s="15"/>
      <c r="AY255" s="15"/>
      <c r="AZ255" s="15"/>
      <c r="BA255" s="15"/>
      <c r="BB255" s="15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</row>
    <row r="256" spans="1:74" s="13" customFormat="1" ht="23.25" customHeight="1">
      <c r="A256" s="314" t="s">
        <v>373</v>
      </c>
      <c r="B256" s="314"/>
      <c r="C256" s="314"/>
      <c r="D256" s="314"/>
      <c r="E256" s="314"/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42"/>
      <c r="R256" s="315" t="s">
        <v>4</v>
      </c>
      <c r="S256" s="316" t="s">
        <v>33</v>
      </c>
      <c r="T256" s="316"/>
      <c r="U256" s="121"/>
      <c r="V256" s="127">
        <v>12</v>
      </c>
      <c r="W256" s="127">
        <v>12</v>
      </c>
      <c r="X256" s="127">
        <v>8</v>
      </c>
      <c r="Y256" s="127">
        <v>8</v>
      </c>
      <c r="Z256" s="127">
        <f t="shared" ref="Z256:AG256" si="190">COUNT(Z65:Z74,Z76:Z85,Z102:Z119,Z122:Z124,Z129:Z130,Z129:Z130,Z135:Z137,Z141:Z165)</f>
        <v>0</v>
      </c>
      <c r="AA256" s="127">
        <f t="shared" si="190"/>
        <v>9</v>
      </c>
      <c r="AB256" s="127">
        <f t="shared" si="190"/>
        <v>0</v>
      </c>
      <c r="AC256" s="127">
        <f t="shared" si="190"/>
        <v>8</v>
      </c>
      <c r="AD256" s="127">
        <f t="shared" si="190"/>
        <v>0</v>
      </c>
      <c r="AE256" s="127">
        <f t="shared" si="190"/>
        <v>9</v>
      </c>
      <c r="AF256" s="127">
        <f t="shared" si="190"/>
        <v>0</v>
      </c>
      <c r="AG256" s="127">
        <f t="shared" si="190"/>
        <v>7</v>
      </c>
      <c r="AH256" s="127"/>
      <c r="AI256" s="166">
        <f>SUM(AI258,AI257)</f>
        <v>684</v>
      </c>
      <c r="AJ256" s="75"/>
      <c r="AK256" s="176"/>
      <c r="AL256" s="176"/>
      <c r="AM256" s="192"/>
      <c r="AN256" s="192"/>
      <c r="AO256" s="192"/>
      <c r="AP256" s="192"/>
      <c r="AQ256" s="192"/>
      <c r="AR256" s="192"/>
      <c r="AS256" s="192"/>
      <c r="AT256" s="192"/>
      <c r="AU256" s="176"/>
      <c r="AV256" s="176"/>
      <c r="AW256" s="15"/>
      <c r="AX256" s="15"/>
      <c r="AY256" s="15"/>
      <c r="AZ256" s="15"/>
      <c r="BA256" s="15"/>
      <c r="BB256" s="15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</row>
    <row r="257" spans="1:74" s="13" customFormat="1" ht="23.25" customHeight="1">
      <c r="A257" s="314"/>
      <c r="B257" s="314"/>
      <c r="C257" s="314"/>
      <c r="D257" s="314"/>
      <c r="E257" s="314"/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42"/>
      <c r="R257" s="315"/>
      <c r="S257" s="316" t="s">
        <v>34</v>
      </c>
      <c r="T257" s="316"/>
      <c r="U257" s="121"/>
      <c r="V257" s="42">
        <f>V250+V222+V194+V166+V138+V131+V125</f>
        <v>0</v>
      </c>
      <c r="W257" s="42">
        <f>W250+W222+W194+W166+W138+W131+W125</f>
        <v>0</v>
      </c>
      <c r="X257" s="42">
        <f t="shared" ref="X257:AG257" si="191">SUM(X125,X131,X138,X166)</f>
        <v>68</v>
      </c>
      <c r="Y257" s="42">
        <f t="shared" si="191"/>
        <v>0</v>
      </c>
      <c r="Z257" s="42">
        <f t="shared" si="191"/>
        <v>0</v>
      </c>
      <c r="AA257" s="42">
        <f t="shared" si="191"/>
        <v>92</v>
      </c>
      <c r="AB257" s="42">
        <f t="shared" si="191"/>
        <v>0</v>
      </c>
      <c r="AC257" s="42">
        <f t="shared" si="191"/>
        <v>92</v>
      </c>
      <c r="AD257" s="42">
        <f t="shared" si="191"/>
        <v>0</v>
      </c>
      <c r="AE257" s="42">
        <f t="shared" si="191"/>
        <v>0</v>
      </c>
      <c r="AF257" s="42">
        <f t="shared" si="191"/>
        <v>0</v>
      </c>
      <c r="AG257" s="42">
        <f t="shared" si="191"/>
        <v>0</v>
      </c>
      <c r="AH257" s="42"/>
      <c r="AI257" s="166">
        <f>SUM(V257:AG257)</f>
        <v>252</v>
      </c>
      <c r="AJ257" s="75">
        <v>275</v>
      </c>
      <c r="AK257" s="176"/>
      <c r="AL257" s="176"/>
      <c r="AM257" s="192"/>
      <c r="AN257" s="192"/>
      <c r="AO257" s="192"/>
      <c r="AP257" s="192"/>
      <c r="AQ257" s="192"/>
      <c r="AR257" s="192"/>
      <c r="AS257" s="192"/>
      <c r="AT257" s="192"/>
      <c r="AU257" s="176"/>
      <c r="AV257" s="176"/>
      <c r="AW257" s="15"/>
      <c r="AX257" s="15"/>
      <c r="AY257" s="15"/>
      <c r="AZ257" s="15"/>
      <c r="BA257" s="15"/>
      <c r="BB257" s="15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</row>
    <row r="258" spans="1:74" s="13" customFormat="1" ht="23.25" customHeight="1">
      <c r="A258" s="314"/>
      <c r="B258" s="314"/>
      <c r="C258" s="314"/>
      <c r="D258" s="314"/>
      <c r="E258" s="314"/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42"/>
      <c r="R258" s="315"/>
      <c r="S258" s="312" t="s">
        <v>262</v>
      </c>
      <c r="T258" s="313"/>
      <c r="U258" s="206"/>
      <c r="V258" s="42">
        <f>V251+V223+V195+V167+V139+V132+V126</f>
        <v>0</v>
      </c>
      <c r="W258" s="42">
        <f>W251+W223+W195+W167+W139+W132+W126</f>
        <v>0</v>
      </c>
      <c r="X258" s="42">
        <f t="shared" ref="X258:AG258" si="192">SUM(X126,X132,X139,X167)</f>
        <v>0</v>
      </c>
      <c r="Y258" s="42">
        <f t="shared" si="192"/>
        <v>96</v>
      </c>
      <c r="Z258" s="42">
        <f t="shared" si="192"/>
        <v>0</v>
      </c>
      <c r="AA258" s="42">
        <f t="shared" si="192"/>
        <v>48</v>
      </c>
      <c r="AB258" s="42">
        <f t="shared" si="192"/>
        <v>0</v>
      </c>
      <c r="AC258" s="42">
        <f t="shared" si="192"/>
        <v>146</v>
      </c>
      <c r="AD258" s="42">
        <f t="shared" si="192"/>
        <v>0</v>
      </c>
      <c r="AE258" s="42">
        <f t="shared" si="192"/>
        <v>64</v>
      </c>
      <c r="AF258" s="42">
        <f t="shared" si="192"/>
        <v>0</v>
      </c>
      <c r="AG258" s="42">
        <f t="shared" si="192"/>
        <v>78</v>
      </c>
      <c r="AH258" s="42"/>
      <c r="AI258" s="166">
        <f>SUM(V258:AG258)</f>
        <v>432</v>
      </c>
      <c r="AJ258" s="75">
        <v>350</v>
      </c>
      <c r="AK258" s="176"/>
      <c r="AL258" s="176"/>
      <c r="AM258" s="192"/>
      <c r="AN258" s="192"/>
      <c r="AO258" s="192"/>
      <c r="AP258" s="192"/>
      <c r="AQ258" s="192"/>
      <c r="AR258" s="192"/>
      <c r="AS258" s="192"/>
      <c r="AT258" s="192"/>
      <c r="AU258" s="176"/>
      <c r="AV258" s="176"/>
      <c r="AW258" s="15"/>
      <c r="AX258" s="15"/>
      <c r="AY258" s="15"/>
      <c r="AZ258" s="15"/>
      <c r="BA258" s="15"/>
      <c r="BB258" s="15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</row>
    <row r="259" spans="1:74" s="13" customFormat="1" ht="19.5" customHeight="1">
      <c r="A259" s="314"/>
      <c r="B259" s="314"/>
      <c r="C259" s="314"/>
      <c r="D259" s="314"/>
      <c r="E259" s="314"/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42"/>
      <c r="R259" s="315"/>
      <c r="S259" s="316" t="s">
        <v>258</v>
      </c>
      <c r="T259" s="316"/>
      <c r="U259" s="121"/>
      <c r="V259" s="42">
        <f>COUNTIF($I$10:$K$37,1)+COUNTIF($I$39:$K$63,1)+COUNTIF($I$65:$K$74,1)+COUNTIF($I$76:$K$85,1)+COUNTIF($I$102:$K$119,1)+COUNTIF($I$122:$K$127,1)+COUNTIF($I$129:$K$133,1)+COUNTIF($I$135:$K$140,1)+COUNTIF($I$141:$K$252,1)</f>
        <v>0</v>
      </c>
      <c r="W259" s="42">
        <f>COUNTIF($I$10:$K$37,2)+COUNTIF($I$39:$K$63,2)+COUNTIF($I$65:$K$74,2)+COUNTIF($I$76:$K$85,2)+COUNTIF($I$102:$K$119,2)+COUNTIF($I$122:$K$124,2)+COUNTIF($I$129:$K$130,2)+COUNTIF($I$135:$K$137,2)+COUNTIF($I$141:$K$165,2)+COUNTIF($I$169:$K$193,2)+COUNTIF($I$197:$K$221,2)+COUNTIF($I$225:$K$249,2)</f>
        <v>3</v>
      </c>
      <c r="X259" s="42">
        <f>COUNTIF($I$10:$K$37,3)+COUNTIF($I$39:$K$63,3)+COUNTIF($I$65:$K$74,3)+COUNTIF($I$76:$K$85,3)+COUNTIF($I$102:$K$119,3)+COUNTIF($I$122:$K$124,3)+COUNTIF($I$129:$K$130,3)+COUNTIF($I$135:$K$137,3)+COUNTIF($I$141:$K$165,3)+COUNTIF($I$169:$K$193,3)+COUNTIF($I$197:$K$221,3)+COUNTIF($I$225:$K$249,3)</f>
        <v>0</v>
      </c>
      <c r="Y259" s="42">
        <f>COUNTIF($I$10:$K$37,4)+COUNTIF($I$39:$K$63,4)+COUNTIF($I$65:$K$74,4)+COUNTIF($I$76:$K$85,4)+COUNTIF($I$102:$K$119,4)+COUNTIF($I$122:$K$127,4)+COUNTIF($I$129:$K$133,4)+COUNTIF($I$135:$K$140,4)+COUNTIF($I$141:$K$252,4)</f>
        <v>2</v>
      </c>
      <c r="Z259" s="42">
        <f>COUNTIF($I$10:$K$37,4)+COUNTIF($I$39:$K$63,4)+COUNTIF($I$65:$K$74,4)+COUNTIF($I$76:$K$85,4)+COUNTIF($I$102:$K$119,4)+COUNTIF($I$122:$K$127,4)+COUNTIF($I$129:$K$133,4)+COUNTIF($I$135:$K$140,4)+COUNTIF($I$141:$K$252,4)</f>
        <v>2</v>
      </c>
      <c r="AA259" s="42">
        <f>COUNTIF($I$10:$K$37,5)+COUNTIF($I$39:$K$63,5)+COUNTIF($I$65:$K$74,5)+COUNTIF($I$76:$K$85,5)+COUNTIF($I$102:$K$119,5)+COUNTIF($I$122:$K$127,5)+COUNTIF($I$129:$K$133,5)+COUNTIF($I$135:$K$140,5)+COUNTIF($I$141:$K$252,5)</f>
        <v>2</v>
      </c>
      <c r="AB259" s="42">
        <f>COUNTIF($I$10:$K$37,5)+COUNTIF($I$39:$K$63,5)+COUNTIF($I$65:$K$74,5)+COUNTIF($I$76:$K$85,5)+COUNTIF($I$102:$K$119,5)+COUNTIF($I$122:$K$127,5)+COUNTIF($I$129:$K$133,5)+COUNTIF($I$135:$K$140,5)+COUNTIF($I$141:$K$252,5)</f>
        <v>2</v>
      </c>
      <c r="AC259" s="42">
        <f>COUNTIF($I$10:$K$37,6)+COUNTIF($I$39:$K$63,6)+COUNTIF($I$65:$K$74,6)+COUNTIF($I$76:$K$85,6)+COUNTIF($I$102:$K$119,6)+COUNTIF($I$122:$K$127,6)+COUNTIF($I$129:$K$133,6)+COUNTIF($I$135:$K$140,6)+COUNTIF($I$141:$K$252,6)</f>
        <v>2</v>
      </c>
      <c r="AD259" s="42"/>
      <c r="AE259" s="42">
        <f>COUNTIF($I$10:$K$37,7)+COUNTIF($I$39:$K$63,7)+COUNTIF($I$65:$K$74,7)+COUNTIF($I$76:$K$85,7)+COUNTIF($I$102:$K$119,7)+COUNTIF($I$122:$K$127,7)+COUNTIF($I$129:$K$133,7)+COUNTIF($I$135:$K$140,7)+COUNTIF($I$141:$K$252,7)</f>
        <v>1</v>
      </c>
      <c r="AF259" s="42">
        <f>COUNTIF($I$10:$K$37,7)+COUNTIF($I$39:$K$63,7)+COUNTIF($I$65:$K$74,7)+COUNTIF($I$76:$K$85,7)+COUNTIF($I$102:$K$119,7)+COUNTIF($I$122:$K$127,7)+COUNTIF($I$129:$K$133,7)+COUNTIF($I$135:$K$140,7)+COUNTIF($I$141:$K$252,7)</f>
        <v>1</v>
      </c>
      <c r="AG259" s="42">
        <f>COUNTIF($I$10:$K$37,8)+COUNTIF($I$39:$K$63,8)+COUNTIF($I$65:$K$74,8)+COUNTIF($I$76:$K$85,8)+COUNTIF($I$102:$K$119,8)+COUNTIF($I$122:$K$127,8)+COUNTIF($I$129:$K$133,8)+COUNTIF($I$135:$K$140,8)+COUNTIF($I$141:$K$252,8)</f>
        <v>2</v>
      </c>
      <c r="AH259" s="42"/>
      <c r="AI259" s="166"/>
      <c r="AJ259" s="166"/>
      <c r="AK259" s="176"/>
      <c r="AL259" s="176"/>
      <c r="AM259" s="192"/>
      <c r="AN259" s="192"/>
      <c r="AO259" s="192"/>
      <c r="AP259" s="192"/>
      <c r="AQ259" s="192"/>
      <c r="AR259" s="192"/>
      <c r="AS259" s="192"/>
      <c r="AT259" s="192"/>
      <c r="AU259" s="176"/>
      <c r="AV259" s="176"/>
      <c r="AW259" s="15"/>
      <c r="AX259" s="15"/>
      <c r="AY259" s="15"/>
      <c r="AZ259" s="15"/>
      <c r="BA259" s="15"/>
      <c r="BB259" s="15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</row>
    <row r="260" spans="1:74" s="13" customFormat="1" ht="38.25" customHeight="1">
      <c r="A260" s="314"/>
      <c r="B260" s="314"/>
      <c r="C260" s="314"/>
      <c r="D260" s="314"/>
      <c r="E260" s="314"/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42"/>
      <c r="R260" s="315"/>
      <c r="S260" s="316" t="s">
        <v>260</v>
      </c>
      <c r="T260" s="316"/>
      <c r="U260" s="121"/>
      <c r="V260" s="42">
        <f>COUNTIF($F$10:$H$37,1)+COUNTIF($F$39:$H$63,1)+COUNTIF($F$65:$H$74,1)+COUNTIF($F$76:$H$85,1)+COUNTIF($F$102:$H$119,1)+COUNTIF($F$122:$H$124,1)+COUNTIF($F$129:$H$130,1)+COUNTIF($F$135:$H$137,1)+COUNTIF($F$141:$H$165,1)+COUNTIF($F$169:$H$193,1)+COUNTIF($F$197:$H$221,1)+COUNTIF($F$225:$H$249,1)</f>
        <v>0</v>
      </c>
      <c r="W260" s="42">
        <f>COUNTIF($F$10:$H$37,2)+COUNTIF($F$39:$H$48,2)+COUNTIF($F$65:$H$74,2)+COUNTIF($F$76:$H$85,2)+COUNTIF($F$102:$H$119,2)+COUNTIF($F$122:$H$124,2)+COUNTIF($F$129:$H$130,2)+COUNTIF($F$135:$H$137,2)+COUNTIF($F$141:$H$165,2)+COUNTIF($F$169:$H$193,2)+COUNTIF($F$197:$H$221,2)+COUNTIF($F$225:$H$249,2)</f>
        <v>9</v>
      </c>
      <c r="X260" s="42">
        <f>COUNTIF($F$10:$H$37,3)+COUNTIF($F$39:$H$63,3)+COUNTIF($F$65:$H$74,3)+COUNTIF($F$76:$H$85,3)+COUNTIF($F$102:$H$119,3)+COUNTIF($F$122:$H$124,3)+COUNTIF($F$129:$H$130,3)+COUNTIF($F$135:$H$137,3)+COUNTIF($F$141:$H$165,3)+COUNTIF($F$169:$H$193,3)+COUNTIF($F$197:$H$221,3)+COUNTIF($F$225:$H$249,3)</f>
        <v>3</v>
      </c>
      <c r="Y260" s="42">
        <f>COUNTIF($F$10:$H$37,4)+COUNTIF($F$39:$H$63,4)+COUNTIF($F$65:$H$74,4)+COUNTIF($F$76:$H$85,4)+COUNTIF($F$102:$H$119,4)+COUNTIF($F$122:$H$126,4)+COUNTIF($F$129:$H$130,4)+COUNTIF($F$135:$H$137,4)+COUNTIF($F$141:$H$165,4)+COUNTIF($F$169:$H$193,4)+COUNTIF($F$197:$H$221,4)+COUNTIF($F$225:$H$249,4)</f>
        <v>6</v>
      </c>
      <c r="Z260" s="42"/>
      <c r="AA260" s="42">
        <f>COUNTIF($F$10:$H$37,5)+COUNTIF($F$39:$H$63,5)+COUNTIF($F$65:$H$74,5)+COUNTIF($F$76:$H$85,5)+COUNTIF($F$102:$H$119,5)+COUNTIF($F$122:$H$125,5)+COUNTIF($F$129:$H$132,5)+COUNTIF($F$135:$H$137,5)+COUNTIF($F$141:$H$165,5)+COUNTIF($F$169:$H$193,5)+COUNTIF($F$197:$H$221,5)+COUNTIF($F$225:$H$249,5)</f>
        <v>4</v>
      </c>
      <c r="AB260" s="42">
        <f>COUNTIF($F$10:$H$37,5)+COUNTIF($F$39:$H$63,5)+COUNTIF($F$65:$H$74,5)+COUNTIF($F$76:$H$85,5)+COUNTIF($F$102:$H$119,5)+COUNTIF($F$122:$H$124,5)+COUNTIF($F$129:$H$130,5)+COUNTIF($F$135:$H$137,5)+COUNTIF($F$141:$H$165,5)+COUNTIF($F$169:$H$193,5)+COUNTIF($F$197:$H$221,5)+COUNTIF($F$225:$H$249,5)</f>
        <v>3</v>
      </c>
      <c r="AC260" s="42">
        <f>COUNTIF($F$10:$H$37,6)+COUNTIF($F$39:$H$63,6)+COUNTIF($F$65:$H$74,6)+COUNTIF($F$76:$H$85,6)+COUNTIF($F$102:$H$119,6)+COUNTIF($F$122:$H$126,6)+COUNTIF($F$129:$H$132,6)+COUNTIF($F$135:$H$137,6)+COUNTIF($F$141:$H$165,6)+COUNTIF($F$169:$H$193,6)+COUNTIF($F$197:$H$221,6)+COUNTIF($F$225:$H$249,6)</f>
        <v>4</v>
      </c>
      <c r="AD260" s="42"/>
      <c r="AE260" s="42">
        <f>COUNTIF($F$10:$H$37,7)+COUNTIF($F$39:$H$63,7)+COUNTIF($F$65:$H$74,7)+COUNTIF($F$76:$H$85,7)+COUNTIF($F$102:$H$119,7)+COUNTIF($F$122:$H$126,7)+COUNTIF($F$129:$H$132,7)+COUNTIF($F$135:$H$139,7)+COUNTIF($F$141:$H$165,7)+COUNTIF($F$169:$H$193,7)+COUNTIF($F$197:$H$221,7)+COUNTIF($F$225:$H$249,7)</f>
        <v>5</v>
      </c>
      <c r="AF260" s="42">
        <f>COUNTIF($F$10:$H$37,7)+COUNTIF($F$39:$H$63,7)+COUNTIF($F$65:$H$74,7)+COUNTIF($F$76:$H$85,7)+COUNTIF($F$102:$H$119,7)+COUNTIF($F$122:$H$124,7)+COUNTIF($F$129:$H$130,7)+COUNTIF($F$135:$H$137,7)+COUNTIF($F$141:$H$165,7)+COUNTIF($F$169:$H$193,7)+COUNTIF($F$197:$H$221,7)+COUNTIF($F$225:$H$249,7)</f>
        <v>5</v>
      </c>
      <c r="AG260" s="42">
        <f>COUNTIF($F$10:$H$37,8)+COUNTIF($F$39:$H$63,8)+COUNTIF($F$65:$H$74,8)+COUNTIF($F$76:$H$85,8)+COUNTIF($F$102:$H$119,8)+COUNTIF($F$122:$H$126,8)+COUNTIF($F$129:$H$132,8)+COUNTIF($F$135:$H$139,8)+COUNTIF($F$141:$H$167,8)+COUNTIF($F$169:$H$193,8)+COUNTIF($F$197:$H$221,8)+COUNTIF($F$225:$H$249,8)</f>
        <v>5</v>
      </c>
      <c r="AH260" s="42"/>
      <c r="AI260" s="166"/>
      <c r="AJ260" s="166"/>
      <c r="AK260" s="176"/>
      <c r="AL260" s="176"/>
      <c r="AM260" s="192"/>
      <c r="AN260" s="192"/>
      <c r="AO260" s="192"/>
      <c r="AP260" s="192"/>
      <c r="AQ260" s="192"/>
      <c r="AR260" s="192"/>
      <c r="AS260" s="192"/>
      <c r="AT260" s="192"/>
      <c r="AU260" s="176"/>
      <c r="AV260" s="176"/>
      <c r="AW260" s="15"/>
      <c r="AX260" s="15"/>
      <c r="AY260" s="15"/>
      <c r="AZ260" s="15"/>
      <c r="BA260" s="15"/>
      <c r="BB260" s="15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</row>
    <row r="261" spans="1:74" s="13" customFormat="1" ht="23.25" customHeight="1">
      <c r="A261" s="314"/>
      <c r="B261" s="314"/>
      <c r="C261" s="314"/>
      <c r="D261" s="314"/>
      <c r="E261" s="314"/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42"/>
      <c r="R261" s="315"/>
      <c r="S261" s="316" t="s">
        <v>261</v>
      </c>
      <c r="T261" s="316"/>
      <c r="U261" s="121"/>
      <c r="V261" s="42">
        <f>COUNTIF($C$10:$E$37,1)+COUNTIF($C$39:$E$63,1)+COUNTIF($C$65:$E$74,1)+COUNTIF($C$76:$E$85,1)+COUNTIF($C$102:$E$119,1)+COUNTIF($C$122:$E$124,1)+COUNTIF($C$129:$E$130,1)+COUNTIF($C$135:$E$137,1)+COUNTIF($C$141:$E$165,1)+COUNTIF($C$169:$E$193,1)+COUNTIF($C$197:$E$221,1)+COUNTIF($C$225:$E$249,1)</f>
        <v>0</v>
      </c>
      <c r="W261" s="42">
        <f>COUNTIF($C$10:$E$37,2)+COUNTIF($C$39:$E$63,2)+COUNTIF($C$65:$E$74,2)+COUNTIF($C$76:$E$85,2)+COUNTIF($C$102:$E$119,2)+COUNTIF($C$122:$E$124,2)+COUNTIF($C$129:$E$130,2)+COUNTIF($C$135:$E$137,2)+COUNTIF($C$141:$E$165,2)+COUNTIF($C$169:$E$193,2)+COUNTIF($C$197:$E$221,2)+COUNTIF($C$225:$E$249,2)</f>
        <v>0</v>
      </c>
      <c r="X261" s="42">
        <f>COUNTIF($C$10:$E$37,3)+COUNTIF($C$39:$E$63,3)+COUNTIF($C$65:$E$74,3)+COUNTIF($C$76:$E$85,3)+COUNTIF($C$102:$E$119,3)+COUNTIF($C$122:$E$125,3)+COUNTIF($C$129:$E$131,3)+COUNTIF($C$135:$E$138,3)+COUNTIF($C$141:$E$165,3)+COUNTIF($C$169:$E$193,3)+COUNTIF($C$197:$E$221,3)+COUNTIF($C$225:$E$249,3)</f>
        <v>1</v>
      </c>
      <c r="Y261" s="42">
        <f>COUNTIF($C$10:$E$37,4)+COUNTIF($C$39:$E$63,4)+COUNTIF($C$65:$E$74,4)+COUNTIF($C$76:$E$85,4)+COUNTIF($C$102:$E$119,4)+COUNTIF($C$122:$E$125,4)+COUNTIF($C$129:$E$131,4)+COUNTIF($C$135:$E$138,4)+COUNTIF($C$141:$E$165,4)+COUNTIF($C$169:$E$193,4)+COUNTIF($C$197:$E$221,4)+COUNTIF($C$225:$E$249,4)</f>
        <v>0</v>
      </c>
      <c r="Z261" s="42"/>
      <c r="AA261" s="42">
        <f>COUNTIF($C$10:$E$37,5)+COUNTIF($C$39:$E$63,5)+COUNTIF($C$65:$E$74,5)+COUNTIF($C$76:$E$85,5)+COUNTIF($C$102:$E$119,5)+COUNTIF($C$122:$E$125,5)+COUNTIF($C$129:$E$130,5)+COUNTIF($C$135:$E$138,5)+COUNTIF($C$141:$E$165,5)+COUNTIF($C$169:$E$193,5)+COUNTIF($C$197:$E$221,5)+COUNTIF($C$225:$E$249,5)</f>
        <v>1</v>
      </c>
      <c r="AB261" s="42"/>
      <c r="AC261" s="42">
        <f>COUNTIF($C$10:$E$37,6)+COUNTIF($C$39:$E$63,6)+COUNTIF($C$65:$E$74,6)+COUNTIF($C$76:$E$85,6)+COUNTIF($C$102:$E$119,6)+COUNTIF($C$122:$E$124,6)+COUNTIF($C$129:$E$130,6)+COUNTIF($C$135:$E$138,6)+COUNTIF($C$141:$E$166,6)+COUNTIF($C$169:$E$193,6)+COUNTIF($C$197:$E$221,6)+COUNTIF($C$225:$E$249,6)</f>
        <v>1</v>
      </c>
      <c r="AD261" s="42"/>
      <c r="AE261" s="42">
        <f>COUNTIF($C$10:$E$37,7)+COUNTIF($C$39:$E$63,7)+COUNTIF($C$65:$E$74,7)+COUNTIF($C$76:$E$85,7)+COUNTIF($C$102:$E$119,7)+COUNTIF($C$122:$E$125,7)+COUNTIF($C$129:$E$131,7)+COUNTIF($C$135:$E$138,7)+COUNTIF($C$141:$E$165,7)+COUNTIF($C$169:$E$193,7)+COUNTIF($C$197:$E$221,7)+COUNTIF($C$225:$E$249,7)</f>
        <v>0</v>
      </c>
      <c r="AF261" s="42"/>
      <c r="AG261" s="42">
        <f>COUNTIF($C$10:$E$37,8)+COUNTIF($C$39:$E$63,8)+COUNTIF($C$65:$E$74,8)+COUNTIF($C$76:$E$85,8)+COUNTIF($C$102:$E$119,8)+COUNTIF($C$122:$E$125,8)+COUNTIF($C$129:$E$131,8)+COUNTIF($C$135:$E$138,8)+COUNTIF($C$141:$E$165,8)+COUNTIF($C$169:$E$193,8)+COUNTIF($C$197:$E$221,8)+COUNTIF($C$225:$E$249,8)</f>
        <v>0</v>
      </c>
      <c r="AH261" s="42"/>
      <c r="AI261" s="166"/>
      <c r="AJ261" s="166"/>
      <c r="AK261" s="176"/>
      <c r="AL261" s="176"/>
      <c r="AM261" s="192"/>
      <c r="AN261" s="192"/>
      <c r="AO261" s="192"/>
      <c r="AP261" s="192"/>
      <c r="AQ261" s="192"/>
      <c r="AR261" s="192"/>
      <c r="AS261" s="192"/>
      <c r="AT261" s="192"/>
      <c r="AU261" s="176"/>
      <c r="AV261" s="176"/>
      <c r="AW261" s="15"/>
      <c r="AX261" s="15"/>
      <c r="AY261" s="15"/>
      <c r="AZ261" s="15"/>
      <c r="BA261" s="15"/>
      <c r="BB261" s="15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</row>
    <row r="262" spans="1:74" s="14" customFormat="1" ht="44.25" customHeight="1">
      <c r="A262" s="207"/>
      <c r="B262" s="208" t="s">
        <v>369</v>
      </c>
      <c r="C262" s="288"/>
      <c r="D262" s="289"/>
      <c r="E262" s="290"/>
      <c r="F262" s="288"/>
      <c r="G262" s="289"/>
      <c r="H262" s="290"/>
      <c r="I262" s="288"/>
      <c r="J262" s="289"/>
      <c r="K262" s="290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209">
        <f>V254/V5</f>
        <v>36</v>
      </c>
      <c r="W262" s="209">
        <f>W254/W5</f>
        <v>36</v>
      </c>
      <c r="X262" s="209">
        <f>X254/X5</f>
        <v>36</v>
      </c>
      <c r="Y262" s="209">
        <f>Y255/Y5</f>
        <v>36</v>
      </c>
      <c r="Z262" s="209" t="e">
        <f>Z254/Z5</f>
        <v>#DIV/0!</v>
      </c>
      <c r="AA262" s="209">
        <f>AA255/AA5</f>
        <v>36</v>
      </c>
      <c r="AB262" s="209" t="e">
        <f t="shared" ref="AB262:AG262" si="193">AB255/AB5</f>
        <v>#DIV/0!</v>
      </c>
      <c r="AC262" s="209">
        <f t="shared" si="193"/>
        <v>36</v>
      </c>
      <c r="AD262" s="209" t="e">
        <f t="shared" si="193"/>
        <v>#DIV/0!</v>
      </c>
      <c r="AE262" s="209">
        <f t="shared" si="193"/>
        <v>36</v>
      </c>
      <c r="AF262" s="209" t="e">
        <f t="shared" si="193"/>
        <v>#DIV/0!</v>
      </c>
      <c r="AG262" s="209">
        <f t="shared" si="193"/>
        <v>36</v>
      </c>
      <c r="AH262" s="209">
        <f>AH254/AH5</f>
        <v>36</v>
      </c>
      <c r="AI262" s="210"/>
      <c r="AJ262" s="211"/>
      <c r="AK262" s="148"/>
      <c r="AL262" s="148"/>
      <c r="AM262" s="82"/>
      <c r="AN262" s="82"/>
      <c r="AO262" s="82"/>
      <c r="AP262" s="82"/>
      <c r="AQ262" s="82"/>
      <c r="AR262" s="82"/>
      <c r="AS262" s="82"/>
      <c r="AT262" s="82"/>
      <c r="AU262" s="148"/>
      <c r="AV262" s="148"/>
      <c r="AW262" s="70"/>
      <c r="AX262" s="70"/>
      <c r="AY262" s="70"/>
      <c r="AZ262" s="70"/>
      <c r="BA262" s="70"/>
      <c r="BB262" s="70"/>
      <c r="BC262" s="71"/>
      <c r="BD262" s="71"/>
      <c r="BE262" s="71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  <c r="BQ262" s="71"/>
      <c r="BR262" s="71"/>
      <c r="BS262" s="71"/>
      <c r="BT262" s="71"/>
      <c r="BU262" s="71"/>
      <c r="BV262" s="71"/>
    </row>
    <row r="263" spans="1:74" s="15" customFormat="1" ht="11.25">
      <c r="A263" s="212"/>
      <c r="B263" s="121" t="s">
        <v>44</v>
      </c>
      <c r="C263" s="134"/>
      <c r="D263" s="131"/>
      <c r="E263" s="155"/>
      <c r="F263" s="134"/>
      <c r="G263" s="131"/>
      <c r="H263" s="155"/>
      <c r="I263" s="134"/>
      <c r="J263" s="131"/>
      <c r="K263" s="155"/>
      <c r="L263" s="166">
        <f>V263+X263+AA263+AE263</f>
        <v>0</v>
      </c>
      <c r="M263" s="166"/>
      <c r="N263" s="166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66"/>
      <c r="AE263" s="166"/>
      <c r="AF263" s="166"/>
      <c r="AG263" s="166"/>
      <c r="AH263" s="166"/>
      <c r="AI263" s="166"/>
      <c r="AJ263" s="166">
        <v>828</v>
      </c>
      <c r="AK263" s="176"/>
      <c r="AL263" s="176"/>
      <c r="AM263" s="192"/>
      <c r="AN263" s="192"/>
      <c r="AO263" s="192"/>
      <c r="AP263" s="192"/>
      <c r="AQ263" s="192"/>
      <c r="AR263" s="192"/>
      <c r="AS263" s="192"/>
      <c r="AT263" s="192"/>
      <c r="AU263" s="176"/>
      <c r="AV263" s="176"/>
    </row>
    <row r="264" spans="1:74" s="15" customFormat="1" ht="51" customHeight="1">
      <c r="A264" s="212"/>
      <c r="B264" s="121" t="s">
        <v>383</v>
      </c>
      <c r="C264" s="126"/>
      <c r="D264" s="122"/>
      <c r="E264" s="213"/>
      <c r="F264" s="134"/>
      <c r="G264" s="131"/>
      <c r="H264" s="155"/>
      <c r="I264" s="134"/>
      <c r="J264" s="131"/>
      <c r="K264" s="155"/>
      <c r="L264" s="166"/>
      <c r="M264" s="166"/>
      <c r="N264" s="166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>
        <v>1</v>
      </c>
      <c r="AB264" s="166">
        <v>1</v>
      </c>
      <c r="AC264" s="166">
        <v>1</v>
      </c>
      <c r="AD264" s="166"/>
      <c r="AE264" s="166">
        <v>1</v>
      </c>
      <c r="AF264" s="166">
        <v>1</v>
      </c>
      <c r="AG264" s="166">
        <v>1</v>
      </c>
      <c r="AH264" s="166"/>
      <c r="AI264" s="166"/>
      <c r="AJ264" s="166"/>
      <c r="AK264" s="176"/>
      <c r="AL264" s="176"/>
      <c r="AM264" s="192"/>
      <c r="AN264" s="192"/>
      <c r="AO264" s="192"/>
      <c r="AP264" s="192"/>
      <c r="AQ264" s="192"/>
      <c r="AR264" s="192"/>
      <c r="AS264" s="192"/>
      <c r="AT264" s="192"/>
      <c r="AU264" s="176"/>
      <c r="AV264" s="176"/>
    </row>
    <row r="265" spans="1:74" s="4" customFormat="1">
      <c r="A265" s="214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137"/>
      <c r="AJ265" s="215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</row>
    <row r="266" spans="1:74" s="4" customFormat="1">
      <c r="A266" s="214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137"/>
      <c r="AJ266" s="215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</row>
    <row r="267" spans="1:74" s="4" customFormat="1">
      <c r="A267" s="320"/>
      <c r="B267" s="320"/>
      <c r="C267" s="320"/>
      <c r="D267" s="320"/>
      <c r="E267" s="320"/>
      <c r="F267" s="320"/>
      <c r="G267" s="320"/>
      <c r="H267" s="320"/>
      <c r="I267" s="320"/>
      <c r="J267" s="320"/>
      <c r="K267" s="320"/>
      <c r="L267" s="320"/>
      <c r="M267" s="320"/>
      <c r="N267" s="320"/>
      <c r="O267" s="320"/>
      <c r="P267" s="320"/>
      <c r="Q267" s="320"/>
      <c r="R267" s="320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</row>
    <row r="268" spans="1:74" s="4" customFormat="1">
      <c r="A268" s="320"/>
      <c r="B268" s="320"/>
      <c r="C268" s="320"/>
      <c r="D268" s="320"/>
      <c r="E268" s="320"/>
      <c r="F268" s="320"/>
      <c r="G268" s="320"/>
      <c r="H268" s="320"/>
      <c r="I268" s="320"/>
      <c r="J268" s="320"/>
      <c r="K268" s="320"/>
      <c r="L268" s="320"/>
      <c r="M268" s="320"/>
      <c r="N268" s="320"/>
      <c r="O268" s="320"/>
      <c r="P268" s="320"/>
      <c r="Q268" s="320"/>
      <c r="R268" s="320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137"/>
      <c r="AJ268" s="215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</row>
    <row r="269" spans="1:74" s="4" customFormat="1">
      <c r="A269" s="320"/>
      <c r="B269" s="320"/>
      <c r="C269" s="320"/>
      <c r="D269" s="320"/>
      <c r="E269" s="320"/>
      <c r="F269" s="320"/>
      <c r="G269" s="320"/>
      <c r="H269" s="320"/>
      <c r="I269" s="320"/>
      <c r="J269" s="320"/>
      <c r="K269" s="320"/>
      <c r="L269" s="320"/>
      <c r="M269" s="320"/>
      <c r="N269" s="320"/>
      <c r="O269" s="320"/>
      <c r="P269" s="320"/>
      <c r="Q269" s="320"/>
      <c r="R269" s="320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137"/>
      <c r="AJ269" s="215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</row>
    <row r="270" spans="1:74" s="4" customFormat="1" ht="42.75" customHeight="1">
      <c r="A270" s="320"/>
      <c r="B270" s="320"/>
      <c r="C270" s="320"/>
      <c r="D270" s="320"/>
      <c r="E270" s="320"/>
      <c r="F270" s="320"/>
      <c r="G270" s="320"/>
      <c r="H270" s="320"/>
      <c r="I270" s="320"/>
      <c r="J270" s="320"/>
      <c r="K270" s="320"/>
      <c r="L270" s="320"/>
      <c r="M270" s="320"/>
      <c r="N270" s="320"/>
      <c r="O270" s="320"/>
      <c r="P270" s="320"/>
      <c r="Q270" s="320"/>
      <c r="R270" s="320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137"/>
      <c r="AJ270" s="215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</row>
    <row r="271" spans="1:74" s="4" customFormat="1" ht="108" customHeight="1">
      <c r="A271" s="320"/>
      <c r="B271" s="320"/>
      <c r="C271" s="320"/>
      <c r="D271" s="320"/>
      <c r="E271" s="320"/>
      <c r="F271" s="320"/>
      <c r="G271" s="320"/>
      <c r="H271" s="320"/>
      <c r="I271" s="320"/>
      <c r="J271" s="320"/>
      <c r="K271" s="320"/>
      <c r="L271" s="320"/>
      <c r="M271" s="320"/>
      <c r="N271" s="320"/>
      <c r="O271" s="320"/>
      <c r="P271" s="320"/>
      <c r="Q271" s="320"/>
      <c r="R271" s="320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 t="s">
        <v>265</v>
      </c>
      <c r="AE271" s="89"/>
      <c r="AF271" s="89"/>
      <c r="AG271" s="89"/>
      <c r="AH271" s="89"/>
      <c r="AI271" s="137"/>
      <c r="AJ271" s="215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</row>
    <row r="272" spans="1:74" s="4" customFormat="1">
      <c r="A272" s="214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137"/>
      <c r="AJ272" s="215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</row>
    <row r="273" spans="1:74" s="4" customFormat="1">
      <c r="A273" s="214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137"/>
      <c r="AJ273" s="215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</row>
    <row r="274" spans="1:74" s="4" customFormat="1">
      <c r="A274" s="214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137"/>
      <c r="AJ274" s="215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</row>
    <row r="275" spans="1:74" s="4" customFormat="1">
      <c r="A275" s="214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137"/>
      <c r="AJ275" s="215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</row>
    <row r="276" spans="1:74" s="4" customFormat="1">
      <c r="A276" s="214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137"/>
      <c r="AJ276" s="215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</row>
    <row r="277" spans="1:74" s="4" customFormat="1">
      <c r="A277" s="214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137"/>
      <c r="AJ277" s="215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</row>
    <row r="278" spans="1:74" s="4" customFormat="1">
      <c r="A278" s="214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137"/>
      <c r="AJ278" s="215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</row>
    <row r="279" spans="1:74" s="4" customFormat="1">
      <c r="A279" s="214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137"/>
      <c r="AJ279" s="215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</row>
    <row r="280" spans="1:74" s="4" customFormat="1">
      <c r="A280" s="214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137"/>
      <c r="AJ280" s="215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</row>
    <row r="281" spans="1:74" s="4" customFormat="1">
      <c r="A281" s="214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137"/>
      <c r="AJ281" s="215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</row>
    <row r="282" spans="1:74" s="4" customFormat="1">
      <c r="A282" s="214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137"/>
      <c r="AJ282" s="215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</row>
    <row r="283" spans="1:74" s="4" customFormat="1">
      <c r="A283" s="214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137"/>
      <c r="AJ283" s="215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</row>
    <row r="284" spans="1:74" s="4" customFormat="1">
      <c r="A284" s="214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137"/>
      <c r="AJ284" s="215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</row>
    <row r="285" spans="1:74" s="4" customFormat="1">
      <c r="A285" s="214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137"/>
      <c r="AJ285" s="215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</row>
    <row r="286" spans="1:74" s="4" customFormat="1">
      <c r="A286" s="5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61"/>
      <c r="AJ286" s="1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</row>
    <row r="287" spans="1:74" s="4" customFormat="1">
      <c r="A287" s="5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61"/>
      <c r="AJ287" s="1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</row>
    <row r="288" spans="1:74" s="4" customFormat="1">
      <c r="A288" s="5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61"/>
      <c r="AJ288" s="1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</row>
    <row r="289" spans="1:74" s="4" customFormat="1">
      <c r="A289" s="5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61"/>
      <c r="AJ289" s="16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</row>
    <row r="290" spans="1:74" s="4" customFormat="1">
      <c r="A290" s="5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61"/>
      <c r="AJ290" s="16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</row>
    <row r="291" spans="1:74" s="4" customFormat="1">
      <c r="A291" s="5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61"/>
      <c r="AJ291" s="1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</row>
    <row r="292" spans="1:74" s="4" customFormat="1">
      <c r="A292" s="5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61"/>
      <c r="AJ292" s="1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</row>
    <row r="293" spans="1:74" s="4" customFormat="1">
      <c r="A293" s="5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61"/>
      <c r="AJ293" s="1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</row>
    <row r="294" spans="1:74" s="4" customFormat="1">
      <c r="A294" s="5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61"/>
      <c r="AJ294" s="1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</row>
    <row r="295" spans="1:74" s="4" customFormat="1">
      <c r="A295" s="5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61"/>
      <c r="AJ295" s="1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</row>
    <row r="296" spans="1:74" s="4" customFormat="1">
      <c r="A296" s="5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61"/>
      <c r="AJ296" s="1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</row>
    <row r="297" spans="1:74" s="4" customFormat="1">
      <c r="A297" s="5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61"/>
      <c r="AJ297" s="1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</row>
    <row r="298" spans="1:74" s="4" customFormat="1">
      <c r="A298" s="5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61"/>
      <c r="AJ298" s="1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</row>
    <row r="299" spans="1:74" s="4" customFormat="1">
      <c r="A299" s="5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61"/>
      <c r="AJ299" s="1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</row>
    <row r="300" spans="1:74" s="4" customFormat="1">
      <c r="A300" s="5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61"/>
      <c r="AJ300" s="1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</row>
    <row r="301" spans="1:74" s="4" customFormat="1">
      <c r="A301" s="5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61"/>
      <c r="AJ301" s="1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</row>
    <row r="302" spans="1:74" s="4" customFormat="1">
      <c r="A302" s="5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61"/>
      <c r="AJ302" s="1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</row>
    <row r="303" spans="1:74" s="4" customFormat="1">
      <c r="A303" s="5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61"/>
      <c r="AJ303" s="1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</row>
    <row r="304" spans="1:74" s="4" customFormat="1">
      <c r="A304" s="5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61"/>
      <c r="AJ304" s="16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</row>
    <row r="305" spans="1:74" s="4" customFormat="1">
      <c r="A305" s="5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61"/>
      <c r="AJ305" s="16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</row>
    <row r="306" spans="1:74" s="4" customFormat="1">
      <c r="A306" s="5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61"/>
      <c r="AJ306" s="16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</row>
    <row r="307" spans="1:74" s="4" customFormat="1">
      <c r="A307" s="5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61"/>
      <c r="AJ307" s="16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</row>
    <row r="308" spans="1:74" s="4" customFormat="1">
      <c r="A308" s="5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61"/>
      <c r="AJ308" s="16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</row>
    <row r="309" spans="1:74" s="4" customFormat="1">
      <c r="A309" s="5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61"/>
      <c r="AJ309" s="16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</row>
    <row r="310" spans="1:74" s="4" customFormat="1">
      <c r="A310" s="5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61"/>
      <c r="AJ310" s="16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</row>
    <row r="311" spans="1:74" s="4" customFormat="1">
      <c r="A311" s="5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61"/>
      <c r="AJ311" s="16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</row>
    <row r="312" spans="1:74" s="4" customFormat="1">
      <c r="A312" s="5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61"/>
      <c r="AJ312" s="16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</row>
    <row r="313" spans="1:74" s="4" customFormat="1">
      <c r="A313" s="5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61"/>
      <c r="AJ313" s="16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</row>
    <row r="314" spans="1:74" s="4" customFormat="1">
      <c r="A314" s="5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61"/>
      <c r="AJ314" s="16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</row>
    <row r="315" spans="1:74" s="4" customFormat="1">
      <c r="A315" s="5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61"/>
      <c r="AJ315" s="16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</row>
    <row r="316" spans="1:74" s="4" customFormat="1">
      <c r="A316" s="5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61"/>
      <c r="AJ316" s="16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</row>
    <row r="317" spans="1:74" s="4" customFormat="1">
      <c r="A317" s="5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61"/>
      <c r="AJ317" s="16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</row>
    <row r="318" spans="1:74" s="4" customFormat="1">
      <c r="A318" s="5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61"/>
      <c r="AJ318" s="16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</row>
    <row r="319" spans="1:74" s="4" customFormat="1">
      <c r="A319" s="5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61"/>
      <c r="AJ319" s="16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</row>
    <row r="320" spans="1:74" s="4" customFormat="1">
      <c r="A320" s="5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61"/>
      <c r="AJ320" s="16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</row>
    <row r="321" spans="1:74" s="4" customFormat="1">
      <c r="A321" s="5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61"/>
      <c r="AJ321" s="16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</row>
    <row r="322" spans="1:74" s="4" customFormat="1">
      <c r="A322" s="5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61"/>
      <c r="AJ322" s="16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</row>
    <row r="323" spans="1:74" s="4" customFormat="1">
      <c r="A323" s="5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61"/>
      <c r="AJ323" s="16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</row>
    <row r="324" spans="1:74" s="4" customFormat="1">
      <c r="A324" s="5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61"/>
      <c r="AJ324" s="16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</row>
    <row r="325" spans="1:74" s="4" customFormat="1">
      <c r="A325" s="5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61"/>
      <c r="AJ325" s="16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</row>
    <row r="326" spans="1:74" s="4" customFormat="1">
      <c r="A326" s="5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61"/>
      <c r="AJ326" s="16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</row>
    <row r="327" spans="1:74" s="4" customFormat="1">
      <c r="A327" s="5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61"/>
      <c r="AJ327" s="16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</row>
    <row r="328" spans="1:74" s="4" customFormat="1">
      <c r="A328" s="5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61"/>
      <c r="AJ328" s="16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</row>
    <row r="329" spans="1:74" s="4" customFormat="1">
      <c r="A329" s="5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61"/>
      <c r="AJ329" s="16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</row>
    <row r="330" spans="1:74" s="4" customFormat="1">
      <c r="A330" s="5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61"/>
      <c r="AJ330" s="16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</row>
    <row r="331" spans="1:74" s="4" customFormat="1">
      <c r="A331" s="5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61"/>
      <c r="AJ331" s="16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</row>
    <row r="332" spans="1:74" s="4" customFormat="1">
      <c r="A332" s="5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61"/>
      <c r="AJ332" s="16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</row>
    <row r="333" spans="1:74" s="4" customFormat="1">
      <c r="A333" s="5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61"/>
      <c r="AJ333" s="16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</row>
    <row r="334" spans="1:74" s="4" customFormat="1">
      <c r="A334" s="5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61"/>
      <c r="AJ334" s="16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</row>
    <row r="335" spans="1:74" s="4" customFormat="1">
      <c r="A335" s="5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61"/>
      <c r="AJ335" s="16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</row>
    <row r="336" spans="1:74" s="4" customFormat="1">
      <c r="A336" s="5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61"/>
      <c r="AJ336" s="16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</row>
    <row r="337" spans="1:74" s="4" customFormat="1">
      <c r="A337" s="5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61"/>
      <c r="AJ337" s="16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</row>
    <row r="338" spans="1:74" s="4" customFormat="1">
      <c r="A338" s="5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61"/>
      <c r="AJ338" s="16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</row>
    <row r="339" spans="1:74" s="4" customFormat="1">
      <c r="A339" s="5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61"/>
      <c r="AJ339" s="16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</row>
    <row r="340" spans="1:74" s="4" customFormat="1">
      <c r="A340" s="5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61"/>
      <c r="AJ340" s="16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</row>
    <row r="341" spans="1:74" s="4" customFormat="1">
      <c r="A341" s="5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61"/>
      <c r="AJ341" s="16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</row>
    <row r="342" spans="1:74" s="4" customFormat="1">
      <c r="A342" s="5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61"/>
      <c r="AJ342" s="16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</row>
    <row r="343" spans="1:74" s="4" customFormat="1">
      <c r="A343" s="5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61"/>
      <c r="AJ343" s="16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</row>
    <row r="344" spans="1:74" s="4" customFormat="1">
      <c r="A344" s="5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61"/>
      <c r="AJ344" s="16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</row>
    <row r="345" spans="1:74" s="4" customFormat="1">
      <c r="A345" s="5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61"/>
      <c r="AJ345" s="16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</row>
    <row r="346" spans="1:74" s="4" customFormat="1">
      <c r="A346" s="5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61"/>
      <c r="AJ346" s="16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</row>
    <row r="347" spans="1:74" s="4" customFormat="1">
      <c r="A347" s="5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61"/>
      <c r="AJ347" s="16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</row>
    <row r="348" spans="1:74" s="4" customFormat="1">
      <c r="A348" s="5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61"/>
      <c r="AJ348" s="16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</row>
    <row r="349" spans="1:74" s="4" customFormat="1">
      <c r="A349" s="5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61"/>
      <c r="AJ349" s="16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</row>
    <row r="350" spans="1:74" s="4" customFormat="1">
      <c r="A350" s="5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61"/>
      <c r="AJ350" s="16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</row>
    <row r="351" spans="1:74" s="4" customFormat="1">
      <c r="A351" s="5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61"/>
      <c r="AJ351" s="16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</row>
    <row r="352" spans="1:74" s="4" customFormat="1">
      <c r="A352" s="5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61"/>
      <c r="AJ352" s="16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</row>
    <row r="353" spans="1:74" s="4" customFormat="1">
      <c r="A353" s="5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61"/>
      <c r="AJ353" s="16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</row>
    <row r="354" spans="1:74" s="4" customFormat="1">
      <c r="A354" s="5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61"/>
      <c r="AJ354" s="16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</row>
    <row r="355" spans="1:74" s="4" customFormat="1">
      <c r="A355" s="5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61"/>
      <c r="AJ355" s="16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</row>
    <row r="356" spans="1:74" s="4" customFormat="1">
      <c r="A356" s="5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61"/>
      <c r="AJ356" s="16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</row>
    <row r="357" spans="1:74" s="4" customFormat="1">
      <c r="A357" s="5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61"/>
      <c r="AJ357" s="16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</row>
    <row r="358" spans="1:74" s="4" customFormat="1">
      <c r="A358" s="5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61"/>
      <c r="AJ358" s="16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</row>
    <row r="359" spans="1:74" s="4" customFormat="1">
      <c r="A359" s="5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61"/>
      <c r="AJ359" s="16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</row>
    <row r="360" spans="1:74" s="4" customFormat="1">
      <c r="A360" s="5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61"/>
      <c r="AJ360" s="16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</row>
    <row r="361" spans="1:74" s="4" customFormat="1">
      <c r="A361" s="5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61"/>
      <c r="AJ361" s="16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</row>
    <row r="362" spans="1:74" s="4" customFormat="1">
      <c r="A362" s="5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61"/>
      <c r="AJ362" s="16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</row>
    <row r="363" spans="1:74" s="4" customFormat="1">
      <c r="A363" s="5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61"/>
      <c r="AJ363" s="16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</row>
    <row r="364" spans="1:74" s="4" customFormat="1">
      <c r="A364" s="5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61"/>
      <c r="AJ364" s="16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</row>
    <row r="365" spans="1:74" s="4" customFormat="1">
      <c r="A365" s="5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61"/>
      <c r="AJ365" s="16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</row>
    <row r="366" spans="1:74" s="4" customFormat="1">
      <c r="A366" s="5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61"/>
      <c r="AJ366" s="16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</row>
    <row r="367" spans="1:74" s="4" customFormat="1">
      <c r="A367" s="5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61"/>
      <c r="AJ367" s="16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</row>
    <row r="368" spans="1:74" s="4" customFormat="1">
      <c r="A368" s="5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61"/>
      <c r="AJ368" s="16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</row>
    <row r="369" spans="1:74" s="4" customFormat="1">
      <c r="A369" s="5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61"/>
      <c r="AJ369" s="16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</row>
    <row r="370" spans="1:74" s="4" customFormat="1">
      <c r="A370" s="5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61"/>
      <c r="AJ370" s="16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</row>
    <row r="371" spans="1:74" s="4" customFormat="1">
      <c r="A371" s="59"/>
      <c r="AI371" s="5"/>
      <c r="AJ371" s="16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</row>
    <row r="372" spans="1:74" s="4" customFormat="1">
      <c r="A372" s="59"/>
      <c r="AI372" s="5"/>
      <c r="AJ372" s="16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</row>
    <row r="373" spans="1:74" s="4" customFormat="1">
      <c r="A373" s="59"/>
      <c r="AI373" s="5"/>
      <c r="AJ373" s="1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</row>
    <row r="374" spans="1:74" s="4" customFormat="1">
      <c r="A374" s="59"/>
      <c r="AI374" s="5"/>
      <c r="AJ374" s="16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</row>
    <row r="375" spans="1:74" s="4" customFormat="1">
      <c r="A375" s="59"/>
      <c r="AI375" s="5"/>
      <c r="AJ375" s="16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</row>
    <row r="376" spans="1:74" s="4" customFormat="1">
      <c r="A376" s="59"/>
      <c r="AI376" s="5"/>
      <c r="AJ376" s="16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</row>
    <row r="377" spans="1:74" s="4" customFormat="1">
      <c r="A377" s="59"/>
      <c r="AI377" s="5"/>
      <c r="AJ377" s="16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</row>
    <row r="378" spans="1:74" s="4" customFormat="1">
      <c r="A378" s="59"/>
      <c r="AI378" s="5"/>
      <c r="AJ378" s="16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</row>
    <row r="379" spans="1:74" s="4" customFormat="1">
      <c r="A379" s="59"/>
      <c r="AI379" s="5"/>
      <c r="AJ379" s="16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</row>
    <row r="380" spans="1:74" s="4" customFormat="1">
      <c r="A380" s="59"/>
      <c r="AI380" s="5"/>
      <c r="AJ380" s="16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</row>
    <row r="381" spans="1:74" s="4" customFormat="1">
      <c r="A381" s="59"/>
      <c r="AI381" s="5"/>
      <c r="AJ381" s="16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</row>
    <row r="382" spans="1:74" s="4" customFormat="1">
      <c r="A382" s="59"/>
      <c r="AI382" s="5"/>
      <c r="AJ382" s="16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</row>
    <row r="383" spans="1:74" s="4" customFormat="1">
      <c r="A383" s="59"/>
      <c r="AI383" s="5"/>
      <c r="AJ383" s="16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</row>
    <row r="384" spans="1:74" s="4" customFormat="1">
      <c r="A384" s="59"/>
      <c r="AI384" s="5"/>
      <c r="AJ384" s="16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</row>
    <row r="385" spans="1:74" s="4" customFormat="1">
      <c r="A385" s="59"/>
      <c r="AI385" s="5"/>
      <c r="AJ385" s="16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</row>
    <row r="386" spans="1:74" s="4" customFormat="1">
      <c r="A386" s="59"/>
      <c r="AI386" s="5"/>
      <c r="AJ386" s="16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</row>
    <row r="387" spans="1:74" s="4" customFormat="1">
      <c r="A387" s="59"/>
      <c r="AI387" s="5"/>
      <c r="AJ387" s="16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</row>
    <row r="388" spans="1:74" s="4" customFormat="1">
      <c r="A388" s="59"/>
      <c r="AI388" s="5"/>
      <c r="AJ388" s="16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</row>
    <row r="389" spans="1:74" s="4" customFormat="1">
      <c r="A389" s="59"/>
      <c r="AI389" s="5"/>
      <c r="AJ389" s="16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</row>
    <row r="390" spans="1:74" s="4" customFormat="1">
      <c r="A390" s="59"/>
      <c r="AI390" s="5"/>
      <c r="AJ390" s="16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</row>
    <row r="391" spans="1:74" s="4" customFormat="1">
      <c r="A391" s="59"/>
      <c r="AI391" s="5"/>
      <c r="AJ391" s="16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</row>
    <row r="392" spans="1:74" s="4" customFormat="1">
      <c r="A392" s="59"/>
      <c r="AI392" s="5"/>
      <c r="AJ392" s="16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</row>
    <row r="393" spans="1:74" s="4" customFormat="1">
      <c r="A393" s="59"/>
      <c r="AI393" s="5"/>
      <c r="AJ393" s="16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</row>
    <row r="394" spans="1:74" s="4" customFormat="1">
      <c r="A394" s="59"/>
      <c r="AI394" s="5"/>
      <c r="AJ394" s="16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</row>
    <row r="395" spans="1:74" s="4" customFormat="1">
      <c r="A395" s="59"/>
      <c r="AI395" s="5"/>
      <c r="AJ395" s="16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</row>
    <row r="396" spans="1:74" s="4" customFormat="1">
      <c r="A396" s="59"/>
      <c r="AI396" s="5"/>
      <c r="AJ396" s="16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</row>
    <row r="397" spans="1:74" s="4" customFormat="1">
      <c r="A397" s="59"/>
      <c r="AI397" s="5"/>
      <c r="AJ397" s="16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</row>
    <row r="398" spans="1:74" s="4" customFormat="1">
      <c r="A398" s="59"/>
      <c r="AI398" s="5"/>
      <c r="AJ398" s="16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</row>
    <row r="399" spans="1:74" s="4" customFormat="1">
      <c r="A399" s="59"/>
      <c r="AI399" s="5"/>
      <c r="AJ399" s="16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</row>
    <row r="400" spans="1:74" s="4" customFormat="1">
      <c r="A400" s="59"/>
      <c r="AI400" s="5"/>
      <c r="AJ400" s="16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</row>
    <row r="401" spans="1:74" s="4" customFormat="1">
      <c r="A401" s="59"/>
      <c r="AI401" s="5"/>
      <c r="AJ401" s="16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</row>
    <row r="402" spans="1:74" s="4" customFormat="1">
      <c r="A402" s="59"/>
      <c r="AI402" s="5"/>
      <c r="AJ402" s="16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</row>
    <row r="403" spans="1:74" s="4" customFormat="1">
      <c r="A403" s="59"/>
      <c r="AI403" s="5"/>
      <c r="AJ403" s="16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</row>
    <row r="404" spans="1:74" s="4" customFormat="1">
      <c r="A404" s="59"/>
      <c r="AI404" s="5"/>
      <c r="AJ404" s="16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</row>
    <row r="405" spans="1:74" s="4" customFormat="1">
      <c r="A405" s="59"/>
      <c r="AI405" s="5"/>
      <c r="AJ405" s="16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</row>
    <row r="406" spans="1:74" s="4" customFormat="1">
      <c r="A406" s="59"/>
      <c r="AI406" s="5"/>
      <c r="AJ406" s="16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</row>
    <row r="407" spans="1:74" s="4" customFormat="1">
      <c r="A407" s="59"/>
      <c r="AI407" s="5"/>
      <c r="AJ407" s="16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</row>
    <row r="408" spans="1:74" s="4" customFormat="1">
      <c r="A408" s="59"/>
      <c r="AI408" s="5"/>
      <c r="AJ408" s="16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</row>
    <row r="409" spans="1:74" s="4" customFormat="1">
      <c r="A409" s="59"/>
      <c r="AI409" s="5"/>
      <c r="AJ409" s="16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</row>
    <row r="410" spans="1:74" s="4" customFormat="1">
      <c r="A410" s="59"/>
      <c r="AI410" s="5"/>
      <c r="AJ410" s="16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</row>
    <row r="411" spans="1:74" s="4" customFormat="1">
      <c r="A411" s="59"/>
      <c r="AI411" s="5"/>
      <c r="AJ411" s="16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</row>
    <row r="412" spans="1:74" s="4" customFormat="1">
      <c r="A412" s="59"/>
      <c r="AI412" s="5"/>
      <c r="AJ412" s="16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</row>
    <row r="413" spans="1:74" s="4" customFormat="1">
      <c r="A413" s="59"/>
      <c r="AI413" s="5"/>
      <c r="AJ413" s="16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</row>
    <row r="414" spans="1:74" s="4" customFormat="1">
      <c r="A414" s="59"/>
      <c r="AI414" s="5"/>
      <c r="AJ414" s="16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</row>
    <row r="415" spans="1:74" s="4" customFormat="1">
      <c r="A415" s="59"/>
      <c r="AI415" s="5"/>
      <c r="AJ415" s="16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</row>
    <row r="416" spans="1:74" s="4" customFormat="1">
      <c r="A416" s="59"/>
      <c r="AI416" s="5"/>
      <c r="AJ416" s="16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</row>
    <row r="417" spans="1:74" s="4" customFormat="1">
      <c r="A417" s="59"/>
      <c r="AI417" s="5"/>
      <c r="AJ417" s="16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</row>
    <row r="418" spans="1:74" s="4" customFormat="1">
      <c r="A418" s="59"/>
      <c r="AI418" s="5"/>
      <c r="AJ418" s="16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</row>
    <row r="419" spans="1:74" s="4" customFormat="1">
      <c r="A419" s="59"/>
      <c r="AI419" s="5"/>
      <c r="AJ419" s="16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</row>
    <row r="420" spans="1:74" s="4" customFormat="1">
      <c r="A420" s="59"/>
      <c r="AI420" s="5"/>
      <c r="AJ420" s="16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</row>
    <row r="421" spans="1:74" s="4" customFormat="1">
      <c r="A421" s="59"/>
      <c r="AI421" s="5"/>
      <c r="AJ421" s="16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</row>
    <row r="422" spans="1:74" s="4" customFormat="1">
      <c r="A422" s="59"/>
      <c r="AI422" s="5"/>
      <c r="AJ422" s="16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</row>
    <row r="423" spans="1:74" s="4" customFormat="1">
      <c r="A423" s="59"/>
      <c r="AI423" s="5"/>
      <c r="AJ423" s="16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</row>
    <row r="424" spans="1:74" s="4" customFormat="1">
      <c r="A424" s="59"/>
      <c r="AI424" s="5"/>
      <c r="AJ424" s="16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</row>
    <row r="425" spans="1:74" s="4" customFormat="1">
      <c r="A425" s="59"/>
      <c r="AI425" s="5"/>
      <c r="AJ425" s="16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</row>
    <row r="426" spans="1:74" s="4" customFormat="1">
      <c r="A426" s="59"/>
      <c r="AI426" s="5"/>
      <c r="AJ426" s="16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</row>
    <row r="427" spans="1:74" s="4" customFormat="1">
      <c r="A427" s="59"/>
      <c r="AI427" s="5"/>
      <c r="AJ427" s="16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</row>
    <row r="428" spans="1:74" s="4" customFormat="1">
      <c r="A428" s="59"/>
      <c r="AI428" s="5"/>
      <c r="AJ428" s="16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</row>
    <row r="429" spans="1:74" s="4" customFormat="1">
      <c r="A429" s="59"/>
      <c r="AI429" s="5"/>
      <c r="AJ429" s="16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</row>
    <row r="430" spans="1:74" s="4" customFormat="1">
      <c r="A430" s="59"/>
      <c r="AI430" s="5"/>
      <c r="AJ430" s="16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</row>
    <row r="431" spans="1:74" s="4" customFormat="1">
      <c r="A431" s="59"/>
      <c r="AI431" s="5"/>
      <c r="AJ431" s="16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</row>
    <row r="432" spans="1:74" s="4" customFormat="1">
      <c r="A432" s="59"/>
      <c r="AI432" s="5"/>
      <c r="AJ432" s="16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</row>
    <row r="433" spans="1:74" s="4" customFormat="1">
      <c r="A433" s="59"/>
      <c r="AI433" s="5"/>
      <c r="AJ433" s="16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</row>
    <row r="434" spans="1:74" s="4" customFormat="1">
      <c r="A434" s="59"/>
      <c r="AI434" s="5"/>
      <c r="AJ434" s="16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</row>
    <row r="435" spans="1:74" s="4" customFormat="1">
      <c r="A435" s="59"/>
      <c r="AI435" s="5"/>
      <c r="AJ435" s="16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</row>
    <row r="436" spans="1:74" s="4" customFormat="1">
      <c r="A436" s="59"/>
      <c r="AI436" s="5"/>
      <c r="AJ436" s="16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</row>
    <row r="437" spans="1:74" s="4" customFormat="1">
      <c r="A437" s="59"/>
      <c r="AI437" s="5"/>
      <c r="AJ437" s="16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</row>
    <row r="438" spans="1:74" s="4" customFormat="1">
      <c r="A438" s="59"/>
      <c r="AI438" s="5"/>
      <c r="AJ438" s="16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</row>
    <row r="439" spans="1:74" s="4" customFormat="1">
      <c r="A439" s="59"/>
      <c r="AI439" s="5"/>
      <c r="AJ439" s="16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</row>
    <row r="440" spans="1:74" s="4" customFormat="1">
      <c r="A440" s="59"/>
      <c r="AI440" s="5"/>
      <c r="AJ440" s="16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</row>
    <row r="441" spans="1:74" s="4" customFormat="1">
      <c r="A441" s="59"/>
      <c r="AI441" s="5"/>
      <c r="AJ441" s="16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</row>
    <row r="442" spans="1:74" s="4" customFormat="1">
      <c r="A442" s="59"/>
      <c r="AI442" s="5"/>
      <c r="AJ442" s="16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</row>
    <row r="443" spans="1:74" s="4" customFormat="1">
      <c r="A443" s="59"/>
      <c r="AI443" s="5"/>
      <c r="AJ443" s="16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</row>
    <row r="444" spans="1:74" s="4" customFormat="1">
      <c r="A444" s="59"/>
      <c r="AI444" s="5"/>
      <c r="AJ444" s="16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</row>
    <row r="445" spans="1:74" s="4" customFormat="1">
      <c r="A445" s="59"/>
      <c r="AI445" s="5"/>
      <c r="AJ445" s="16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</row>
    <row r="446" spans="1:74" s="4" customFormat="1">
      <c r="A446" s="59"/>
      <c r="AI446" s="5"/>
      <c r="AJ446" s="16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</row>
    <row r="447" spans="1:74" s="4" customFormat="1">
      <c r="A447" s="59"/>
      <c r="AI447" s="5"/>
      <c r="AJ447" s="16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</row>
    <row r="448" spans="1:74" s="4" customFormat="1">
      <c r="A448" s="59"/>
      <c r="AI448" s="5"/>
      <c r="AJ448" s="16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</row>
    <row r="449" spans="1:74" s="4" customFormat="1">
      <c r="A449" s="59"/>
      <c r="AI449" s="5"/>
      <c r="AJ449" s="16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</row>
    <row r="450" spans="1:74" s="4" customFormat="1">
      <c r="A450" s="59"/>
      <c r="AI450" s="5"/>
      <c r="AJ450" s="16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</row>
    <row r="451" spans="1:74" s="4" customFormat="1">
      <c r="A451" s="59"/>
      <c r="AI451" s="5"/>
      <c r="AJ451" s="16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</row>
    <row r="452" spans="1:74" s="4" customFormat="1">
      <c r="A452" s="59"/>
      <c r="AI452" s="5"/>
      <c r="AJ452" s="16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</row>
    <row r="453" spans="1:74" s="4" customFormat="1">
      <c r="A453" s="59"/>
      <c r="AI453" s="5"/>
      <c r="AJ453" s="16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</row>
    <row r="454" spans="1:74" s="4" customFormat="1">
      <c r="A454" s="59"/>
      <c r="AI454" s="5"/>
      <c r="AJ454" s="16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</row>
    <row r="455" spans="1:74" s="4" customFormat="1">
      <c r="A455" s="59"/>
      <c r="AI455" s="5"/>
      <c r="AJ455" s="16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</row>
    <row r="456" spans="1:74" s="4" customFormat="1">
      <c r="A456" s="59"/>
      <c r="AI456" s="5"/>
      <c r="AJ456" s="16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</row>
    <row r="457" spans="1:74" s="4" customFormat="1">
      <c r="A457" s="59"/>
      <c r="AI457" s="5"/>
      <c r="AJ457" s="16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</row>
    <row r="458" spans="1:74" s="4" customFormat="1">
      <c r="A458" s="59"/>
      <c r="AI458" s="5"/>
      <c r="AJ458" s="16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</row>
    <row r="459" spans="1:74" s="4" customFormat="1">
      <c r="A459" s="59"/>
      <c r="AI459" s="5"/>
      <c r="AJ459" s="16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</row>
    <row r="460" spans="1:74" s="4" customFormat="1">
      <c r="A460" s="59"/>
      <c r="AI460" s="5"/>
      <c r="AJ460" s="16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</row>
    <row r="461" spans="1:74" s="4" customFormat="1">
      <c r="A461" s="59"/>
      <c r="AI461" s="5"/>
      <c r="AJ461" s="16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</row>
    <row r="462" spans="1:74" s="4" customFormat="1">
      <c r="A462" s="59"/>
      <c r="AI462" s="5"/>
      <c r="AJ462" s="16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</row>
    <row r="463" spans="1:74" s="4" customFormat="1">
      <c r="A463" s="59"/>
      <c r="AI463" s="5"/>
      <c r="AJ463" s="16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</row>
    <row r="464" spans="1:74" s="4" customFormat="1">
      <c r="A464" s="59"/>
      <c r="AI464" s="5"/>
      <c r="AJ464" s="16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</row>
    <row r="465" spans="1:74" s="4" customFormat="1">
      <c r="A465" s="59"/>
      <c r="AI465" s="5"/>
      <c r="AJ465" s="16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</row>
    <row r="466" spans="1:74" s="4" customFormat="1">
      <c r="A466" s="59"/>
      <c r="AI466" s="5"/>
      <c r="AJ466" s="16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</row>
    <row r="467" spans="1:74" s="4" customFormat="1">
      <c r="A467" s="59"/>
      <c r="AI467" s="5"/>
      <c r="AJ467" s="16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</row>
    <row r="468" spans="1:74" s="4" customFormat="1">
      <c r="A468" s="59"/>
      <c r="AI468" s="5"/>
      <c r="AJ468" s="16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</row>
    <row r="469" spans="1:74" s="4" customFormat="1">
      <c r="A469" s="59"/>
      <c r="AI469" s="5"/>
      <c r="AJ469" s="16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</row>
    <row r="470" spans="1:74" s="4" customFormat="1">
      <c r="A470" s="59"/>
      <c r="AI470" s="5"/>
      <c r="AJ470" s="16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</row>
    <row r="471" spans="1:74" s="4" customFormat="1">
      <c r="A471" s="59"/>
      <c r="AI471" s="5"/>
      <c r="AJ471" s="16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</row>
    <row r="472" spans="1:74" s="4" customFormat="1">
      <c r="A472" s="59"/>
      <c r="AI472" s="5"/>
      <c r="AJ472" s="16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</row>
    <row r="473" spans="1:74" s="4" customFormat="1">
      <c r="A473" s="59"/>
      <c r="AI473" s="5"/>
      <c r="AJ473" s="16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</row>
    <row r="474" spans="1:74" s="4" customFormat="1">
      <c r="A474" s="59"/>
      <c r="AI474" s="5"/>
      <c r="AJ474" s="16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</row>
    <row r="475" spans="1:74" s="4" customFormat="1">
      <c r="A475" s="59"/>
      <c r="AI475" s="5"/>
      <c r="AJ475" s="16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</row>
    <row r="476" spans="1:74" s="4" customFormat="1">
      <c r="A476" s="59"/>
      <c r="AI476" s="5"/>
      <c r="AJ476" s="16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</row>
    <row r="477" spans="1:74" s="4" customFormat="1">
      <c r="A477" s="59"/>
      <c r="AI477" s="5"/>
      <c r="AJ477" s="16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</row>
    <row r="478" spans="1:74" s="4" customFormat="1">
      <c r="A478" s="59"/>
      <c r="AI478" s="5"/>
      <c r="AJ478" s="16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</row>
    <row r="479" spans="1:74" s="4" customFormat="1">
      <c r="A479" s="59"/>
      <c r="AI479" s="5"/>
      <c r="AJ479" s="16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</row>
    <row r="480" spans="1:74" s="4" customFormat="1">
      <c r="A480" s="59"/>
      <c r="AI480" s="5"/>
      <c r="AJ480" s="16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</row>
    <row r="481" spans="1:74" s="4" customFormat="1">
      <c r="A481" s="59"/>
      <c r="AI481" s="5"/>
      <c r="AJ481" s="16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</row>
    <row r="482" spans="1:74" s="4" customFormat="1">
      <c r="A482" s="59"/>
      <c r="AI482" s="5"/>
      <c r="AJ482" s="16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</row>
    <row r="483" spans="1:74" s="4" customFormat="1">
      <c r="A483" s="59"/>
      <c r="AI483" s="5"/>
      <c r="AJ483" s="16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</row>
    <row r="484" spans="1:74" s="4" customFormat="1">
      <c r="A484" s="59"/>
      <c r="AI484" s="5"/>
      <c r="AJ484" s="16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</row>
    <row r="485" spans="1:74" s="4" customFormat="1">
      <c r="A485" s="59"/>
      <c r="AI485" s="5"/>
      <c r="AJ485" s="16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</row>
    <row r="486" spans="1:74" s="4" customFormat="1">
      <c r="A486" s="59"/>
      <c r="AI486" s="5"/>
      <c r="AJ486" s="16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</row>
    <row r="487" spans="1:74" s="4" customFormat="1">
      <c r="A487" s="59"/>
      <c r="AI487" s="5"/>
      <c r="AJ487" s="16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</row>
    <row r="488" spans="1:74" s="4" customFormat="1">
      <c r="A488" s="59"/>
      <c r="AI488" s="5"/>
      <c r="AJ488" s="16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</row>
    <row r="489" spans="1:74" s="4" customFormat="1">
      <c r="A489" s="59"/>
      <c r="AI489" s="5"/>
      <c r="AJ489" s="16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</row>
    <row r="490" spans="1:74" s="4" customFormat="1">
      <c r="A490" s="59"/>
      <c r="AI490" s="5"/>
      <c r="AJ490" s="16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</row>
    <row r="491" spans="1:74" s="4" customFormat="1">
      <c r="A491" s="59"/>
      <c r="AI491" s="62"/>
      <c r="AJ491" s="16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</row>
    <row r="492" spans="1:74" s="4" customFormat="1">
      <c r="A492" s="59"/>
      <c r="AI492" s="62"/>
      <c r="AJ492" s="16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</row>
    <row r="493" spans="1:74" s="4" customFormat="1">
      <c r="A493" s="59"/>
      <c r="AI493" s="62"/>
      <c r="AJ493" s="16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</row>
    <row r="494" spans="1:74" s="4" customFormat="1">
      <c r="A494" s="59"/>
      <c r="AI494" s="62"/>
      <c r="AJ494" s="16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</row>
    <row r="495" spans="1:74" s="4" customFormat="1">
      <c r="A495" s="59"/>
      <c r="AI495" s="62"/>
      <c r="AJ495" s="16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</row>
    <row r="496" spans="1:74" s="4" customFormat="1">
      <c r="A496" s="59"/>
      <c r="AI496" s="62"/>
      <c r="AJ496" s="16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</row>
    <row r="497" spans="1:74" s="4" customFormat="1">
      <c r="A497" s="59"/>
      <c r="AI497" s="62"/>
      <c r="AJ497" s="16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</row>
    <row r="498" spans="1:74" s="4" customFormat="1">
      <c r="A498" s="59"/>
      <c r="AI498" s="62"/>
      <c r="AJ498" s="16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</row>
    <row r="499" spans="1:74" s="4" customFormat="1">
      <c r="A499" s="59"/>
      <c r="AI499" s="62"/>
      <c r="AJ499" s="16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</row>
    <row r="500" spans="1:74" s="1" customFormat="1">
      <c r="A500" s="58"/>
      <c r="AI500" s="62"/>
      <c r="AJ500" s="16"/>
    </row>
    <row r="501" spans="1:74" s="1" customFormat="1">
      <c r="A501" s="58"/>
      <c r="AI501" s="62"/>
      <c r="AJ501" s="16"/>
    </row>
    <row r="502" spans="1:74" s="1" customFormat="1">
      <c r="A502" s="58"/>
      <c r="AI502" s="62"/>
      <c r="AJ502" s="16"/>
    </row>
    <row r="503" spans="1:74" s="1" customFormat="1">
      <c r="A503" s="58"/>
      <c r="AI503" s="62"/>
      <c r="AJ503" s="16"/>
    </row>
    <row r="504" spans="1:74" s="1" customFormat="1">
      <c r="A504" s="58"/>
      <c r="AI504" s="62"/>
      <c r="AJ504" s="16"/>
    </row>
    <row r="505" spans="1:74" s="1" customFormat="1">
      <c r="A505" s="58"/>
      <c r="AI505" s="62"/>
      <c r="AJ505" s="16"/>
    </row>
    <row r="506" spans="1:74" s="1" customFormat="1">
      <c r="A506" s="58"/>
      <c r="AI506" s="62"/>
      <c r="AJ506" s="16"/>
    </row>
    <row r="507" spans="1:74" s="1" customFormat="1">
      <c r="A507" s="58"/>
      <c r="AI507" s="62"/>
      <c r="AJ507" s="16"/>
    </row>
    <row r="508" spans="1:74" s="1" customFormat="1">
      <c r="A508" s="58"/>
      <c r="AI508" s="62"/>
      <c r="AJ508" s="16"/>
    </row>
    <row r="509" spans="1:74">
      <c r="AI509" s="63"/>
      <c r="AJ509" s="17"/>
    </row>
  </sheetData>
  <mergeCells count="90">
    <mergeCell ref="C254:E254"/>
    <mergeCell ref="F254:H254"/>
    <mergeCell ref="I254:K254"/>
    <mergeCell ref="F255:H255"/>
    <mergeCell ref="I255:K255"/>
    <mergeCell ref="C255:E255"/>
    <mergeCell ref="A271:R271"/>
    <mergeCell ref="C262:E262"/>
    <mergeCell ref="F262:H262"/>
    <mergeCell ref="I262:K262"/>
    <mergeCell ref="A267:R270"/>
    <mergeCell ref="C196:E196"/>
    <mergeCell ref="F196:H196"/>
    <mergeCell ref="I196:K196"/>
    <mergeCell ref="C224:E224"/>
    <mergeCell ref="F224:H224"/>
    <mergeCell ref="I224:K224"/>
    <mergeCell ref="C134:E134"/>
    <mergeCell ref="F134:H134"/>
    <mergeCell ref="I134:K134"/>
    <mergeCell ref="C168:E168"/>
    <mergeCell ref="F168:H168"/>
    <mergeCell ref="I168:K168"/>
    <mergeCell ref="I86:K86"/>
    <mergeCell ref="I38:K38"/>
    <mergeCell ref="C75:E75"/>
    <mergeCell ref="F75:H75"/>
    <mergeCell ref="I75:K75"/>
    <mergeCell ref="F38:H38"/>
    <mergeCell ref="C64:E64"/>
    <mergeCell ref="F64:H64"/>
    <mergeCell ref="I64:K64"/>
    <mergeCell ref="C128:E128"/>
    <mergeCell ref="F128:H128"/>
    <mergeCell ref="I128:K128"/>
    <mergeCell ref="F121:H121"/>
    <mergeCell ref="F120:H120"/>
    <mergeCell ref="C120:E120"/>
    <mergeCell ref="C121:E121"/>
    <mergeCell ref="I120:K120"/>
    <mergeCell ref="I121:K121"/>
    <mergeCell ref="S258:T258"/>
    <mergeCell ref="C1:K2"/>
    <mergeCell ref="C86:E86"/>
    <mergeCell ref="F3:H6"/>
    <mergeCell ref="A256:P261"/>
    <mergeCell ref="R256:R261"/>
    <mergeCell ref="S256:T256"/>
    <mergeCell ref="S257:T257"/>
    <mergeCell ref="S260:T260"/>
    <mergeCell ref="C9:E9"/>
    <mergeCell ref="S261:T261"/>
    <mergeCell ref="S259:T259"/>
    <mergeCell ref="F86:H86"/>
    <mergeCell ref="C7:E7"/>
    <mergeCell ref="C38:E38"/>
    <mergeCell ref="F7:H7"/>
    <mergeCell ref="AM2:AN3"/>
    <mergeCell ref="I3:K6"/>
    <mergeCell ref="C8:E8"/>
    <mergeCell ref="F8:H8"/>
    <mergeCell ref="I8:K8"/>
    <mergeCell ref="I7:K7"/>
    <mergeCell ref="V2:W3"/>
    <mergeCell ref="X2:Z3"/>
    <mergeCell ref="AA2:AD3"/>
    <mergeCell ref="AE2:AH3"/>
    <mergeCell ref="AG4:AH4"/>
    <mergeCell ref="I9:K9"/>
    <mergeCell ref="F9:H9"/>
    <mergeCell ref="L1:U2"/>
    <mergeCell ref="AI10:AI11"/>
    <mergeCell ref="AJ10:AJ11"/>
    <mergeCell ref="AI2:AI7"/>
    <mergeCell ref="AO2:AP3"/>
    <mergeCell ref="AQ2:AR3"/>
    <mergeCell ref="AS2:AT3"/>
    <mergeCell ref="A1:A6"/>
    <mergeCell ref="B1:B6"/>
    <mergeCell ref="L3:L6"/>
    <mergeCell ref="N3:N6"/>
    <mergeCell ref="M3:M6"/>
    <mergeCell ref="O3:O6"/>
    <mergeCell ref="P3:P6"/>
    <mergeCell ref="R4:R6"/>
    <mergeCell ref="S4:U5"/>
    <mergeCell ref="Q3:U3"/>
    <mergeCell ref="Q4:Q6"/>
    <mergeCell ref="C3:E6"/>
    <mergeCell ref="AJ2:AJ7"/>
  </mergeCells>
  <phoneticPr fontId="0" type="noConversion"/>
  <pageMargins left="0.39370078740157483" right="0.39370078740157483" top="0.39370078740157483" bottom="0.39370078740157483" header="0" footer="0"/>
  <pageSetup paperSize="9" scale="79" orientation="landscape" horizontalDpi="300" verticalDpi="300" r:id="rId1"/>
  <headerFooter alignWithMargins="0"/>
  <rowBreaks count="4" manualBreakCount="4">
    <brk id="67" max="73" man="1"/>
    <brk id="119" max="16383" man="1"/>
    <brk id="255" max="16383" man="1"/>
    <brk id="266" max="16383" man="1"/>
  </rowBreaks>
  <ignoredErrors>
    <ignoredError sqref="R10 R76" formulaRange="1"/>
    <ignoredError sqref="R64:S64 R75:S75 R129 L168 R168:S168 L224 R224:S225 R196:S196 L196 P196" formula="1"/>
    <ignoredError sqref="R39" formula="1" formulaRange="1"/>
    <ignoredError sqref="I25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КУГ</vt:lpstr>
      <vt:lpstr>ИСиП</vt:lpstr>
      <vt:lpstr>Лист3</vt:lpstr>
      <vt:lpstr>ИСиП!Заголовки_для_печати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2023-11-04T08:49:41Z</cp:lastPrinted>
  <dcterms:created xsi:type="dcterms:W3CDTF">2010-12-02T15:47:34Z</dcterms:created>
  <dcterms:modified xsi:type="dcterms:W3CDTF">2024-09-24T20:19:05Z</dcterms:modified>
</cp:coreProperties>
</file>