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40" windowWidth="12120" windowHeight="7935" activeTab="1"/>
  </bookViews>
  <sheets>
    <sheet name="График учебного процесса" sheetId="9" r:id="rId1"/>
    <sheet name="МО" sheetId="8" r:id="rId2"/>
  </sheets>
  <definedNames>
    <definedName name="_xlnm.Print_Titles" localSheetId="1">МО!$1:$7</definedName>
    <definedName name="_xlnm.Print_Area" localSheetId="1">МО!$A$1:$AD$607</definedName>
  </definedNames>
  <calcPr calcId="125725"/>
</workbook>
</file>

<file path=xl/calcChain.xml><?xml version="1.0" encoding="utf-8"?>
<calcChain xmlns="http://schemas.openxmlformats.org/spreadsheetml/2006/main">
  <c r="O133" i="8"/>
  <c r="P245"/>
  <c r="P187"/>
  <c r="X218" l="1"/>
  <c r="BF5" i="9"/>
  <c r="BF6"/>
  <c r="BF7"/>
  <c r="BF4"/>
  <c r="F41" i="8"/>
  <c r="X367" s="1"/>
  <c r="R367"/>
  <c r="R41"/>
  <c r="P41"/>
  <c r="Q41"/>
  <c r="S41"/>
  <c r="T41"/>
  <c r="U41"/>
  <c r="V41"/>
  <c r="W41"/>
  <c r="X41"/>
  <c r="Y41"/>
  <c r="Z41"/>
  <c r="AA41"/>
  <c r="AB41"/>
  <c r="M35"/>
  <c r="P35"/>
  <c r="Q35"/>
  <c r="R35"/>
  <c r="N40"/>
  <c r="L40" s="1"/>
  <c r="N18"/>
  <c r="O18" s="1"/>
  <c r="N14"/>
  <c r="O14" s="1"/>
  <c r="N13"/>
  <c r="L13" s="1"/>
  <c r="N12"/>
  <c r="O12" s="1"/>
  <c r="N227"/>
  <c r="Q115"/>
  <c r="R115"/>
  <c r="P227" l="1"/>
  <c r="O227" s="1"/>
  <c r="Z367"/>
  <c r="AB367"/>
  <c r="O40"/>
  <c r="L14"/>
  <c r="O13"/>
  <c r="L12"/>
  <c r="L227"/>
  <c r="P9"/>
  <c r="P8" s="1"/>
  <c r="L221"/>
  <c r="N222"/>
  <c r="L222" s="1"/>
  <c r="N223"/>
  <c r="N224"/>
  <c r="O224" s="1"/>
  <c r="N225"/>
  <c r="N245"/>
  <c r="N244"/>
  <c r="N145"/>
  <c r="L145" s="1"/>
  <c r="N144"/>
  <c r="L144" s="1"/>
  <c r="N143"/>
  <c r="AB362"/>
  <c r="Z362"/>
  <c r="S362"/>
  <c r="T362"/>
  <c r="V362"/>
  <c r="X362"/>
  <c r="N231"/>
  <c r="L231" s="1"/>
  <c r="N232"/>
  <c r="M232" s="1"/>
  <c r="L232" s="1"/>
  <c r="N233"/>
  <c r="M233" s="1"/>
  <c r="L233" s="1"/>
  <c r="I218"/>
  <c r="I160"/>
  <c r="AB218"/>
  <c r="Z218"/>
  <c r="S218"/>
  <c r="T218"/>
  <c r="V218"/>
  <c r="O223"/>
  <c r="O225"/>
  <c r="N39"/>
  <c r="L39" s="1"/>
  <c r="O222" l="1"/>
  <c r="L143"/>
  <c r="O143"/>
  <c r="O233"/>
  <c r="O232"/>
  <c r="O231"/>
  <c r="O39"/>
  <c r="Z364" l="1"/>
  <c r="Y364"/>
  <c r="AA364"/>
  <c r="Y363"/>
  <c r="N141"/>
  <c r="Y247" l="1"/>
  <c r="Y218"/>
  <c r="Y189"/>
  <c r="C247"/>
  <c r="C218"/>
  <c r="F218"/>
  <c r="I189"/>
  <c r="P160"/>
  <c r="U226" l="1"/>
  <c r="W226"/>
  <c r="Y226"/>
  <c r="AA226"/>
  <c r="U220"/>
  <c r="W220"/>
  <c r="W218" s="1"/>
  <c r="Y220"/>
  <c r="AA220"/>
  <c r="M225"/>
  <c r="L225" s="1"/>
  <c r="U364"/>
  <c r="V364"/>
  <c r="N274"/>
  <c r="AB364"/>
  <c r="AB363"/>
  <c r="AA363"/>
  <c r="AC274"/>
  <c r="AA218" l="1"/>
  <c r="AA362"/>
  <c r="W362"/>
  <c r="R218"/>
  <c r="U218"/>
  <c r="U362"/>
  <c r="Q218"/>
  <c r="N220"/>
  <c r="P220" s="1"/>
  <c r="N226"/>
  <c r="L274"/>
  <c r="P274"/>
  <c r="AB247"/>
  <c r="Z247"/>
  <c r="X247"/>
  <c r="V247"/>
  <c r="T247"/>
  <c r="S247"/>
  <c r="P247"/>
  <c r="AB189"/>
  <c r="AA189"/>
  <c r="Z189"/>
  <c r="X189"/>
  <c r="V189"/>
  <c r="T189"/>
  <c r="S189"/>
  <c r="AB160"/>
  <c r="Z160"/>
  <c r="X160"/>
  <c r="V160"/>
  <c r="U160"/>
  <c r="T160"/>
  <c r="S160"/>
  <c r="L226" l="1"/>
  <c r="P226"/>
  <c r="O226" s="1"/>
  <c r="L220"/>
  <c r="O220"/>
  <c r="C331"/>
  <c r="C303"/>
  <c r="C275"/>
  <c r="C189"/>
  <c r="C160"/>
  <c r="C115"/>
  <c r="C88"/>
  <c r="C62"/>
  <c r="C41" s="1"/>
  <c r="C9"/>
  <c r="X366" l="1"/>
  <c r="V366"/>
  <c r="S366"/>
  <c r="U366"/>
  <c r="AA366"/>
  <c r="T366"/>
  <c r="W366"/>
  <c r="AB366"/>
  <c r="Z366"/>
  <c r="Q366"/>
  <c r="R366"/>
  <c r="C35"/>
  <c r="C8" s="1"/>
  <c r="C159"/>
  <c r="C114" s="1"/>
  <c r="AA247" l="1"/>
  <c r="L369" l="1"/>
  <c r="X364"/>
  <c r="W364"/>
  <c r="T364"/>
  <c r="S364"/>
  <c r="R364"/>
  <c r="Q364"/>
  <c r="Z363"/>
  <c r="X363"/>
  <c r="W363"/>
  <c r="V363"/>
  <c r="U363"/>
  <c r="T363"/>
  <c r="S363"/>
  <c r="R363"/>
  <c r="Q363"/>
  <c r="AC363" l="1"/>
  <c r="N187"/>
  <c r="N186"/>
  <c r="N358" l="1"/>
  <c r="AD358" s="1"/>
  <c r="N357"/>
  <c r="AD357" s="1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AC331"/>
  <c r="AB331"/>
  <c r="AA331"/>
  <c r="Z331"/>
  <c r="Y331"/>
  <c r="X331"/>
  <c r="W331"/>
  <c r="V331"/>
  <c r="U331"/>
  <c r="T331"/>
  <c r="S331"/>
  <c r="R331"/>
  <c r="Q331"/>
  <c r="P331"/>
  <c r="I331"/>
  <c r="F331"/>
  <c r="N330"/>
  <c r="AD330" s="1"/>
  <c r="N329"/>
  <c r="AD329" s="1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AC303"/>
  <c r="AB303"/>
  <c r="AA303"/>
  <c r="Z303"/>
  <c r="Y303"/>
  <c r="X303"/>
  <c r="W303"/>
  <c r="V303"/>
  <c r="U303"/>
  <c r="T303"/>
  <c r="S303"/>
  <c r="R303"/>
  <c r="Q303"/>
  <c r="P303"/>
  <c r="I303"/>
  <c r="F303"/>
  <c r="N302"/>
  <c r="AD302" s="1"/>
  <c r="N301"/>
  <c r="AD301" s="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AC275"/>
  <c r="AB275"/>
  <c r="AA275"/>
  <c r="Z275"/>
  <c r="Y275"/>
  <c r="X275"/>
  <c r="W275"/>
  <c r="V275"/>
  <c r="U275"/>
  <c r="T275"/>
  <c r="S275"/>
  <c r="R275"/>
  <c r="Q275"/>
  <c r="P275"/>
  <c r="I275"/>
  <c r="F275"/>
  <c r="N273"/>
  <c r="P273" s="1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O249" s="1"/>
  <c r="N248"/>
  <c r="O248" s="1"/>
  <c r="W247"/>
  <c r="U247"/>
  <c r="R247"/>
  <c r="Q247"/>
  <c r="I247"/>
  <c r="F247"/>
  <c r="P244"/>
  <c r="N243"/>
  <c r="N242"/>
  <c r="N241"/>
  <c r="N240"/>
  <c r="N239"/>
  <c r="N238"/>
  <c r="N237"/>
  <c r="N236"/>
  <c r="N235"/>
  <c r="N234"/>
  <c r="N230"/>
  <c r="N229"/>
  <c r="N228"/>
  <c r="O228" s="1"/>
  <c r="N219"/>
  <c r="N216"/>
  <c r="P216" s="1"/>
  <c r="N215"/>
  <c r="P215" s="1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P194" s="1"/>
  <c r="N193"/>
  <c r="N192"/>
  <c r="N191"/>
  <c r="N190"/>
  <c r="W189"/>
  <c r="U189"/>
  <c r="R189"/>
  <c r="Q189"/>
  <c r="F189"/>
  <c r="L187"/>
  <c r="L186"/>
  <c r="F160"/>
  <c r="Q160"/>
  <c r="R160"/>
  <c r="W160"/>
  <c r="Y160"/>
  <c r="Y159" s="1"/>
  <c r="AA160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I115"/>
  <c r="F115"/>
  <c r="S115"/>
  <c r="T115"/>
  <c r="U115"/>
  <c r="V115"/>
  <c r="W115"/>
  <c r="X115"/>
  <c r="Y115"/>
  <c r="Z115"/>
  <c r="AA115"/>
  <c r="AB115"/>
  <c r="AC114"/>
  <c r="N132"/>
  <c r="N133"/>
  <c r="N134"/>
  <c r="N135"/>
  <c r="N136"/>
  <c r="O136" s="1"/>
  <c r="N137"/>
  <c r="N138"/>
  <c r="N139"/>
  <c r="N140"/>
  <c r="AD140" s="1"/>
  <c r="N142"/>
  <c r="N146"/>
  <c r="N147"/>
  <c r="N148"/>
  <c r="N149"/>
  <c r="N150"/>
  <c r="N151"/>
  <c r="N152"/>
  <c r="N153"/>
  <c r="N154"/>
  <c r="N155"/>
  <c r="N156"/>
  <c r="N157"/>
  <c r="N218" l="1"/>
  <c r="N189"/>
  <c r="P219"/>
  <c r="U159"/>
  <c r="P135"/>
  <c r="O132"/>
  <c r="O134"/>
  <c r="N247"/>
  <c r="P191"/>
  <c r="O191" s="1"/>
  <c r="P193"/>
  <c r="O193" s="1"/>
  <c r="O190"/>
  <c r="P192"/>
  <c r="R159"/>
  <c r="R114" s="1"/>
  <c r="I159"/>
  <c r="I114" s="1"/>
  <c r="F159"/>
  <c r="F114" s="1"/>
  <c r="AA159"/>
  <c r="AA114" s="1"/>
  <c r="Y114"/>
  <c r="W159"/>
  <c r="W114" s="1"/>
  <c r="Q159"/>
  <c r="Q114" s="1"/>
  <c r="AD185"/>
  <c r="M185"/>
  <c r="L185" s="1"/>
  <c r="AD183"/>
  <c r="M183"/>
  <c r="L183" s="1"/>
  <c r="AD181"/>
  <c r="M181"/>
  <c r="L181" s="1"/>
  <c r="AD179"/>
  <c r="M179"/>
  <c r="L179" s="1"/>
  <c r="AD177"/>
  <c r="M177"/>
  <c r="L177" s="1"/>
  <c r="AD175"/>
  <c r="M175"/>
  <c r="L175" s="1"/>
  <c r="AD173"/>
  <c r="M173"/>
  <c r="L173" s="1"/>
  <c r="AD171"/>
  <c r="M171"/>
  <c r="L171" s="1"/>
  <c r="M165"/>
  <c r="L165" s="1"/>
  <c r="M163"/>
  <c r="L163" s="1"/>
  <c r="M192"/>
  <c r="L192" s="1"/>
  <c r="M194"/>
  <c r="L194" s="1"/>
  <c r="M196"/>
  <c r="L196" s="1"/>
  <c r="M198"/>
  <c r="L198" s="1"/>
  <c r="M200"/>
  <c r="L200" s="1"/>
  <c r="M202"/>
  <c r="L202" s="1"/>
  <c r="M204"/>
  <c r="L204" s="1"/>
  <c r="M206"/>
  <c r="L206" s="1"/>
  <c r="M208"/>
  <c r="L208" s="1"/>
  <c r="M210"/>
  <c r="L210" s="1"/>
  <c r="M212"/>
  <c r="L212" s="1"/>
  <c r="M214"/>
  <c r="L214" s="1"/>
  <c r="M224"/>
  <c r="L224" s="1"/>
  <c r="M230"/>
  <c r="L230" s="1"/>
  <c r="M234"/>
  <c r="L234" s="1"/>
  <c r="M236"/>
  <c r="L236" s="1"/>
  <c r="M238"/>
  <c r="L238" s="1"/>
  <c r="M240"/>
  <c r="L240" s="1"/>
  <c r="M242"/>
  <c r="L242" s="1"/>
  <c r="L249"/>
  <c r="AD251"/>
  <c r="M251"/>
  <c r="AD253"/>
  <c r="M253"/>
  <c r="AD255"/>
  <c r="M255"/>
  <c r="AD257"/>
  <c r="M257"/>
  <c r="AD259"/>
  <c r="M259"/>
  <c r="AD261"/>
  <c r="M261"/>
  <c r="AD263"/>
  <c r="M263"/>
  <c r="AD265"/>
  <c r="M265"/>
  <c r="AD267"/>
  <c r="M267"/>
  <c r="AD269"/>
  <c r="M269"/>
  <c r="AD271"/>
  <c r="M271"/>
  <c r="AD276"/>
  <c r="M276"/>
  <c r="L276" s="1"/>
  <c r="AD278"/>
  <c r="M278"/>
  <c r="AD280"/>
  <c r="M280"/>
  <c r="L280" s="1"/>
  <c r="AD282"/>
  <c r="M282"/>
  <c r="AD284"/>
  <c r="M284"/>
  <c r="L284" s="1"/>
  <c r="AD286"/>
  <c r="M286"/>
  <c r="AD288"/>
  <c r="M288"/>
  <c r="L288" s="1"/>
  <c r="AD290"/>
  <c r="M290"/>
  <c r="AD292"/>
  <c r="M292"/>
  <c r="L292" s="1"/>
  <c r="AD294"/>
  <c r="M294"/>
  <c r="AD296"/>
  <c r="M296"/>
  <c r="L296" s="1"/>
  <c r="AD298"/>
  <c r="M298"/>
  <c r="AD300"/>
  <c r="M300"/>
  <c r="L300" s="1"/>
  <c r="AD305"/>
  <c r="M305"/>
  <c r="L305" s="1"/>
  <c r="AD307"/>
  <c r="M307"/>
  <c r="L307" s="1"/>
  <c r="AD309"/>
  <c r="M309"/>
  <c r="L309" s="1"/>
  <c r="AD311"/>
  <c r="M311"/>
  <c r="L311" s="1"/>
  <c r="AD313"/>
  <c r="M313"/>
  <c r="L313" s="1"/>
  <c r="AD315"/>
  <c r="M315"/>
  <c r="L315" s="1"/>
  <c r="AD317"/>
  <c r="M317"/>
  <c r="L317" s="1"/>
  <c r="AD319"/>
  <c r="M319"/>
  <c r="L319" s="1"/>
  <c r="AD321"/>
  <c r="M321"/>
  <c r="L321" s="1"/>
  <c r="AD323"/>
  <c r="M323"/>
  <c r="L323" s="1"/>
  <c r="AD325"/>
  <c r="M325"/>
  <c r="L325" s="1"/>
  <c r="AD327"/>
  <c r="M327"/>
  <c r="L327" s="1"/>
  <c r="AD332"/>
  <c r="M332"/>
  <c r="L332" s="1"/>
  <c r="AD334"/>
  <c r="M334"/>
  <c r="L334" s="1"/>
  <c r="AD336"/>
  <c r="M336"/>
  <c r="L336" s="1"/>
  <c r="AD338"/>
  <c r="M338"/>
  <c r="L338" s="1"/>
  <c r="AD340"/>
  <c r="M340"/>
  <c r="AD342"/>
  <c r="M342"/>
  <c r="L342" s="1"/>
  <c r="AD344"/>
  <c r="M344"/>
  <c r="L344" s="1"/>
  <c r="AD346"/>
  <c r="M346"/>
  <c r="L346" s="1"/>
  <c r="AD348"/>
  <c r="M348"/>
  <c r="L348" s="1"/>
  <c r="AD350"/>
  <c r="M350"/>
  <c r="L350" s="1"/>
  <c r="AD352"/>
  <c r="M352"/>
  <c r="L352" s="1"/>
  <c r="AD354"/>
  <c r="M354"/>
  <c r="L354" s="1"/>
  <c r="AD356"/>
  <c r="M356"/>
  <c r="O156"/>
  <c r="M156"/>
  <c r="L156" s="1"/>
  <c r="AD156"/>
  <c r="O154"/>
  <c r="M154"/>
  <c r="L154" s="1"/>
  <c r="AD154"/>
  <c r="O152"/>
  <c r="M152"/>
  <c r="L152" s="1"/>
  <c r="AD152"/>
  <c r="O150"/>
  <c r="M150"/>
  <c r="L150" s="1"/>
  <c r="AD150"/>
  <c r="O148"/>
  <c r="M148"/>
  <c r="L148" s="1"/>
  <c r="AD148"/>
  <c r="O146"/>
  <c r="M146"/>
  <c r="L146" s="1"/>
  <c r="AD146"/>
  <c r="O142"/>
  <c r="L142"/>
  <c r="O140"/>
  <c r="L140"/>
  <c r="O138"/>
  <c r="L138"/>
  <c r="L136"/>
  <c r="L134"/>
  <c r="O157"/>
  <c r="M157"/>
  <c r="L157" s="1"/>
  <c r="AD157"/>
  <c r="O155"/>
  <c r="M155"/>
  <c r="L155" s="1"/>
  <c r="AD155"/>
  <c r="O153"/>
  <c r="M153"/>
  <c r="L153" s="1"/>
  <c r="AD153"/>
  <c r="O151"/>
  <c r="M151"/>
  <c r="L151" s="1"/>
  <c r="AD151"/>
  <c r="O149"/>
  <c r="M149"/>
  <c r="L149" s="1"/>
  <c r="AD149"/>
  <c r="O147"/>
  <c r="M147"/>
  <c r="L147" s="1"/>
  <c r="AD147"/>
  <c r="O141"/>
  <c r="L141"/>
  <c r="AD141"/>
  <c r="O139"/>
  <c r="M139"/>
  <c r="L139" s="1"/>
  <c r="O137"/>
  <c r="M137"/>
  <c r="L137" s="1"/>
  <c r="L135"/>
  <c r="L133"/>
  <c r="AD184"/>
  <c r="M184"/>
  <c r="L184" s="1"/>
  <c r="AD182"/>
  <c r="M182"/>
  <c r="L182" s="1"/>
  <c r="AD180"/>
  <c r="M180"/>
  <c r="L180" s="1"/>
  <c r="AD178"/>
  <c r="M178"/>
  <c r="L178" s="1"/>
  <c r="AD176"/>
  <c r="M176"/>
  <c r="L176" s="1"/>
  <c r="AD174"/>
  <c r="M174"/>
  <c r="L174" s="1"/>
  <c r="AD172"/>
  <c r="M172"/>
  <c r="L172" s="1"/>
  <c r="AD170"/>
  <c r="M170"/>
  <c r="L170" s="1"/>
  <c r="M168"/>
  <c r="L168" s="1"/>
  <c r="M166"/>
  <c r="L166" s="1"/>
  <c r="M191"/>
  <c r="M193"/>
  <c r="L193" s="1"/>
  <c r="M195"/>
  <c r="L195" s="1"/>
  <c r="M197"/>
  <c r="L197" s="1"/>
  <c r="M199"/>
  <c r="L199" s="1"/>
  <c r="M201"/>
  <c r="L201" s="1"/>
  <c r="M203"/>
  <c r="L203" s="1"/>
  <c r="M205"/>
  <c r="L205" s="1"/>
  <c r="M207"/>
  <c r="L207" s="1"/>
  <c r="M209"/>
  <c r="L209" s="1"/>
  <c r="M211"/>
  <c r="L211" s="1"/>
  <c r="M213"/>
  <c r="L213" s="1"/>
  <c r="M223"/>
  <c r="L223" s="1"/>
  <c r="L229"/>
  <c r="M235"/>
  <c r="L235" s="1"/>
  <c r="M237"/>
  <c r="L237" s="1"/>
  <c r="M239"/>
  <c r="L239" s="1"/>
  <c r="M241"/>
  <c r="L241" s="1"/>
  <c r="M243"/>
  <c r="L243" s="1"/>
  <c r="AD250"/>
  <c r="M250"/>
  <c r="L250" s="1"/>
  <c r="AD252"/>
  <c r="M252"/>
  <c r="L252" s="1"/>
  <c r="AD254"/>
  <c r="M254"/>
  <c r="L254" s="1"/>
  <c r="AD256"/>
  <c r="M256"/>
  <c r="L256" s="1"/>
  <c r="AD258"/>
  <c r="M258"/>
  <c r="L258" s="1"/>
  <c r="AD260"/>
  <c r="M260"/>
  <c r="L260" s="1"/>
  <c r="AD262"/>
  <c r="M262"/>
  <c r="L262" s="1"/>
  <c r="AD264"/>
  <c r="M264"/>
  <c r="L264" s="1"/>
  <c r="AD266"/>
  <c r="M266"/>
  <c r="L266" s="1"/>
  <c r="AD268"/>
  <c r="M268"/>
  <c r="L268" s="1"/>
  <c r="AD270"/>
  <c r="M270"/>
  <c r="L270" s="1"/>
  <c r="AD272"/>
  <c r="M272"/>
  <c r="L272" s="1"/>
  <c r="AD277"/>
  <c r="M277"/>
  <c r="L277" s="1"/>
  <c r="AD279"/>
  <c r="M279"/>
  <c r="L279" s="1"/>
  <c r="AD281"/>
  <c r="M281"/>
  <c r="L281" s="1"/>
  <c r="AD283"/>
  <c r="M283"/>
  <c r="L283" s="1"/>
  <c r="AD285"/>
  <c r="M285"/>
  <c r="L285" s="1"/>
  <c r="AD287"/>
  <c r="M287"/>
  <c r="L287" s="1"/>
  <c r="AD289"/>
  <c r="M289"/>
  <c r="L289" s="1"/>
  <c r="AD291"/>
  <c r="M291"/>
  <c r="L291" s="1"/>
  <c r="AD293"/>
  <c r="M293"/>
  <c r="L293" s="1"/>
  <c r="AD295"/>
  <c r="M295"/>
  <c r="L295" s="1"/>
  <c r="AD297"/>
  <c r="M297"/>
  <c r="L297" s="1"/>
  <c r="AD299"/>
  <c r="M299"/>
  <c r="L299" s="1"/>
  <c r="AD304"/>
  <c r="M304"/>
  <c r="L304" s="1"/>
  <c r="AD306"/>
  <c r="M306"/>
  <c r="L306" s="1"/>
  <c r="AD308"/>
  <c r="M308"/>
  <c r="L308" s="1"/>
  <c r="AD310"/>
  <c r="M310"/>
  <c r="L310" s="1"/>
  <c r="AD312"/>
  <c r="M312"/>
  <c r="L312" s="1"/>
  <c r="AD314"/>
  <c r="M314"/>
  <c r="L314" s="1"/>
  <c r="AD316"/>
  <c r="M316"/>
  <c r="L316" s="1"/>
  <c r="AD318"/>
  <c r="M318"/>
  <c r="L318" s="1"/>
  <c r="AD320"/>
  <c r="M320"/>
  <c r="L320" s="1"/>
  <c r="AD322"/>
  <c r="M322"/>
  <c r="L322" s="1"/>
  <c r="AD324"/>
  <c r="M324"/>
  <c r="L324" s="1"/>
  <c r="AD326"/>
  <c r="M326"/>
  <c r="L326" s="1"/>
  <c r="AD328"/>
  <c r="M328"/>
  <c r="L328" s="1"/>
  <c r="AD333"/>
  <c r="M333"/>
  <c r="L333" s="1"/>
  <c r="AD335"/>
  <c r="M335"/>
  <c r="L335" s="1"/>
  <c r="AD337"/>
  <c r="M337"/>
  <c r="L337" s="1"/>
  <c r="AD339"/>
  <c r="M339"/>
  <c r="L339" s="1"/>
  <c r="AD341"/>
  <c r="M341"/>
  <c r="L341" s="1"/>
  <c r="AD343"/>
  <c r="M343"/>
  <c r="L343" s="1"/>
  <c r="AD345"/>
  <c r="M345"/>
  <c r="L345" s="1"/>
  <c r="AD347"/>
  <c r="M347"/>
  <c r="L347" s="1"/>
  <c r="AD349"/>
  <c r="M349"/>
  <c r="L349" s="1"/>
  <c r="AD351"/>
  <c r="M351"/>
  <c r="L351" s="1"/>
  <c r="AD353"/>
  <c r="M353"/>
  <c r="L353" s="1"/>
  <c r="AD355"/>
  <c r="M355"/>
  <c r="L355" s="1"/>
  <c r="M167"/>
  <c r="L167" s="1"/>
  <c r="AD169"/>
  <c r="M169"/>
  <c r="L169" s="1"/>
  <c r="L162"/>
  <c r="M132"/>
  <c r="L132" s="1"/>
  <c r="M164"/>
  <c r="M190"/>
  <c r="T159"/>
  <c r="T114" s="1"/>
  <c r="AB159"/>
  <c r="Z159"/>
  <c r="Z114" s="1"/>
  <c r="X159"/>
  <c r="X114" s="1"/>
  <c r="V159"/>
  <c r="V114" s="1"/>
  <c r="S159"/>
  <c r="O304"/>
  <c r="O306"/>
  <c r="O308"/>
  <c r="O310"/>
  <c r="O312"/>
  <c r="O314"/>
  <c r="O316"/>
  <c r="O318"/>
  <c r="O320"/>
  <c r="O322"/>
  <c r="O324"/>
  <c r="O326"/>
  <c r="O328"/>
  <c r="L330"/>
  <c r="N331"/>
  <c r="N275"/>
  <c r="AD275" s="1"/>
  <c r="N303"/>
  <c r="AD303" s="1"/>
  <c r="O305"/>
  <c r="O307"/>
  <c r="O309"/>
  <c r="O311"/>
  <c r="O313"/>
  <c r="O315"/>
  <c r="O317"/>
  <c r="O319"/>
  <c r="O321"/>
  <c r="O323"/>
  <c r="O325"/>
  <c r="O327"/>
  <c r="L329"/>
  <c r="O329"/>
  <c r="O332"/>
  <c r="O333"/>
  <c r="O334"/>
  <c r="O335"/>
  <c r="O336"/>
  <c r="O337"/>
  <c r="O338"/>
  <c r="O339"/>
  <c r="L340"/>
  <c r="O340"/>
  <c r="O341"/>
  <c r="O342"/>
  <c r="O343"/>
  <c r="O344"/>
  <c r="O345"/>
  <c r="O346"/>
  <c r="O347"/>
  <c r="O348"/>
  <c r="O349"/>
  <c r="O350"/>
  <c r="O351"/>
  <c r="O352"/>
  <c r="O353"/>
  <c r="O354"/>
  <c r="O355"/>
  <c r="L356"/>
  <c r="O356"/>
  <c r="L357"/>
  <c r="O357"/>
  <c r="L358"/>
  <c r="O358"/>
  <c r="O330"/>
  <c r="O276"/>
  <c r="O277"/>
  <c r="L278"/>
  <c r="O278"/>
  <c r="O279"/>
  <c r="O280"/>
  <c r="O281"/>
  <c r="L282"/>
  <c r="O282"/>
  <c r="O283"/>
  <c r="O284"/>
  <c r="O285"/>
  <c r="L286"/>
  <c r="O286"/>
  <c r="O287"/>
  <c r="O288"/>
  <c r="O289"/>
  <c r="L290"/>
  <c r="O290"/>
  <c r="O291"/>
  <c r="O292"/>
  <c r="O293"/>
  <c r="L294"/>
  <c r="O294"/>
  <c r="O295"/>
  <c r="O296"/>
  <c r="O297"/>
  <c r="L298"/>
  <c r="O298"/>
  <c r="O299"/>
  <c r="O300"/>
  <c r="L301"/>
  <c r="O301"/>
  <c r="L302"/>
  <c r="O302"/>
  <c r="O250"/>
  <c r="L251"/>
  <c r="O251"/>
  <c r="O252"/>
  <c r="L253"/>
  <c r="O253"/>
  <c r="O254"/>
  <c r="L255"/>
  <c r="O255"/>
  <c r="O256"/>
  <c r="L257"/>
  <c r="O257"/>
  <c r="O258"/>
  <c r="L259"/>
  <c r="O259"/>
  <c r="O260"/>
  <c r="L261"/>
  <c r="O261"/>
  <c r="O262"/>
  <c r="L263"/>
  <c r="O263"/>
  <c r="O264"/>
  <c r="L265"/>
  <c r="O265"/>
  <c r="O266"/>
  <c r="L267"/>
  <c r="O267"/>
  <c r="O268"/>
  <c r="L269"/>
  <c r="O269"/>
  <c r="O270"/>
  <c r="L271"/>
  <c r="O271"/>
  <c r="O272"/>
  <c r="L273"/>
  <c r="L228"/>
  <c r="O229"/>
  <c r="O230"/>
  <c r="O234"/>
  <c r="O235"/>
  <c r="O236"/>
  <c r="O237"/>
  <c r="O238"/>
  <c r="O239"/>
  <c r="O240"/>
  <c r="O241"/>
  <c r="O242"/>
  <c r="O243"/>
  <c r="L244"/>
  <c r="L245"/>
  <c r="L191"/>
  <c r="O192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L215"/>
  <c r="L216"/>
  <c r="O185"/>
  <c r="O183"/>
  <c r="O181"/>
  <c r="O179"/>
  <c r="O177"/>
  <c r="O175"/>
  <c r="O173"/>
  <c r="O171"/>
  <c r="O167"/>
  <c r="O165"/>
  <c r="O163"/>
  <c r="O184"/>
  <c r="O182"/>
  <c r="O180"/>
  <c r="O178"/>
  <c r="O176"/>
  <c r="O174"/>
  <c r="O172"/>
  <c r="O170"/>
  <c r="O168"/>
  <c r="O166"/>
  <c r="O164"/>
  <c r="I88"/>
  <c r="F88"/>
  <c r="P88"/>
  <c r="Q88"/>
  <c r="R88"/>
  <c r="S88"/>
  <c r="T88"/>
  <c r="U88"/>
  <c r="V88"/>
  <c r="W88"/>
  <c r="X88"/>
  <c r="Y88"/>
  <c r="Z88"/>
  <c r="AA88"/>
  <c r="AB88"/>
  <c r="AA62"/>
  <c r="Y62"/>
  <c r="W62"/>
  <c r="U62"/>
  <c r="AA35"/>
  <c r="Y35"/>
  <c r="W35"/>
  <c r="U35"/>
  <c r="AA9"/>
  <c r="AA8" s="1"/>
  <c r="Y9"/>
  <c r="Y8" s="1"/>
  <c r="W9"/>
  <c r="U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T35"/>
  <c r="S35"/>
  <c r="I62"/>
  <c r="I41" s="1"/>
  <c r="F62"/>
  <c r="S367" s="1"/>
  <c r="N64"/>
  <c r="N65"/>
  <c r="P65" s="1"/>
  <c r="N66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I35"/>
  <c r="N37"/>
  <c r="N38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I9"/>
  <c r="F9"/>
  <c r="N21"/>
  <c r="N22"/>
  <c r="N23"/>
  <c r="N24"/>
  <c r="N25"/>
  <c r="N26"/>
  <c r="N27"/>
  <c r="N28"/>
  <c r="N29"/>
  <c r="N30"/>
  <c r="N31"/>
  <c r="N32"/>
  <c r="N33"/>
  <c r="N34"/>
  <c r="N41" l="1"/>
  <c r="F35"/>
  <c r="F8" s="1"/>
  <c r="S365"/>
  <c r="Q365"/>
  <c r="R365"/>
  <c r="Z365"/>
  <c r="AA365"/>
  <c r="T365"/>
  <c r="U365"/>
  <c r="AA367"/>
  <c r="V367"/>
  <c r="W367"/>
  <c r="Q367"/>
  <c r="W365"/>
  <c r="V365"/>
  <c r="X365"/>
  <c r="AB365"/>
  <c r="U367"/>
  <c r="T367"/>
  <c r="W8"/>
  <c r="W360" s="1"/>
  <c r="W368" s="1"/>
  <c r="U8"/>
  <c r="U360" s="1"/>
  <c r="U368" s="1"/>
  <c r="M218"/>
  <c r="O219"/>
  <c r="O218" s="1"/>
  <c r="P218"/>
  <c r="U114"/>
  <c r="S114"/>
  <c r="L66"/>
  <c r="P66"/>
  <c r="O66" s="1"/>
  <c r="M247"/>
  <c r="O247"/>
  <c r="P189"/>
  <c r="O189"/>
  <c r="M189"/>
  <c r="L219"/>
  <c r="L218" s="1"/>
  <c r="L190"/>
  <c r="L189" s="1"/>
  <c r="AB114"/>
  <c r="O303"/>
  <c r="Y360"/>
  <c r="Y368" s="1"/>
  <c r="AA360"/>
  <c r="AA368" s="1"/>
  <c r="AD32"/>
  <c r="M32"/>
  <c r="L32" s="1"/>
  <c r="AD30"/>
  <c r="M30"/>
  <c r="L30" s="1"/>
  <c r="AD26"/>
  <c r="M26"/>
  <c r="L26" s="1"/>
  <c r="AD24"/>
  <c r="M24"/>
  <c r="L24" s="1"/>
  <c r="AD33"/>
  <c r="M33"/>
  <c r="L33" s="1"/>
  <c r="AD31"/>
  <c r="M31"/>
  <c r="L31" s="1"/>
  <c r="AD29"/>
  <c r="M29"/>
  <c r="L29" s="1"/>
  <c r="AD27"/>
  <c r="M27"/>
  <c r="L27" s="1"/>
  <c r="AD25"/>
  <c r="M25"/>
  <c r="L25" s="1"/>
  <c r="AD23"/>
  <c r="M23"/>
  <c r="L23" s="1"/>
  <c r="AD21"/>
  <c r="M21"/>
  <c r="L21" s="1"/>
  <c r="AD19"/>
  <c r="O61"/>
  <c r="M61"/>
  <c r="L61" s="1"/>
  <c r="O59"/>
  <c r="M59"/>
  <c r="L59" s="1"/>
  <c r="O57"/>
  <c r="M57"/>
  <c r="L57" s="1"/>
  <c r="O55"/>
  <c r="M55"/>
  <c r="L55" s="1"/>
  <c r="O53"/>
  <c r="M53"/>
  <c r="L53" s="1"/>
  <c r="O51"/>
  <c r="M51"/>
  <c r="L51" s="1"/>
  <c r="O49"/>
  <c r="M49"/>
  <c r="L49" s="1"/>
  <c r="O47"/>
  <c r="M47"/>
  <c r="L47" s="1"/>
  <c r="O45"/>
  <c r="M45"/>
  <c r="L45" s="1"/>
  <c r="O43"/>
  <c r="L43"/>
  <c r="AD86"/>
  <c r="M86"/>
  <c r="L86" s="1"/>
  <c r="AD84"/>
  <c r="M84"/>
  <c r="L84" s="1"/>
  <c r="AD82"/>
  <c r="M82"/>
  <c r="L82" s="1"/>
  <c r="AD80"/>
  <c r="M80"/>
  <c r="L80" s="1"/>
  <c r="AD78"/>
  <c r="M78"/>
  <c r="L78" s="1"/>
  <c r="AD76"/>
  <c r="M76"/>
  <c r="L76" s="1"/>
  <c r="AD74"/>
  <c r="M74"/>
  <c r="L74" s="1"/>
  <c r="AD72"/>
  <c r="M72"/>
  <c r="L72" s="1"/>
  <c r="AD70"/>
  <c r="M70"/>
  <c r="L70" s="1"/>
  <c r="AD68"/>
  <c r="M68"/>
  <c r="L68" s="1"/>
  <c r="AD66"/>
  <c r="AD64"/>
  <c r="L64"/>
  <c r="AD112"/>
  <c r="M112"/>
  <c r="L112" s="1"/>
  <c r="AD110"/>
  <c r="M110"/>
  <c r="L110" s="1"/>
  <c r="AD108"/>
  <c r="M108"/>
  <c r="L108" s="1"/>
  <c r="AD106"/>
  <c r="M106"/>
  <c r="L106" s="1"/>
  <c r="AD104"/>
  <c r="M104"/>
  <c r="L104" s="1"/>
  <c r="AD102"/>
  <c r="M102"/>
  <c r="L102" s="1"/>
  <c r="AD100"/>
  <c r="M100"/>
  <c r="L100" s="1"/>
  <c r="AD98"/>
  <c r="M98"/>
  <c r="L98" s="1"/>
  <c r="AD96"/>
  <c r="M96"/>
  <c r="L96" s="1"/>
  <c r="AD94"/>
  <c r="M94"/>
  <c r="L94" s="1"/>
  <c r="AD92"/>
  <c r="M92"/>
  <c r="L92" s="1"/>
  <c r="L90"/>
  <c r="M303"/>
  <c r="M331"/>
  <c r="M275"/>
  <c r="AD34"/>
  <c r="M34"/>
  <c r="L34" s="1"/>
  <c r="AD28"/>
  <c r="M28"/>
  <c r="L28" s="1"/>
  <c r="AD22"/>
  <c r="M22"/>
  <c r="L22" s="1"/>
  <c r="AD60"/>
  <c r="M60"/>
  <c r="L60" s="1"/>
  <c r="AD58"/>
  <c r="M58"/>
  <c r="L58" s="1"/>
  <c r="AD56"/>
  <c r="M56"/>
  <c r="L56" s="1"/>
  <c r="AD54"/>
  <c r="M54"/>
  <c r="L54" s="1"/>
  <c r="AD52"/>
  <c r="M52"/>
  <c r="L52" s="1"/>
  <c r="AD50"/>
  <c r="M50"/>
  <c r="L50" s="1"/>
  <c r="AD48"/>
  <c r="M48"/>
  <c r="L48" s="1"/>
  <c r="AD46"/>
  <c r="M46"/>
  <c r="L46" s="1"/>
  <c r="M44"/>
  <c r="L44" s="1"/>
  <c r="M41"/>
  <c r="AD87"/>
  <c r="M87"/>
  <c r="L87" s="1"/>
  <c r="AD85"/>
  <c r="M85"/>
  <c r="L85" s="1"/>
  <c r="AD83"/>
  <c r="M83"/>
  <c r="L83" s="1"/>
  <c r="AD81"/>
  <c r="M81"/>
  <c r="L81" s="1"/>
  <c r="AD79"/>
  <c r="M79"/>
  <c r="L79" s="1"/>
  <c r="AD77"/>
  <c r="M77"/>
  <c r="L77" s="1"/>
  <c r="AD75"/>
  <c r="M75"/>
  <c r="L75" s="1"/>
  <c r="AD73"/>
  <c r="M73"/>
  <c r="L73" s="1"/>
  <c r="AD71"/>
  <c r="M71"/>
  <c r="L71" s="1"/>
  <c r="AD69"/>
  <c r="M69"/>
  <c r="L69" s="1"/>
  <c r="AD67"/>
  <c r="AD65"/>
  <c r="L65"/>
  <c r="AD113"/>
  <c r="M113"/>
  <c r="L113" s="1"/>
  <c r="AD111"/>
  <c r="M111"/>
  <c r="L111" s="1"/>
  <c r="AD109"/>
  <c r="M109"/>
  <c r="L109" s="1"/>
  <c r="AD107"/>
  <c r="M107"/>
  <c r="L107" s="1"/>
  <c r="AD105"/>
  <c r="M105"/>
  <c r="L105" s="1"/>
  <c r="AD103"/>
  <c r="M103"/>
  <c r="L103" s="1"/>
  <c r="AD101"/>
  <c r="M101"/>
  <c r="L101" s="1"/>
  <c r="AD99"/>
  <c r="M99"/>
  <c r="L99" s="1"/>
  <c r="AD97"/>
  <c r="M97"/>
  <c r="L97" s="1"/>
  <c r="AD95"/>
  <c r="M95"/>
  <c r="L95" s="1"/>
  <c r="AD93"/>
  <c r="M93"/>
  <c r="L93" s="1"/>
  <c r="AD91"/>
  <c r="M91"/>
  <c r="L91" s="1"/>
  <c r="L248"/>
  <c r="L247" s="1"/>
  <c r="L164"/>
  <c r="O38"/>
  <c r="L38"/>
  <c r="L37"/>
  <c r="I8"/>
  <c r="AD331"/>
  <c r="L303"/>
  <c r="O331"/>
  <c r="L331"/>
  <c r="O275"/>
  <c r="L275"/>
  <c r="O112"/>
  <c r="O110"/>
  <c r="O108"/>
  <c r="O106"/>
  <c r="O104"/>
  <c r="O102"/>
  <c r="O100"/>
  <c r="O98"/>
  <c r="O96"/>
  <c r="O94"/>
  <c r="O92"/>
  <c r="O90"/>
  <c r="O113"/>
  <c r="O111"/>
  <c r="O109"/>
  <c r="O107"/>
  <c r="O105"/>
  <c r="O103"/>
  <c r="O101"/>
  <c r="O99"/>
  <c r="O97"/>
  <c r="O95"/>
  <c r="O93"/>
  <c r="O91"/>
  <c r="O86"/>
  <c r="O84"/>
  <c r="O82"/>
  <c r="O80"/>
  <c r="O78"/>
  <c r="O76"/>
  <c r="O74"/>
  <c r="O72"/>
  <c r="O70"/>
  <c r="O68"/>
  <c r="O64"/>
  <c r="O87"/>
  <c r="O85"/>
  <c r="O83"/>
  <c r="O81"/>
  <c r="O79"/>
  <c r="O77"/>
  <c r="O75"/>
  <c r="O73"/>
  <c r="O71"/>
  <c r="O69"/>
  <c r="O65"/>
  <c r="O60"/>
  <c r="O58"/>
  <c r="O56"/>
  <c r="O54"/>
  <c r="O52"/>
  <c r="O50"/>
  <c r="O48"/>
  <c r="O46"/>
  <c r="O44"/>
  <c r="O42"/>
  <c r="O37"/>
  <c r="AD61"/>
  <c r="AD59"/>
  <c r="AD57"/>
  <c r="AD55"/>
  <c r="AD53"/>
  <c r="AD51"/>
  <c r="AD49"/>
  <c r="AD47"/>
  <c r="AD45"/>
  <c r="O34"/>
  <c r="O32"/>
  <c r="O30"/>
  <c r="O28"/>
  <c r="O26"/>
  <c r="O24"/>
  <c r="O22"/>
  <c r="O33"/>
  <c r="O31"/>
  <c r="O29"/>
  <c r="O27"/>
  <c r="O25"/>
  <c r="O23"/>
  <c r="O21"/>
  <c r="O41" l="1"/>
  <c r="L42"/>
  <c r="L41" s="1"/>
  <c r="N36"/>
  <c r="N35" s="1"/>
  <c r="AB35"/>
  <c r="Z35"/>
  <c r="X35"/>
  <c r="V35"/>
  <c r="N11" l="1"/>
  <c r="N16"/>
  <c r="N17"/>
  <c r="O17" s="1"/>
  <c r="N15"/>
  <c r="N10"/>
  <c r="O15" l="1"/>
  <c r="L15"/>
  <c r="L10"/>
  <c r="L17"/>
  <c r="O11"/>
  <c r="L11"/>
  <c r="O16"/>
  <c r="O9" s="1"/>
  <c r="L16"/>
  <c r="N9"/>
  <c r="N8" s="1"/>
  <c r="N131"/>
  <c r="O131" s="1"/>
  <c r="N89"/>
  <c r="M89" s="1"/>
  <c r="M88" s="1"/>
  <c r="AC62"/>
  <c r="AB62"/>
  <c r="AB360" s="1"/>
  <c r="Z62"/>
  <c r="Z360" s="1"/>
  <c r="Z368" s="1"/>
  <c r="X62"/>
  <c r="X360" s="1"/>
  <c r="X368" s="1"/>
  <c r="V62"/>
  <c r="V360" s="1"/>
  <c r="V368" s="1"/>
  <c r="T62"/>
  <c r="S62"/>
  <c r="R62"/>
  <c r="Q62"/>
  <c r="P62"/>
  <c r="AB9"/>
  <c r="Z9"/>
  <c r="X9"/>
  <c r="V9"/>
  <c r="T9"/>
  <c r="M9" l="1"/>
  <c r="M8" s="1"/>
  <c r="M115"/>
  <c r="N115"/>
  <c r="AD115" s="1"/>
  <c r="L9"/>
  <c r="L89"/>
  <c r="N88"/>
  <c r="AD88" s="1"/>
  <c r="O89"/>
  <c r="O88" s="1"/>
  <c r="Z8"/>
  <c r="X8"/>
  <c r="V8"/>
  <c r="L131" l="1"/>
  <c r="AB8"/>
  <c r="S9"/>
  <c r="S8" s="1"/>
  <c r="Q116"/>
  <c r="R116"/>
  <c r="S116"/>
  <c r="N117"/>
  <c r="AD117" s="1"/>
  <c r="N118"/>
  <c r="AD118" s="1"/>
  <c r="N119"/>
  <c r="AD119" s="1"/>
  <c r="N120"/>
  <c r="AD120" s="1"/>
  <c r="N121"/>
  <c r="AD121" s="1"/>
  <c r="N122"/>
  <c r="AD122" s="1"/>
  <c r="N123"/>
  <c r="AD123" s="1"/>
  <c r="N124"/>
  <c r="AD124" s="1"/>
  <c r="N125"/>
  <c r="AD125" s="1"/>
  <c r="N126"/>
  <c r="AD126" s="1"/>
  <c r="N127"/>
  <c r="AD127" s="1"/>
  <c r="N128"/>
  <c r="AD128" s="1"/>
  <c r="N129"/>
  <c r="AD129" s="1"/>
  <c r="N130"/>
  <c r="AD130" s="1"/>
  <c r="N161"/>
  <c r="N63"/>
  <c r="Q9"/>
  <c r="Q8" s="1"/>
  <c r="R9"/>
  <c r="R8" s="1"/>
  <c r="O36"/>
  <c r="O35" s="1"/>
  <c r="O8" s="1"/>
  <c r="M126"/>
  <c r="L126" s="1"/>
  <c r="M118"/>
  <c r="L118" s="1"/>
  <c r="M122" l="1"/>
  <c r="L122" s="1"/>
  <c r="N116"/>
  <c r="AD116" s="1"/>
  <c r="M127"/>
  <c r="L127" s="1"/>
  <c r="M121"/>
  <c r="L121" s="1"/>
  <c r="M123"/>
  <c r="L123" s="1"/>
  <c r="M119"/>
  <c r="L119" s="1"/>
  <c r="S360"/>
  <c r="S368" s="1"/>
  <c r="M117"/>
  <c r="L117" s="1"/>
  <c r="M124"/>
  <c r="L124" s="1"/>
  <c r="M120"/>
  <c r="L120" s="1"/>
  <c r="M128"/>
  <c r="L128" s="1"/>
  <c r="M160"/>
  <c r="N160"/>
  <c r="M129"/>
  <c r="L129" s="1"/>
  <c r="M125"/>
  <c r="L125" s="1"/>
  <c r="AB368"/>
  <c r="O63"/>
  <c r="O62" s="1"/>
  <c r="L63"/>
  <c r="L62" s="1"/>
  <c r="M116"/>
  <c r="L116" s="1"/>
  <c r="N62"/>
  <c r="AD62" s="1"/>
  <c r="AD63"/>
  <c r="T8"/>
  <c r="T360" s="1"/>
  <c r="T368" s="1"/>
  <c r="M130"/>
  <c r="L130" s="1"/>
  <c r="L36"/>
  <c r="R360"/>
  <c r="Q360"/>
  <c r="Q368" s="1"/>
  <c r="L115"/>
  <c r="L88"/>
  <c r="L35" l="1"/>
  <c r="L8" s="1"/>
  <c r="O161"/>
  <c r="O160" s="1"/>
  <c r="M62"/>
  <c r="R368"/>
  <c r="M159"/>
  <c r="L161"/>
  <c r="N159"/>
  <c r="AD159" s="1"/>
  <c r="L160" l="1"/>
  <c r="L159" s="1"/>
  <c r="N114"/>
  <c r="N360"/>
  <c r="M114"/>
  <c r="M360"/>
  <c r="AD114"/>
  <c r="AD362" l="1"/>
  <c r="AD367" s="1"/>
  <c r="L360"/>
  <c r="L114"/>
  <c r="P115"/>
  <c r="O135"/>
  <c r="O115" s="1"/>
  <c r="P159"/>
  <c r="O159"/>
  <c r="P360" l="1"/>
  <c r="O114"/>
  <c r="O360"/>
  <c r="P114"/>
  <c r="AC364"/>
  <c r="AD363" s="1"/>
</calcChain>
</file>

<file path=xl/comments1.xml><?xml version="1.0" encoding="utf-8"?>
<comments xmlns="http://schemas.openxmlformats.org/spreadsheetml/2006/main">
  <authors>
    <author>студент</author>
    <author>User</author>
  </authors>
  <commentList>
    <comment ref="AO6" authorId="0">
      <text>
        <r>
          <rPr>
            <b/>
            <sz val="8"/>
            <color indexed="81"/>
            <rFont val="Tahoma"/>
            <family val="2"/>
            <charset val="204"/>
          </rPr>
          <t>студент:</t>
        </r>
        <r>
          <rPr>
            <sz val="8"/>
            <color indexed="81"/>
            <rFont val="Tahoma"/>
            <family val="2"/>
            <charset val="204"/>
          </rPr>
          <t xml:space="preserve">
ИМЛ</t>
        </r>
      </text>
    </comment>
    <comment ref="AQ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летняя практика</t>
        </r>
      </text>
    </comment>
    <comment ref="AR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летняя практика</t>
        </r>
      </text>
    </comment>
    <comment ref="AS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летняя практика</t>
        </r>
      </text>
    </comment>
  </commentList>
</comments>
</file>

<file path=xl/comments2.xml><?xml version="1.0" encoding="utf-8"?>
<comments xmlns="http://schemas.openxmlformats.org/spreadsheetml/2006/main">
  <authors>
    <author>Зав практикой</author>
    <author>1</author>
    <author>User</author>
    <author>Денис</author>
  </authors>
  <commentList>
    <comment ref="S186" authorId="0">
      <text>
        <r>
          <rPr>
            <b/>
            <sz val="9"/>
            <color indexed="81"/>
            <rFont val="Tahoma"/>
            <charset val="1"/>
          </rPr>
          <t>Зав практикой:</t>
        </r>
        <r>
          <rPr>
            <sz val="9"/>
            <color indexed="81"/>
            <rFont val="Tahoma"/>
            <charset val="1"/>
          </rPr>
          <t xml:space="preserve">
ознакомительная</t>
        </r>
      </text>
    </comment>
    <comment ref="U186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полевая практика</t>
        </r>
      </text>
    </comment>
    <comment ref="T187" authorId="0">
      <text>
        <r>
          <rPr>
            <b/>
            <sz val="9"/>
            <color indexed="81"/>
            <rFont val="Tahoma"/>
            <charset val="1"/>
          </rPr>
          <t>Зав практикой:</t>
        </r>
        <r>
          <rPr>
            <sz val="9"/>
            <color indexed="81"/>
            <rFont val="Tahoma"/>
            <charset val="1"/>
          </rPr>
          <t xml:space="preserve">
практика пробных занятий в ДОУ</t>
        </r>
      </text>
    </comment>
    <comment ref="V187" authorId="0">
      <text>
        <r>
          <rPr>
            <b/>
            <sz val="9"/>
            <color indexed="81"/>
            <rFont val="Tahoma"/>
            <charset val="1"/>
          </rPr>
          <t>Зав практикой:</t>
        </r>
        <r>
          <rPr>
            <sz val="9"/>
            <color indexed="81"/>
            <rFont val="Tahoma"/>
            <charset val="1"/>
          </rPr>
          <t xml:space="preserve">
практика пробных занятий в ДОУ</t>
        </r>
      </text>
    </comment>
    <comment ref="W187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Психолого-педагогическая</t>
        </r>
      </text>
    </comment>
    <comment ref="AA187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первые дни реб в школе</t>
        </r>
      </text>
    </comment>
    <comment ref="V215" authorId="2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практика наблюдений</t>
        </r>
      </text>
    </comment>
    <comment ref="Y215" authorId="2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ИМЛ</t>
        </r>
      </text>
    </comment>
    <comment ref="X216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практика по внеурочной деятельности</t>
        </r>
      </text>
    </comment>
    <comment ref="Y216" authorId="0">
      <text>
        <r>
          <rPr>
            <b/>
            <sz val="9"/>
            <color indexed="81"/>
            <rFont val="Tahoma"/>
            <charset val="1"/>
          </rPr>
          <t>Зав практикой:</t>
        </r>
        <r>
          <rPr>
            <sz val="9"/>
            <color indexed="81"/>
            <rFont val="Tahoma"/>
            <charset val="1"/>
          </rPr>
          <t xml:space="preserve">
летняя практика</t>
        </r>
      </text>
    </comment>
    <comment ref="Z216" authorId="3">
      <text>
        <r>
          <rPr>
            <sz val="9"/>
            <color indexed="81"/>
            <rFont val="Tahoma"/>
            <family val="2"/>
            <charset val="204"/>
          </rPr>
          <t>пробные уроки музыки</t>
        </r>
      </text>
    </comment>
    <comment ref="X244" authorId="3">
      <text>
        <r>
          <rPr>
            <sz val="9"/>
            <color indexed="81"/>
            <rFont val="Tahoma"/>
            <family val="2"/>
            <charset val="204"/>
          </rPr>
          <t>практика наблюдений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245" authorId="0">
      <text>
        <r>
          <rPr>
            <b/>
            <sz val="9"/>
            <color indexed="81"/>
            <rFont val="Tahoma"/>
            <charset val="1"/>
          </rPr>
          <t>Зав практикой:</t>
        </r>
        <r>
          <rPr>
            <sz val="9"/>
            <color indexed="81"/>
            <rFont val="Tahoma"/>
            <charset val="1"/>
          </rPr>
          <t xml:space="preserve">
муз-исполнит</t>
        </r>
      </text>
    </comment>
    <comment ref="AA245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первые дни реб. В школе</t>
        </r>
      </text>
    </comment>
    <comment ref="AB245" authorId="3">
      <text>
        <r>
          <rPr>
            <sz val="9"/>
            <color indexed="81"/>
            <rFont val="Tahoma"/>
            <family val="2"/>
            <charset val="204"/>
          </rPr>
          <t>музыкально-исполнительская дея-ть</t>
        </r>
      </text>
    </comment>
    <comment ref="X273" authorId="0">
      <text>
        <r>
          <rPr>
            <b/>
            <sz val="9"/>
            <color indexed="81"/>
            <rFont val="Tahoma"/>
            <charset val="1"/>
          </rPr>
          <t>Зав практикой:</t>
        </r>
        <r>
          <rPr>
            <sz val="9"/>
            <color indexed="81"/>
            <rFont val="Tahoma"/>
            <charset val="1"/>
          </rPr>
          <t xml:space="preserve">
учебная</t>
        </r>
      </text>
    </comment>
    <comment ref="Z274" authorId="0">
      <text>
        <r>
          <rPr>
            <b/>
            <sz val="9"/>
            <color indexed="81"/>
            <rFont val="Tahoma"/>
            <charset val="1"/>
          </rPr>
          <t>Зав практикой:</t>
        </r>
        <r>
          <rPr>
            <sz val="9"/>
            <color indexed="81"/>
            <rFont val="Tahoma"/>
            <charset val="1"/>
          </rPr>
          <t xml:space="preserve">
производственная</t>
        </r>
      </text>
    </comment>
  </commentList>
</comments>
</file>

<file path=xl/sharedStrings.xml><?xml version="1.0" encoding="utf-8"?>
<sst xmlns="http://schemas.openxmlformats.org/spreadsheetml/2006/main" count="615" uniqueCount="482">
  <si>
    <t>Индекс</t>
  </si>
  <si>
    <t>Наименование циклов, разделов, дисциплин, профессиональных модулей, междисциплинарных курсов</t>
  </si>
  <si>
    <t>Обязательная</t>
  </si>
  <si>
    <t>I курс</t>
  </si>
  <si>
    <t>II курс</t>
  </si>
  <si>
    <t>III курс</t>
  </si>
  <si>
    <t>Всего</t>
  </si>
  <si>
    <t>в том числе:</t>
  </si>
  <si>
    <t>2 сем.</t>
  </si>
  <si>
    <t>3 сем.</t>
  </si>
  <si>
    <t>4 сем.</t>
  </si>
  <si>
    <t>теоретических занятий</t>
  </si>
  <si>
    <t>лабораторных и практических занятий</t>
  </si>
  <si>
    <t>ОД.00</t>
  </si>
  <si>
    <t>Общеобразовательные дисциплины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</si>
  <si>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</si>
  <si>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</si>
  <si>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</si>
  <si>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</si>
  <si>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</si>
  <si>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</si>
  <si>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</si>
  <si>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</si>
  <si>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</si>
  <si>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</si>
  <si>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</si>
  <si>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</si>
  <si>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</si>
  <si>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</si>
  <si>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П.00</t>
  </si>
  <si>
    <t>ОП.00</t>
  </si>
  <si>
    <t>ПМ.00</t>
  </si>
  <si>
    <t>Профессиональные модули</t>
  </si>
  <si>
    <t>ПМ.01</t>
  </si>
  <si>
    <t>МДК.01.02</t>
  </si>
  <si>
    <t>УП.01</t>
  </si>
  <si>
    <t>ПП.01</t>
  </si>
  <si>
    <t>ПМ.02</t>
  </si>
  <si>
    <t>УП.02</t>
  </si>
  <si>
    <t>ПП.02</t>
  </si>
  <si>
    <t>Экзаменов</t>
  </si>
  <si>
    <t xml:space="preserve"> нед.</t>
  </si>
  <si>
    <t>МДК.01.03</t>
  </si>
  <si>
    <t>ПМ.03</t>
  </si>
  <si>
    <t>ПМ.04</t>
  </si>
  <si>
    <t>Самостоятельная   работа (час)</t>
  </si>
  <si>
    <t>Учебная нагрузка обучающихся (час)</t>
  </si>
  <si>
    <t>Максимальная</t>
  </si>
  <si>
    <t>Общеобразовательный цикл</t>
  </si>
  <si>
    <t>Разница</t>
  </si>
  <si>
    <t>УП.06</t>
  </si>
  <si>
    <t>ПП.06</t>
  </si>
  <si>
    <t>Всего:</t>
  </si>
  <si>
    <t>Дисциплин и МДК</t>
  </si>
  <si>
    <t>Учебной практики</t>
  </si>
  <si>
    <t>УП.03</t>
  </si>
  <si>
    <t>ИТОГО (вместе с практикой)</t>
  </si>
  <si>
    <t>IV курс</t>
  </si>
  <si>
    <t>5 сем.</t>
  </si>
  <si>
    <t>6 сем.</t>
  </si>
  <si>
    <t>7 сем.</t>
  </si>
  <si>
    <t>8 сем.</t>
  </si>
  <si>
    <t>МДК.01.04</t>
  </si>
  <si>
    <t>МДК.01.05</t>
  </si>
  <si>
    <t>МДК.01.06</t>
  </si>
  <si>
    <t>МДК.01.07</t>
  </si>
  <si>
    <t>МДК.01.08</t>
  </si>
  <si>
    <t>ОГСЭ.00</t>
  </si>
  <si>
    <t>ЕН.00</t>
  </si>
  <si>
    <t>Консультации на учебную группу по 100 часов в год (всего 400 час.)</t>
  </si>
  <si>
    <t>Факультативные дисциплины</t>
  </si>
  <si>
    <t>ОДБ.12</t>
  </si>
  <si>
    <t>ОДБ.13</t>
  </si>
  <si>
    <t>ОДБ.14</t>
  </si>
  <si>
    <t>ОДБ.15</t>
  </si>
  <si>
    <t>ОДБ.16</t>
  </si>
  <si>
    <t>ОДБ.17</t>
  </si>
  <si>
    <t>ОДБ.18</t>
  </si>
  <si>
    <t>ОДБ.19</t>
  </si>
  <si>
    <t>ОДБ.20</t>
  </si>
  <si>
    <t>ОДБ.21</t>
  </si>
  <si>
    <t>ОДБ.22</t>
  </si>
  <si>
    <t>ОДБ.23</t>
  </si>
  <si>
    <t>ОДБ.24</t>
  </si>
  <si>
    <t>ОДБ.25</t>
  </si>
  <si>
    <t>1 сем.</t>
  </si>
  <si>
    <t>ОГСЭ.07</t>
  </si>
  <si>
    <t>ОГСЭ.08</t>
  </si>
  <si>
    <t>ОГСЭ.09</t>
  </si>
  <si>
    <t>ОГСЭ.10</t>
  </si>
  <si>
    <t>ОГСЭ.11</t>
  </si>
  <si>
    <t>ОГСЭ.12</t>
  </si>
  <si>
    <t>ОГСЭ.13</t>
  </si>
  <si>
    <t>ОГСЭ.14</t>
  </si>
  <si>
    <t>ОГСЭ.15</t>
  </si>
  <si>
    <t>ОГСЭ.16</t>
  </si>
  <si>
    <t>ОГСЭ.17</t>
  </si>
  <si>
    <t>ОГСЭ.18</t>
  </si>
  <si>
    <t>ОГСЭ.19</t>
  </si>
  <si>
    <t>ОГСЭ.20</t>
  </si>
  <si>
    <t>ОГСЭ.21</t>
  </si>
  <si>
    <t>ОГСЭ.22</t>
  </si>
  <si>
    <t>ОГСЭ.23</t>
  </si>
  <si>
    <t>ОГСЭ.24</t>
  </si>
  <si>
    <t>ОГСЭ.25</t>
  </si>
  <si>
    <t>ЕН.03</t>
  </si>
  <si>
    <t>ЕН.04</t>
  </si>
  <si>
    <t>ЕН.05</t>
  </si>
  <si>
    <t>ЕН.06</t>
  </si>
  <si>
    <t>ЕН.07</t>
  </si>
  <si>
    <t>ЕН.08</t>
  </si>
  <si>
    <t>ЕН.09</t>
  </si>
  <si>
    <t>ЕН.10</t>
  </si>
  <si>
    <t>ЕН.11</t>
  </si>
  <si>
    <t>ЕН.12</t>
  </si>
  <si>
    <t>ЕН.13</t>
  </si>
  <si>
    <t>ЕН.14</t>
  </si>
  <si>
    <t>ЕН.15</t>
  </si>
  <si>
    <t>ЕН.16</t>
  </si>
  <si>
    <t>ЕН.17</t>
  </si>
  <si>
    <t>ЕН.18</t>
  </si>
  <si>
    <t>ЕН.19</t>
  </si>
  <si>
    <t>ЕН.20</t>
  </si>
  <si>
    <t>ЕН.21</t>
  </si>
  <si>
    <t>ЕН.22</t>
  </si>
  <si>
    <t>ЕН.23</t>
  </si>
  <si>
    <t>ЕН.24</t>
  </si>
  <si>
    <t>ЕН.25</t>
  </si>
  <si>
    <t>ОП.14</t>
  </si>
  <si>
    <t>ОП.15</t>
  </si>
  <si>
    <t>ОП.16</t>
  </si>
  <si>
    <t>ОП.17</t>
  </si>
  <si>
    <t>ОП.18</t>
  </si>
  <si>
    <t>ОП.19</t>
  </si>
  <si>
    <t>ОП.20</t>
  </si>
  <si>
    <t>ОП.21</t>
  </si>
  <si>
    <t>ОП.22</t>
  </si>
  <si>
    <t>ОП.23</t>
  </si>
  <si>
    <t>ОП.24</t>
  </si>
  <si>
    <t>ОП.25</t>
  </si>
  <si>
    <t>МДК.01.09</t>
  </si>
  <si>
    <t>МДК.01.10</t>
  </si>
  <si>
    <t>МДК.01.11</t>
  </si>
  <si>
    <t>МДК.01.12</t>
  </si>
  <si>
    <t>МДК.01.13</t>
  </si>
  <si>
    <t>МДК.01.14</t>
  </si>
  <si>
    <t>МДК.01.15</t>
  </si>
  <si>
    <t>МДК.01.16</t>
  </si>
  <si>
    <t>МДК.01.17</t>
  </si>
  <si>
    <t>МДК.01.18</t>
  </si>
  <si>
    <t>МДК.01.19</t>
  </si>
  <si>
    <t>МДК.01.20</t>
  </si>
  <si>
    <t>МДК.01.21</t>
  </si>
  <si>
    <t>МДК.01.22</t>
  </si>
  <si>
    <t>МДК.01.23</t>
  </si>
  <si>
    <t>МДК.01.24</t>
  </si>
  <si>
    <t>МДК.01.25</t>
  </si>
  <si>
    <t>МДК.02.02</t>
  </si>
  <si>
    <t>МДК.02.03</t>
  </si>
  <si>
    <t>МДК.02.04</t>
  </si>
  <si>
    <t>МДК.02.05</t>
  </si>
  <si>
    <t>МДК.02.06</t>
  </si>
  <si>
    <t>МДК.02.07</t>
  </si>
  <si>
    <t>МДК.02.08</t>
  </si>
  <si>
    <t>МДК.02.09</t>
  </si>
  <si>
    <t>МДК.02.10</t>
  </si>
  <si>
    <t>МДК.02.11</t>
  </si>
  <si>
    <t>МДК.02.12</t>
  </si>
  <si>
    <t>МДК.02.13</t>
  </si>
  <si>
    <t>МДК.02.14</t>
  </si>
  <si>
    <t>МДК.02.15</t>
  </si>
  <si>
    <t>МДК.02.16</t>
  </si>
  <si>
    <t>МДК.02.17</t>
  </si>
  <si>
    <t>МДК.02.18</t>
  </si>
  <si>
    <t>МДК.02.19</t>
  </si>
  <si>
    <t>МДК.02.20</t>
  </si>
  <si>
    <t>МДК.02.21</t>
  </si>
  <si>
    <t>МДК.02.22</t>
  </si>
  <si>
    <t>МДК.02.23</t>
  </si>
  <si>
    <t>МДК.02.24</t>
  </si>
  <si>
    <t>МДК.02.25</t>
  </si>
  <si>
    <t>МДК.03.13</t>
  </si>
  <si>
    <t>МДК.03.14</t>
  </si>
  <si>
    <t>МДК.03.15</t>
  </si>
  <si>
    <t>МДК.03.16</t>
  </si>
  <si>
    <t>МДК.03.17</t>
  </si>
  <si>
    <t>ПП.03</t>
  </si>
  <si>
    <t>МДК.04.03</t>
  </si>
  <si>
    <t>МДК.04.04</t>
  </si>
  <si>
    <t>МДК.04.05</t>
  </si>
  <si>
    <t>МДК.04.06</t>
  </si>
  <si>
    <t>МДК.04.07</t>
  </si>
  <si>
    <t>МДК.04.08</t>
  </si>
  <si>
    <t>МДК.04.09</t>
  </si>
  <si>
    <t>МДК.04.10</t>
  </si>
  <si>
    <t>МДК.04.11</t>
  </si>
  <si>
    <t>МДК.04.12</t>
  </si>
  <si>
    <t>МДК.04.13</t>
  </si>
  <si>
    <t>МДК.04.14</t>
  </si>
  <si>
    <t>МДК.04.15</t>
  </si>
  <si>
    <t>МДК.04.16</t>
  </si>
  <si>
    <t>МДК.04.17</t>
  </si>
  <si>
    <t>МДК.04.18</t>
  </si>
  <si>
    <t>МДК.04.19</t>
  </si>
  <si>
    <t>МДК.04.20</t>
  </si>
  <si>
    <t>МДК.04.21</t>
  </si>
  <si>
    <t>МДК.04.22</t>
  </si>
  <si>
    <t>МДК.04.23</t>
  </si>
  <si>
    <t>МДК.04.24</t>
  </si>
  <si>
    <t>МДК.04.25</t>
  </si>
  <si>
    <t>УП.04</t>
  </si>
  <si>
    <t>ПП.04</t>
  </si>
  <si>
    <t>ПМ.05</t>
  </si>
  <si>
    <t>МДК.05.01</t>
  </si>
  <si>
    <t>МДК.05.02</t>
  </si>
  <si>
    <t>МДК.05.03</t>
  </si>
  <si>
    <t>МДК.05.04</t>
  </si>
  <si>
    <t>МДК.05.05</t>
  </si>
  <si>
    <t>МДК.05.06</t>
  </si>
  <si>
    <t>МДК.05.07</t>
  </si>
  <si>
    <t>МДК.05.08</t>
  </si>
  <si>
    <t>МДК.05.09</t>
  </si>
  <si>
    <t>МДК.05.10</t>
  </si>
  <si>
    <t>МДК.05.11</t>
  </si>
  <si>
    <t>МДК.05.12</t>
  </si>
  <si>
    <t>МДК.05.13</t>
  </si>
  <si>
    <t>МДК.05.14</t>
  </si>
  <si>
    <t>МДК.05.15</t>
  </si>
  <si>
    <t>МДК.05.16</t>
  </si>
  <si>
    <t>МДК.05.17</t>
  </si>
  <si>
    <t>МДК.05.18</t>
  </si>
  <si>
    <t>МДК.05.19</t>
  </si>
  <si>
    <t>МДК.05.20</t>
  </si>
  <si>
    <t>МДК.05.21</t>
  </si>
  <si>
    <t>МДК.05.22</t>
  </si>
  <si>
    <t>МДК.05.23</t>
  </si>
  <si>
    <t>МДК.05.24</t>
  </si>
  <si>
    <t>МДК.05.25</t>
  </si>
  <si>
    <t>УП.05</t>
  </si>
  <si>
    <t>ПП.05</t>
  </si>
  <si>
    <t>ПМ.06</t>
  </si>
  <si>
    <t>МДК.06.01</t>
  </si>
  <si>
    <t>МДК.06.02</t>
  </si>
  <si>
    <t>МДК.06.03</t>
  </si>
  <si>
    <t>МДК.06.04</t>
  </si>
  <si>
    <t>МДК.06.05</t>
  </si>
  <si>
    <t>МДК.06.06</t>
  </si>
  <si>
    <t>МДК.06.07</t>
  </si>
  <si>
    <t>МДК.06.08</t>
  </si>
  <si>
    <t>МДК.06.09</t>
  </si>
  <si>
    <t>МДК.06.10</t>
  </si>
  <si>
    <t>МДК.06.11</t>
  </si>
  <si>
    <t>МДК.06.12</t>
  </si>
  <si>
    <t>МДК.06.13</t>
  </si>
  <si>
    <t>МДК.06.14</t>
  </si>
  <si>
    <t>МДК.06.15</t>
  </si>
  <si>
    <t>МДК.06.16</t>
  </si>
  <si>
    <t>МДК.06.17</t>
  </si>
  <si>
    <t>МДК.06.18</t>
  </si>
  <si>
    <t>МДК.06.19</t>
  </si>
  <si>
    <t>МДК.06.20</t>
  </si>
  <si>
    <t>МДК.06.21</t>
  </si>
  <si>
    <t>МДК.06.22</t>
  </si>
  <si>
    <t>МДК.06.23</t>
  </si>
  <si>
    <t>МДК.06.24</t>
  </si>
  <si>
    <t>МДК.06.25</t>
  </si>
  <si>
    <t>ПМ.07</t>
  </si>
  <si>
    <t>МДК.07.01</t>
  </si>
  <si>
    <t>МДК.07.02</t>
  </si>
  <si>
    <t>МДК.07.03</t>
  </si>
  <si>
    <t>МДК.07.04</t>
  </si>
  <si>
    <t>МДК.07.05</t>
  </si>
  <si>
    <t>МДК.07.06</t>
  </si>
  <si>
    <t>МДК.07.07</t>
  </si>
  <si>
    <t>МДК.07.08</t>
  </si>
  <si>
    <t>МДК.07.09</t>
  </si>
  <si>
    <t>МДК.07.10</t>
  </si>
  <si>
    <t>МДК.07.11</t>
  </si>
  <si>
    <t>МДК.07.12</t>
  </si>
  <si>
    <t>МДК.07.13</t>
  </si>
  <si>
    <t>МДК.07.14</t>
  </si>
  <si>
    <t>МДК.07.15</t>
  </si>
  <si>
    <t>МДК.07.16</t>
  </si>
  <si>
    <t>МДК.07.17</t>
  </si>
  <si>
    <t>МДК.07.18</t>
  </si>
  <si>
    <t>МДК.07.19</t>
  </si>
  <si>
    <t>МДК.07.20</t>
  </si>
  <si>
    <t>МДК.07.21</t>
  </si>
  <si>
    <t>МДК.07.22</t>
  </si>
  <si>
    <t>МДК.07.23</t>
  </si>
  <si>
    <t>МДК.07.24</t>
  </si>
  <si>
    <t>МДК.07.25</t>
  </si>
  <si>
    <t>УП.07</t>
  </si>
  <si>
    <t>ПП.07</t>
  </si>
  <si>
    <t>Дифференцированных зачетов</t>
  </si>
  <si>
    <t>Производст-венной практики</t>
  </si>
  <si>
    <t>Консультации на учебную группу на весь период обучения</t>
  </si>
  <si>
    <t>Иностранный язык</t>
  </si>
  <si>
    <t>Физическая культура</t>
  </si>
  <si>
    <t>Основы философии</t>
  </si>
  <si>
    <t>История</t>
  </si>
  <si>
    <t xml:space="preserve"> </t>
  </si>
  <si>
    <t>Педагогика</t>
  </si>
  <si>
    <t>Психология</t>
  </si>
  <si>
    <t>Безопасность жизнедеятельности</t>
  </si>
  <si>
    <t>РЕЗЕРВ ВРЕМЕНИ</t>
  </si>
  <si>
    <t>СУММА:</t>
  </si>
  <si>
    <t xml:space="preserve">1. График учебного процесса 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</si>
  <si>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</si>
  <si>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</si>
  <si>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</si>
  <si>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</si>
  <si>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</si>
  <si>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</si>
  <si>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</si>
  <si>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</si>
  <si>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</si>
  <si>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</si>
  <si>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</si>
  <si>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</si>
  <si>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</si>
  <si>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1-7</t>
  </si>
  <si>
    <t>8-14</t>
  </si>
  <si>
    <t>15-21</t>
  </si>
  <si>
    <t>22-28</t>
  </si>
  <si>
    <t>29-5</t>
  </si>
  <si>
    <t>6-12</t>
  </si>
  <si>
    <t>13-19</t>
  </si>
  <si>
    <t>20-26</t>
  </si>
  <si>
    <t>27-2</t>
  </si>
  <si>
    <t>3-9</t>
  </si>
  <si>
    <t>10-16</t>
  </si>
  <si>
    <t>17-23</t>
  </si>
  <si>
    <t>24-30</t>
  </si>
  <si>
    <t>29-4</t>
  </si>
  <si>
    <t>5-11</t>
  </si>
  <si>
    <t>12-18</t>
  </si>
  <si>
    <t>19-25</t>
  </si>
  <si>
    <t>26-1</t>
  </si>
  <si>
    <t>2-8</t>
  </si>
  <si>
    <t>9-15</t>
  </si>
  <si>
    <t>16-22</t>
  </si>
  <si>
    <t>23-1</t>
  </si>
  <si>
    <t>23-29</t>
  </si>
  <si>
    <t>30-5</t>
  </si>
  <si>
    <t>27-3</t>
  </si>
  <si>
    <t>4-10</t>
  </si>
  <si>
    <t>11-17</t>
  </si>
  <si>
    <t>18-24</t>
  </si>
  <si>
    <t>25-31</t>
  </si>
  <si>
    <t>24-31</t>
  </si>
  <si>
    <t>у</t>
  </si>
  <si>
    <t>зк</t>
  </si>
  <si>
    <t>э</t>
  </si>
  <si>
    <t>лк</t>
  </si>
  <si>
    <t>=</t>
  </si>
  <si>
    <t>::</t>
  </si>
  <si>
    <t>оо</t>
  </si>
  <si>
    <t>П</t>
  </si>
  <si>
    <t>D</t>
  </si>
  <si>
    <t>Ш</t>
  </si>
  <si>
    <t>*</t>
  </si>
  <si>
    <t>Условные обозначения:</t>
  </si>
  <si>
    <t>теоретическое обучение</t>
  </si>
  <si>
    <t>учебная практика (концентрированная)</t>
  </si>
  <si>
    <t>каникулы</t>
  </si>
  <si>
    <t>промежуточная аттестация</t>
  </si>
  <si>
    <t>подготовка выпускной квалификационной работы</t>
  </si>
  <si>
    <t>Естествознание</t>
  </si>
  <si>
    <t>Основы безопасности жизнедеятельности</t>
  </si>
  <si>
    <t>Учебная практика</t>
  </si>
  <si>
    <t>Производственная практика</t>
  </si>
  <si>
    <t>Основы организации внеурочной работы в области музыкальной деятельности</t>
  </si>
  <si>
    <t>Основы организации внеурочной работы в области туристко-краеведческой деятельности</t>
  </si>
  <si>
    <t>Основы организации внеурочной работы в области ритмики и хореографии</t>
  </si>
  <si>
    <t>Основы организации внеурочной работы в области религиозного и духовно-нравственного воспитания</t>
  </si>
  <si>
    <t>Зачетов</t>
  </si>
  <si>
    <t>ФГОС</t>
  </si>
  <si>
    <t>История музыки и музыкальная литература</t>
  </si>
  <si>
    <t>Элементарная теория музыки, гармония</t>
  </si>
  <si>
    <t>Анализ музыкальных произведений</t>
  </si>
  <si>
    <t>Сольфеджио</t>
  </si>
  <si>
    <t>Ритмика и основы хореографии</t>
  </si>
  <si>
    <t>Педагогическая музыкально-исполнительская деятельность</t>
  </si>
  <si>
    <t>Вокальный класс</t>
  </si>
  <si>
    <t>Методическое обеспечение процесса музыкального образования</t>
  </si>
  <si>
    <t>Основы методической работы учителя музыки и музыкального руководителя</t>
  </si>
  <si>
    <t>Рез-1008</t>
  </si>
  <si>
    <t>неделя отсутствует</t>
  </si>
  <si>
    <t>ПРАКТ-576</t>
  </si>
  <si>
    <t>Хороведение</t>
  </si>
  <si>
    <t>Хоровая аранжировка</t>
  </si>
  <si>
    <t>Основы игры на цифровых музыкальных инструментах</t>
  </si>
  <si>
    <t>Основы музыкальной педагогики и музыкальной психологии</t>
  </si>
  <si>
    <t>*8</t>
  </si>
  <si>
    <t>*7</t>
  </si>
  <si>
    <t>*5</t>
  </si>
  <si>
    <t>Зачетов без ФК</t>
  </si>
  <si>
    <t>Эффективное поведение на рынке труда</t>
  </si>
  <si>
    <t xml:space="preserve">Правовое обеспечение профессиональной деятельности </t>
  </si>
  <si>
    <t>Информатика и информационно-коммуникационные технологии в профессиональной деятельности</t>
  </si>
  <si>
    <t>МДК.03.06</t>
  </si>
  <si>
    <t>МДК.03.08</t>
  </si>
  <si>
    <t>МДК.03.09</t>
  </si>
  <si>
    <t>МДК.03.10</t>
  </si>
  <si>
    <t>МДК.03.11</t>
  </si>
  <si>
    <t>МДК.03.12</t>
  </si>
  <si>
    <t>МДК.03.04</t>
  </si>
  <si>
    <t>МДК.03.05</t>
  </si>
  <si>
    <t>Музыкально-инструментальный класс (ОМИ+аккомпанемент)</t>
  </si>
  <si>
    <t>Общий гуманитарный и социально-экономический учебный цикл</t>
  </si>
  <si>
    <t>Математический и общий естественнонаучный учебный цикл</t>
  </si>
  <si>
    <t>Профессиональный учебный цикл</t>
  </si>
  <si>
    <t>Общепрофессиональные  дисциплины</t>
  </si>
  <si>
    <t>Дифф. зачетов без ФК</t>
  </si>
  <si>
    <t>Возрастная анатомия, физиология, гигиена</t>
  </si>
  <si>
    <t>Преподавание музыки и организация внеурочных музыкальных мероприятий в общеобразовательных организациях</t>
  </si>
  <si>
    <t>Теоретические и методические основы музыкального образования детей в общеобразовательных организациях</t>
  </si>
  <si>
    <t>Организация музыкальных занятий и музыкального досуга в дошкольной образовательной организации</t>
  </si>
  <si>
    <t>Теоретические  и методические основы музыкального образования детей в дошкольной образовательной организации</t>
  </si>
  <si>
    <t>Математика</t>
  </si>
  <si>
    <t>Астрономия</t>
  </si>
  <si>
    <t>Хоровое дирижирование</t>
  </si>
  <si>
    <t>Хоровой класс и управление хором</t>
  </si>
  <si>
    <t>Общеобразовательные учебные предметы базового уровня</t>
  </si>
  <si>
    <t>ОУПБ</t>
  </si>
  <si>
    <t>ОУПБ.01</t>
  </si>
  <si>
    <t>ОУПБ.02</t>
  </si>
  <si>
    <t>ОУПБ.03</t>
  </si>
  <si>
    <t>ОУПБ.04</t>
  </si>
  <si>
    <t>ОУПБ.05</t>
  </si>
  <si>
    <t>ОУПБ.06</t>
  </si>
  <si>
    <t>ОУПБ.07</t>
  </si>
  <si>
    <t>ОУПБ.08</t>
  </si>
  <si>
    <t>Родной язык</t>
  </si>
  <si>
    <t>Русский язык</t>
  </si>
  <si>
    <t>Литература</t>
  </si>
  <si>
    <t>ОУПП</t>
  </si>
  <si>
    <t>ОУПП.02</t>
  </si>
  <si>
    <t>ОУПП.01</t>
  </si>
  <si>
    <t>ОУПП.03</t>
  </si>
  <si>
    <t>ОУПП.04</t>
  </si>
  <si>
    <t xml:space="preserve">Общеобразовательные учебные предметы углублённого уровня </t>
  </si>
  <si>
    <t>ОГСЭ.01.</t>
  </si>
  <si>
    <t>ОГСЭ.02.</t>
  </si>
  <si>
    <t>ОГСЭ.03.</t>
  </si>
  <si>
    <t>ОГСЭ.04.</t>
  </si>
  <si>
    <t>ЕН.01.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</si>
  <si>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</si>
  <si>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</si>
  <si>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</si>
  <si>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</si>
  <si>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</si>
  <si>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</si>
  <si>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</si>
  <si>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</si>
  <si>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</si>
  <si>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ОП.10.</t>
  </si>
  <si>
    <t>ОП.11.</t>
  </si>
  <si>
    <t>ОП.12.</t>
  </si>
  <si>
    <t>ОП.13.</t>
  </si>
  <si>
    <t>МДК.01.01.</t>
  </si>
  <si>
    <t>МДК.02.01.</t>
  </si>
  <si>
    <t>МДК.03.01.</t>
  </si>
  <si>
    <t>МДК.03.02.</t>
  </si>
  <si>
    <t>МДК.03.03.</t>
  </si>
  <si>
    <t>МДК.03.04.</t>
  </si>
  <si>
    <t>МДК.03.05.</t>
  </si>
  <si>
    <t>МДК.04.01.</t>
  </si>
  <si>
    <t>МДК.04.02.</t>
  </si>
  <si>
    <t>Инд.</t>
  </si>
  <si>
    <t>Экзамен (квалификационный)</t>
  </si>
  <si>
    <t>Государственная итоговая аттестация</t>
  </si>
  <si>
    <t>государственная итоговая аттестация (защита выпускной квалификационной работы)</t>
  </si>
  <si>
    <t>производственная практика (по профилю специальности) (концентрированная)</t>
  </si>
  <si>
    <t>производственная практика (преддипломная)</t>
  </si>
  <si>
    <t>ГИА</t>
  </si>
  <si>
    <t>Обществознание</t>
  </si>
  <si>
    <t xml:space="preserve">Информатика </t>
  </si>
  <si>
    <t>*2</t>
  </si>
  <si>
    <t>Музыкальное образование (приём 2022 - выпуск 2026)         ФГОС 3+</t>
  </si>
  <si>
    <t>Музыкальное образование (приём 2022 - выпуск 2026)  ФГОС 3+</t>
  </si>
</sst>
</file>

<file path=xl/styles.xml><?xml version="1.0" encoding="utf-8"?>
<styleSheet xmlns="http://schemas.openxmlformats.org/spreadsheetml/2006/main">
  <numFmts count="1">
    <numFmt numFmtId="164" formatCode="0.0"/>
  </numFmts>
  <fonts count="38">
    <font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color indexed="8"/>
      <name val="Calibri"/>
      <family val="2"/>
      <charset val="204"/>
    </font>
    <font>
      <sz val="8"/>
      <color indexed="8"/>
      <name val="Cambria"/>
      <family val="1"/>
      <charset val="204"/>
    </font>
    <font>
      <b/>
      <sz val="8"/>
      <name val="Cambria"/>
      <family val="1"/>
      <charset val="204"/>
    </font>
    <font>
      <sz val="8"/>
      <color indexed="8"/>
      <name val="Times New Roman"/>
      <family val="1"/>
      <charset val="204"/>
    </font>
    <font>
      <sz val="10"/>
      <name val="Cambria"/>
      <family val="1"/>
      <charset val="204"/>
    </font>
    <font>
      <sz val="10"/>
      <color indexed="8"/>
      <name val="Cambria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Symbol"/>
      <family val="1"/>
      <charset val="2"/>
    </font>
    <font>
      <b/>
      <sz val="10"/>
      <name val="Symbol"/>
      <family val="1"/>
      <charset val="2"/>
    </font>
    <font>
      <sz val="10"/>
      <color indexed="8"/>
      <name val="Calibri"/>
      <family val="2"/>
      <charset val="204"/>
    </font>
    <font>
      <b/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Symbol"/>
      <family val="1"/>
      <charset val="2"/>
    </font>
    <font>
      <sz val="7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5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6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6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1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/>
    </xf>
    <xf numFmtId="0" fontId="2" fillId="0" borderId="0" xfId="0" applyFont="1" applyFill="1"/>
    <xf numFmtId="0" fontId="2" fillId="0" borderId="18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 applyProtection="1">
      <alignment horizontal="left" vertical="top" wrapText="1"/>
      <protection hidden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8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 applyProtection="1">
      <alignment horizontal="left" vertical="center" wrapText="1"/>
      <protection hidden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0" fillId="0" borderId="0" xfId="0" applyBorder="1"/>
    <xf numFmtId="0" fontId="0" fillId="0" borderId="16" xfId="0" applyBorder="1"/>
    <xf numFmtId="0" fontId="0" fillId="0" borderId="13" xfId="0" applyBorder="1"/>
    <xf numFmtId="0" fontId="0" fillId="0" borderId="26" xfId="0" applyBorder="1"/>
    <xf numFmtId="0" fontId="0" fillId="0" borderId="17" xfId="0" applyBorder="1"/>
    <xf numFmtId="0" fontId="0" fillId="0" borderId="25" xfId="0" applyBorder="1"/>
    <xf numFmtId="49" fontId="0" fillId="0" borderId="8" xfId="0" applyNumberFormat="1" applyBorder="1" applyAlignment="1">
      <alignment textRotation="90"/>
    </xf>
    <xf numFmtId="49" fontId="0" fillId="0" borderId="13" xfId="0" applyNumberFormat="1" applyBorder="1" applyAlignment="1">
      <alignment textRotation="90"/>
    </xf>
    <xf numFmtId="49" fontId="0" fillId="0" borderId="26" xfId="0" applyNumberFormat="1" applyBorder="1" applyAlignment="1">
      <alignment textRotation="90"/>
    </xf>
    <xf numFmtId="0" fontId="0" fillId="0" borderId="9" xfId="0" applyBorder="1" applyAlignment="1">
      <alignment horizontal="center"/>
    </xf>
    <xf numFmtId="1" fontId="11" fillId="0" borderId="8" xfId="0" applyNumberFormat="1" applyFont="1" applyBorder="1" applyAlignment="1"/>
    <xf numFmtId="0" fontId="0" fillId="2" borderId="8" xfId="0" applyFill="1" applyBorder="1" applyAlignment="1">
      <alignment horizontal="center" vertical="center"/>
    </xf>
    <xf numFmtId="0" fontId="11" fillId="2" borderId="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2" fillId="2" borderId="8" xfId="0" applyFont="1" applyFill="1" applyBorder="1" applyAlignment="1"/>
    <xf numFmtId="0" fontId="0" fillId="0" borderId="8" xfId="0" applyBorder="1"/>
    <xf numFmtId="0" fontId="13" fillId="2" borderId="8" xfId="0" applyFont="1" applyFill="1" applyBorder="1" applyAlignment="1"/>
    <xf numFmtId="0" fontId="12" fillId="2" borderId="8" xfId="0" applyNumberFormat="1" applyFont="1" applyFill="1" applyBorder="1" applyAlignment="1"/>
    <xf numFmtId="0" fontId="14" fillId="2" borderId="8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6" fillId="2" borderId="8" xfId="0" applyNumberFormat="1" applyFont="1" applyFill="1" applyBorder="1" applyAlignment="1">
      <alignment horizontal="center"/>
    </xf>
    <xf numFmtId="0" fontId="17" fillId="2" borderId="8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0" fillId="2" borderId="8" xfId="0" applyFill="1" applyBorder="1" applyAlignment="1"/>
    <xf numFmtId="0" fontId="19" fillId="2" borderId="8" xfId="0" applyFont="1" applyFill="1" applyBorder="1" applyAlignment="1"/>
    <xf numFmtId="0" fontId="20" fillId="0" borderId="8" xfId="0" applyFont="1" applyBorder="1" applyAlignment="1">
      <alignment horizontal="center" vertical="center"/>
    </xf>
    <xf numFmtId="0" fontId="0" fillId="0" borderId="29" xfId="0" applyBorder="1"/>
    <xf numFmtId="0" fontId="9" fillId="0" borderId="26" xfId="0" applyFont="1" applyBorder="1"/>
    <xf numFmtId="0" fontId="9" fillId="0" borderId="0" xfId="0" applyFont="1"/>
    <xf numFmtId="0" fontId="9" fillId="0" borderId="0" xfId="0" applyFont="1" applyBorder="1"/>
    <xf numFmtId="0" fontId="25" fillId="0" borderId="25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/>
    <xf numFmtId="0" fontId="1" fillId="3" borderId="8" xfId="0" applyFont="1" applyFill="1" applyBorder="1" applyAlignment="1">
      <alignment horizontal="left" vertical="top" wrapText="1" shrinkToFit="1"/>
    </xf>
    <xf numFmtId="1" fontId="1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 shrinkToFit="1"/>
      <protection hidden="1"/>
    </xf>
    <xf numFmtId="0" fontId="2" fillId="0" borderId="25" xfId="0" applyFont="1" applyFill="1" applyBorder="1" applyAlignment="1" applyProtection="1">
      <alignment horizontal="left" vertical="center" wrapText="1" shrinkToFit="1"/>
      <protection hidden="1"/>
    </xf>
    <xf numFmtId="0" fontId="2" fillId="0" borderId="15" xfId="0" applyFont="1" applyFill="1" applyBorder="1" applyAlignment="1" applyProtection="1">
      <alignment horizontal="left" vertical="center" wrapText="1" shrinkToFit="1"/>
      <protection hidden="1"/>
    </xf>
    <xf numFmtId="0" fontId="1" fillId="0" borderId="2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Fill="1" applyBorder="1"/>
    <xf numFmtId="1" fontId="2" fillId="0" borderId="0" xfId="0" applyNumberFormat="1" applyFont="1" applyFill="1"/>
    <xf numFmtId="0" fontId="2" fillId="0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1" fontId="1" fillId="5" borderId="8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1" fillId="6" borderId="25" xfId="0" applyFont="1" applyFill="1" applyBorder="1" applyAlignment="1">
      <alignment horizontal="left" vertical="center" wrapText="1"/>
    </xf>
    <xf numFmtId="1" fontId="1" fillId="6" borderId="8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1" fontId="1" fillId="6" borderId="8" xfId="0" applyNumberFormat="1" applyFont="1" applyFill="1" applyBorder="1" applyAlignment="1">
      <alignment horizontal="center" vertical="center"/>
    </xf>
    <xf numFmtId="0" fontId="2" fillId="6" borderId="0" xfId="0" applyFont="1" applyFill="1" applyBorder="1"/>
    <xf numFmtId="0" fontId="2" fillId="6" borderId="0" xfId="0" applyFont="1" applyFill="1"/>
    <xf numFmtId="0" fontId="1" fillId="6" borderId="0" xfId="0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2" fillId="0" borderId="8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 shrinkToFit="1"/>
    </xf>
    <xf numFmtId="0" fontId="1" fillId="0" borderId="8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textRotation="90" wrapText="1"/>
    </xf>
    <xf numFmtId="0" fontId="2" fillId="0" borderId="14" xfId="0" applyFont="1" applyFill="1" applyBorder="1" applyAlignment="1">
      <alignment horizontal="left" vertical="top" textRotation="90" wrapText="1"/>
    </xf>
    <xf numFmtId="0" fontId="1" fillId="0" borderId="9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1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left" vertical="center" wrapText="1"/>
    </xf>
    <xf numFmtId="0" fontId="3" fillId="7" borderId="8" xfId="0" applyFont="1" applyFill="1" applyBorder="1" applyAlignment="1">
      <alignment horizontal="left" vertical="top" wrapText="1"/>
    </xf>
    <xf numFmtId="1" fontId="1" fillId="7" borderId="8" xfId="0" applyNumberFormat="1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1" fontId="1" fillId="7" borderId="8" xfId="0" applyNumberFormat="1" applyFont="1" applyFill="1" applyBorder="1" applyAlignment="1">
      <alignment horizontal="center" vertical="center"/>
    </xf>
    <xf numFmtId="0" fontId="2" fillId="7" borderId="0" xfId="0" applyFont="1" applyFill="1" applyBorder="1"/>
    <xf numFmtId="0" fontId="2" fillId="7" borderId="0" xfId="0" applyFont="1" applyFill="1"/>
    <xf numFmtId="0" fontId="1" fillId="8" borderId="25" xfId="0" applyFont="1" applyFill="1" applyBorder="1" applyAlignment="1">
      <alignment horizontal="left" vertical="center" wrapText="1"/>
    </xf>
    <xf numFmtId="0" fontId="3" fillId="8" borderId="8" xfId="0" applyFont="1" applyFill="1" applyBorder="1" applyAlignment="1">
      <alignment horizontal="left" vertical="top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/>
    </xf>
    <xf numFmtId="0" fontId="2" fillId="8" borderId="0" xfId="0" applyFont="1" applyFill="1" applyBorder="1"/>
    <xf numFmtId="0" fontId="2" fillId="8" borderId="0" xfId="0" applyFont="1" applyFill="1"/>
    <xf numFmtId="0" fontId="2" fillId="9" borderId="0" xfId="0" applyFont="1" applyFill="1" applyBorder="1"/>
    <xf numFmtId="0" fontId="2" fillId="9" borderId="0" xfId="0" applyFont="1" applyFill="1"/>
    <xf numFmtId="0" fontId="2" fillId="0" borderId="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20" fontId="2" fillId="0" borderId="26" xfId="0" applyNumberFormat="1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left" vertical="top" wrapText="1"/>
    </xf>
    <xf numFmtId="0" fontId="25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1" fontId="25" fillId="0" borderId="8" xfId="0" applyNumberFormat="1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 wrapText="1"/>
    </xf>
    <xf numFmtId="0" fontId="2" fillId="11" borderId="25" xfId="0" applyFont="1" applyFill="1" applyBorder="1" applyAlignment="1">
      <alignment horizontal="left" vertical="center" wrapText="1"/>
    </xf>
    <xf numFmtId="0" fontId="2" fillId="11" borderId="8" xfId="0" applyFont="1" applyFill="1" applyBorder="1" applyAlignment="1">
      <alignment horizontal="left" vertical="top" wrapText="1" shrinkToFit="1"/>
    </xf>
    <xf numFmtId="0" fontId="2" fillId="11" borderId="15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/>
    </xf>
    <xf numFmtId="0" fontId="2" fillId="11" borderId="16" xfId="0" applyFont="1" applyFill="1" applyBorder="1" applyAlignment="1">
      <alignment horizontal="center" vertical="center"/>
    </xf>
    <xf numFmtId="1" fontId="2" fillId="11" borderId="8" xfId="0" applyNumberFormat="1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1" fontId="2" fillId="11" borderId="8" xfId="0" applyNumberFormat="1" applyFont="1" applyFill="1" applyBorder="1" applyAlignment="1">
      <alignment horizontal="center" vertical="center"/>
    </xf>
    <xf numFmtId="0" fontId="2" fillId="11" borderId="0" xfId="0" applyFont="1" applyFill="1" applyBorder="1"/>
    <xf numFmtId="0" fontId="2" fillId="11" borderId="0" xfId="0" applyFont="1" applyFill="1"/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4" fillId="12" borderId="25" xfId="0" applyFont="1" applyFill="1" applyBorder="1" applyAlignment="1">
      <alignment horizontal="left" vertical="center" wrapText="1"/>
    </xf>
    <xf numFmtId="0" fontId="4" fillId="12" borderId="8" xfId="0" applyFont="1" applyFill="1" applyBorder="1" applyAlignment="1">
      <alignment horizontal="left" vertical="top" wrapText="1"/>
    </xf>
    <xf numFmtId="0" fontId="2" fillId="12" borderId="15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/>
    </xf>
    <xf numFmtId="0" fontId="2" fillId="12" borderId="16" xfId="0" applyFont="1" applyFill="1" applyBorder="1" applyAlignment="1">
      <alignment horizontal="center" vertical="center"/>
    </xf>
    <xf numFmtId="1" fontId="2" fillId="12" borderId="8" xfId="0" applyNumberFormat="1" applyFont="1" applyFill="1" applyBorder="1" applyAlignment="1">
      <alignment horizontal="center" vertical="center" wrapText="1"/>
    </xf>
    <xf numFmtId="1" fontId="4" fillId="12" borderId="8" xfId="0" applyNumberFormat="1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top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/>
    </xf>
    <xf numFmtId="0" fontId="2" fillId="4" borderId="0" xfId="0" applyFont="1" applyFill="1" applyBorder="1"/>
    <xf numFmtId="0" fontId="2" fillId="4" borderId="0" xfId="0" applyFont="1" applyFill="1"/>
    <xf numFmtId="0" fontId="2" fillId="0" borderId="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left" vertical="top" wrapText="1" shrinkToFit="1"/>
    </xf>
    <xf numFmtId="0" fontId="1" fillId="0" borderId="10" xfId="0" applyFont="1" applyFill="1" applyBorder="1" applyAlignment="1" applyProtection="1">
      <alignment horizontal="left" vertical="top" wrapText="1"/>
      <protection hidden="1"/>
    </xf>
    <xf numFmtId="0" fontId="2" fillId="0" borderId="25" xfId="0" applyFont="1" applyFill="1" applyBorder="1" applyAlignment="1" applyProtection="1">
      <alignment horizontal="left" vertical="top" wrapText="1"/>
      <protection hidden="1"/>
    </xf>
    <xf numFmtId="0" fontId="2" fillId="0" borderId="8" xfId="0" applyFont="1" applyFill="1" applyBorder="1" applyAlignment="1" applyProtection="1">
      <alignment horizontal="left" vertical="top" wrapText="1"/>
      <protection hidden="1"/>
    </xf>
    <xf numFmtId="0" fontId="1" fillId="0" borderId="25" xfId="0" applyFont="1" applyFill="1" applyBorder="1" applyAlignment="1" applyProtection="1">
      <alignment horizontal="left" vertical="top" wrapText="1"/>
      <protection hidden="1"/>
    </xf>
    <xf numFmtId="0" fontId="2" fillId="0" borderId="8" xfId="0" applyFont="1" applyFill="1" applyBorder="1"/>
    <xf numFmtId="0" fontId="2" fillId="0" borderId="13" xfId="0" applyFont="1" applyFill="1" applyBorder="1"/>
    <xf numFmtId="0" fontId="2" fillId="0" borderId="26" xfId="0" applyFont="1" applyFill="1" applyBorder="1"/>
    <xf numFmtId="0" fontId="2" fillId="0" borderId="8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center" vertical="top"/>
    </xf>
    <xf numFmtId="1" fontId="2" fillId="0" borderId="8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34" fillId="0" borderId="9" xfId="0" applyFont="1" applyFill="1" applyBorder="1" applyAlignment="1">
      <alignment horizontal="center" vertical="center"/>
    </xf>
    <xf numFmtId="0" fontId="2" fillId="12" borderId="25" xfId="0" applyFont="1" applyFill="1" applyBorder="1" applyAlignment="1" applyProtection="1">
      <alignment horizontal="left" vertical="center" wrapText="1"/>
      <protection hidden="1"/>
    </xf>
    <xf numFmtId="0" fontId="2" fillId="12" borderId="8" xfId="0" applyFont="1" applyFill="1" applyBorder="1" applyAlignment="1">
      <alignment horizontal="left" vertical="top" wrapText="1"/>
    </xf>
    <xf numFmtId="0" fontId="2" fillId="12" borderId="25" xfId="0" applyFont="1" applyFill="1" applyBorder="1" applyAlignment="1">
      <alignment horizontal="center" vertical="center" wrapText="1"/>
    </xf>
    <xf numFmtId="0" fontId="2" fillId="12" borderId="26" xfId="0" applyFont="1" applyFill="1" applyBorder="1" applyAlignment="1">
      <alignment horizontal="center" vertical="center" wrapText="1"/>
    </xf>
    <xf numFmtId="0" fontId="2" fillId="12" borderId="25" xfId="0" applyFont="1" applyFill="1" applyBorder="1" applyAlignment="1">
      <alignment horizontal="center" vertical="center"/>
    </xf>
    <xf numFmtId="0" fontId="2" fillId="12" borderId="26" xfId="0" applyFont="1" applyFill="1" applyBorder="1" applyAlignment="1">
      <alignment horizontal="center" vertical="center"/>
    </xf>
    <xf numFmtId="1" fontId="2" fillId="12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9" borderId="25" xfId="0" applyFont="1" applyFill="1" applyBorder="1" applyAlignment="1" applyProtection="1">
      <alignment horizontal="left" vertical="top" wrapText="1"/>
      <protection hidden="1"/>
    </xf>
    <xf numFmtId="0" fontId="35" fillId="9" borderId="8" xfId="0" applyFont="1" applyFill="1" applyBorder="1" applyAlignment="1">
      <alignment horizontal="left" vertical="top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1" fontId="2" fillId="9" borderId="8" xfId="0" applyNumberFormat="1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1" fontId="2" fillId="9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13" borderId="25" xfId="0" applyFont="1" applyFill="1" applyBorder="1" applyAlignment="1">
      <alignment horizontal="left" vertical="center" wrapText="1"/>
    </xf>
    <xf numFmtId="0" fontId="2" fillId="13" borderId="8" xfId="0" applyFont="1" applyFill="1" applyBorder="1" applyAlignment="1">
      <alignment horizontal="left" vertical="top" wrapText="1" shrinkToFit="1"/>
    </xf>
    <xf numFmtId="0" fontId="2" fillId="13" borderId="15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2" fillId="13" borderId="17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1" fontId="2" fillId="13" borderId="8" xfId="0" applyNumberFormat="1" applyFont="1" applyFill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1" fontId="2" fillId="13" borderId="8" xfId="0" applyNumberFormat="1" applyFont="1" applyFill="1" applyBorder="1" applyAlignment="1">
      <alignment horizontal="center" vertical="center"/>
    </xf>
    <xf numFmtId="0" fontId="4" fillId="13" borderId="16" xfId="0" applyFont="1" applyFill="1" applyBorder="1" applyAlignment="1">
      <alignment horizontal="center" vertical="center" wrapText="1"/>
    </xf>
    <xf numFmtId="0" fontId="4" fillId="13" borderId="25" xfId="0" applyFont="1" applyFill="1" applyBorder="1" applyAlignment="1">
      <alignment horizontal="left" vertical="center" wrapText="1"/>
    </xf>
    <xf numFmtId="0" fontId="4" fillId="13" borderId="8" xfId="0" applyFont="1" applyFill="1" applyBorder="1" applyAlignment="1">
      <alignment horizontal="left" vertical="top" wrapText="1"/>
    </xf>
    <xf numFmtId="0" fontId="27" fillId="13" borderId="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33" fillId="0" borderId="8" xfId="0" applyNumberFormat="1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2" fillId="14" borderId="26" xfId="0" applyFont="1" applyFill="1" applyBorder="1" applyAlignment="1">
      <alignment horizontal="center" vertical="center" wrapText="1"/>
    </xf>
    <xf numFmtId="0" fontId="2" fillId="14" borderId="16" xfId="0" applyFont="1" applyFill="1" applyBorder="1" applyAlignment="1">
      <alignment horizontal="center" vertical="center" wrapText="1"/>
    </xf>
    <xf numFmtId="0" fontId="2" fillId="10" borderId="28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31" fillId="0" borderId="0" xfId="0" applyFont="1" applyAlignment="1"/>
    <xf numFmtId="0" fontId="0" fillId="0" borderId="0" xfId="0" applyAlignment="1"/>
    <xf numFmtId="0" fontId="10" fillId="0" borderId="11" xfId="0" applyFont="1" applyBorder="1" applyAlignment="1">
      <alignment horizontal="left"/>
    </xf>
    <xf numFmtId="0" fontId="0" fillId="0" borderId="14" xfId="0" applyBorder="1" applyAlignment="1">
      <alignment horizontal="center" textRotation="90"/>
    </xf>
    <xf numFmtId="0" fontId="0" fillId="0" borderId="30" xfId="0" applyBorder="1" applyAlignment="1">
      <alignment horizontal="center" textRotation="90"/>
    </xf>
    <xf numFmtId="0" fontId="18" fillId="0" borderId="8" xfId="0" applyFont="1" applyBorder="1" applyAlignment="1">
      <alignment horizontal="left" vertical="top"/>
    </xf>
    <xf numFmtId="0" fontId="21" fillId="0" borderId="25" xfId="0" applyFont="1" applyBorder="1" applyAlignment="1">
      <alignment horizontal="left" vertical="top"/>
    </xf>
    <xf numFmtId="0" fontId="21" fillId="0" borderId="26" xfId="0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0" fontId="21" fillId="0" borderId="25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2" fillId="0" borderId="25" xfId="0" applyFont="1" applyBorder="1" applyAlignment="1">
      <alignment horizontal="left" vertical="top" textRotation="3"/>
    </xf>
    <xf numFmtId="0" fontId="22" fillId="0" borderId="13" xfId="0" applyFont="1" applyBorder="1" applyAlignment="1">
      <alignment horizontal="left" vertical="top" textRotation="3"/>
    </xf>
    <xf numFmtId="0" fontId="18" fillId="0" borderId="25" xfId="0" applyFont="1" applyBorder="1" applyAlignment="1">
      <alignment horizontal="left" vertical="top" textRotation="1"/>
    </xf>
    <xf numFmtId="0" fontId="18" fillId="0" borderId="13" xfId="0" applyFont="1" applyBorder="1" applyAlignment="1">
      <alignment horizontal="left" vertical="top" textRotation="1"/>
    </xf>
    <xf numFmtId="0" fontId="21" fillId="0" borderId="8" xfId="0" applyFont="1" applyBorder="1" applyAlignment="1">
      <alignment horizontal="left" vertical="top"/>
    </xf>
    <xf numFmtId="0" fontId="23" fillId="0" borderId="25" xfId="0" applyFont="1" applyBorder="1" applyAlignment="1">
      <alignment horizontal="left" vertical="top"/>
    </xf>
    <xf numFmtId="0" fontId="23" fillId="0" borderId="13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0" fontId="24" fillId="0" borderId="25" xfId="0" applyFont="1" applyBorder="1" applyAlignment="1">
      <alignment horizontal="left" vertical="top" textRotation="2"/>
    </xf>
    <xf numFmtId="0" fontId="23" fillId="0" borderId="13" xfId="0" applyFont="1" applyBorder="1" applyAlignment="1">
      <alignment horizontal="left" vertical="top" textRotation="2"/>
    </xf>
    <xf numFmtId="0" fontId="9" fillId="0" borderId="25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center" textRotation="90" wrapText="1"/>
    </xf>
    <xf numFmtId="0" fontId="1" fillId="0" borderId="27" xfId="0" applyFont="1" applyFill="1" applyBorder="1" applyAlignment="1">
      <alignment horizontal="left" vertical="center" textRotation="90" wrapText="1"/>
    </xf>
    <xf numFmtId="0" fontId="1" fillId="0" borderId="1" xfId="0" applyFont="1" applyFill="1" applyBorder="1" applyAlignment="1">
      <alignment horizontal="left" vertical="center" textRotation="90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24" xfId="0" applyFont="1" applyFill="1" applyBorder="1" applyAlignment="1">
      <alignment horizontal="center" vertical="center" textRotation="90" wrapText="1"/>
    </xf>
    <xf numFmtId="0" fontId="2" fillId="0" borderId="23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21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19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textRotation="90" wrapText="1"/>
    </xf>
    <xf numFmtId="1" fontId="2" fillId="0" borderId="27" xfId="0" applyNumberFormat="1" applyFont="1" applyFill="1" applyBorder="1" applyAlignment="1">
      <alignment horizontal="center" vertical="center" textRotation="90" wrapText="1"/>
    </xf>
    <xf numFmtId="1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vertical="center" textRotation="90" wrapText="1"/>
    </xf>
    <xf numFmtId="0" fontId="2" fillId="0" borderId="27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5" borderId="13" xfId="0" applyNumberFormat="1" applyFont="1" applyFill="1" applyBorder="1" applyAlignment="1">
      <alignment horizontal="center" vertical="center" wrapText="1"/>
    </xf>
    <xf numFmtId="0" fontId="1" fillId="5" borderId="8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4"/>
  <sheetViews>
    <sheetView workbookViewId="0">
      <selection activeCell="AG17" sqref="AG17"/>
    </sheetView>
  </sheetViews>
  <sheetFormatPr defaultRowHeight="15"/>
  <cols>
    <col min="1" max="53" width="2.28515625" customWidth="1"/>
    <col min="54" max="54" width="3" customWidth="1"/>
    <col min="55" max="57" width="2.28515625" customWidth="1"/>
    <col min="58" max="58" width="3.28515625" customWidth="1"/>
  </cols>
  <sheetData>
    <row r="1" spans="1:58">
      <c r="A1" s="368" t="s">
        <v>307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BB1" s="69"/>
      <c r="BC1" s="69"/>
      <c r="BD1" s="69"/>
      <c r="BE1" s="69"/>
      <c r="BF1" s="69"/>
    </row>
    <row r="2" spans="1:58">
      <c r="A2" s="369" t="s">
        <v>308</v>
      </c>
      <c r="B2" s="70" t="s">
        <v>309</v>
      </c>
      <c r="C2" s="70"/>
      <c r="D2" s="70"/>
      <c r="E2" s="70"/>
      <c r="F2" s="71"/>
      <c r="G2" s="70" t="s">
        <v>310</v>
      </c>
      <c r="H2" s="70"/>
      <c r="I2" s="70"/>
      <c r="J2" s="71"/>
      <c r="K2" s="70" t="s">
        <v>311</v>
      </c>
      <c r="L2" s="70"/>
      <c r="M2" s="70"/>
      <c r="N2" s="71"/>
      <c r="O2" s="70" t="s">
        <v>312</v>
      </c>
      <c r="P2" s="70"/>
      <c r="Q2" s="70"/>
      <c r="R2" s="70"/>
      <c r="S2" s="71"/>
      <c r="T2" s="70" t="s">
        <v>313</v>
      </c>
      <c r="U2" s="70"/>
      <c r="V2" s="72"/>
      <c r="W2" s="73"/>
      <c r="X2" s="70" t="s">
        <v>314</v>
      </c>
      <c r="Y2" s="70"/>
      <c r="Z2" s="70"/>
      <c r="AA2" s="70"/>
      <c r="AB2" s="74" t="s">
        <v>315</v>
      </c>
      <c r="AC2" s="70"/>
      <c r="AD2" s="70"/>
      <c r="AE2" s="70"/>
      <c r="AF2" s="71"/>
      <c r="AG2" s="70" t="s">
        <v>316</v>
      </c>
      <c r="AH2" s="70"/>
      <c r="AI2" s="70"/>
      <c r="AJ2" s="70"/>
      <c r="AK2" s="74" t="s">
        <v>317</v>
      </c>
      <c r="AL2" s="70"/>
      <c r="AM2" s="70"/>
      <c r="AN2" s="70"/>
      <c r="AO2" s="74" t="s">
        <v>318</v>
      </c>
      <c r="AP2" s="70"/>
      <c r="AQ2" s="70"/>
      <c r="AR2" s="70"/>
      <c r="AS2" s="71"/>
      <c r="AT2" s="70" t="s">
        <v>319</v>
      </c>
      <c r="AU2" s="70"/>
      <c r="AV2" s="72"/>
      <c r="AW2" s="70"/>
      <c r="AX2" s="74" t="s">
        <v>320</v>
      </c>
      <c r="AY2" s="70"/>
      <c r="AZ2" s="70"/>
      <c r="BA2" s="71"/>
      <c r="BB2" s="69"/>
      <c r="BC2" s="69"/>
      <c r="BD2" s="69"/>
      <c r="BE2" s="69"/>
      <c r="BF2" s="69"/>
    </row>
    <row r="3" spans="1:58" ht="30">
      <c r="A3" s="370"/>
      <c r="B3" s="75" t="s">
        <v>321</v>
      </c>
      <c r="C3" s="75" t="s">
        <v>322</v>
      </c>
      <c r="D3" s="75" t="s">
        <v>323</v>
      </c>
      <c r="E3" s="76" t="s">
        <v>324</v>
      </c>
      <c r="F3" s="75" t="s">
        <v>325</v>
      </c>
      <c r="G3" s="75" t="s">
        <v>326</v>
      </c>
      <c r="H3" s="75" t="s">
        <v>327</v>
      </c>
      <c r="I3" s="76" t="s">
        <v>328</v>
      </c>
      <c r="J3" s="75" t="s">
        <v>329</v>
      </c>
      <c r="K3" s="75" t="s">
        <v>330</v>
      </c>
      <c r="L3" s="76" t="s">
        <v>331</v>
      </c>
      <c r="M3" s="75" t="s">
        <v>332</v>
      </c>
      <c r="N3" s="75" t="s">
        <v>333</v>
      </c>
      <c r="O3" s="75" t="s">
        <v>321</v>
      </c>
      <c r="P3" s="75" t="s">
        <v>322</v>
      </c>
      <c r="Q3" s="75" t="s">
        <v>323</v>
      </c>
      <c r="R3" s="76" t="s">
        <v>324</v>
      </c>
      <c r="S3" s="75" t="s">
        <v>334</v>
      </c>
      <c r="T3" s="75" t="s">
        <v>335</v>
      </c>
      <c r="U3" s="75" t="s">
        <v>336</v>
      </c>
      <c r="V3" s="76" t="s">
        <v>337</v>
      </c>
      <c r="W3" s="75" t="s">
        <v>338</v>
      </c>
      <c r="X3" s="75" t="s">
        <v>339</v>
      </c>
      <c r="Y3" s="75" t="s">
        <v>340</v>
      </c>
      <c r="Z3" s="77" t="s">
        <v>341</v>
      </c>
      <c r="AA3" s="75" t="s">
        <v>342</v>
      </c>
      <c r="AB3" s="76" t="s">
        <v>339</v>
      </c>
      <c r="AC3" s="75" t="s">
        <v>340</v>
      </c>
      <c r="AD3" s="75" t="s">
        <v>341</v>
      </c>
      <c r="AE3" s="75" t="s">
        <v>343</v>
      </c>
      <c r="AF3" s="75" t="s">
        <v>344</v>
      </c>
      <c r="AG3" s="75" t="s">
        <v>326</v>
      </c>
      <c r="AH3" s="75" t="s">
        <v>327</v>
      </c>
      <c r="AI3" s="75" t="s">
        <v>328</v>
      </c>
      <c r="AJ3" s="75" t="s">
        <v>345</v>
      </c>
      <c r="AK3" s="75" t="s">
        <v>346</v>
      </c>
      <c r="AL3" s="75" t="s">
        <v>347</v>
      </c>
      <c r="AM3" s="75" t="s">
        <v>348</v>
      </c>
      <c r="AN3" s="75" t="s">
        <v>349</v>
      </c>
      <c r="AO3" s="75" t="s">
        <v>321</v>
      </c>
      <c r="AP3" s="75" t="s">
        <v>322</v>
      </c>
      <c r="AQ3" s="75" t="s">
        <v>323</v>
      </c>
      <c r="AR3" s="75" t="s">
        <v>324</v>
      </c>
      <c r="AS3" s="75" t="s">
        <v>325</v>
      </c>
      <c r="AT3" s="75" t="s">
        <v>326</v>
      </c>
      <c r="AU3" s="75" t="s">
        <v>327</v>
      </c>
      <c r="AV3" s="75" t="s">
        <v>328</v>
      </c>
      <c r="AW3" s="75" t="s">
        <v>329</v>
      </c>
      <c r="AX3" s="75" t="s">
        <v>330</v>
      </c>
      <c r="AY3" s="75" t="s">
        <v>331</v>
      </c>
      <c r="AZ3" s="75" t="s">
        <v>332</v>
      </c>
      <c r="BA3" s="75" t="s">
        <v>350</v>
      </c>
      <c r="BB3" s="86" t="s">
        <v>351</v>
      </c>
      <c r="BC3" s="86" t="s">
        <v>352</v>
      </c>
      <c r="BD3" s="86" t="s">
        <v>353</v>
      </c>
      <c r="BE3" s="86" t="s">
        <v>354</v>
      </c>
      <c r="BF3" s="86"/>
    </row>
    <row r="4" spans="1:58">
      <c r="A4" s="78">
        <v>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 t="s">
        <v>355</v>
      </c>
      <c r="T4" s="80" t="s">
        <v>355</v>
      </c>
      <c r="U4" s="80"/>
      <c r="V4" s="80"/>
      <c r="W4" s="80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2"/>
      <c r="AQ4" s="82" t="s">
        <v>356</v>
      </c>
      <c r="AR4" s="82" t="s">
        <v>356</v>
      </c>
      <c r="AS4" s="83" t="s">
        <v>355</v>
      </c>
      <c r="AT4" s="83" t="s">
        <v>355</v>
      </c>
      <c r="AU4" s="83" t="s">
        <v>355</v>
      </c>
      <c r="AV4" s="83" t="s">
        <v>355</v>
      </c>
      <c r="AW4" s="83" t="s">
        <v>355</v>
      </c>
      <c r="AX4" s="83" t="s">
        <v>355</v>
      </c>
      <c r="AY4" s="83" t="s">
        <v>355</v>
      </c>
      <c r="AZ4" s="83" t="s">
        <v>355</v>
      </c>
      <c r="BA4" s="83" t="s">
        <v>355</v>
      </c>
      <c r="BB4" s="86">
        <v>39</v>
      </c>
      <c r="BC4" s="86">
        <v>2</v>
      </c>
      <c r="BD4" s="86">
        <v>2</v>
      </c>
      <c r="BE4" s="86">
        <v>9</v>
      </c>
      <c r="BF4" s="86">
        <f>SUM(BB4:BE4)</f>
        <v>52</v>
      </c>
    </row>
    <row r="5" spans="1:58">
      <c r="A5" s="84">
        <v>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0" t="s">
        <v>355</v>
      </c>
      <c r="T5" s="80" t="s">
        <v>355</v>
      </c>
      <c r="U5" s="80"/>
      <c r="V5" s="80"/>
      <c r="W5" s="80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6"/>
      <c r="AR5" s="82"/>
      <c r="AS5" s="82" t="s">
        <v>356</v>
      </c>
      <c r="AT5" s="80" t="s">
        <v>355</v>
      </c>
      <c r="AU5" s="80" t="s">
        <v>355</v>
      </c>
      <c r="AV5" s="80" t="s">
        <v>355</v>
      </c>
      <c r="AW5" s="80" t="s">
        <v>355</v>
      </c>
      <c r="AX5" s="80" t="s">
        <v>355</v>
      </c>
      <c r="AY5" s="80" t="s">
        <v>355</v>
      </c>
      <c r="AZ5" s="80" t="s">
        <v>355</v>
      </c>
      <c r="BA5" s="80" t="s">
        <v>355</v>
      </c>
      <c r="BB5" s="86">
        <v>41</v>
      </c>
      <c r="BC5" s="86">
        <v>2</v>
      </c>
      <c r="BD5" s="86">
        <v>1</v>
      </c>
      <c r="BE5" s="86">
        <v>8</v>
      </c>
      <c r="BF5" s="86">
        <f t="shared" ref="BF5:BF7" si="0">SUM(BB5:BE5)</f>
        <v>52</v>
      </c>
    </row>
    <row r="6" spans="1:58">
      <c r="A6" s="84">
        <v>3</v>
      </c>
      <c r="B6" s="85"/>
      <c r="C6" s="87"/>
      <c r="D6" s="85"/>
      <c r="E6" s="85"/>
      <c r="F6" s="85"/>
      <c r="G6" s="85"/>
      <c r="H6" s="85"/>
      <c r="I6" s="85"/>
      <c r="J6" s="86"/>
      <c r="K6" s="85"/>
      <c r="L6" s="85"/>
      <c r="M6" s="85"/>
      <c r="N6" s="85"/>
      <c r="O6" s="85"/>
      <c r="P6" s="88"/>
      <c r="Q6" s="85"/>
      <c r="R6" s="82" t="s">
        <v>356</v>
      </c>
      <c r="S6" s="80" t="s">
        <v>355</v>
      </c>
      <c r="T6" s="80" t="s">
        <v>355</v>
      </c>
      <c r="U6" s="80"/>
      <c r="V6" s="80"/>
      <c r="W6" s="80"/>
      <c r="X6" s="89"/>
      <c r="Y6" s="89"/>
      <c r="Z6" s="89"/>
      <c r="AA6" s="89"/>
      <c r="AB6" s="90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6" t="s">
        <v>351</v>
      </c>
      <c r="AO6" s="82" t="s">
        <v>356</v>
      </c>
      <c r="AP6" s="90" t="s">
        <v>357</v>
      </c>
      <c r="AQ6" s="90" t="s">
        <v>357</v>
      </c>
      <c r="AR6" s="90" t="s">
        <v>357</v>
      </c>
      <c r="AS6" s="80" t="s">
        <v>355</v>
      </c>
      <c r="AT6" s="80" t="s">
        <v>355</v>
      </c>
      <c r="AU6" s="80" t="s">
        <v>355</v>
      </c>
      <c r="AV6" s="80" t="s">
        <v>355</v>
      </c>
      <c r="AW6" s="80" t="s">
        <v>355</v>
      </c>
      <c r="AX6" s="80" t="s">
        <v>355</v>
      </c>
      <c r="AY6" s="80" t="s">
        <v>355</v>
      </c>
      <c r="AZ6" s="80" t="s">
        <v>355</v>
      </c>
      <c r="BA6" s="80" t="s">
        <v>355</v>
      </c>
      <c r="BB6" s="86">
        <v>39</v>
      </c>
      <c r="BC6" s="86">
        <v>2</v>
      </c>
      <c r="BD6" s="86">
        <v>2</v>
      </c>
      <c r="BE6" s="86">
        <v>9</v>
      </c>
      <c r="BF6" s="86">
        <f t="shared" si="0"/>
        <v>52</v>
      </c>
    </row>
    <row r="7" spans="1:58">
      <c r="A7" s="84">
        <v>4</v>
      </c>
      <c r="B7" s="90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5"/>
      <c r="O7" s="91"/>
      <c r="P7" s="91"/>
      <c r="Q7" s="91"/>
      <c r="R7" s="82" t="s">
        <v>356</v>
      </c>
      <c r="S7" s="80" t="s">
        <v>355</v>
      </c>
      <c r="T7" s="80" t="s">
        <v>355</v>
      </c>
      <c r="U7" s="80"/>
      <c r="V7" s="80"/>
      <c r="W7" s="80"/>
      <c r="X7" s="92"/>
      <c r="Y7" s="82"/>
      <c r="Z7" s="82"/>
      <c r="AA7" s="82"/>
      <c r="AB7" s="80"/>
      <c r="AC7" s="80"/>
      <c r="AD7" s="80"/>
      <c r="AE7" s="80"/>
      <c r="AF7" s="80"/>
      <c r="AG7" s="80"/>
      <c r="AH7" s="93" t="s">
        <v>356</v>
      </c>
      <c r="AI7" s="80" t="s">
        <v>358</v>
      </c>
      <c r="AJ7" s="80" t="s">
        <v>358</v>
      </c>
      <c r="AK7" s="80" t="s">
        <v>358</v>
      </c>
      <c r="AL7" s="94" t="s">
        <v>358</v>
      </c>
      <c r="AM7" s="95" t="s">
        <v>359</v>
      </c>
      <c r="AN7" s="95" t="s">
        <v>359</v>
      </c>
      <c r="AO7" s="95" t="s">
        <v>359</v>
      </c>
      <c r="AP7" s="95" t="s">
        <v>359</v>
      </c>
      <c r="AQ7" s="82" t="s">
        <v>360</v>
      </c>
      <c r="AR7" s="82" t="s">
        <v>360</v>
      </c>
      <c r="AS7" s="96" t="s">
        <v>361</v>
      </c>
      <c r="AT7" s="96" t="s">
        <v>361</v>
      </c>
      <c r="AU7" s="96" t="s">
        <v>361</v>
      </c>
      <c r="AV7" s="96" t="s">
        <v>361</v>
      </c>
      <c r="AW7" s="96" t="s">
        <v>361</v>
      </c>
      <c r="AX7" s="96" t="s">
        <v>361</v>
      </c>
      <c r="AY7" s="96" t="s">
        <v>361</v>
      </c>
      <c r="AZ7" s="96" t="s">
        <v>361</v>
      </c>
      <c r="BA7" s="96" t="s">
        <v>361</v>
      </c>
      <c r="BB7" s="86">
        <v>29</v>
      </c>
      <c r="BC7" s="86">
        <v>2</v>
      </c>
      <c r="BD7" s="86">
        <v>2</v>
      </c>
      <c r="BE7" s="86"/>
      <c r="BF7" s="86">
        <f t="shared" si="0"/>
        <v>33</v>
      </c>
    </row>
    <row r="8" spans="1:58" s="99" customFormat="1">
      <c r="A8" s="98" t="s">
        <v>362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BC8" s="100"/>
      <c r="BD8" s="100"/>
      <c r="BE8" s="100"/>
      <c r="BF8" s="100"/>
    </row>
    <row r="9" spans="1:58" ht="38.25" customHeight="1">
      <c r="A9" s="371"/>
      <c r="B9" s="371"/>
      <c r="C9" s="372" t="s">
        <v>363</v>
      </c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4"/>
      <c r="S9" s="375" t="s">
        <v>351</v>
      </c>
      <c r="T9" s="375"/>
      <c r="U9" s="383" t="s">
        <v>364</v>
      </c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79" t="s">
        <v>360</v>
      </c>
      <c r="AL9" s="380"/>
      <c r="AM9" s="376" t="s">
        <v>473</v>
      </c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377"/>
      <c r="BA9" s="378"/>
      <c r="BB9" s="97"/>
      <c r="BC9" s="69"/>
      <c r="BD9" s="69"/>
      <c r="BE9" s="69"/>
      <c r="BF9" s="69"/>
    </row>
    <row r="10" spans="1:58" ht="30.75" customHeight="1">
      <c r="A10" s="381" t="s">
        <v>355</v>
      </c>
      <c r="B10" s="382"/>
      <c r="C10" s="383" t="s">
        <v>365</v>
      </c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4" t="s">
        <v>357</v>
      </c>
      <c r="T10" s="385"/>
      <c r="U10" s="376" t="s">
        <v>474</v>
      </c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8"/>
      <c r="AK10" s="371" t="s">
        <v>358</v>
      </c>
      <c r="AL10" s="371"/>
      <c r="AM10" s="376" t="s">
        <v>475</v>
      </c>
      <c r="AN10" s="377"/>
      <c r="AO10" s="377"/>
      <c r="AP10" s="377"/>
      <c r="AQ10" s="377"/>
      <c r="AR10" s="377"/>
      <c r="AS10" s="377"/>
      <c r="AT10" s="377"/>
      <c r="AU10" s="377"/>
      <c r="AV10" s="377"/>
      <c r="AW10" s="377"/>
      <c r="AX10" s="377"/>
      <c r="AY10" s="377"/>
      <c r="AZ10" s="377"/>
      <c r="BA10" s="378"/>
      <c r="BB10" s="69"/>
      <c r="BC10" s="69"/>
      <c r="BD10" s="69"/>
      <c r="BE10" s="69"/>
      <c r="BF10" s="69"/>
    </row>
    <row r="11" spans="1:58" ht="30" customHeight="1">
      <c r="A11" s="386" t="s">
        <v>356</v>
      </c>
      <c r="B11" s="387"/>
      <c r="C11" s="372" t="s">
        <v>366</v>
      </c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4"/>
      <c r="S11" s="388" t="s">
        <v>359</v>
      </c>
      <c r="T11" s="389"/>
      <c r="U11" s="376" t="s">
        <v>367</v>
      </c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377"/>
      <c r="AG11" s="377"/>
      <c r="AH11" s="377"/>
      <c r="AI11" s="377"/>
      <c r="AJ11" s="378"/>
      <c r="AK11" s="390" t="s">
        <v>361</v>
      </c>
      <c r="AL11" s="391"/>
      <c r="AM11" s="376" t="s">
        <v>388</v>
      </c>
      <c r="AN11" s="377"/>
      <c r="AO11" s="377"/>
      <c r="AP11" s="377"/>
      <c r="AQ11" s="377"/>
      <c r="AR11" s="377"/>
      <c r="AS11" s="377"/>
      <c r="AT11" s="377"/>
      <c r="AU11" s="377"/>
      <c r="AV11" s="377"/>
      <c r="AW11" s="377"/>
      <c r="AX11" s="377"/>
      <c r="AY11" s="377"/>
      <c r="AZ11" s="377"/>
      <c r="BA11" s="378"/>
      <c r="BB11" s="69"/>
      <c r="BC11" s="69"/>
      <c r="BD11" s="69"/>
      <c r="BE11" s="69"/>
      <c r="BF11" s="69"/>
    </row>
    <row r="13" spans="1:58">
      <c r="BB13" s="69"/>
    </row>
    <row r="14" spans="1:58" ht="18.75">
      <c r="A14" s="366" t="s">
        <v>481</v>
      </c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7"/>
      <c r="AI14" s="367"/>
      <c r="AJ14" s="367"/>
      <c r="AK14" s="367"/>
      <c r="AL14" s="367"/>
      <c r="AM14" s="367"/>
      <c r="AN14" s="367"/>
      <c r="AO14" s="367"/>
      <c r="AP14" s="367"/>
    </row>
  </sheetData>
  <mergeCells count="21">
    <mergeCell ref="A11:B11"/>
    <mergeCell ref="C11:R11"/>
    <mergeCell ref="S11:T11"/>
    <mergeCell ref="U11:AJ11"/>
    <mergeCell ref="AK11:AL11"/>
    <mergeCell ref="A14:AP14"/>
    <mergeCell ref="A1:L1"/>
    <mergeCell ref="A2:A3"/>
    <mergeCell ref="A9:B9"/>
    <mergeCell ref="C9:R9"/>
    <mergeCell ref="S9:T9"/>
    <mergeCell ref="AM11:BA11"/>
    <mergeCell ref="AK9:AL9"/>
    <mergeCell ref="AM9:BA9"/>
    <mergeCell ref="A10:B10"/>
    <mergeCell ref="C10:R10"/>
    <mergeCell ref="S10:T10"/>
    <mergeCell ref="U10:AJ10"/>
    <mergeCell ref="AK10:AL10"/>
    <mergeCell ref="AM10:BA10"/>
    <mergeCell ref="U9:AJ9"/>
  </mergeCells>
  <printOptions horizontalCentered="1" verticalCentered="1"/>
  <pageMargins left="0.39370078740157483" right="0.39370078740157483" top="0.39370078740157483" bottom="0.39370078740157483" header="0" footer="0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607"/>
  <sheetViews>
    <sheetView tabSelected="1" view="pageBreakPreview" topLeftCell="A2" zoomScale="110" zoomScaleSheetLayoutView="110" workbookViewId="0">
      <pane ySplit="6" topLeftCell="A63" activePane="bottomLeft" state="frozen"/>
      <selection activeCell="A2" sqref="A2"/>
      <selection pane="bottomLeft" activeCell="T139" sqref="T139"/>
    </sheetView>
  </sheetViews>
  <sheetFormatPr defaultRowHeight="11.25"/>
  <cols>
    <col min="1" max="1" width="8.5703125" style="150" customWidth="1"/>
    <col min="2" max="2" width="39.5703125" style="201" customWidth="1"/>
    <col min="3" max="3" width="3" style="41" customWidth="1"/>
    <col min="4" max="4" width="2.85546875" style="41" customWidth="1"/>
    <col min="5" max="5" width="3" style="41" customWidth="1"/>
    <col min="6" max="11" width="2.7109375" style="41" customWidth="1"/>
    <col min="12" max="12" width="4.7109375" style="14" customWidth="1"/>
    <col min="13" max="13" width="4.7109375" style="155" customWidth="1"/>
    <col min="14" max="16" width="4.7109375" style="14" customWidth="1"/>
    <col min="17" max="20" width="3.7109375" style="14" customWidth="1"/>
    <col min="21" max="21" width="3.7109375" style="14" hidden="1" customWidth="1"/>
    <col min="22" max="22" width="3.7109375" style="14" customWidth="1"/>
    <col min="23" max="23" width="3.7109375" style="14" hidden="1" customWidth="1"/>
    <col min="24" max="26" width="3.7109375" style="14" customWidth="1"/>
    <col min="27" max="27" width="3.7109375" style="14" hidden="1" customWidth="1"/>
    <col min="28" max="28" width="3.7109375" style="14" customWidth="1"/>
    <col min="29" max="29" width="6.7109375" style="54" customWidth="1"/>
    <col min="30" max="30" width="7.5703125" style="68" hidden="1" customWidth="1"/>
    <col min="31" max="52" width="9.140625" style="2"/>
    <col min="53" max="16384" width="9.140625" style="14"/>
  </cols>
  <sheetData>
    <row r="1" spans="1:52" ht="45" hidden="1" customHeight="1">
      <c r="A1" s="413" t="s">
        <v>0</v>
      </c>
      <c r="B1" s="416" t="s">
        <v>1</v>
      </c>
      <c r="C1" s="445" t="s">
        <v>480</v>
      </c>
      <c r="D1" s="469"/>
      <c r="E1" s="469"/>
      <c r="F1" s="469"/>
      <c r="G1" s="469"/>
      <c r="H1" s="469"/>
      <c r="I1" s="469"/>
      <c r="J1" s="469"/>
      <c r="K1" s="470"/>
      <c r="L1" s="445" t="s">
        <v>46</v>
      </c>
      <c r="M1" s="461"/>
      <c r="N1" s="461"/>
      <c r="O1" s="461"/>
      <c r="P1" s="446"/>
      <c r="Q1" s="10"/>
      <c r="R1" s="11"/>
      <c r="S1" s="11"/>
      <c r="T1" s="11"/>
      <c r="U1" s="11"/>
      <c r="V1" s="11"/>
      <c r="W1" s="11"/>
      <c r="X1" s="11"/>
      <c r="Y1" s="11"/>
      <c r="Z1" s="11"/>
      <c r="AA1" s="11"/>
      <c r="AB1" s="12"/>
      <c r="AC1" s="112"/>
      <c r="AD1" s="13"/>
    </row>
    <row r="2" spans="1:52" ht="43.5" customHeight="1" thickBot="1">
      <c r="A2" s="414"/>
      <c r="B2" s="417"/>
      <c r="C2" s="471"/>
      <c r="D2" s="472"/>
      <c r="E2" s="472"/>
      <c r="F2" s="472"/>
      <c r="G2" s="472"/>
      <c r="H2" s="472"/>
      <c r="I2" s="472"/>
      <c r="J2" s="472"/>
      <c r="K2" s="473"/>
      <c r="L2" s="447"/>
      <c r="M2" s="462"/>
      <c r="N2" s="462"/>
      <c r="O2" s="462"/>
      <c r="P2" s="448"/>
      <c r="Q2" s="445" t="s">
        <v>3</v>
      </c>
      <c r="R2" s="446"/>
      <c r="S2" s="445" t="s">
        <v>4</v>
      </c>
      <c r="T2" s="461"/>
      <c r="U2" s="446"/>
      <c r="V2" s="445" t="s">
        <v>5</v>
      </c>
      <c r="W2" s="461"/>
      <c r="X2" s="461"/>
      <c r="Y2" s="446"/>
      <c r="Z2" s="463" t="s">
        <v>57</v>
      </c>
      <c r="AA2" s="464"/>
      <c r="AB2" s="465"/>
      <c r="AC2" s="478" t="s">
        <v>377</v>
      </c>
      <c r="AD2" s="442" t="s">
        <v>49</v>
      </c>
    </row>
    <row r="3" spans="1:52" ht="13.5" customHeight="1" thickBot="1">
      <c r="A3" s="414"/>
      <c r="B3" s="417"/>
      <c r="C3" s="430" t="s">
        <v>376</v>
      </c>
      <c r="D3" s="431"/>
      <c r="E3" s="432"/>
      <c r="F3" s="430" t="s">
        <v>294</v>
      </c>
      <c r="G3" s="431"/>
      <c r="H3" s="432"/>
      <c r="I3" s="430" t="s">
        <v>40</v>
      </c>
      <c r="J3" s="431"/>
      <c r="K3" s="432"/>
      <c r="L3" s="458" t="s">
        <v>47</v>
      </c>
      <c r="M3" s="449" t="s">
        <v>45</v>
      </c>
      <c r="N3" s="456" t="s">
        <v>2</v>
      </c>
      <c r="O3" s="457"/>
      <c r="P3" s="457"/>
      <c r="Q3" s="447"/>
      <c r="R3" s="448"/>
      <c r="S3" s="447"/>
      <c r="T3" s="462"/>
      <c r="U3" s="448"/>
      <c r="V3" s="447"/>
      <c r="W3" s="462"/>
      <c r="X3" s="462"/>
      <c r="Y3" s="448"/>
      <c r="Z3" s="466"/>
      <c r="AA3" s="467"/>
      <c r="AB3" s="468"/>
      <c r="AC3" s="479"/>
      <c r="AD3" s="443"/>
    </row>
    <row r="4" spans="1:52" ht="23.25" customHeight="1" thickBot="1">
      <c r="A4" s="414"/>
      <c r="B4" s="417"/>
      <c r="C4" s="433"/>
      <c r="D4" s="434"/>
      <c r="E4" s="435"/>
      <c r="F4" s="433"/>
      <c r="G4" s="434"/>
      <c r="H4" s="435"/>
      <c r="I4" s="433"/>
      <c r="J4" s="434"/>
      <c r="K4" s="435"/>
      <c r="L4" s="459"/>
      <c r="M4" s="450"/>
      <c r="N4" s="458" t="s">
        <v>6</v>
      </c>
      <c r="O4" s="452" t="s">
        <v>7</v>
      </c>
      <c r="P4" s="453"/>
      <c r="Q4" s="15" t="s">
        <v>85</v>
      </c>
      <c r="R4" s="16" t="s">
        <v>8</v>
      </c>
      <c r="S4" s="15" t="s">
        <v>9</v>
      </c>
      <c r="T4" s="16" t="s">
        <v>10</v>
      </c>
      <c r="U4" s="16"/>
      <c r="V4" s="16" t="s">
        <v>58</v>
      </c>
      <c r="W4" s="16"/>
      <c r="X4" s="16" t="s">
        <v>59</v>
      </c>
      <c r="Y4" s="16"/>
      <c r="Z4" s="16" t="s">
        <v>60</v>
      </c>
      <c r="AA4" s="16"/>
      <c r="AB4" s="15" t="s">
        <v>61</v>
      </c>
      <c r="AC4" s="479"/>
      <c r="AD4" s="443"/>
    </row>
    <row r="5" spans="1:52" ht="11.25" customHeight="1" thickBot="1">
      <c r="A5" s="414"/>
      <c r="B5" s="417"/>
      <c r="C5" s="433"/>
      <c r="D5" s="434"/>
      <c r="E5" s="435"/>
      <c r="F5" s="433"/>
      <c r="G5" s="434"/>
      <c r="H5" s="435"/>
      <c r="I5" s="433"/>
      <c r="J5" s="434"/>
      <c r="K5" s="435"/>
      <c r="L5" s="459"/>
      <c r="M5" s="450"/>
      <c r="N5" s="459"/>
      <c r="O5" s="454"/>
      <c r="P5" s="455"/>
      <c r="Q5" s="17">
        <v>17</v>
      </c>
      <c r="R5" s="18">
        <v>22</v>
      </c>
      <c r="S5" s="18">
        <v>17</v>
      </c>
      <c r="T5" s="18">
        <v>24</v>
      </c>
      <c r="U5" s="18"/>
      <c r="V5" s="18">
        <v>16</v>
      </c>
      <c r="W5" s="18"/>
      <c r="X5" s="18">
        <v>19</v>
      </c>
      <c r="Y5" s="18">
        <v>4</v>
      </c>
      <c r="Z5" s="18">
        <v>16</v>
      </c>
      <c r="AA5" s="18"/>
      <c r="AB5" s="18">
        <v>13</v>
      </c>
      <c r="AC5" s="479"/>
      <c r="AD5" s="443"/>
    </row>
    <row r="6" spans="1:52" ht="66" customHeight="1" thickBot="1">
      <c r="A6" s="415"/>
      <c r="B6" s="418"/>
      <c r="C6" s="436"/>
      <c r="D6" s="437"/>
      <c r="E6" s="438"/>
      <c r="F6" s="436"/>
      <c r="G6" s="437"/>
      <c r="H6" s="438"/>
      <c r="I6" s="433"/>
      <c r="J6" s="434"/>
      <c r="K6" s="435"/>
      <c r="L6" s="460"/>
      <c r="M6" s="451"/>
      <c r="N6" s="460"/>
      <c r="O6" s="19" t="s">
        <v>11</v>
      </c>
      <c r="P6" s="20" t="s">
        <v>12</v>
      </c>
      <c r="Q6" s="21" t="s">
        <v>41</v>
      </c>
      <c r="R6" s="21" t="s">
        <v>41</v>
      </c>
      <c r="S6" s="21" t="s">
        <v>41</v>
      </c>
      <c r="T6" s="21" t="s">
        <v>41</v>
      </c>
      <c r="U6" s="21"/>
      <c r="V6" s="21" t="s">
        <v>41</v>
      </c>
      <c r="W6" s="21"/>
      <c r="X6" s="21" t="s">
        <v>41</v>
      </c>
      <c r="Y6" s="21"/>
      <c r="Z6" s="21" t="s">
        <v>41</v>
      </c>
      <c r="AA6" s="21"/>
      <c r="AB6" s="21" t="s">
        <v>41</v>
      </c>
      <c r="AC6" s="479"/>
      <c r="AD6" s="443"/>
      <c r="AE6" s="22"/>
    </row>
    <row r="7" spans="1:52" ht="15.75" customHeight="1" thickBot="1">
      <c r="A7" s="205">
        <v>1</v>
      </c>
      <c r="B7" s="169">
        <v>2</v>
      </c>
      <c r="C7" s="439">
        <v>3</v>
      </c>
      <c r="D7" s="440"/>
      <c r="E7" s="441"/>
      <c r="F7" s="439">
        <v>4</v>
      </c>
      <c r="G7" s="440"/>
      <c r="H7" s="441"/>
      <c r="I7" s="439">
        <v>5</v>
      </c>
      <c r="J7" s="440"/>
      <c r="K7" s="441"/>
      <c r="L7" s="23">
        <v>6</v>
      </c>
      <c r="M7" s="153">
        <v>7</v>
      </c>
      <c r="N7" s="24">
        <v>8</v>
      </c>
      <c r="O7" s="24">
        <v>9</v>
      </c>
      <c r="P7" s="24">
        <v>10</v>
      </c>
      <c r="Q7" s="24">
        <v>11</v>
      </c>
      <c r="R7" s="24">
        <v>12</v>
      </c>
      <c r="S7" s="24">
        <v>14</v>
      </c>
      <c r="T7" s="24">
        <v>15</v>
      </c>
      <c r="U7" s="24"/>
      <c r="V7" s="24">
        <v>16</v>
      </c>
      <c r="W7" s="24"/>
      <c r="X7" s="24">
        <v>17</v>
      </c>
      <c r="Y7" s="24"/>
      <c r="Z7" s="24">
        <v>18</v>
      </c>
      <c r="AA7" s="24"/>
      <c r="AB7" s="24">
        <v>19</v>
      </c>
      <c r="AC7" s="480"/>
      <c r="AD7" s="444"/>
    </row>
    <row r="8" spans="1:52" s="107" customFormat="1" ht="15" customHeight="1">
      <c r="A8" s="134"/>
      <c r="B8" s="108" t="s">
        <v>48</v>
      </c>
      <c r="C8" s="407">
        <f>C9+C35</f>
        <v>0</v>
      </c>
      <c r="D8" s="407"/>
      <c r="E8" s="407"/>
      <c r="F8" s="407">
        <f>F9+F35</f>
        <v>8</v>
      </c>
      <c r="G8" s="407"/>
      <c r="H8" s="407"/>
      <c r="I8" s="407">
        <f>I9+I35</f>
        <v>3</v>
      </c>
      <c r="J8" s="407"/>
      <c r="K8" s="407"/>
      <c r="L8" s="109">
        <f>L9+L35+L41</f>
        <v>2106</v>
      </c>
      <c r="M8" s="109">
        <f t="shared" ref="M8:R8" si="0">M9+M35+M41</f>
        <v>702</v>
      </c>
      <c r="N8" s="109">
        <f t="shared" si="0"/>
        <v>1404</v>
      </c>
      <c r="O8" s="109">
        <f t="shared" si="0"/>
        <v>536</v>
      </c>
      <c r="P8" s="109">
        <f t="shared" si="0"/>
        <v>868</v>
      </c>
      <c r="Q8" s="109">
        <f t="shared" si="0"/>
        <v>612</v>
      </c>
      <c r="R8" s="109">
        <f t="shared" si="0"/>
        <v>792</v>
      </c>
      <c r="S8" s="110">
        <f t="shared" ref="S8:AB8" si="1">S9+S35</f>
        <v>0</v>
      </c>
      <c r="T8" s="110">
        <f t="shared" si="1"/>
        <v>0</v>
      </c>
      <c r="U8" s="110">
        <f t="shared" si="1"/>
        <v>0</v>
      </c>
      <c r="V8" s="110">
        <f t="shared" si="1"/>
        <v>0</v>
      </c>
      <c r="W8" s="110">
        <f t="shared" si="1"/>
        <v>0</v>
      </c>
      <c r="X8" s="110">
        <f t="shared" si="1"/>
        <v>0</v>
      </c>
      <c r="Y8" s="110">
        <f t="shared" si="1"/>
        <v>0</v>
      </c>
      <c r="Z8" s="110">
        <f t="shared" si="1"/>
        <v>0</v>
      </c>
      <c r="AA8" s="110">
        <f t="shared" si="1"/>
        <v>0</v>
      </c>
      <c r="AB8" s="110">
        <f t="shared" si="1"/>
        <v>0</v>
      </c>
      <c r="AC8" s="109"/>
      <c r="AD8" s="128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24.75" customHeight="1">
      <c r="A9" s="298" t="s">
        <v>425</v>
      </c>
      <c r="B9" s="25" t="s">
        <v>424</v>
      </c>
      <c r="C9" s="392">
        <f>COUNTIF(C10:E34,1)+COUNTIF(C10:E34,2)+COUNTIF(C10:E34,3)+COUNTIF(C10:E34,4)+COUNTIF(C10:E34,5)+COUNTIF(C10:E34,6)+COUNTIF(C10:E34,7)+COUNTIF(C10:E34,8)</f>
        <v>0</v>
      </c>
      <c r="D9" s="393"/>
      <c r="E9" s="394"/>
      <c r="F9" s="392">
        <f>COUNTIF(F10:H34,1)+COUNTIF(F10:H34,2)+COUNTIF(F10:H34,3)+COUNTIF(F10:H34,4)+COUNTIF(F10:H34,5)+COUNTIF(F10:H34,6)+COUNTIF(F10:H34,7)+COUNTIF(F10:H34,8)</f>
        <v>5</v>
      </c>
      <c r="G9" s="393"/>
      <c r="H9" s="394"/>
      <c r="I9" s="392">
        <f>COUNTIF(I10:K34,1)+COUNTIF(I10:K34,2)+COUNTIF(I10:K34,3)+COUNTIF(I10:K34,4)+COUNTIF(I10:K34,5)+COUNTIF(I10:K34,6)+COUNTIF(I10:K34,7)+COUNTIF(I10:K34,8)</f>
        <v>2</v>
      </c>
      <c r="J9" s="393"/>
      <c r="K9" s="393"/>
      <c r="L9" s="26">
        <f>SUM(L10:L34)</f>
        <v>1287</v>
      </c>
      <c r="M9" s="26">
        <f>SUM(M10:M34)</f>
        <v>429</v>
      </c>
      <c r="N9" s="26">
        <f>SUM(N10:N34)</f>
        <v>858</v>
      </c>
      <c r="O9" s="26">
        <f>SUM(O10:O18)</f>
        <v>357</v>
      </c>
      <c r="P9" s="26">
        <f>SUM(P10:P18)</f>
        <v>501</v>
      </c>
      <c r="Q9" s="26">
        <f t="shared" ref="Q9:AB9" si="2">SUM(Q10:Q34)</f>
        <v>374</v>
      </c>
      <c r="R9" s="26">
        <f t="shared" si="2"/>
        <v>484</v>
      </c>
      <c r="S9" s="26">
        <f t="shared" si="2"/>
        <v>0</v>
      </c>
      <c r="T9" s="26">
        <f t="shared" si="2"/>
        <v>0</v>
      </c>
      <c r="U9" s="26">
        <f t="shared" si="2"/>
        <v>0</v>
      </c>
      <c r="V9" s="26">
        <f t="shared" si="2"/>
        <v>0</v>
      </c>
      <c r="W9" s="26">
        <f t="shared" si="2"/>
        <v>0</v>
      </c>
      <c r="X9" s="26">
        <f t="shared" si="2"/>
        <v>0</v>
      </c>
      <c r="Y9" s="26">
        <f t="shared" si="2"/>
        <v>0</v>
      </c>
      <c r="Z9" s="26">
        <f t="shared" si="2"/>
        <v>0</v>
      </c>
      <c r="AA9" s="26">
        <f t="shared" si="2"/>
        <v>0</v>
      </c>
      <c r="AB9" s="26">
        <f t="shared" si="2"/>
        <v>0</v>
      </c>
      <c r="AC9" s="27"/>
      <c r="AD9" s="28"/>
    </row>
    <row r="10" spans="1:52" ht="12" customHeight="1">
      <c r="A10" s="299" t="s">
        <v>426</v>
      </c>
      <c r="B10" s="185" t="s">
        <v>420</v>
      </c>
      <c r="C10" s="33"/>
      <c r="D10" s="31"/>
      <c r="E10" s="32"/>
      <c r="F10" s="33"/>
      <c r="G10" s="31"/>
      <c r="H10" s="32"/>
      <c r="I10" s="34"/>
      <c r="J10" s="31">
        <v>2</v>
      </c>
      <c r="K10" s="30"/>
      <c r="L10" s="35">
        <f>M10+N10</f>
        <v>234</v>
      </c>
      <c r="M10" s="35">
        <v>78</v>
      </c>
      <c r="N10" s="35">
        <f>SUM(Q10:AB10)</f>
        <v>156</v>
      </c>
      <c r="O10" s="35">
        <v>78</v>
      </c>
      <c r="P10" s="36">
        <v>78</v>
      </c>
      <c r="Q10" s="3">
        <v>68</v>
      </c>
      <c r="R10" s="3">
        <v>88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7"/>
    </row>
    <row r="11" spans="1:52" ht="12.75" customHeight="1">
      <c r="A11" s="299" t="s">
        <v>427</v>
      </c>
      <c r="B11" s="185" t="s">
        <v>421</v>
      </c>
      <c r="C11" s="159"/>
      <c r="D11" s="160"/>
      <c r="E11" s="161"/>
      <c r="F11" s="159"/>
      <c r="G11" s="160">
        <v>2</v>
      </c>
      <c r="H11" s="161"/>
      <c r="I11" s="9"/>
      <c r="J11" s="160"/>
      <c r="K11" s="38"/>
      <c r="L11" s="35">
        <f t="shared" ref="L11:L34" si="3">M11+N11</f>
        <v>58</v>
      </c>
      <c r="M11" s="35">
        <v>19</v>
      </c>
      <c r="N11" s="35">
        <f t="shared" ref="N11:N34" si="4">SUM(Q11:AB11)</f>
        <v>39</v>
      </c>
      <c r="O11" s="35">
        <f t="shared" ref="O11:O34" si="5">N11-P11</f>
        <v>21</v>
      </c>
      <c r="P11" s="36">
        <v>18</v>
      </c>
      <c r="Q11" s="3">
        <v>17</v>
      </c>
      <c r="R11" s="3">
        <v>22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7"/>
    </row>
    <row r="12" spans="1:52" ht="12.75" customHeight="1">
      <c r="A12" s="299" t="s">
        <v>428</v>
      </c>
      <c r="B12" s="185" t="s">
        <v>298</v>
      </c>
      <c r="C12" s="292"/>
      <c r="D12" s="293"/>
      <c r="E12" s="294"/>
      <c r="F12" s="292"/>
      <c r="G12" s="347" t="s">
        <v>479</v>
      </c>
      <c r="H12" s="294"/>
      <c r="I12" s="9"/>
      <c r="J12" s="293"/>
      <c r="K12" s="38"/>
      <c r="L12" s="35">
        <f t="shared" ref="L12:L14" si="6">M12+N12</f>
        <v>176</v>
      </c>
      <c r="M12" s="35">
        <v>59</v>
      </c>
      <c r="N12" s="35">
        <f t="shared" ref="N12:N14" si="7">SUM(Q12:AB12)</f>
        <v>117</v>
      </c>
      <c r="O12" s="35">
        <f t="shared" ref="O12:O14" si="8">N12-P12</f>
        <v>0</v>
      </c>
      <c r="P12" s="295">
        <v>117</v>
      </c>
      <c r="Q12" s="3">
        <v>51</v>
      </c>
      <c r="R12" s="3">
        <v>66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7"/>
    </row>
    <row r="13" spans="1:52" ht="12.75" customHeight="1">
      <c r="A13" s="299" t="s">
        <v>429</v>
      </c>
      <c r="B13" s="185" t="s">
        <v>369</v>
      </c>
      <c r="C13" s="292"/>
      <c r="D13" s="293"/>
      <c r="E13" s="294"/>
      <c r="F13" s="292"/>
      <c r="G13" s="293">
        <v>2</v>
      </c>
      <c r="H13" s="294"/>
      <c r="I13" s="9"/>
      <c r="J13" s="293"/>
      <c r="K13" s="38"/>
      <c r="L13" s="35">
        <f t="shared" si="6"/>
        <v>117</v>
      </c>
      <c r="M13" s="35">
        <v>39</v>
      </c>
      <c r="N13" s="35">
        <f t="shared" si="7"/>
        <v>78</v>
      </c>
      <c r="O13" s="35">
        <f t="shared" si="8"/>
        <v>48</v>
      </c>
      <c r="P13" s="295">
        <v>30</v>
      </c>
      <c r="Q13" s="3">
        <v>34</v>
      </c>
      <c r="R13" s="3">
        <v>44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7"/>
    </row>
    <row r="14" spans="1:52" ht="12.75" customHeight="1">
      <c r="A14" s="299" t="s">
        <v>430</v>
      </c>
      <c r="B14" s="185" t="s">
        <v>477</v>
      </c>
      <c r="C14" s="292"/>
      <c r="D14" s="293"/>
      <c r="E14" s="294"/>
      <c r="F14" s="292"/>
      <c r="G14" s="293"/>
      <c r="H14" s="294"/>
      <c r="I14" s="9"/>
      <c r="J14" s="293">
        <v>2</v>
      </c>
      <c r="K14" s="38"/>
      <c r="L14" s="35">
        <f t="shared" si="6"/>
        <v>176</v>
      </c>
      <c r="M14" s="35">
        <v>59</v>
      </c>
      <c r="N14" s="35">
        <f t="shared" si="7"/>
        <v>117</v>
      </c>
      <c r="O14" s="35">
        <f t="shared" si="8"/>
        <v>67</v>
      </c>
      <c r="P14" s="295">
        <v>50</v>
      </c>
      <c r="Q14" s="3">
        <v>51</v>
      </c>
      <c r="R14" s="3">
        <v>66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7"/>
    </row>
    <row r="15" spans="1:52" ht="12.75" customHeight="1">
      <c r="A15" s="299" t="s">
        <v>431</v>
      </c>
      <c r="B15" s="185" t="s">
        <v>368</v>
      </c>
      <c r="C15" s="159"/>
      <c r="D15" s="160"/>
      <c r="E15" s="161"/>
      <c r="F15" s="159"/>
      <c r="G15" s="160">
        <v>2</v>
      </c>
      <c r="H15" s="161"/>
      <c r="I15" s="9"/>
      <c r="J15" s="160"/>
      <c r="K15" s="38"/>
      <c r="L15" s="35">
        <f>M15+N15</f>
        <v>293</v>
      </c>
      <c r="M15" s="35">
        <v>98</v>
      </c>
      <c r="N15" s="35">
        <f>SUM(Q15:AB15)</f>
        <v>195</v>
      </c>
      <c r="O15" s="35">
        <f>N15-P15</f>
        <v>97</v>
      </c>
      <c r="P15" s="36">
        <v>98</v>
      </c>
      <c r="Q15" s="3">
        <v>85</v>
      </c>
      <c r="R15" s="3">
        <v>110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7"/>
    </row>
    <row r="16" spans="1:52" ht="12" customHeight="1">
      <c r="A16" s="299" t="s">
        <v>432</v>
      </c>
      <c r="B16" s="185" t="s">
        <v>478</v>
      </c>
      <c r="C16" s="159"/>
      <c r="D16" s="160"/>
      <c r="E16" s="161"/>
      <c r="F16" s="159"/>
      <c r="G16" s="236">
        <v>2</v>
      </c>
      <c r="H16" s="161"/>
      <c r="I16" s="9"/>
      <c r="J16" s="160"/>
      <c r="K16" s="38"/>
      <c r="L16" s="35">
        <f t="shared" si="3"/>
        <v>175</v>
      </c>
      <c r="M16" s="35">
        <v>58</v>
      </c>
      <c r="N16" s="35">
        <f t="shared" si="4"/>
        <v>117</v>
      </c>
      <c r="O16" s="35">
        <f t="shared" si="5"/>
        <v>37</v>
      </c>
      <c r="P16" s="36">
        <v>80</v>
      </c>
      <c r="Q16" s="3">
        <v>51</v>
      </c>
      <c r="R16" s="3">
        <v>66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7"/>
    </row>
    <row r="17" spans="1:52" ht="11.25" customHeight="1">
      <c r="A17" s="299" t="s">
        <v>433</v>
      </c>
      <c r="B17" s="185" t="s">
        <v>434</v>
      </c>
      <c r="C17" s="159"/>
      <c r="D17" s="160"/>
      <c r="E17" s="161"/>
      <c r="F17" s="159"/>
      <c r="G17" s="160">
        <v>2</v>
      </c>
      <c r="H17" s="161"/>
      <c r="I17" s="9"/>
      <c r="J17" s="160"/>
      <c r="K17" s="38"/>
      <c r="L17" s="35">
        <f t="shared" si="3"/>
        <v>58</v>
      </c>
      <c r="M17" s="35">
        <v>19</v>
      </c>
      <c r="N17" s="35">
        <f t="shared" si="4"/>
        <v>39</v>
      </c>
      <c r="O17" s="35">
        <f t="shared" si="5"/>
        <v>9</v>
      </c>
      <c r="P17" s="36">
        <v>30</v>
      </c>
      <c r="Q17" s="3">
        <v>17</v>
      </c>
      <c r="R17" s="3">
        <v>22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7"/>
    </row>
    <row r="18" spans="1:52" ht="14.25" hidden="1" customHeight="1">
      <c r="A18" s="300"/>
      <c r="B18" s="305"/>
      <c r="C18" s="14"/>
      <c r="D18" s="14"/>
      <c r="E18" s="303"/>
      <c r="F18" s="14"/>
      <c r="G18" s="14"/>
      <c r="H18" s="303"/>
      <c r="I18" s="14"/>
      <c r="J18" s="14"/>
      <c r="K18" s="303"/>
      <c r="L18" s="306">
        <v>0</v>
      </c>
      <c r="M18" s="306">
        <v>0</v>
      </c>
      <c r="N18" s="306">
        <f t="shared" si="4"/>
        <v>0</v>
      </c>
      <c r="O18" s="307">
        <f t="shared" si="5"/>
        <v>0</v>
      </c>
      <c r="P18" s="308">
        <v>0</v>
      </c>
      <c r="Q18" s="306">
        <v>0</v>
      </c>
      <c r="R18" s="306">
        <v>0</v>
      </c>
      <c r="S18" s="302"/>
      <c r="T18" s="302"/>
      <c r="U18" s="304"/>
      <c r="V18" s="303"/>
      <c r="W18" s="304"/>
      <c r="X18" s="303"/>
      <c r="Y18" s="302"/>
      <c r="Z18" s="302"/>
      <c r="AA18" s="304"/>
      <c r="AB18" s="303"/>
      <c r="AC18" s="14"/>
      <c r="AD18" s="37"/>
    </row>
    <row r="19" spans="1:52" ht="11.25" hidden="1" customHeight="1">
      <c r="A19" s="299"/>
      <c r="B19" s="185"/>
      <c r="C19" s="159"/>
      <c r="D19" s="160"/>
      <c r="E19" s="161"/>
      <c r="F19" s="159"/>
      <c r="G19" s="160"/>
      <c r="H19" s="161"/>
      <c r="I19" s="9"/>
      <c r="J19" s="160"/>
      <c r="K19" s="38"/>
      <c r="L19" s="35"/>
      <c r="M19" s="35"/>
      <c r="N19" s="35"/>
      <c r="O19" s="35"/>
      <c r="P19" s="266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7">
        <f t="shared" ref="AD19:AD61" si="9">N19-AC19</f>
        <v>0</v>
      </c>
    </row>
    <row r="20" spans="1:52" ht="11.25" hidden="1" customHeight="1">
      <c r="A20" s="299"/>
      <c r="B20" s="185"/>
      <c r="C20" s="159"/>
      <c r="D20" s="160"/>
      <c r="E20" s="161"/>
      <c r="F20" s="159"/>
      <c r="G20" s="160"/>
      <c r="H20" s="161"/>
      <c r="I20" s="9"/>
      <c r="J20" s="160"/>
      <c r="K20" s="38"/>
      <c r="L20" s="35"/>
      <c r="M20" s="35"/>
      <c r="N20" s="35"/>
      <c r="O20" s="35"/>
      <c r="P20" s="266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7"/>
    </row>
    <row r="21" spans="1:52" ht="11.25" hidden="1" customHeight="1">
      <c r="A21" s="300" t="s">
        <v>71</v>
      </c>
      <c r="B21" s="186"/>
      <c r="C21" s="159"/>
      <c r="D21" s="160"/>
      <c r="E21" s="161"/>
      <c r="F21" s="159"/>
      <c r="G21" s="160"/>
      <c r="H21" s="161"/>
      <c r="I21" s="9"/>
      <c r="J21" s="160"/>
      <c r="K21" s="38"/>
      <c r="L21" s="35">
        <f t="shared" si="3"/>
        <v>0</v>
      </c>
      <c r="M21" s="35">
        <f t="shared" ref="M21:M33" si="10">N21/2</f>
        <v>0</v>
      </c>
      <c r="N21" s="35">
        <f t="shared" si="4"/>
        <v>0</v>
      </c>
      <c r="O21" s="35">
        <f t="shared" si="5"/>
        <v>0</v>
      </c>
      <c r="P21" s="266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7">
        <f t="shared" si="9"/>
        <v>0</v>
      </c>
    </row>
    <row r="22" spans="1:52" ht="11.25" hidden="1" customHeight="1">
      <c r="A22" s="300" t="s">
        <v>72</v>
      </c>
      <c r="B22" s="187"/>
      <c r="C22" s="159"/>
      <c r="D22" s="160"/>
      <c r="E22" s="161"/>
      <c r="F22" s="159"/>
      <c r="G22" s="160"/>
      <c r="H22" s="161"/>
      <c r="I22" s="9"/>
      <c r="J22" s="160"/>
      <c r="K22" s="38"/>
      <c r="L22" s="35">
        <f t="shared" si="3"/>
        <v>0</v>
      </c>
      <c r="M22" s="35">
        <f t="shared" si="10"/>
        <v>0</v>
      </c>
      <c r="N22" s="35">
        <f t="shared" si="4"/>
        <v>0</v>
      </c>
      <c r="O22" s="35">
        <f t="shared" si="5"/>
        <v>0</v>
      </c>
      <c r="P22" s="266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7">
        <f t="shared" si="9"/>
        <v>0</v>
      </c>
    </row>
    <row r="23" spans="1:52" ht="11.25" hidden="1" customHeight="1">
      <c r="A23" s="300" t="s">
        <v>73</v>
      </c>
      <c r="B23" s="187"/>
      <c r="C23" s="159"/>
      <c r="D23" s="160"/>
      <c r="E23" s="161"/>
      <c r="F23" s="159"/>
      <c r="G23" s="160"/>
      <c r="H23" s="161"/>
      <c r="I23" s="9"/>
      <c r="J23" s="160"/>
      <c r="K23" s="38"/>
      <c r="L23" s="35">
        <f t="shared" si="3"/>
        <v>0</v>
      </c>
      <c r="M23" s="35">
        <f t="shared" si="10"/>
        <v>0</v>
      </c>
      <c r="N23" s="35">
        <f t="shared" si="4"/>
        <v>0</v>
      </c>
      <c r="O23" s="35">
        <f t="shared" si="5"/>
        <v>0</v>
      </c>
      <c r="P23" s="266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7">
        <f t="shared" si="9"/>
        <v>0</v>
      </c>
    </row>
    <row r="24" spans="1:52" ht="11.25" hidden="1" customHeight="1">
      <c r="A24" s="300" t="s">
        <v>74</v>
      </c>
      <c r="B24" s="187"/>
      <c r="C24" s="159"/>
      <c r="D24" s="160"/>
      <c r="E24" s="161"/>
      <c r="F24" s="159"/>
      <c r="G24" s="160"/>
      <c r="H24" s="161"/>
      <c r="I24" s="9"/>
      <c r="J24" s="160"/>
      <c r="K24" s="38"/>
      <c r="L24" s="35">
        <f t="shared" si="3"/>
        <v>0</v>
      </c>
      <c r="M24" s="35">
        <f t="shared" si="10"/>
        <v>0</v>
      </c>
      <c r="N24" s="35">
        <f t="shared" si="4"/>
        <v>0</v>
      </c>
      <c r="O24" s="35">
        <f t="shared" si="5"/>
        <v>0</v>
      </c>
      <c r="P24" s="266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7">
        <f t="shared" si="9"/>
        <v>0</v>
      </c>
    </row>
    <row r="25" spans="1:52" ht="11.25" hidden="1" customHeight="1">
      <c r="A25" s="300" t="s">
        <v>75</v>
      </c>
      <c r="B25" s="187"/>
      <c r="C25" s="159"/>
      <c r="D25" s="160"/>
      <c r="E25" s="161"/>
      <c r="F25" s="159"/>
      <c r="G25" s="160"/>
      <c r="H25" s="161"/>
      <c r="I25" s="9"/>
      <c r="J25" s="160"/>
      <c r="K25" s="38"/>
      <c r="L25" s="35">
        <f t="shared" si="3"/>
        <v>0</v>
      </c>
      <c r="M25" s="35">
        <f t="shared" si="10"/>
        <v>0</v>
      </c>
      <c r="N25" s="35">
        <f t="shared" si="4"/>
        <v>0</v>
      </c>
      <c r="O25" s="35">
        <f t="shared" si="5"/>
        <v>0</v>
      </c>
      <c r="P25" s="266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7">
        <f t="shared" si="9"/>
        <v>0</v>
      </c>
    </row>
    <row r="26" spans="1:52" ht="11.25" hidden="1" customHeight="1">
      <c r="A26" s="300" t="s">
        <v>76</v>
      </c>
      <c r="B26" s="187"/>
      <c r="C26" s="159"/>
      <c r="D26" s="160"/>
      <c r="E26" s="161"/>
      <c r="F26" s="159"/>
      <c r="G26" s="160"/>
      <c r="H26" s="161"/>
      <c r="I26" s="9"/>
      <c r="J26" s="160"/>
      <c r="K26" s="38"/>
      <c r="L26" s="35">
        <f t="shared" si="3"/>
        <v>0</v>
      </c>
      <c r="M26" s="35">
        <f t="shared" si="10"/>
        <v>0</v>
      </c>
      <c r="N26" s="35">
        <f t="shared" si="4"/>
        <v>0</v>
      </c>
      <c r="O26" s="35">
        <f t="shared" si="5"/>
        <v>0</v>
      </c>
      <c r="P26" s="266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7">
        <f t="shared" si="9"/>
        <v>0</v>
      </c>
    </row>
    <row r="27" spans="1:52" ht="11.25" hidden="1" customHeight="1">
      <c r="A27" s="300" t="s">
        <v>77</v>
      </c>
      <c r="B27" s="187"/>
      <c r="C27" s="159"/>
      <c r="D27" s="160"/>
      <c r="E27" s="161"/>
      <c r="F27" s="159"/>
      <c r="G27" s="160"/>
      <c r="H27" s="161"/>
      <c r="I27" s="9"/>
      <c r="J27" s="160"/>
      <c r="K27" s="38"/>
      <c r="L27" s="35">
        <f t="shared" si="3"/>
        <v>0</v>
      </c>
      <c r="M27" s="35">
        <f t="shared" si="10"/>
        <v>0</v>
      </c>
      <c r="N27" s="35">
        <f t="shared" si="4"/>
        <v>0</v>
      </c>
      <c r="O27" s="35">
        <f t="shared" si="5"/>
        <v>0</v>
      </c>
      <c r="P27" s="266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7">
        <f t="shared" si="9"/>
        <v>0</v>
      </c>
    </row>
    <row r="28" spans="1:52" ht="11.25" hidden="1" customHeight="1">
      <c r="A28" s="300" t="s">
        <v>78</v>
      </c>
      <c r="B28" s="187"/>
      <c r="C28" s="159"/>
      <c r="D28" s="160"/>
      <c r="E28" s="161"/>
      <c r="F28" s="159"/>
      <c r="G28" s="160"/>
      <c r="H28" s="161"/>
      <c r="I28" s="9"/>
      <c r="J28" s="160"/>
      <c r="K28" s="38"/>
      <c r="L28" s="35">
        <f t="shared" si="3"/>
        <v>0</v>
      </c>
      <c r="M28" s="35">
        <f t="shared" si="10"/>
        <v>0</v>
      </c>
      <c r="N28" s="35">
        <f t="shared" si="4"/>
        <v>0</v>
      </c>
      <c r="O28" s="35">
        <f t="shared" si="5"/>
        <v>0</v>
      </c>
      <c r="P28" s="266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7">
        <f t="shared" si="9"/>
        <v>0</v>
      </c>
    </row>
    <row r="29" spans="1:52" ht="11.25" hidden="1" customHeight="1">
      <c r="A29" s="300" t="s">
        <v>79</v>
      </c>
      <c r="B29" s="187"/>
      <c r="C29" s="159"/>
      <c r="D29" s="160"/>
      <c r="E29" s="161"/>
      <c r="F29" s="159"/>
      <c r="G29" s="160"/>
      <c r="H29" s="161"/>
      <c r="I29" s="9"/>
      <c r="J29" s="160"/>
      <c r="K29" s="38"/>
      <c r="L29" s="35">
        <f t="shared" si="3"/>
        <v>0</v>
      </c>
      <c r="M29" s="35">
        <f t="shared" si="10"/>
        <v>0</v>
      </c>
      <c r="N29" s="35">
        <f t="shared" si="4"/>
        <v>0</v>
      </c>
      <c r="O29" s="35">
        <f t="shared" si="5"/>
        <v>0</v>
      </c>
      <c r="P29" s="266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7">
        <f t="shared" si="9"/>
        <v>0</v>
      </c>
    </row>
    <row r="30" spans="1:52" ht="12.75" hidden="1" customHeight="1">
      <c r="A30" s="300" t="s">
        <v>80</v>
      </c>
      <c r="B30" s="187"/>
      <c r="C30" s="159"/>
      <c r="D30" s="160"/>
      <c r="E30" s="161"/>
      <c r="F30" s="159"/>
      <c r="G30" s="160"/>
      <c r="H30" s="161"/>
      <c r="I30" s="9"/>
      <c r="J30" s="160"/>
      <c r="K30" s="38"/>
      <c r="L30" s="35">
        <f t="shared" si="3"/>
        <v>0</v>
      </c>
      <c r="M30" s="35">
        <f t="shared" si="10"/>
        <v>0</v>
      </c>
      <c r="N30" s="35">
        <f t="shared" si="4"/>
        <v>0</v>
      </c>
      <c r="O30" s="35">
        <f t="shared" si="5"/>
        <v>0</v>
      </c>
      <c r="P30" s="266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7">
        <f t="shared" si="9"/>
        <v>0</v>
      </c>
    </row>
    <row r="31" spans="1:52" ht="11.25" hidden="1" customHeight="1">
      <c r="A31" s="300" t="s">
        <v>81</v>
      </c>
      <c r="B31" s="187"/>
      <c r="C31" s="159"/>
      <c r="D31" s="160"/>
      <c r="E31" s="161"/>
      <c r="F31" s="159"/>
      <c r="G31" s="160"/>
      <c r="H31" s="161"/>
      <c r="I31" s="9"/>
      <c r="J31" s="160"/>
      <c r="K31" s="38"/>
      <c r="L31" s="35">
        <f t="shared" si="3"/>
        <v>0</v>
      </c>
      <c r="M31" s="35">
        <f t="shared" si="10"/>
        <v>0</v>
      </c>
      <c r="N31" s="35">
        <f t="shared" si="4"/>
        <v>0</v>
      </c>
      <c r="O31" s="35">
        <f t="shared" si="5"/>
        <v>0</v>
      </c>
      <c r="P31" s="266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7">
        <f t="shared" si="9"/>
        <v>0</v>
      </c>
    </row>
    <row r="32" spans="1:52" s="41" customFormat="1" ht="11.25" hidden="1" customHeight="1">
      <c r="A32" s="300" t="s">
        <v>82</v>
      </c>
      <c r="B32" s="187"/>
      <c r="C32" s="159"/>
      <c r="D32" s="160"/>
      <c r="E32" s="161"/>
      <c r="F32" s="159"/>
      <c r="G32" s="160"/>
      <c r="H32" s="161"/>
      <c r="I32" s="9"/>
      <c r="J32" s="160"/>
      <c r="K32" s="38"/>
      <c r="L32" s="35">
        <f t="shared" si="3"/>
        <v>0</v>
      </c>
      <c r="M32" s="35">
        <f t="shared" si="10"/>
        <v>0</v>
      </c>
      <c r="N32" s="35">
        <f t="shared" si="4"/>
        <v>0</v>
      </c>
      <c r="O32" s="35">
        <f t="shared" si="5"/>
        <v>0</v>
      </c>
      <c r="P32" s="266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7">
        <f t="shared" si="9"/>
        <v>0</v>
      </c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</row>
    <row r="33" spans="1:30" ht="11.25" hidden="1" customHeight="1">
      <c r="A33" s="299" t="s">
        <v>83</v>
      </c>
      <c r="B33" s="185"/>
      <c r="C33" s="42"/>
      <c r="D33" s="43"/>
      <c r="E33" s="44"/>
      <c r="F33" s="42"/>
      <c r="G33" s="43"/>
      <c r="H33" s="44"/>
      <c r="I33" s="9"/>
      <c r="J33" s="160"/>
      <c r="K33" s="38"/>
      <c r="L33" s="35">
        <f t="shared" si="3"/>
        <v>0</v>
      </c>
      <c r="M33" s="35">
        <f t="shared" si="10"/>
        <v>0</v>
      </c>
      <c r="N33" s="35">
        <f t="shared" si="4"/>
        <v>0</v>
      </c>
      <c r="O33" s="35">
        <f t="shared" si="5"/>
        <v>0</v>
      </c>
      <c r="P33" s="266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7">
        <f t="shared" si="9"/>
        <v>0</v>
      </c>
    </row>
    <row r="34" spans="1:30" ht="11.25" hidden="1" customHeight="1">
      <c r="A34" s="299" t="s">
        <v>84</v>
      </c>
      <c r="B34" s="185"/>
      <c r="C34" s="33"/>
      <c r="D34" s="31"/>
      <c r="E34" s="32"/>
      <c r="F34" s="33"/>
      <c r="G34" s="31"/>
      <c r="H34" s="32"/>
      <c r="I34" s="34"/>
      <c r="J34" s="31"/>
      <c r="K34" s="30"/>
      <c r="L34" s="35">
        <f t="shared" si="3"/>
        <v>0</v>
      </c>
      <c r="M34" s="35">
        <f t="shared" ref="M34:M60" si="11">N34/2</f>
        <v>0</v>
      </c>
      <c r="N34" s="35">
        <f t="shared" si="4"/>
        <v>0</v>
      </c>
      <c r="O34" s="35">
        <f t="shared" si="5"/>
        <v>0</v>
      </c>
      <c r="P34" s="266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7">
        <f t="shared" si="9"/>
        <v>0</v>
      </c>
    </row>
    <row r="35" spans="1:30" ht="23.25" customHeight="1">
      <c r="A35" s="301" t="s">
        <v>437</v>
      </c>
      <c r="B35" s="25" t="s">
        <v>442</v>
      </c>
      <c r="C35" s="392">
        <f>COUNTIF(C36:E61,1)+COUNTIF(C36:E61,2)+COUNTIF(C36:E61,3)+COUNTIF(C36:E61,4)+COUNTIF(C36:E61,5)+COUNTIF(C36:E61,6)+COUNTIF(C36:E61,7)+COUNTIF(C36:E61,8)</f>
        <v>0</v>
      </c>
      <c r="D35" s="393"/>
      <c r="E35" s="394"/>
      <c r="F35" s="392">
        <f>COUNTIF(F36:H61,1)+COUNTIF(F36:H61,2)+COUNTIF(F36:H61,3)+COUNTIF(F36:H61,4)+COUNTIF(F36:H61,5)+COUNTIF(F36:H61,6)+COUNTIF(F36:H61,7)+COUNTIF(F36:H61,8)</f>
        <v>3</v>
      </c>
      <c r="G35" s="393"/>
      <c r="H35" s="394"/>
      <c r="I35" s="392">
        <f>COUNTIF(I36:K61,1)+COUNTIF(I36:K61,2)+COUNTIF(I36:K61,3)+COUNTIF(I36:K61,4)+COUNTIF(I36:K61,5)+COUNTIF(I36:K61,6)+COUNTIF(I36:K61,7)+COUNTIF(I36:K61,8)</f>
        <v>1</v>
      </c>
      <c r="J35" s="393"/>
      <c r="K35" s="393"/>
      <c r="L35" s="26">
        <f>SUM(L36:L40)</f>
        <v>819</v>
      </c>
      <c r="M35" s="26">
        <f t="shared" ref="M35:R35" si="12">SUM(M36:M40)</f>
        <v>273</v>
      </c>
      <c r="N35" s="26">
        <f t="shared" si="12"/>
        <v>546</v>
      </c>
      <c r="O35" s="26">
        <f t="shared" si="12"/>
        <v>179</v>
      </c>
      <c r="P35" s="26">
        <f t="shared" si="12"/>
        <v>367</v>
      </c>
      <c r="Q35" s="26">
        <f t="shared" si="12"/>
        <v>238</v>
      </c>
      <c r="R35" s="26">
        <f t="shared" si="12"/>
        <v>308</v>
      </c>
      <c r="S35" s="26">
        <f t="shared" ref="S35:AB35" si="13">SUM(S36:S61)</f>
        <v>0</v>
      </c>
      <c r="T35" s="26">
        <f t="shared" si="13"/>
        <v>0</v>
      </c>
      <c r="U35" s="26">
        <f t="shared" si="13"/>
        <v>0</v>
      </c>
      <c r="V35" s="45">
        <f t="shared" si="13"/>
        <v>0</v>
      </c>
      <c r="W35" s="26">
        <f t="shared" si="13"/>
        <v>0</v>
      </c>
      <c r="X35" s="45">
        <f t="shared" si="13"/>
        <v>0</v>
      </c>
      <c r="Y35" s="26">
        <f t="shared" si="13"/>
        <v>0</v>
      </c>
      <c r="Z35" s="45">
        <f t="shared" si="13"/>
        <v>0</v>
      </c>
      <c r="AA35" s="26">
        <f t="shared" si="13"/>
        <v>0</v>
      </c>
      <c r="AB35" s="45">
        <f t="shared" si="13"/>
        <v>0</v>
      </c>
      <c r="AC35" s="27"/>
      <c r="AD35" s="26"/>
    </row>
    <row r="36" spans="1:30" ht="12.75" customHeight="1">
      <c r="A36" s="299" t="s">
        <v>439</v>
      </c>
      <c r="B36" s="185" t="s">
        <v>435</v>
      </c>
      <c r="C36" s="159"/>
      <c r="D36" s="160"/>
      <c r="E36" s="160"/>
      <c r="F36" s="159"/>
      <c r="G36" s="160"/>
      <c r="H36" s="160"/>
      <c r="I36" s="9"/>
      <c r="J36" s="160">
        <v>2</v>
      </c>
      <c r="K36" s="65"/>
      <c r="L36" s="35">
        <f t="shared" ref="L36:L61" si="14">M36+N36</f>
        <v>176</v>
      </c>
      <c r="M36" s="35">
        <v>59</v>
      </c>
      <c r="N36" s="35">
        <f>SUM(Q36:AB36)</f>
        <v>117</v>
      </c>
      <c r="O36" s="35">
        <f t="shared" ref="O36:O87" si="15">N36-P36</f>
        <v>20</v>
      </c>
      <c r="P36" s="36">
        <v>97</v>
      </c>
      <c r="Q36" s="3">
        <v>51</v>
      </c>
      <c r="R36" s="3">
        <v>66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95"/>
      <c r="AD36" s="397"/>
    </row>
    <row r="37" spans="1:30" ht="12.75" customHeight="1">
      <c r="A37" s="299" t="s">
        <v>438</v>
      </c>
      <c r="B37" s="185" t="s">
        <v>436</v>
      </c>
      <c r="C37" s="159"/>
      <c r="D37" s="160"/>
      <c r="E37" s="160"/>
      <c r="F37" s="159"/>
      <c r="G37" s="160">
        <v>2</v>
      </c>
      <c r="H37" s="160"/>
      <c r="I37" s="9"/>
      <c r="J37" s="160"/>
      <c r="K37" s="65"/>
      <c r="L37" s="35">
        <f t="shared" si="14"/>
        <v>292</v>
      </c>
      <c r="M37" s="35">
        <v>97</v>
      </c>
      <c r="N37" s="35">
        <f t="shared" ref="N37:N61" si="16">SUM(Q37:AB37)</f>
        <v>195</v>
      </c>
      <c r="O37" s="35">
        <f t="shared" si="15"/>
        <v>92</v>
      </c>
      <c r="P37" s="36">
        <v>103</v>
      </c>
      <c r="Q37" s="3">
        <v>85</v>
      </c>
      <c r="R37" s="3">
        <v>110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96"/>
      <c r="AD37" s="398"/>
    </row>
    <row r="38" spans="1:30" ht="12.75" customHeight="1">
      <c r="A38" s="299" t="s">
        <v>440</v>
      </c>
      <c r="B38" s="185" t="s">
        <v>300</v>
      </c>
      <c r="C38" s="159"/>
      <c r="D38" s="160"/>
      <c r="E38" s="160"/>
      <c r="F38" s="159"/>
      <c r="G38" s="160">
        <v>2</v>
      </c>
      <c r="H38" s="160"/>
      <c r="I38" s="9"/>
      <c r="J38" s="160"/>
      <c r="K38" s="65"/>
      <c r="L38" s="35">
        <f t="shared" si="14"/>
        <v>176</v>
      </c>
      <c r="M38" s="35">
        <v>59</v>
      </c>
      <c r="N38" s="35">
        <f t="shared" si="16"/>
        <v>117</v>
      </c>
      <c r="O38" s="35">
        <f t="shared" si="15"/>
        <v>67</v>
      </c>
      <c r="P38" s="36">
        <v>50</v>
      </c>
      <c r="Q38" s="3">
        <v>51</v>
      </c>
      <c r="R38" s="3">
        <v>66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7"/>
    </row>
    <row r="39" spans="1:30" ht="12.75" customHeight="1">
      <c r="A39" s="299" t="s">
        <v>441</v>
      </c>
      <c r="B39" s="185" t="s">
        <v>297</v>
      </c>
      <c r="C39" s="159"/>
      <c r="D39" s="160"/>
      <c r="E39" s="160"/>
      <c r="F39" s="159"/>
      <c r="G39" s="160">
        <v>2</v>
      </c>
      <c r="H39" s="160"/>
      <c r="I39" s="9"/>
      <c r="J39" s="160"/>
      <c r="K39" s="65"/>
      <c r="L39" s="35">
        <f t="shared" si="14"/>
        <v>175</v>
      </c>
      <c r="M39" s="35">
        <v>58</v>
      </c>
      <c r="N39" s="35">
        <f t="shared" si="16"/>
        <v>117</v>
      </c>
      <c r="O39" s="35">
        <f t="shared" si="15"/>
        <v>0</v>
      </c>
      <c r="P39" s="344">
        <v>117</v>
      </c>
      <c r="Q39" s="3">
        <v>51</v>
      </c>
      <c r="R39" s="3">
        <v>66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7"/>
    </row>
    <row r="40" spans="1:30" ht="12.75" hidden="1" customHeight="1">
      <c r="A40" s="317"/>
      <c r="B40" s="318"/>
      <c r="C40" s="319"/>
      <c r="D40" s="320"/>
      <c r="E40" s="320"/>
      <c r="F40" s="319"/>
      <c r="G40" s="320"/>
      <c r="H40" s="320"/>
      <c r="I40" s="321"/>
      <c r="J40" s="320"/>
      <c r="K40" s="322"/>
      <c r="L40" s="323">
        <f t="shared" si="14"/>
        <v>0</v>
      </c>
      <c r="M40" s="323"/>
      <c r="N40" s="323">
        <f t="shared" si="16"/>
        <v>0</v>
      </c>
      <c r="O40" s="323">
        <f t="shared" si="15"/>
        <v>0</v>
      </c>
      <c r="P40" s="324"/>
      <c r="Q40" s="325"/>
      <c r="R40" s="325"/>
      <c r="S40" s="325"/>
      <c r="T40" s="325"/>
      <c r="U40" s="325"/>
      <c r="V40" s="325"/>
      <c r="W40" s="325"/>
      <c r="X40" s="325"/>
      <c r="Y40" s="325"/>
      <c r="Z40" s="325"/>
      <c r="AA40" s="325"/>
      <c r="AB40" s="325"/>
      <c r="AC40" s="3"/>
      <c r="AD40" s="37"/>
    </row>
    <row r="41" spans="1:30" ht="24.75" hidden="1" customHeight="1">
      <c r="A41" s="301"/>
      <c r="B41" s="25"/>
      <c r="C41" s="392">
        <f>COUNTIF(C42:E66,1)+COUNTIF(C42:E66,2)+COUNTIF(C42:E66,3)+COUNTIF(C42:E66,4)+COUNTIF(C42:E66,5)+COUNTIF(C42:E66,6)+COUNTIF(C42:E66,7)+COUNTIF(C42:E66,8)</f>
        <v>0</v>
      </c>
      <c r="D41" s="393"/>
      <c r="E41" s="394"/>
      <c r="F41" s="392">
        <f>COUNTIF(F42:H61,1)+COUNTIF(F42:H61,2)</f>
        <v>0</v>
      </c>
      <c r="G41" s="393"/>
      <c r="H41" s="394"/>
      <c r="I41" s="392">
        <f>COUNTIF(I42:K66,1)+COUNTIF(I42:K66,2)+COUNTIF(I42:K66,3)+COUNTIF(I42:K66,4)+COUNTIF(I42:K66,5)+COUNTIF(I42:K66,6)+COUNTIF(I42:K66,7)+COUNTIF(I42:K66,8)</f>
        <v>0</v>
      </c>
      <c r="J41" s="393"/>
      <c r="K41" s="393"/>
      <c r="L41" s="26">
        <f>SUM(L42:L43)</f>
        <v>0</v>
      </c>
      <c r="M41" s="26">
        <f t="shared" ref="M41:R41" si="17">SUM(M42:M43)</f>
        <v>0</v>
      </c>
      <c r="N41" s="26">
        <f t="shared" si="17"/>
        <v>0</v>
      </c>
      <c r="O41" s="26">
        <f t="shared" si="17"/>
        <v>0</v>
      </c>
      <c r="P41" s="26">
        <f t="shared" si="17"/>
        <v>0</v>
      </c>
      <c r="Q41" s="26">
        <f t="shared" si="17"/>
        <v>0</v>
      </c>
      <c r="R41" s="26">
        <f t="shared" si="17"/>
        <v>0</v>
      </c>
      <c r="S41" s="26">
        <f t="shared" ref="S41:AB41" si="18">SUM(S42:S61)</f>
        <v>0</v>
      </c>
      <c r="T41" s="26">
        <f t="shared" si="18"/>
        <v>0</v>
      </c>
      <c r="U41" s="26">
        <f t="shared" si="18"/>
        <v>0</v>
      </c>
      <c r="V41" s="26">
        <f t="shared" si="18"/>
        <v>0</v>
      </c>
      <c r="W41" s="26">
        <f t="shared" si="18"/>
        <v>0</v>
      </c>
      <c r="X41" s="26">
        <f t="shared" si="18"/>
        <v>0</v>
      </c>
      <c r="Y41" s="26">
        <f t="shared" si="18"/>
        <v>0</v>
      </c>
      <c r="Z41" s="26">
        <f t="shared" si="18"/>
        <v>0</v>
      </c>
      <c r="AA41" s="26">
        <f t="shared" si="18"/>
        <v>0</v>
      </c>
      <c r="AB41" s="26">
        <f t="shared" si="18"/>
        <v>0</v>
      </c>
      <c r="AC41" s="3"/>
      <c r="AD41" s="37"/>
    </row>
    <row r="42" spans="1:30" ht="11.25" hidden="1" customHeight="1">
      <c r="A42" s="310"/>
      <c r="B42" s="311"/>
      <c r="C42" s="312"/>
      <c r="D42" s="313"/>
      <c r="E42" s="313"/>
      <c r="F42" s="312"/>
      <c r="G42" s="313"/>
      <c r="H42" s="313"/>
      <c r="I42" s="314"/>
      <c r="J42" s="313"/>
      <c r="K42" s="315"/>
      <c r="L42" s="277">
        <f t="shared" si="14"/>
        <v>0</v>
      </c>
      <c r="M42" s="277"/>
      <c r="N42" s="277">
        <f t="shared" si="16"/>
        <v>0</v>
      </c>
      <c r="O42" s="277">
        <f t="shared" si="15"/>
        <v>0</v>
      </c>
      <c r="P42" s="279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"/>
      <c r="AD42" s="37"/>
    </row>
    <row r="43" spans="1:30" ht="12" hidden="1" customHeight="1">
      <c r="A43" s="310"/>
      <c r="B43" s="311"/>
      <c r="C43" s="312"/>
      <c r="D43" s="313"/>
      <c r="E43" s="313"/>
      <c r="F43" s="312"/>
      <c r="G43" s="313"/>
      <c r="H43" s="313"/>
      <c r="I43" s="314"/>
      <c r="J43" s="313"/>
      <c r="K43" s="315"/>
      <c r="L43" s="277">
        <f t="shared" si="14"/>
        <v>0</v>
      </c>
      <c r="M43" s="277"/>
      <c r="N43" s="277">
        <f t="shared" si="16"/>
        <v>0</v>
      </c>
      <c r="O43" s="277">
        <f t="shared" si="15"/>
        <v>0</v>
      </c>
      <c r="P43" s="279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"/>
      <c r="AD43" s="37"/>
    </row>
    <row r="44" spans="1:30" ht="11.25" hidden="1" customHeight="1">
      <c r="A44" s="29"/>
      <c r="B44" s="185"/>
      <c r="C44" s="159"/>
      <c r="D44" s="160"/>
      <c r="E44" s="160"/>
      <c r="F44" s="159"/>
      <c r="G44" s="326"/>
      <c r="H44" s="160"/>
      <c r="I44" s="9"/>
      <c r="J44" s="160"/>
      <c r="K44" s="38"/>
      <c r="L44" s="35">
        <f t="shared" si="14"/>
        <v>0</v>
      </c>
      <c r="M44" s="35">
        <f t="shared" si="11"/>
        <v>0</v>
      </c>
      <c r="N44" s="35">
        <f t="shared" si="16"/>
        <v>0</v>
      </c>
      <c r="O44" s="35">
        <f t="shared" si="15"/>
        <v>0</v>
      </c>
      <c r="P44" s="327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7"/>
    </row>
    <row r="45" spans="1:30" ht="11.25" hidden="1" customHeight="1">
      <c r="A45" s="29"/>
      <c r="B45" s="185"/>
      <c r="C45" s="159"/>
      <c r="D45" s="160"/>
      <c r="E45" s="160"/>
      <c r="F45" s="159"/>
      <c r="G45" s="160"/>
      <c r="H45" s="160"/>
      <c r="I45" s="9"/>
      <c r="J45" s="160"/>
      <c r="K45" s="38"/>
      <c r="L45" s="35">
        <f t="shared" si="14"/>
        <v>0</v>
      </c>
      <c r="M45" s="35">
        <f t="shared" si="11"/>
        <v>0</v>
      </c>
      <c r="N45" s="35">
        <f t="shared" si="16"/>
        <v>0</v>
      </c>
      <c r="O45" s="35">
        <f t="shared" si="15"/>
        <v>0</v>
      </c>
      <c r="P45" s="36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7">
        <f t="shared" si="9"/>
        <v>0</v>
      </c>
    </row>
    <row r="46" spans="1:30" ht="11.25" hidden="1" customHeight="1">
      <c r="A46" s="29"/>
      <c r="B46" s="185"/>
      <c r="C46" s="159"/>
      <c r="D46" s="160"/>
      <c r="E46" s="160"/>
      <c r="F46" s="159"/>
      <c r="G46" s="160"/>
      <c r="H46" s="160"/>
      <c r="I46" s="9"/>
      <c r="J46" s="160"/>
      <c r="K46" s="38"/>
      <c r="L46" s="35">
        <f t="shared" si="14"/>
        <v>0</v>
      </c>
      <c r="M46" s="35">
        <f t="shared" si="11"/>
        <v>0</v>
      </c>
      <c r="N46" s="35">
        <f t="shared" si="16"/>
        <v>0</v>
      </c>
      <c r="O46" s="35">
        <f t="shared" si="15"/>
        <v>0</v>
      </c>
      <c r="P46" s="36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7">
        <f t="shared" si="9"/>
        <v>0</v>
      </c>
    </row>
    <row r="47" spans="1:30" ht="11.25" hidden="1" customHeight="1">
      <c r="A47" s="29"/>
      <c r="B47" s="185"/>
      <c r="C47" s="159"/>
      <c r="D47" s="160"/>
      <c r="E47" s="160"/>
      <c r="F47" s="159"/>
      <c r="G47" s="160"/>
      <c r="H47" s="160"/>
      <c r="I47" s="9"/>
      <c r="J47" s="160"/>
      <c r="K47" s="38"/>
      <c r="L47" s="35">
        <f t="shared" si="14"/>
        <v>0</v>
      </c>
      <c r="M47" s="35">
        <f t="shared" si="11"/>
        <v>0</v>
      </c>
      <c r="N47" s="35">
        <f t="shared" si="16"/>
        <v>0</v>
      </c>
      <c r="O47" s="35">
        <f t="shared" si="15"/>
        <v>0</v>
      </c>
      <c r="P47" s="36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7">
        <f t="shared" si="9"/>
        <v>0</v>
      </c>
    </row>
    <row r="48" spans="1:30" ht="11.25" hidden="1" customHeight="1">
      <c r="A48" s="29"/>
      <c r="B48" s="185"/>
      <c r="C48" s="159"/>
      <c r="D48" s="160"/>
      <c r="E48" s="160"/>
      <c r="F48" s="159"/>
      <c r="G48" s="160"/>
      <c r="H48" s="160"/>
      <c r="I48" s="9"/>
      <c r="J48" s="160"/>
      <c r="K48" s="38"/>
      <c r="L48" s="35">
        <f t="shared" si="14"/>
        <v>0</v>
      </c>
      <c r="M48" s="35">
        <f t="shared" si="11"/>
        <v>0</v>
      </c>
      <c r="N48" s="35">
        <f t="shared" si="16"/>
        <v>0</v>
      </c>
      <c r="O48" s="35">
        <f t="shared" si="15"/>
        <v>0</v>
      </c>
      <c r="P48" s="36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7">
        <f t="shared" si="9"/>
        <v>0</v>
      </c>
    </row>
    <row r="49" spans="1:52" ht="11.25" hidden="1" customHeight="1">
      <c r="A49" s="29"/>
      <c r="B49" s="185"/>
      <c r="C49" s="159"/>
      <c r="D49" s="160"/>
      <c r="E49" s="160"/>
      <c r="F49" s="159"/>
      <c r="G49" s="160"/>
      <c r="H49" s="160"/>
      <c r="I49" s="9"/>
      <c r="J49" s="160"/>
      <c r="K49" s="38"/>
      <c r="L49" s="35">
        <f t="shared" si="14"/>
        <v>0</v>
      </c>
      <c r="M49" s="35">
        <f t="shared" si="11"/>
        <v>0</v>
      </c>
      <c r="N49" s="35">
        <f t="shared" si="16"/>
        <v>0</v>
      </c>
      <c r="O49" s="35">
        <f t="shared" si="15"/>
        <v>0</v>
      </c>
      <c r="P49" s="36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7">
        <f t="shared" si="9"/>
        <v>0</v>
      </c>
    </row>
    <row r="50" spans="1:52" ht="11.25" hidden="1" customHeight="1">
      <c r="A50" s="29"/>
      <c r="B50" s="185"/>
      <c r="C50" s="159"/>
      <c r="D50" s="160"/>
      <c r="E50" s="160"/>
      <c r="F50" s="159"/>
      <c r="G50" s="160"/>
      <c r="H50" s="160"/>
      <c r="I50" s="9"/>
      <c r="J50" s="160"/>
      <c r="K50" s="38"/>
      <c r="L50" s="35">
        <f t="shared" si="14"/>
        <v>0</v>
      </c>
      <c r="M50" s="35">
        <f t="shared" si="11"/>
        <v>0</v>
      </c>
      <c r="N50" s="35">
        <f t="shared" si="16"/>
        <v>0</v>
      </c>
      <c r="O50" s="35">
        <f t="shared" si="15"/>
        <v>0</v>
      </c>
      <c r="P50" s="36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7">
        <f t="shared" si="9"/>
        <v>0</v>
      </c>
    </row>
    <row r="51" spans="1:52" ht="11.25" hidden="1" customHeight="1">
      <c r="A51" s="29"/>
      <c r="B51" s="185"/>
      <c r="C51" s="159"/>
      <c r="D51" s="160"/>
      <c r="E51" s="160"/>
      <c r="F51" s="159"/>
      <c r="G51" s="160"/>
      <c r="H51" s="160"/>
      <c r="I51" s="9"/>
      <c r="J51" s="160"/>
      <c r="K51" s="38"/>
      <c r="L51" s="35">
        <f t="shared" si="14"/>
        <v>0</v>
      </c>
      <c r="M51" s="35">
        <f t="shared" si="11"/>
        <v>0</v>
      </c>
      <c r="N51" s="35">
        <f t="shared" si="16"/>
        <v>0</v>
      </c>
      <c r="O51" s="35">
        <f t="shared" si="15"/>
        <v>0</v>
      </c>
      <c r="P51" s="36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7">
        <f t="shared" si="9"/>
        <v>0</v>
      </c>
    </row>
    <row r="52" spans="1:52" ht="11.25" hidden="1" customHeight="1">
      <c r="A52" s="29"/>
      <c r="B52" s="185"/>
      <c r="C52" s="159"/>
      <c r="D52" s="160"/>
      <c r="E52" s="160"/>
      <c r="F52" s="159"/>
      <c r="G52" s="160"/>
      <c r="H52" s="160"/>
      <c r="I52" s="9"/>
      <c r="J52" s="160"/>
      <c r="K52" s="38"/>
      <c r="L52" s="35">
        <f t="shared" si="14"/>
        <v>0</v>
      </c>
      <c r="M52" s="35">
        <f t="shared" si="11"/>
        <v>0</v>
      </c>
      <c r="N52" s="35">
        <f t="shared" si="16"/>
        <v>0</v>
      </c>
      <c r="O52" s="35">
        <f t="shared" si="15"/>
        <v>0</v>
      </c>
      <c r="P52" s="36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7">
        <f t="shared" si="9"/>
        <v>0</v>
      </c>
    </row>
    <row r="53" spans="1:52" ht="11.25" hidden="1" customHeight="1">
      <c r="A53" s="29"/>
      <c r="B53" s="185"/>
      <c r="C53" s="159"/>
      <c r="D53" s="160"/>
      <c r="E53" s="160"/>
      <c r="F53" s="159"/>
      <c r="G53" s="160"/>
      <c r="H53" s="160"/>
      <c r="I53" s="9"/>
      <c r="J53" s="160"/>
      <c r="K53" s="38"/>
      <c r="L53" s="35">
        <f t="shared" si="14"/>
        <v>0</v>
      </c>
      <c r="M53" s="35">
        <f t="shared" si="11"/>
        <v>0</v>
      </c>
      <c r="N53" s="35">
        <f t="shared" si="16"/>
        <v>0</v>
      </c>
      <c r="O53" s="35">
        <f t="shared" si="15"/>
        <v>0</v>
      </c>
      <c r="P53" s="36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7">
        <f t="shared" si="9"/>
        <v>0</v>
      </c>
    </row>
    <row r="54" spans="1:52" ht="11.25" hidden="1" customHeight="1">
      <c r="A54" s="29"/>
      <c r="B54" s="185"/>
      <c r="C54" s="159"/>
      <c r="D54" s="160"/>
      <c r="E54" s="160"/>
      <c r="F54" s="159"/>
      <c r="G54" s="160"/>
      <c r="H54" s="160"/>
      <c r="I54" s="9"/>
      <c r="J54" s="160"/>
      <c r="K54" s="38"/>
      <c r="L54" s="35">
        <f t="shared" si="14"/>
        <v>0</v>
      </c>
      <c r="M54" s="35">
        <f t="shared" si="11"/>
        <v>0</v>
      </c>
      <c r="N54" s="35">
        <f t="shared" si="16"/>
        <v>0</v>
      </c>
      <c r="O54" s="35">
        <f t="shared" si="15"/>
        <v>0</v>
      </c>
      <c r="P54" s="36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7">
        <f t="shared" si="9"/>
        <v>0</v>
      </c>
    </row>
    <row r="55" spans="1:52" ht="11.25" hidden="1" customHeight="1">
      <c r="A55" s="29"/>
      <c r="B55" s="185"/>
      <c r="C55" s="159"/>
      <c r="D55" s="160"/>
      <c r="E55" s="160"/>
      <c r="F55" s="159"/>
      <c r="G55" s="160"/>
      <c r="H55" s="160"/>
      <c r="I55" s="9"/>
      <c r="J55" s="160"/>
      <c r="K55" s="38"/>
      <c r="L55" s="35">
        <f t="shared" si="14"/>
        <v>0</v>
      </c>
      <c r="M55" s="35">
        <f t="shared" si="11"/>
        <v>0</v>
      </c>
      <c r="N55" s="35">
        <f t="shared" si="16"/>
        <v>0</v>
      </c>
      <c r="O55" s="35">
        <f t="shared" si="15"/>
        <v>0</v>
      </c>
      <c r="P55" s="36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7">
        <f t="shared" si="9"/>
        <v>0</v>
      </c>
    </row>
    <row r="56" spans="1:52" ht="11.25" hidden="1" customHeight="1">
      <c r="A56" s="29"/>
      <c r="B56" s="185"/>
      <c r="C56" s="159"/>
      <c r="D56" s="160"/>
      <c r="E56" s="160"/>
      <c r="F56" s="159"/>
      <c r="G56" s="160"/>
      <c r="H56" s="160"/>
      <c r="I56" s="9"/>
      <c r="J56" s="160"/>
      <c r="K56" s="38"/>
      <c r="L56" s="35">
        <f t="shared" si="14"/>
        <v>0</v>
      </c>
      <c r="M56" s="35">
        <f t="shared" si="11"/>
        <v>0</v>
      </c>
      <c r="N56" s="35">
        <f t="shared" si="16"/>
        <v>0</v>
      </c>
      <c r="O56" s="35">
        <f t="shared" si="15"/>
        <v>0</v>
      </c>
      <c r="P56" s="36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7">
        <f t="shared" si="9"/>
        <v>0</v>
      </c>
    </row>
    <row r="57" spans="1:52" ht="11.25" hidden="1" customHeight="1">
      <c r="A57" s="29"/>
      <c r="B57" s="185"/>
      <c r="C57" s="159"/>
      <c r="D57" s="160"/>
      <c r="E57" s="160"/>
      <c r="F57" s="159"/>
      <c r="G57" s="160"/>
      <c r="H57" s="160"/>
      <c r="I57" s="9"/>
      <c r="J57" s="160"/>
      <c r="K57" s="38"/>
      <c r="L57" s="35">
        <f t="shared" si="14"/>
        <v>0</v>
      </c>
      <c r="M57" s="35">
        <f t="shared" si="11"/>
        <v>0</v>
      </c>
      <c r="N57" s="35">
        <f t="shared" si="16"/>
        <v>0</v>
      </c>
      <c r="O57" s="35">
        <f t="shared" si="15"/>
        <v>0</v>
      </c>
      <c r="P57" s="36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7">
        <f t="shared" si="9"/>
        <v>0</v>
      </c>
    </row>
    <row r="58" spans="1:52" ht="11.25" hidden="1" customHeight="1">
      <c r="A58" s="29"/>
      <c r="B58" s="185"/>
      <c r="C58" s="159"/>
      <c r="D58" s="160"/>
      <c r="E58" s="160"/>
      <c r="F58" s="159"/>
      <c r="G58" s="160"/>
      <c r="H58" s="160"/>
      <c r="I58" s="9"/>
      <c r="J58" s="160"/>
      <c r="K58" s="38"/>
      <c r="L58" s="35">
        <f t="shared" si="14"/>
        <v>0</v>
      </c>
      <c r="M58" s="35">
        <f t="shared" si="11"/>
        <v>0</v>
      </c>
      <c r="N58" s="35">
        <f t="shared" si="16"/>
        <v>0</v>
      </c>
      <c r="O58" s="35">
        <f t="shared" si="15"/>
        <v>0</v>
      </c>
      <c r="P58" s="36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7">
        <f t="shared" si="9"/>
        <v>0</v>
      </c>
    </row>
    <row r="59" spans="1:52" ht="11.25" hidden="1" customHeight="1">
      <c r="A59" s="29"/>
      <c r="B59" s="185"/>
      <c r="C59" s="159"/>
      <c r="D59" s="160"/>
      <c r="E59" s="160"/>
      <c r="F59" s="159"/>
      <c r="G59" s="160"/>
      <c r="H59" s="160"/>
      <c r="I59" s="9"/>
      <c r="J59" s="160"/>
      <c r="K59" s="38"/>
      <c r="L59" s="35">
        <f t="shared" si="14"/>
        <v>0</v>
      </c>
      <c r="M59" s="35">
        <f t="shared" si="11"/>
        <v>0</v>
      </c>
      <c r="N59" s="35">
        <f t="shared" si="16"/>
        <v>0</v>
      </c>
      <c r="O59" s="35">
        <f t="shared" si="15"/>
        <v>0</v>
      </c>
      <c r="P59" s="36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7">
        <f t="shared" si="9"/>
        <v>0</v>
      </c>
    </row>
    <row r="60" spans="1:52" ht="11.25" hidden="1" customHeight="1">
      <c r="A60" s="29"/>
      <c r="B60" s="185"/>
      <c r="C60" s="159"/>
      <c r="D60" s="160"/>
      <c r="E60" s="160"/>
      <c r="F60" s="159"/>
      <c r="G60" s="160"/>
      <c r="H60" s="160"/>
      <c r="I60" s="9"/>
      <c r="J60" s="160"/>
      <c r="K60" s="38"/>
      <c r="L60" s="35">
        <f t="shared" si="14"/>
        <v>0</v>
      </c>
      <c r="M60" s="35">
        <f t="shared" si="11"/>
        <v>0</v>
      </c>
      <c r="N60" s="35">
        <f t="shared" si="16"/>
        <v>0</v>
      </c>
      <c r="O60" s="35">
        <f t="shared" si="15"/>
        <v>0</v>
      </c>
      <c r="P60" s="36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7">
        <f t="shared" si="9"/>
        <v>0</v>
      </c>
    </row>
    <row r="61" spans="1:52" ht="11.25" hidden="1" customHeight="1">
      <c r="A61" s="29"/>
      <c r="B61" s="185"/>
      <c r="C61" s="159"/>
      <c r="D61" s="160"/>
      <c r="E61" s="160"/>
      <c r="F61" s="159"/>
      <c r="G61" s="160"/>
      <c r="H61" s="160"/>
      <c r="I61" s="9"/>
      <c r="J61" s="160"/>
      <c r="K61" s="38"/>
      <c r="L61" s="35">
        <f t="shared" si="14"/>
        <v>0</v>
      </c>
      <c r="M61" s="35">
        <f t="shared" ref="M61:M86" si="19">N61/2</f>
        <v>0</v>
      </c>
      <c r="N61" s="35">
        <f t="shared" si="16"/>
        <v>0</v>
      </c>
      <c r="O61" s="35">
        <f t="shared" si="15"/>
        <v>0</v>
      </c>
      <c r="P61" s="36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7">
        <f t="shared" si="9"/>
        <v>0</v>
      </c>
    </row>
    <row r="62" spans="1:52" s="106" customFormat="1" ht="24" customHeight="1">
      <c r="A62" s="135" t="s">
        <v>67</v>
      </c>
      <c r="B62" s="188" t="s">
        <v>410</v>
      </c>
      <c r="C62" s="421">
        <f>COUNTIF(C63:E87,1)+COUNTIF(C63:E87,2)+COUNTIF(C63:E87,3)+COUNTIF(C63:E87,4)+COUNTIF(C63:E87,5)+COUNTIF(C63:E87,6)+COUNTIF(C63:E87,7)+COUNTIF(C63:E87,8)</f>
        <v>0</v>
      </c>
      <c r="D62" s="422"/>
      <c r="E62" s="423"/>
      <c r="F62" s="421">
        <f>COUNTIF(F63:H87,1)+COUNTIF(F63:H87,2)+COUNTIF(F63:H87,3)+COUNTIF(F63:H87,4)+COUNTIF(F63:H87,5)+COUNTIF(F63:H87,6)+COUNTIF(F63:H87,7)+COUNTIF(F63:H87,8)</f>
        <v>3</v>
      </c>
      <c r="G62" s="422"/>
      <c r="H62" s="423"/>
      <c r="I62" s="421">
        <f>COUNTIF(I63:K87,1)+COUNTIF(I63:K87,2)+COUNTIF(I63:K87,3)+COUNTIF(I63:K87,4)+COUNTIF(I63:K87,5)+COUNTIF(I63:K87,6)+COUNTIF(I63:K87,7)+COUNTIF(I63:K87,8)</f>
        <v>0</v>
      </c>
      <c r="J62" s="422"/>
      <c r="K62" s="422"/>
      <c r="L62" s="103">
        <f t="shared" ref="L62:AC62" si="20">SUM(L63:L87)</f>
        <v>793</v>
      </c>
      <c r="M62" s="104">
        <f t="shared" si="20"/>
        <v>264</v>
      </c>
      <c r="N62" s="103">
        <f t="shared" si="20"/>
        <v>529</v>
      </c>
      <c r="O62" s="103">
        <f t="shared" si="20"/>
        <v>77</v>
      </c>
      <c r="P62" s="103">
        <f t="shared" si="20"/>
        <v>452</v>
      </c>
      <c r="Q62" s="103">
        <f t="shared" si="20"/>
        <v>0</v>
      </c>
      <c r="R62" s="103">
        <f t="shared" si="20"/>
        <v>0</v>
      </c>
      <c r="S62" s="103">
        <f t="shared" si="20"/>
        <v>119</v>
      </c>
      <c r="T62" s="103">
        <f t="shared" si="20"/>
        <v>96</v>
      </c>
      <c r="U62" s="103">
        <f t="shared" si="20"/>
        <v>0</v>
      </c>
      <c r="V62" s="103">
        <f t="shared" si="20"/>
        <v>64</v>
      </c>
      <c r="W62" s="103">
        <f t="shared" si="20"/>
        <v>0</v>
      </c>
      <c r="X62" s="103">
        <f t="shared" si="20"/>
        <v>76</v>
      </c>
      <c r="Y62" s="103">
        <f t="shared" si="20"/>
        <v>0</v>
      </c>
      <c r="Z62" s="103">
        <f t="shared" si="20"/>
        <v>96</v>
      </c>
      <c r="AA62" s="103">
        <f t="shared" si="20"/>
        <v>0</v>
      </c>
      <c r="AB62" s="103">
        <f t="shared" si="20"/>
        <v>78</v>
      </c>
      <c r="AC62" s="103">
        <f t="shared" si="20"/>
        <v>468</v>
      </c>
      <c r="AD62" s="105">
        <f>N62-AC62</f>
        <v>61</v>
      </c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</row>
    <row r="63" spans="1:52" ht="12.75" customHeight="1">
      <c r="A63" s="29" t="s">
        <v>443</v>
      </c>
      <c r="B63" s="185" t="s">
        <v>299</v>
      </c>
      <c r="C63" s="5"/>
      <c r="D63" s="6"/>
      <c r="E63" s="7"/>
      <c r="F63" s="5"/>
      <c r="G63" s="6">
        <v>8</v>
      </c>
      <c r="H63" s="7"/>
      <c r="I63" s="151"/>
      <c r="J63" s="6"/>
      <c r="K63" s="112"/>
      <c r="L63" s="35">
        <f>M63+N63</f>
        <v>66</v>
      </c>
      <c r="M63" s="35">
        <v>8</v>
      </c>
      <c r="N63" s="35">
        <f t="shared" ref="N63:N87" si="21">SUM(Q63:AB63)</f>
        <v>58</v>
      </c>
      <c r="O63" s="35">
        <f t="shared" si="15"/>
        <v>42</v>
      </c>
      <c r="P63" s="36">
        <v>16</v>
      </c>
      <c r="Q63" s="3"/>
      <c r="R63" s="3"/>
      <c r="S63" s="3"/>
      <c r="T63" s="3"/>
      <c r="U63" s="3"/>
      <c r="V63" s="3" t="s">
        <v>301</v>
      </c>
      <c r="W63" s="3"/>
      <c r="X63" s="3"/>
      <c r="Y63" s="3"/>
      <c r="Z63" s="3">
        <v>32</v>
      </c>
      <c r="AA63" s="3"/>
      <c r="AB63" s="3">
        <v>26</v>
      </c>
      <c r="AC63" s="3">
        <v>48</v>
      </c>
      <c r="AD63" s="37">
        <f t="shared" ref="AD63:AD185" si="22">N63-AC63</f>
        <v>10</v>
      </c>
    </row>
    <row r="64" spans="1:52" ht="14.25" customHeight="1">
      <c r="A64" s="29" t="s">
        <v>444</v>
      </c>
      <c r="B64" s="187" t="s">
        <v>300</v>
      </c>
      <c r="C64" s="159"/>
      <c r="D64" s="160"/>
      <c r="E64" s="161"/>
      <c r="F64" s="159"/>
      <c r="G64" s="160">
        <v>3</v>
      </c>
      <c r="H64" s="161"/>
      <c r="I64" s="9"/>
      <c r="J64" s="160"/>
      <c r="K64" s="65"/>
      <c r="L64" s="46">
        <f t="shared" ref="L64:L87" si="23">M64+N64</f>
        <v>59</v>
      </c>
      <c r="M64" s="35">
        <v>8</v>
      </c>
      <c r="N64" s="35">
        <f t="shared" si="21"/>
        <v>51</v>
      </c>
      <c r="O64" s="35">
        <f t="shared" si="15"/>
        <v>35</v>
      </c>
      <c r="P64" s="36">
        <v>16</v>
      </c>
      <c r="Q64" s="3"/>
      <c r="R64" s="3"/>
      <c r="S64" s="3">
        <v>51</v>
      </c>
      <c r="T64" s="3"/>
      <c r="U64" s="3"/>
      <c r="V64" s="3"/>
      <c r="W64" s="3"/>
      <c r="X64" s="3" t="s">
        <v>301</v>
      </c>
      <c r="Y64" s="3"/>
      <c r="Z64" s="3"/>
      <c r="AA64" s="3"/>
      <c r="AB64" s="3"/>
      <c r="AC64" s="3">
        <v>48</v>
      </c>
      <c r="AD64" s="37">
        <f t="shared" si="22"/>
        <v>3</v>
      </c>
    </row>
    <row r="65" spans="1:30" ht="13.5" customHeight="1">
      <c r="A65" s="29" t="s">
        <v>445</v>
      </c>
      <c r="B65" s="187" t="s">
        <v>297</v>
      </c>
      <c r="C65" s="159"/>
      <c r="D65" s="160"/>
      <c r="E65" s="161"/>
      <c r="F65" s="159"/>
      <c r="G65" s="160">
        <v>8</v>
      </c>
      <c r="H65" s="161"/>
      <c r="I65" s="9"/>
      <c r="J65" s="224"/>
      <c r="K65" s="65"/>
      <c r="L65" s="46">
        <f t="shared" si="23"/>
        <v>248</v>
      </c>
      <c r="M65" s="35">
        <v>38</v>
      </c>
      <c r="N65" s="35">
        <f t="shared" si="21"/>
        <v>210</v>
      </c>
      <c r="O65" s="35">
        <f t="shared" si="15"/>
        <v>0</v>
      </c>
      <c r="P65" s="35">
        <f>N65</f>
        <v>210</v>
      </c>
      <c r="Q65" s="3"/>
      <c r="R65" s="3"/>
      <c r="S65" s="3">
        <v>34</v>
      </c>
      <c r="T65" s="3">
        <v>48</v>
      </c>
      <c r="U65" s="3"/>
      <c r="V65" s="3">
        <v>32</v>
      </c>
      <c r="W65" s="3"/>
      <c r="X65" s="3">
        <v>38</v>
      </c>
      <c r="Y65" s="3"/>
      <c r="Z65" s="3">
        <v>32</v>
      </c>
      <c r="AA65" s="3"/>
      <c r="AB65" s="3">
        <v>26</v>
      </c>
      <c r="AC65" s="3">
        <v>186</v>
      </c>
      <c r="AD65" s="37">
        <f t="shared" si="22"/>
        <v>24</v>
      </c>
    </row>
    <row r="66" spans="1:30" ht="13.5" customHeight="1">
      <c r="A66" s="29" t="s">
        <v>446</v>
      </c>
      <c r="B66" s="187" t="s">
        <v>298</v>
      </c>
      <c r="C66" s="159"/>
      <c r="D66" s="224"/>
      <c r="E66" s="225"/>
      <c r="F66" s="223"/>
      <c r="G66" s="229" t="s">
        <v>394</v>
      </c>
      <c r="H66" s="225"/>
      <c r="I66" s="151"/>
      <c r="J66" s="6"/>
      <c r="K66" s="47"/>
      <c r="L66" s="46">
        <f>SUM(M66,N66)</f>
        <v>420</v>
      </c>
      <c r="M66" s="35">
        <v>210</v>
      </c>
      <c r="N66" s="35">
        <f t="shared" si="21"/>
        <v>210</v>
      </c>
      <c r="O66" s="35">
        <f t="shared" si="15"/>
        <v>0</v>
      </c>
      <c r="P66" s="35">
        <f>N66</f>
        <v>210</v>
      </c>
      <c r="Q66" s="3"/>
      <c r="R66" s="3" t="s">
        <v>301</v>
      </c>
      <c r="S66" s="3">
        <v>34</v>
      </c>
      <c r="T66" s="3">
        <v>48</v>
      </c>
      <c r="U66" s="3"/>
      <c r="V66" s="3">
        <v>32</v>
      </c>
      <c r="W66" s="3"/>
      <c r="X66" s="3">
        <v>38</v>
      </c>
      <c r="Y66" s="3"/>
      <c r="Z66" s="3">
        <v>32</v>
      </c>
      <c r="AA66" s="3"/>
      <c r="AB66" s="3">
        <v>26</v>
      </c>
      <c r="AC66" s="3">
        <v>186</v>
      </c>
      <c r="AD66" s="37">
        <f t="shared" si="22"/>
        <v>24</v>
      </c>
    </row>
    <row r="67" spans="1:30" ht="12.75" hidden="1" customHeight="1">
      <c r="A67" s="29"/>
      <c r="B67" s="187"/>
      <c r="C67" s="159"/>
      <c r="D67" s="160"/>
      <c r="E67" s="160"/>
      <c r="F67" s="159"/>
      <c r="G67" s="160"/>
      <c r="H67" s="160"/>
      <c r="I67" s="9"/>
      <c r="J67" s="160"/>
      <c r="K67" s="65"/>
      <c r="L67" s="46"/>
      <c r="M67" s="35"/>
      <c r="N67" s="35"/>
      <c r="O67" s="35"/>
      <c r="P67" s="36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7">
        <f t="shared" si="22"/>
        <v>0</v>
      </c>
    </row>
    <row r="68" spans="1:30" hidden="1">
      <c r="A68" s="29"/>
      <c r="B68" s="185"/>
      <c r="C68" s="162"/>
      <c r="D68" s="159"/>
      <c r="E68" s="32"/>
      <c r="F68" s="48"/>
      <c r="G68" s="31"/>
      <c r="H68" s="32"/>
      <c r="I68" s="34"/>
      <c r="J68" s="31"/>
      <c r="K68" s="30"/>
      <c r="L68" s="35">
        <f t="shared" si="23"/>
        <v>0</v>
      </c>
      <c r="M68" s="35">
        <f t="shared" si="19"/>
        <v>0</v>
      </c>
      <c r="N68" s="35">
        <f t="shared" si="21"/>
        <v>0</v>
      </c>
      <c r="O68" s="35">
        <f t="shared" si="15"/>
        <v>0</v>
      </c>
      <c r="P68" s="36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7">
        <f t="shared" si="22"/>
        <v>0</v>
      </c>
    </row>
    <row r="69" spans="1:30" ht="11.25" hidden="1" customHeight="1">
      <c r="A69" s="29" t="s">
        <v>86</v>
      </c>
      <c r="B69" s="185"/>
      <c r="C69" s="33"/>
      <c r="D69" s="160"/>
      <c r="E69" s="161"/>
      <c r="F69" s="33"/>
      <c r="G69" s="160"/>
      <c r="H69" s="161"/>
      <c r="I69" s="9"/>
      <c r="J69" s="160"/>
      <c r="K69" s="38"/>
      <c r="L69" s="35">
        <f t="shared" si="23"/>
        <v>0</v>
      </c>
      <c r="M69" s="35">
        <f t="shared" si="19"/>
        <v>0</v>
      </c>
      <c r="N69" s="35">
        <f t="shared" si="21"/>
        <v>0</v>
      </c>
      <c r="O69" s="35">
        <f t="shared" si="15"/>
        <v>0</v>
      </c>
      <c r="P69" s="36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7">
        <f t="shared" si="22"/>
        <v>0</v>
      </c>
    </row>
    <row r="70" spans="1:30" ht="11.25" hidden="1" customHeight="1">
      <c r="A70" s="29" t="s">
        <v>87</v>
      </c>
      <c r="B70" s="185"/>
      <c r="C70" s="5"/>
      <c r="D70" s="160"/>
      <c r="E70" s="161"/>
      <c r="F70" s="5"/>
      <c r="G70" s="160"/>
      <c r="H70" s="161"/>
      <c r="I70" s="9"/>
      <c r="J70" s="160"/>
      <c r="K70" s="38"/>
      <c r="L70" s="35">
        <f t="shared" si="23"/>
        <v>0</v>
      </c>
      <c r="M70" s="35">
        <f t="shared" si="19"/>
        <v>0</v>
      </c>
      <c r="N70" s="35">
        <f t="shared" si="21"/>
        <v>0</v>
      </c>
      <c r="O70" s="35">
        <f t="shared" si="15"/>
        <v>0</v>
      </c>
      <c r="P70" s="36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7">
        <f t="shared" si="22"/>
        <v>0</v>
      </c>
    </row>
    <row r="71" spans="1:30" ht="11.25" hidden="1" customHeight="1">
      <c r="A71" s="29" t="s">
        <v>88</v>
      </c>
      <c r="B71" s="185"/>
      <c r="C71" s="162"/>
      <c r="D71" s="160"/>
      <c r="E71" s="161"/>
      <c r="F71" s="162"/>
      <c r="G71" s="160"/>
      <c r="H71" s="161"/>
      <c r="I71" s="9"/>
      <c r="J71" s="160"/>
      <c r="K71" s="38"/>
      <c r="L71" s="35">
        <f t="shared" si="23"/>
        <v>0</v>
      </c>
      <c r="M71" s="35">
        <f t="shared" si="19"/>
        <v>0</v>
      </c>
      <c r="N71" s="35">
        <f t="shared" si="21"/>
        <v>0</v>
      </c>
      <c r="O71" s="35">
        <f t="shared" si="15"/>
        <v>0</v>
      </c>
      <c r="P71" s="36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7">
        <f t="shared" si="22"/>
        <v>0</v>
      </c>
    </row>
    <row r="72" spans="1:30" ht="11.25" hidden="1" customHeight="1">
      <c r="A72" s="29" t="s">
        <v>89</v>
      </c>
      <c r="B72" s="185"/>
      <c r="C72" s="33"/>
      <c r="D72" s="160"/>
      <c r="E72" s="161"/>
      <c r="F72" s="33"/>
      <c r="G72" s="160"/>
      <c r="H72" s="161"/>
      <c r="I72" s="9"/>
      <c r="J72" s="160"/>
      <c r="K72" s="38"/>
      <c r="L72" s="35">
        <f t="shared" si="23"/>
        <v>0</v>
      </c>
      <c r="M72" s="35">
        <f t="shared" si="19"/>
        <v>0</v>
      </c>
      <c r="N72" s="35">
        <f t="shared" si="21"/>
        <v>0</v>
      </c>
      <c r="O72" s="35">
        <f t="shared" si="15"/>
        <v>0</v>
      </c>
      <c r="P72" s="36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7">
        <f t="shared" si="22"/>
        <v>0</v>
      </c>
    </row>
    <row r="73" spans="1:30" ht="11.25" hidden="1" customHeight="1">
      <c r="A73" s="29" t="s">
        <v>90</v>
      </c>
      <c r="B73" s="185"/>
      <c r="C73" s="159"/>
      <c r="D73" s="160"/>
      <c r="E73" s="161"/>
      <c r="F73" s="159"/>
      <c r="G73" s="160"/>
      <c r="H73" s="161"/>
      <c r="I73" s="9"/>
      <c r="J73" s="160"/>
      <c r="K73" s="38"/>
      <c r="L73" s="35">
        <f t="shared" si="23"/>
        <v>0</v>
      </c>
      <c r="M73" s="35">
        <f t="shared" si="19"/>
        <v>0</v>
      </c>
      <c r="N73" s="35">
        <f t="shared" si="21"/>
        <v>0</v>
      </c>
      <c r="O73" s="35">
        <f t="shared" si="15"/>
        <v>0</v>
      </c>
      <c r="P73" s="36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7">
        <f t="shared" si="22"/>
        <v>0</v>
      </c>
    </row>
    <row r="74" spans="1:30" ht="11.25" hidden="1" customHeight="1">
      <c r="A74" s="29" t="s">
        <v>91</v>
      </c>
      <c r="B74" s="185"/>
      <c r="C74" s="159"/>
      <c r="D74" s="160"/>
      <c r="E74" s="161"/>
      <c r="F74" s="159"/>
      <c r="G74" s="160"/>
      <c r="H74" s="161"/>
      <c r="I74" s="9"/>
      <c r="J74" s="160"/>
      <c r="K74" s="38"/>
      <c r="L74" s="35">
        <f t="shared" si="23"/>
        <v>0</v>
      </c>
      <c r="M74" s="35">
        <f t="shared" si="19"/>
        <v>0</v>
      </c>
      <c r="N74" s="35">
        <f t="shared" si="21"/>
        <v>0</v>
      </c>
      <c r="O74" s="35">
        <f t="shared" si="15"/>
        <v>0</v>
      </c>
      <c r="P74" s="36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7">
        <f t="shared" si="22"/>
        <v>0</v>
      </c>
    </row>
    <row r="75" spans="1:30" ht="11.25" hidden="1" customHeight="1">
      <c r="A75" s="29" t="s">
        <v>92</v>
      </c>
      <c r="B75" s="185"/>
      <c r="C75" s="159"/>
      <c r="D75" s="160"/>
      <c r="E75" s="161"/>
      <c r="F75" s="159"/>
      <c r="G75" s="160"/>
      <c r="H75" s="161"/>
      <c r="I75" s="9"/>
      <c r="J75" s="160"/>
      <c r="K75" s="38"/>
      <c r="L75" s="35">
        <f t="shared" si="23"/>
        <v>0</v>
      </c>
      <c r="M75" s="35">
        <f t="shared" si="19"/>
        <v>0</v>
      </c>
      <c r="N75" s="35">
        <f t="shared" si="21"/>
        <v>0</v>
      </c>
      <c r="O75" s="35">
        <f t="shared" si="15"/>
        <v>0</v>
      </c>
      <c r="P75" s="36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7">
        <f t="shared" si="22"/>
        <v>0</v>
      </c>
    </row>
    <row r="76" spans="1:30" ht="11.25" hidden="1" customHeight="1">
      <c r="A76" s="29" t="s">
        <v>93</v>
      </c>
      <c r="B76" s="185"/>
      <c r="C76" s="159"/>
      <c r="D76" s="160"/>
      <c r="E76" s="161"/>
      <c r="F76" s="159"/>
      <c r="G76" s="160"/>
      <c r="H76" s="161"/>
      <c r="I76" s="9"/>
      <c r="J76" s="160"/>
      <c r="K76" s="38"/>
      <c r="L76" s="35">
        <f t="shared" si="23"/>
        <v>0</v>
      </c>
      <c r="M76" s="35">
        <f t="shared" si="19"/>
        <v>0</v>
      </c>
      <c r="N76" s="35">
        <f t="shared" si="21"/>
        <v>0</v>
      </c>
      <c r="O76" s="35">
        <f t="shared" si="15"/>
        <v>0</v>
      </c>
      <c r="P76" s="36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7">
        <f t="shared" si="22"/>
        <v>0</v>
      </c>
    </row>
    <row r="77" spans="1:30" ht="11.25" hidden="1" customHeight="1">
      <c r="A77" s="29" t="s">
        <v>94</v>
      </c>
      <c r="B77" s="185"/>
      <c r="C77" s="159"/>
      <c r="D77" s="160"/>
      <c r="E77" s="161"/>
      <c r="F77" s="159"/>
      <c r="G77" s="160"/>
      <c r="H77" s="161"/>
      <c r="I77" s="9"/>
      <c r="J77" s="160"/>
      <c r="K77" s="38"/>
      <c r="L77" s="35">
        <f t="shared" si="23"/>
        <v>0</v>
      </c>
      <c r="M77" s="35">
        <f t="shared" si="19"/>
        <v>0</v>
      </c>
      <c r="N77" s="35">
        <f t="shared" si="21"/>
        <v>0</v>
      </c>
      <c r="O77" s="35">
        <f t="shared" si="15"/>
        <v>0</v>
      </c>
      <c r="P77" s="36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7">
        <f t="shared" si="22"/>
        <v>0</v>
      </c>
    </row>
    <row r="78" spans="1:30" ht="11.25" hidden="1" customHeight="1">
      <c r="A78" s="29" t="s">
        <v>95</v>
      </c>
      <c r="B78" s="185"/>
      <c r="C78" s="159"/>
      <c r="D78" s="160"/>
      <c r="E78" s="161"/>
      <c r="F78" s="159"/>
      <c r="G78" s="160"/>
      <c r="H78" s="161"/>
      <c r="I78" s="9"/>
      <c r="J78" s="160"/>
      <c r="K78" s="38"/>
      <c r="L78" s="35">
        <f t="shared" si="23"/>
        <v>0</v>
      </c>
      <c r="M78" s="35">
        <f t="shared" si="19"/>
        <v>0</v>
      </c>
      <c r="N78" s="35">
        <f t="shared" si="21"/>
        <v>0</v>
      </c>
      <c r="O78" s="35">
        <f t="shared" si="15"/>
        <v>0</v>
      </c>
      <c r="P78" s="36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7">
        <f t="shared" si="22"/>
        <v>0</v>
      </c>
    </row>
    <row r="79" spans="1:30" ht="11.25" hidden="1" customHeight="1">
      <c r="A79" s="29" t="s">
        <v>96</v>
      </c>
      <c r="B79" s="185"/>
      <c r="C79" s="159"/>
      <c r="D79" s="160"/>
      <c r="E79" s="161"/>
      <c r="F79" s="159"/>
      <c r="G79" s="160"/>
      <c r="H79" s="161"/>
      <c r="I79" s="9"/>
      <c r="J79" s="160"/>
      <c r="K79" s="38"/>
      <c r="L79" s="35">
        <f t="shared" si="23"/>
        <v>0</v>
      </c>
      <c r="M79" s="35">
        <f t="shared" si="19"/>
        <v>0</v>
      </c>
      <c r="N79" s="35">
        <f t="shared" si="21"/>
        <v>0</v>
      </c>
      <c r="O79" s="35">
        <f t="shared" si="15"/>
        <v>0</v>
      </c>
      <c r="P79" s="36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7">
        <f t="shared" si="22"/>
        <v>0</v>
      </c>
    </row>
    <row r="80" spans="1:30" ht="11.25" hidden="1" customHeight="1">
      <c r="A80" s="29" t="s">
        <v>97</v>
      </c>
      <c r="B80" s="185"/>
      <c r="C80" s="159"/>
      <c r="D80" s="160"/>
      <c r="E80" s="161"/>
      <c r="F80" s="159"/>
      <c r="G80" s="160"/>
      <c r="H80" s="161"/>
      <c r="I80" s="9"/>
      <c r="J80" s="160"/>
      <c r="K80" s="38"/>
      <c r="L80" s="35">
        <f t="shared" si="23"/>
        <v>0</v>
      </c>
      <c r="M80" s="35">
        <f t="shared" si="19"/>
        <v>0</v>
      </c>
      <c r="N80" s="35">
        <f t="shared" si="21"/>
        <v>0</v>
      </c>
      <c r="O80" s="35">
        <f t="shared" si="15"/>
        <v>0</v>
      </c>
      <c r="P80" s="36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7">
        <f t="shared" si="22"/>
        <v>0</v>
      </c>
    </row>
    <row r="81" spans="1:52" ht="11.25" hidden="1" customHeight="1">
      <c r="A81" s="29" t="s">
        <v>98</v>
      </c>
      <c r="B81" s="185"/>
      <c r="C81" s="159"/>
      <c r="D81" s="160"/>
      <c r="E81" s="161"/>
      <c r="F81" s="159"/>
      <c r="G81" s="160"/>
      <c r="H81" s="161"/>
      <c r="I81" s="9"/>
      <c r="J81" s="160"/>
      <c r="K81" s="38"/>
      <c r="L81" s="35">
        <f t="shared" si="23"/>
        <v>0</v>
      </c>
      <c r="M81" s="35">
        <f t="shared" si="19"/>
        <v>0</v>
      </c>
      <c r="N81" s="35">
        <f t="shared" si="21"/>
        <v>0</v>
      </c>
      <c r="O81" s="35">
        <f t="shared" si="15"/>
        <v>0</v>
      </c>
      <c r="P81" s="36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7">
        <f t="shared" si="22"/>
        <v>0</v>
      </c>
    </row>
    <row r="82" spans="1:52" ht="11.25" hidden="1" customHeight="1">
      <c r="A82" s="29" t="s">
        <v>99</v>
      </c>
      <c r="B82" s="185"/>
      <c r="C82" s="159"/>
      <c r="D82" s="160"/>
      <c r="E82" s="161"/>
      <c r="F82" s="159"/>
      <c r="G82" s="160"/>
      <c r="H82" s="161"/>
      <c r="I82" s="9"/>
      <c r="J82" s="160"/>
      <c r="K82" s="38"/>
      <c r="L82" s="35">
        <f t="shared" si="23"/>
        <v>0</v>
      </c>
      <c r="M82" s="35">
        <f t="shared" si="19"/>
        <v>0</v>
      </c>
      <c r="N82" s="35">
        <f t="shared" si="21"/>
        <v>0</v>
      </c>
      <c r="O82" s="35">
        <f t="shared" si="15"/>
        <v>0</v>
      </c>
      <c r="P82" s="36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7">
        <f t="shared" si="22"/>
        <v>0</v>
      </c>
    </row>
    <row r="83" spans="1:52" ht="11.25" hidden="1" customHeight="1">
      <c r="A83" s="29" t="s">
        <v>100</v>
      </c>
      <c r="B83" s="185"/>
      <c r="C83" s="159"/>
      <c r="D83" s="160"/>
      <c r="E83" s="161"/>
      <c r="F83" s="159"/>
      <c r="G83" s="160"/>
      <c r="H83" s="161"/>
      <c r="I83" s="9"/>
      <c r="J83" s="160"/>
      <c r="K83" s="38"/>
      <c r="L83" s="35">
        <f t="shared" si="23"/>
        <v>0</v>
      </c>
      <c r="M83" s="35">
        <f t="shared" si="19"/>
        <v>0</v>
      </c>
      <c r="N83" s="35">
        <f t="shared" si="21"/>
        <v>0</v>
      </c>
      <c r="O83" s="35">
        <f t="shared" si="15"/>
        <v>0</v>
      </c>
      <c r="P83" s="36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7">
        <f t="shared" si="22"/>
        <v>0</v>
      </c>
    </row>
    <row r="84" spans="1:52" ht="11.25" hidden="1" customHeight="1">
      <c r="A84" s="29" t="s">
        <v>101</v>
      </c>
      <c r="B84" s="185"/>
      <c r="C84" s="159"/>
      <c r="D84" s="160"/>
      <c r="E84" s="161"/>
      <c r="F84" s="159"/>
      <c r="G84" s="160"/>
      <c r="H84" s="161"/>
      <c r="I84" s="9"/>
      <c r="J84" s="160"/>
      <c r="K84" s="38"/>
      <c r="L84" s="35">
        <f t="shared" si="23"/>
        <v>0</v>
      </c>
      <c r="M84" s="35">
        <f t="shared" si="19"/>
        <v>0</v>
      </c>
      <c r="N84" s="35">
        <f t="shared" si="21"/>
        <v>0</v>
      </c>
      <c r="O84" s="35">
        <f t="shared" si="15"/>
        <v>0</v>
      </c>
      <c r="P84" s="36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7">
        <f t="shared" si="22"/>
        <v>0</v>
      </c>
    </row>
    <row r="85" spans="1:52" ht="11.25" hidden="1" customHeight="1">
      <c r="A85" s="29" t="s">
        <v>102</v>
      </c>
      <c r="B85" s="185"/>
      <c r="C85" s="159"/>
      <c r="D85" s="160"/>
      <c r="E85" s="161"/>
      <c r="F85" s="159"/>
      <c r="G85" s="160"/>
      <c r="H85" s="161"/>
      <c r="I85" s="9"/>
      <c r="J85" s="160"/>
      <c r="K85" s="38"/>
      <c r="L85" s="35">
        <f t="shared" si="23"/>
        <v>0</v>
      </c>
      <c r="M85" s="35">
        <f t="shared" si="19"/>
        <v>0</v>
      </c>
      <c r="N85" s="35">
        <f t="shared" si="21"/>
        <v>0</v>
      </c>
      <c r="O85" s="35">
        <f t="shared" si="15"/>
        <v>0</v>
      </c>
      <c r="P85" s="36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7">
        <f t="shared" si="22"/>
        <v>0</v>
      </c>
    </row>
    <row r="86" spans="1:52" ht="11.25" hidden="1" customHeight="1">
      <c r="A86" s="29" t="s">
        <v>103</v>
      </c>
      <c r="B86" s="185"/>
      <c r="C86" s="159"/>
      <c r="D86" s="160"/>
      <c r="E86" s="161"/>
      <c r="F86" s="159"/>
      <c r="G86" s="160"/>
      <c r="H86" s="161"/>
      <c r="I86" s="9"/>
      <c r="J86" s="160"/>
      <c r="K86" s="38"/>
      <c r="L86" s="35">
        <f t="shared" si="23"/>
        <v>0</v>
      </c>
      <c r="M86" s="35">
        <f t="shared" si="19"/>
        <v>0</v>
      </c>
      <c r="N86" s="35">
        <f t="shared" si="21"/>
        <v>0</v>
      </c>
      <c r="O86" s="35">
        <f t="shared" si="15"/>
        <v>0</v>
      </c>
      <c r="P86" s="36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7">
        <f t="shared" si="22"/>
        <v>0</v>
      </c>
    </row>
    <row r="87" spans="1:52" ht="11.25" hidden="1" customHeight="1">
      <c r="A87" s="29" t="s">
        <v>104</v>
      </c>
      <c r="B87" s="185"/>
      <c r="C87" s="159"/>
      <c r="D87" s="160"/>
      <c r="E87" s="161"/>
      <c r="F87" s="159"/>
      <c r="G87" s="160"/>
      <c r="H87" s="161"/>
      <c r="I87" s="9"/>
      <c r="J87" s="160"/>
      <c r="K87" s="38"/>
      <c r="L87" s="35">
        <f t="shared" si="23"/>
        <v>0</v>
      </c>
      <c r="M87" s="35">
        <f t="shared" ref="M87:M112" si="24">N87/2</f>
        <v>0</v>
      </c>
      <c r="N87" s="35">
        <f t="shared" si="21"/>
        <v>0</v>
      </c>
      <c r="O87" s="35">
        <f t="shared" si="15"/>
        <v>0</v>
      </c>
      <c r="P87" s="36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7">
        <f t="shared" si="22"/>
        <v>0</v>
      </c>
    </row>
    <row r="88" spans="1:52" s="107" customFormat="1" ht="24.75" customHeight="1">
      <c r="A88" s="135" t="s">
        <v>68</v>
      </c>
      <c r="B88" s="188" t="s">
        <v>411</v>
      </c>
      <c r="C88" s="424">
        <f>COUNTIF(C89:E113,1)+COUNTIF(C89:E113,2)+COUNTIF(C89:E113,3)+COUNTIF(C89:E113,4)+COUNTIF(C89:E113,5)+COUNTIF(C89:E113,6)+COUNTIF(C89:E113,7)+COUNTIF(C89:E113,8)</f>
        <v>0</v>
      </c>
      <c r="D88" s="425"/>
      <c r="E88" s="426"/>
      <c r="F88" s="424">
        <f>COUNTIF(F89:H113,1)+COUNTIF(F89:H113,2)+COUNTIF(F89:H113,3)+COUNTIF(F89:H113,4)+COUNTIF(F89:H113,5)+COUNTIF(F89:H113,6)+COUNTIF(F89:H113,7)+COUNTIF(F89:H113,8)</f>
        <v>1</v>
      </c>
      <c r="G88" s="425"/>
      <c r="H88" s="426"/>
      <c r="I88" s="424">
        <f>COUNTIF(I89:K113,1)+COUNTIF(I89:K113,2)+COUNTIF(I89:K113,3)+COUNTIF(I89:K113,4)+COUNTIF(I89:K113,5)+COUNTIF(I89:K113,6)+COUNTIF(I89:K113,7)+COUNTIF(I89:K113,8)</f>
        <v>0</v>
      </c>
      <c r="J88" s="425"/>
      <c r="K88" s="425"/>
      <c r="L88" s="103">
        <f>SUM(L89:L113)</f>
        <v>128</v>
      </c>
      <c r="M88" s="104">
        <f t="shared" ref="M88:AB88" si="25">SUM(M89:M113)</f>
        <v>43</v>
      </c>
      <c r="N88" s="103">
        <f t="shared" si="25"/>
        <v>85</v>
      </c>
      <c r="O88" s="103">
        <f t="shared" si="25"/>
        <v>15</v>
      </c>
      <c r="P88" s="103">
        <f t="shared" si="25"/>
        <v>70</v>
      </c>
      <c r="Q88" s="103">
        <f t="shared" si="25"/>
        <v>0</v>
      </c>
      <c r="R88" s="103">
        <f t="shared" si="25"/>
        <v>0</v>
      </c>
      <c r="S88" s="103">
        <f t="shared" si="25"/>
        <v>85</v>
      </c>
      <c r="T88" s="103">
        <f t="shared" si="25"/>
        <v>0</v>
      </c>
      <c r="U88" s="103">
        <f t="shared" si="25"/>
        <v>0</v>
      </c>
      <c r="V88" s="103">
        <f t="shared" si="25"/>
        <v>0</v>
      </c>
      <c r="W88" s="103">
        <f t="shared" si="25"/>
        <v>0</v>
      </c>
      <c r="X88" s="103">
        <f t="shared" si="25"/>
        <v>0</v>
      </c>
      <c r="Y88" s="103">
        <f t="shared" si="25"/>
        <v>0</v>
      </c>
      <c r="Z88" s="103">
        <f t="shared" si="25"/>
        <v>0</v>
      </c>
      <c r="AA88" s="103">
        <f t="shared" si="25"/>
        <v>0</v>
      </c>
      <c r="AB88" s="103">
        <f t="shared" si="25"/>
        <v>0</v>
      </c>
      <c r="AC88" s="103">
        <v>76</v>
      </c>
      <c r="AD88" s="105">
        <f t="shared" si="22"/>
        <v>9</v>
      </c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 ht="16.5" hidden="1" customHeight="1">
      <c r="A89" s="136"/>
      <c r="B89" s="185"/>
      <c r="C89" s="159"/>
      <c r="D89" s="160"/>
      <c r="E89" s="161"/>
      <c r="F89" s="159"/>
      <c r="G89" s="160"/>
      <c r="H89" s="161"/>
      <c r="I89" s="9"/>
      <c r="J89" s="160"/>
      <c r="K89" s="38"/>
      <c r="L89" s="35">
        <f>M89+N89</f>
        <v>0</v>
      </c>
      <c r="M89" s="35">
        <f t="shared" si="24"/>
        <v>0</v>
      </c>
      <c r="N89" s="35">
        <f t="shared" ref="N89:N113" si="26">SUM(Q89:AB89)</f>
        <v>0</v>
      </c>
      <c r="O89" s="35">
        <f t="shared" ref="O89:O113" si="27">N89-P89</f>
        <v>0</v>
      </c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49"/>
      <c r="AD89" s="37"/>
    </row>
    <row r="90" spans="1:52" ht="23.25" customHeight="1">
      <c r="A90" s="137" t="s">
        <v>447</v>
      </c>
      <c r="B90" s="185" t="s">
        <v>400</v>
      </c>
      <c r="C90" s="159"/>
      <c r="D90" s="160"/>
      <c r="E90" s="161"/>
      <c r="F90" s="159"/>
      <c r="G90" s="160">
        <v>3</v>
      </c>
      <c r="H90" s="161"/>
      <c r="I90" s="9"/>
      <c r="J90" s="160"/>
      <c r="K90" s="38"/>
      <c r="L90" s="35">
        <f t="shared" ref="L90:L113" si="28">M90+N90</f>
        <v>128</v>
      </c>
      <c r="M90" s="35">
        <v>43</v>
      </c>
      <c r="N90" s="35">
        <f t="shared" si="26"/>
        <v>85</v>
      </c>
      <c r="O90" s="35">
        <f t="shared" si="27"/>
        <v>15</v>
      </c>
      <c r="P90" s="49">
        <v>70</v>
      </c>
      <c r="Q90" s="3"/>
      <c r="R90" s="3"/>
      <c r="S90" s="3">
        <v>85</v>
      </c>
      <c r="T90" s="3"/>
      <c r="U90" s="3"/>
      <c r="V90" s="3"/>
      <c r="W90" s="3"/>
      <c r="X90" s="3"/>
      <c r="Y90" s="3"/>
      <c r="Z90" s="3"/>
      <c r="AA90" s="3"/>
      <c r="AB90" s="3"/>
      <c r="AC90" s="49"/>
      <c r="AD90" s="37"/>
    </row>
    <row r="91" spans="1:52" ht="11.25" hidden="1" customHeight="1">
      <c r="A91" s="137" t="s">
        <v>105</v>
      </c>
      <c r="B91" s="189"/>
      <c r="C91" s="159"/>
      <c r="D91" s="160"/>
      <c r="E91" s="161"/>
      <c r="F91" s="159"/>
      <c r="G91" s="160"/>
      <c r="H91" s="161"/>
      <c r="I91" s="9"/>
      <c r="J91" s="160"/>
      <c r="K91" s="38"/>
      <c r="L91" s="35">
        <f t="shared" si="28"/>
        <v>0</v>
      </c>
      <c r="M91" s="35">
        <f t="shared" si="24"/>
        <v>0</v>
      </c>
      <c r="N91" s="35">
        <f t="shared" si="26"/>
        <v>0</v>
      </c>
      <c r="O91" s="35">
        <f t="shared" si="27"/>
        <v>0</v>
      </c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49"/>
      <c r="AD91" s="37">
        <f t="shared" si="22"/>
        <v>0</v>
      </c>
    </row>
    <row r="92" spans="1:52" ht="11.25" hidden="1" customHeight="1">
      <c r="A92" s="137" t="s">
        <v>106</v>
      </c>
      <c r="B92" s="189"/>
      <c r="C92" s="159"/>
      <c r="D92" s="160"/>
      <c r="E92" s="161"/>
      <c r="F92" s="159"/>
      <c r="G92" s="160"/>
      <c r="H92" s="161"/>
      <c r="I92" s="9"/>
      <c r="J92" s="160"/>
      <c r="K92" s="38"/>
      <c r="L92" s="35">
        <f t="shared" si="28"/>
        <v>0</v>
      </c>
      <c r="M92" s="35">
        <f t="shared" si="24"/>
        <v>0</v>
      </c>
      <c r="N92" s="35">
        <f t="shared" si="26"/>
        <v>0</v>
      </c>
      <c r="O92" s="35">
        <f t="shared" si="27"/>
        <v>0</v>
      </c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49"/>
      <c r="AD92" s="37">
        <f t="shared" si="22"/>
        <v>0</v>
      </c>
    </row>
    <row r="93" spans="1:52" ht="11.25" hidden="1" customHeight="1">
      <c r="A93" s="137" t="s">
        <v>107</v>
      </c>
      <c r="B93" s="189"/>
      <c r="C93" s="159"/>
      <c r="D93" s="160"/>
      <c r="E93" s="161"/>
      <c r="F93" s="159"/>
      <c r="G93" s="160"/>
      <c r="H93" s="161"/>
      <c r="I93" s="9"/>
      <c r="J93" s="160"/>
      <c r="K93" s="38"/>
      <c r="L93" s="35">
        <f t="shared" si="28"/>
        <v>0</v>
      </c>
      <c r="M93" s="35">
        <f t="shared" si="24"/>
        <v>0</v>
      </c>
      <c r="N93" s="35">
        <f t="shared" si="26"/>
        <v>0</v>
      </c>
      <c r="O93" s="35">
        <f t="shared" si="27"/>
        <v>0</v>
      </c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49"/>
      <c r="AD93" s="37">
        <f t="shared" si="22"/>
        <v>0</v>
      </c>
    </row>
    <row r="94" spans="1:52" ht="11.25" hidden="1" customHeight="1">
      <c r="A94" s="137" t="s">
        <v>108</v>
      </c>
      <c r="B94" s="189"/>
      <c r="C94" s="159"/>
      <c r="D94" s="160"/>
      <c r="E94" s="161"/>
      <c r="F94" s="159"/>
      <c r="G94" s="160"/>
      <c r="H94" s="161"/>
      <c r="I94" s="9"/>
      <c r="J94" s="160"/>
      <c r="K94" s="38"/>
      <c r="L94" s="35">
        <f t="shared" si="28"/>
        <v>0</v>
      </c>
      <c r="M94" s="35">
        <f t="shared" si="24"/>
        <v>0</v>
      </c>
      <c r="N94" s="35">
        <f t="shared" si="26"/>
        <v>0</v>
      </c>
      <c r="O94" s="35">
        <f t="shared" si="27"/>
        <v>0</v>
      </c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49"/>
      <c r="AD94" s="37">
        <f t="shared" si="22"/>
        <v>0</v>
      </c>
    </row>
    <row r="95" spans="1:52" ht="11.25" hidden="1" customHeight="1">
      <c r="A95" s="137" t="s">
        <v>109</v>
      </c>
      <c r="B95" s="189"/>
      <c r="C95" s="159"/>
      <c r="D95" s="160"/>
      <c r="E95" s="161"/>
      <c r="F95" s="159"/>
      <c r="G95" s="160"/>
      <c r="H95" s="161"/>
      <c r="I95" s="9"/>
      <c r="J95" s="160"/>
      <c r="K95" s="38"/>
      <c r="L95" s="35">
        <f t="shared" si="28"/>
        <v>0</v>
      </c>
      <c r="M95" s="35">
        <f t="shared" si="24"/>
        <v>0</v>
      </c>
      <c r="N95" s="35">
        <f t="shared" si="26"/>
        <v>0</v>
      </c>
      <c r="O95" s="35">
        <f t="shared" si="27"/>
        <v>0</v>
      </c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49"/>
      <c r="AD95" s="37">
        <f t="shared" si="22"/>
        <v>0</v>
      </c>
    </row>
    <row r="96" spans="1:52" ht="11.25" hidden="1" customHeight="1">
      <c r="A96" s="137" t="s">
        <v>110</v>
      </c>
      <c r="B96" s="189"/>
      <c r="C96" s="159"/>
      <c r="D96" s="160"/>
      <c r="E96" s="161"/>
      <c r="F96" s="159"/>
      <c r="G96" s="160"/>
      <c r="H96" s="161"/>
      <c r="I96" s="9"/>
      <c r="J96" s="160"/>
      <c r="K96" s="38"/>
      <c r="L96" s="35">
        <f t="shared" si="28"/>
        <v>0</v>
      </c>
      <c r="M96" s="35">
        <f t="shared" si="24"/>
        <v>0</v>
      </c>
      <c r="N96" s="35">
        <f t="shared" si="26"/>
        <v>0</v>
      </c>
      <c r="O96" s="35">
        <f t="shared" si="27"/>
        <v>0</v>
      </c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49"/>
      <c r="AD96" s="37">
        <f t="shared" si="22"/>
        <v>0</v>
      </c>
    </row>
    <row r="97" spans="1:30" ht="11.25" hidden="1" customHeight="1">
      <c r="A97" s="137" t="s">
        <v>111</v>
      </c>
      <c r="B97" s="189"/>
      <c r="C97" s="159"/>
      <c r="D97" s="160"/>
      <c r="E97" s="161"/>
      <c r="F97" s="159"/>
      <c r="G97" s="160"/>
      <c r="H97" s="161"/>
      <c r="I97" s="9"/>
      <c r="J97" s="160"/>
      <c r="K97" s="38"/>
      <c r="L97" s="35">
        <f t="shared" si="28"/>
        <v>0</v>
      </c>
      <c r="M97" s="35">
        <f t="shared" si="24"/>
        <v>0</v>
      </c>
      <c r="N97" s="35">
        <f t="shared" si="26"/>
        <v>0</v>
      </c>
      <c r="O97" s="35">
        <f t="shared" si="27"/>
        <v>0</v>
      </c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49"/>
      <c r="AD97" s="37">
        <f t="shared" si="22"/>
        <v>0</v>
      </c>
    </row>
    <row r="98" spans="1:30" ht="11.25" hidden="1" customHeight="1">
      <c r="A98" s="137" t="s">
        <v>112</v>
      </c>
      <c r="B98" s="189"/>
      <c r="C98" s="159"/>
      <c r="D98" s="160"/>
      <c r="E98" s="161"/>
      <c r="F98" s="159"/>
      <c r="G98" s="160"/>
      <c r="H98" s="161"/>
      <c r="I98" s="9"/>
      <c r="J98" s="160"/>
      <c r="K98" s="38"/>
      <c r="L98" s="35">
        <f t="shared" si="28"/>
        <v>0</v>
      </c>
      <c r="M98" s="35">
        <f t="shared" si="24"/>
        <v>0</v>
      </c>
      <c r="N98" s="35">
        <f t="shared" si="26"/>
        <v>0</v>
      </c>
      <c r="O98" s="35">
        <f t="shared" si="27"/>
        <v>0</v>
      </c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49"/>
      <c r="AD98" s="37">
        <f t="shared" si="22"/>
        <v>0</v>
      </c>
    </row>
    <row r="99" spans="1:30" ht="11.25" hidden="1" customHeight="1">
      <c r="A99" s="137" t="s">
        <v>113</v>
      </c>
      <c r="B99" s="189"/>
      <c r="C99" s="159"/>
      <c r="D99" s="160"/>
      <c r="E99" s="161"/>
      <c r="F99" s="159"/>
      <c r="G99" s="160"/>
      <c r="H99" s="161"/>
      <c r="I99" s="9"/>
      <c r="J99" s="160"/>
      <c r="K99" s="38"/>
      <c r="L99" s="35">
        <f t="shared" si="28"/>
        <v>0</v>
      </c>
      <c r="M99" s="35">
        <f t="shared" si="24"/>
        <v>0</v>
      </c>
      <c r="N99" s="35">
        <f t="shared" si="26"/>
        <v>0</v>
      </c>
      <c r="O99" s="35">
        <f t="shared" si="27"/>
        <v>0</v>
      </c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49"/>
      <c r="AD99" s="37">
        <f t="shared" si="22"/>
        <v>0</v>
      </c>
    </row>
    <row r="100" spans="1:30" ht="11.25" hidden="1" customHeight="1">
      <c r="A100" s="137" t="s">
        <v>114</v>
      </c>
      <c r="B100" s="189"/>
      <c r="C100" s="159"/>
      <c r="D100" s="160"/>
      <c r="E100" s="161"/>
      <c r="F100" s="159"/>
      <c r="G100" s="160"/>
      <c r="H100" s="161"/>
      <c r="I100" s="9"/>
      <c r="J100" s="160"/>
      <c r="K100" s="38"/>
      <c r="L100" s="35">
        <f t="shared" si="28"/>
        <v>0</v>
      </c>
      <c r="M100" s="35">
        <f t="shared" si="24"/>
        <v>0</v>
      </c>
      <c r="N100" s="35">
        <f t="shared" si="26"/>
        <v>0</v>
      </c>
      <c r="O100" s="35">
        <f t="shared" si="27"/>
        <v>0</v>
      </c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49"/>
      <c r="AD100" s="37">
        <f t="shared" si="22"/>
        <v>0</v>
      </c>
    </row>
    <row r="101" spans="1:30" ht="11.25" hidden="1" customHeight="1">
      <c r="A101" s="137" t="s">
        <v>115</v>
      </c>
      <c r="B101" s="189"/>
      <c r="C101" s="159"/>
      <c r="D101" s="160"/>
      <c r="E101" s="161"/>
      <c r="F101" s="159"/>
      <c r="G101" s="160"/>
      <c r="H101" s="161"/>
      <c r="I101" s="9"/>
      <c r="J101" s="160"/>
      <c r="K101" s="38"/>
      <c r="L101" s="35">
        <f t="shared" si="28"/>
        <v>0</v>
      </c>
      <c r="M101" s="35">
        <f t="shared" si="24"/>
        <v>0</v>
      </c>
      <c r="N101" s="35">
        <f t="shared" si="26"/>
        <v>0</v>
      </c>
      <c r="O101" s="35">
        <f t="shared" si="27"/>
        <v>0</v>
      </c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49"/>
      <c r="AD101" s="37">
        <f t="shared" si="22"/>
        <v>0</v>
      </c>
    </row>
    <row r="102" spans="1:30" ht="11.25" hidden="1" customHeight="1">
      <c r="A102" s="137" t="s">
        <v>116</v>
      </c>
      <c r="B102" s="189"/>
      <c r="C102" s="159"/>
      <c r="D102" s="160"/>
      <c r="E102" s="161"/>
      <c r="F102" s="159"/>
      <c r="G102" s="160"/>
      <c r="H102" s="161"/>
      <c r="I102" s="9"/>
      <c r="J102" s="160"/>
      <c r="K102" s="38"/>
      <c r="L102" s="35">
        <f t="shared" si="28"/>
        <v>0</v>
      </c>
      <c r="M102" s="35">
        <f t="shared" si="24"/>
        <v>0</v>
      </c>
      <c r="N102" s="35">
        <f t="shared" si="26"/>
        <v>0</v>
      </c>
      <c r="O102" s="35">
        <f t="shared" si="27"/>
        <v>0</v>
      </c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49"/>
      <c r="AD102" s="37">
        <f t="shared" si="22"/>
        <v>0</v>
      </c>
    </row>
    <row r="103" spans="1:30" ht="11.25" hidden="1" customHeight="1">
      <c r="A103" s="137" t="s">
        <v>117</v>
      </c>
      <c r="B103" s="189"/>
      <c r="C103" s="159"/>
      <c r="D103" s="160"/>
      <c r="E103" s="161"/>
      <c r="F103" s="159"/>
      <c r="G103" s="160"/>
      <c r="H103" s="161"/>
      <c r="I103" s="9"/>
      <c r="J103" s="160"/>
      <c r="K103" s="38"/>
      <c r="L103" s="35">
        <f t="shared" si="28"/>
        <v>0</v>
      </c>
      <c r="M103" s="35">
        <f t="shared" si="24"/>
        <v>0</v>
      </c>
      <c r="N103" s="35">
        <f t="shared" si="26"/>
        <v>0</v>
      </c>
      <c r="O103" s="35">
        <f t="shared" si="27"/>
        <v>0</v>
      </c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49"/>
      <c r="AD103" s="37">
        <f t="shared" si="22"/>
        <v>0</v>
      </c>
    </row>
    <row r="104" spans="1:30" ht="11.25" hidden="1" customHeight="1">
      <c r="A104" s="137" t="s">
        <v>118</v>
      </c>
      <c r="B104" s="189"/>
      <c r="C104" s="159"/>
      <c r="D104" s="160"/>
      <c r="E104" s="161"/>
      <c r="F104" s="159"/>
      <c r="G104" s="160"/>
      <c r="H104" s="161"/>
      <c r="I104" s="9"/>
      <c r="J104" s="160"/>
      <c r="K104" s="38"/>
      <c r="L104" s="35">
        <f t="shared" si="28"/>
        <v>0</v>
      </c>
      <c r="M104" s="35">
        <f t="shared" si="24"/>
        <v>0</v>
      </c>
      <c r="N104" s="35">
        <f t="shared" si="26"/>
        <v>0</v>
      </c>
      <c r="O104" s="35">
        <f t="shared" si="27"/>
        <v>0</v>
      </c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49"/>
      <c r="AD104" s="37">
        <f t="shared" si="22"/>
        <v>0</v>
      </c>
    </row>
    <row r="105" spans="1:30" ht="11.25" hidden="1" customHeight="1">
      <c r="A105" s="137" t="s">
        <v>119</v>
      </c>
      <c r="B105" s="189"/>
      <c r="C105" s="159"/>
      <c r="D105" s="160"/>
      <c r="E105" s="161"/>
      <c r="F105" s="159"/>
      <c r="G105" s="160"/>
      <c r="H105" s="161"/>
      <c r="I105" s="9"/>
      <c r="J105" s="160"/>
      <c r="K105" s="38"/>
      <c r="L105" s="35">
        <f t="shared" si="28"/>
        <v>0</v>
      </c>
      <c r="M105" s="35">
        <f t="shared" si="24"/>
        <v>0</v>
      </c>
      <c r="N105" s="35">
        <f t="shared" si="26"/>
        <v>0</v>
      </c>
      <c r="O105" s="35">
        <f t="shared" si="27"/>
        <v>0</v>
      </c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49"/>
      <c r="AD105" s="37">
        <f t="shared" si="22"/>
        <v>0</v>
      </c>
    </row>
    <row r="106" spans="1:30" ht="11.25" hidden="1" customHeight="1">
      <c r="A106" s="137" t="s">
        <v>120</v>
      </c>
      <c r="B106" s="189"/>
      <c r="C106" s="159"/>
      <c r="D106" s="160"/>
      <c r="E106" s="161"/>
      <c r="F106" s="159"/>
      <c r="G106" s="160"/>
      <c r="H106" s="161"/>
      <c r="I106" s="9"/>
      <c r="J106" s="160"/>
      <c r="K106" s="38"/>
      <c r="L106" s="35">
        <f t="shared" si="28"/>
        <v>0</v>
      </c>
      <c r="M106" s="35">
        <f t="shared" si="24"/>
        <v>0</v>
      </c>
      <c r="N106" s="35">
        <f t="shared" si="26"/>
        <v>0</v>
      </c>
      <c r="O106" s="35">
        <f t="shared" si="27"/>
        <v>0</v>
      </c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49"/>
      <c r="AD106" s="37">
        <f t="shared" si="22"/>
        <v>0</v>
      </c>
    </row>
    <row r="107" spans="1:30" ht="11.25" hidden="1" customHeight="1">
      <c r="A107" s="137" t="s">
        <v>121</v>
      </c>
      <c r="B107" s="189"/>
      <c r="C107" s="159"/>
      <c r="D107" s="160"/>
      <c r="E107" s="161"/>
      <c r="F107" s="159"/>
      <c r="G107" s="160"/>
      <c r="H107" s="161"/>
      <c r="I107" s="9"/>
      <c r="J107" s="160"/>
      <c r="K107" s="38"/>
      <c r="L107" s="35">
        <f t="shared" si="28"/>
        <v>0</v>
      </c>
      <c r="M107" s="35">
        <f t="shared" si="24"/>
        <v>0</v>
      </c>
      <c r="N107" s="35">
        <f t="shared" si="26"/>
        <v>0</v>
      </c>
      <c r="O107" s="35">
        <f t="shared" si="27"/>
        <v>0</v>
      </c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49"/>
      <c r="AD107" s="37">
        <f t="shared" si="22"/>
        <v>0</v>
      </c>
    </row>
    <row r="108" spans="1:30" ht="11.25" hidden="1" customHeight="1">
      <c r="A108" s="137" t="s">
        <v>122</v>
      </c>
      <c r="B108" s="189"/>
      <c r="C108" s="159"/>
      <c r="D108" s="160"/>
      <c r="E108" s="161"/>
      <c r="F108" s="159"/>
      <c r="G108" s="160"/>
      <c r="H108" s="161"/>
      <c r="I108" s="9"/>
      <c r="J108" s="160"/>
      <c r="K108" s="38"/>
      <c r="L108" s="35">
        <f t="shared" si="28"/>
        <v>0</v>
      </c>
      <c r="M108" s="35">
        <f t="shared" si="24"/>
        <v>0</v>
      </c>
      <c r="N108" s="35">
        <f t="shared" si="26"/>
        <v>0</v>
      </c>
      <c r="O108" s="35">
        <f t="shared" si="27"/>
        <v>0</v>
      </c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49"/>
      <c r="AD108" s="37">
        <f t="shared" si="22"/>
        <v>0</v>
      </c>
    </row>
    <row r="109" spans="1:30" ht="11.25" hidden="1" customHeight="1">
      <c r="A109" s="137" t="s">
        <v>123</v>
      </c>
      <c r="B109" s="189"/>
      <c r="C109" s="159"/>
      <c r="D109" s="160"/>
      <c r="E109" s="161"/>
      <c r="F109" s="159"/>
      <c r="G109" s="160"/>
      <c r="H109" s="161"/>
      <c r="I109" s="9"/>
      <c r="J109" s="160"/>
      <c r="K109" s="38"/>
      <c r="L109" s="35">
        <f t="shared" si="28"/>
        <v>0</v>
      </c>
      <c r="M109" s="35">
        <f t="shared" si="24"/>
        <v>0</v>
      </c>
      <c r="N109" s="35">
        <f t="shared" si="26"/>
        <v>0</v>
      </c>
      <c r="O109" s="35">
        <f t="shared" si="27"/>
        <v>0</v>
      </c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49"/>
      <c r="AD109" s="37">
        <f t="shared" si="22"/>
        <v>0</v>
      </c>
    </row>
    <row r="110" spans="1:30" ht="11.25" hidden="1" customHeight="1">
      <c r="A110" s="137" t="s">
        <v>124</v>
      </c>
      <c r="B110" s="189"/>
      <c r="C110" s="159"/>
      <c r="D110" s="160"/>
      <c r="E110" s="161"/>
      <c r="F110" s="159"/>
      <c r="G110" s="160"/>
      <c r="H110" s="161"/>
      <c r="I110" s="9"/>
      <c r="J110" s="160"/>
      <c r="K110" s="38"/>
      <c r="L110" s="35">
        <f t="shared" si="28"/>
        <v>0</v>
      </c>
      <c r="M110" s="35">
        <f t="shared" si="24"/>
        <v>0</v>
      </c>
      <c r="N110" s="35">
        <f t="shared" si="26"/>
        <v>0</v>
      </c>
      <c r="O110" s="35">
        <f t="shared" si="27"/>
        <v>0</v>
      </c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49"/>
      <c r="AD110" s="37">
        <f t="shared" si="22"/>
        <v>0</v>
      </c>
    </row>
    <row r="111" spans="1:30" ht="11.25" hidden="1" customHeight="1">
      <c r="A111" s="137" t="s">
        <v>125</v>
      </c>
      <c r="B111" s="189"/>
      <c r="C111" s="159"/>
      <c r="D111" s="160"/>
      <c r="E111" s="161"/>
      <c r="F111" s="159"/>
      <c r="G111" s="160"/>
      <c r="H111" s="161"/>
      <c r="I111" s="9"/>
      <c r="J111" s="160"/>
      <c r="K111" s="38"/>
      <c r="L111" s="35">
        <f t="shared" si="28"/>
        <v>0</v>
      </c>
      <c r="M111" s="35">
        <f t="shared" si="24"/>
        <v>0</v>
      </c>
      <c r="N111" s="35">
        <f t="shared" si="26"/>
        <v>0</v>
      </c>
      <c r="O111" s="35">
        <f t="shared" si="27"/>
        <v>0</v>
      </c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49"/>
      <c r="AD111" s="37">
        <f t="shared" si="22"/>
        <v>0</v>
      </c>
    </row>
    <row r="112" spans="1:30" ht="11.25" hidden="1" customHeight="1">
      <c r="A112" s="137" t="s">
        <v>126</v>
      </c>
      <c r="B112" s="189"/>
      <c r="C112" s="159"/>
      <c r="D112" s="160"/>
      <c r="E112" s="161"/>
      <c r="F112" s="159"/>
      <c r="G112" s="160"/>
      <c r="H112" s="161"/>
      <c r="I112" s="9"/>
      <c r="J112" s="160"/>
      <c r="K112" s="38"/>
      <c r="L112" s="35">
        <f t="shared" si="28"/>
        <v>0</v>
      </c>
      <c r="M112" s="35">
        <f t="shared" si="24"/>
        <v>0</v>
      </c>
      <c r="N112" s="35">
        <f t="shared" si="26"/>
        <v>0</v>
      </c>
      <c r="O112" s="35">
        <f t="shared" si="27"/>
        <v>0</v>
      </c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49"/>
      <c r="AD112" s="37">
        <f t="shared" si="22"/>
        <v>0</v>
      </c>
    </row>
    <row r="113" spans="1:52" ht="11.25" hidden="1" customHeight="1">
      <c r="A113" s="138" t="s">
        <v>127</v>
      </c>
      <c r="B113" s="189"/>
      <c r="C113" s="5"/>
      <c r="D113" s="6"/>
      <c r="E113" s="7"/>
      <c r="F113" s="5"/>
      <c r="G113" s="6"/>
      <c r="H113" s="7"/>
      <c r="I113" s="151"/>
      <c r="J113" s="6"/>
      <c r="K113" s="202"/>
      <c r="L113" s="35">
        <f t="shared" si="28"/>
        <v>0</v>
      </c>
      <c r="M113" s="35">
        <f>N113/2</f>
        <v>0</v>
      </c>
      <c r="N113" s="35">
        <f t="shared" si="26"/>
        <v>0</v>
      </c>
      <c r="O113" s="35">
        <f t="shared" si="27"/>
        <v>0</v>
      </c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49"/>
      <c r="AD113" s="37">
        <f t="shared" si="22"/>
        <v>0</v>
      </c>
    </row>
    <row r="114" spans="1:52" ht="13.5" customHeight="1">
      <c r="A114" s="139" t="s">
        <v>29</v>
      </c>
      <c r="B114" s="190" t="s">
        <v>412</v>
      </c>
      <c r="C114" s="420">
        <f>C115+C159</f>
        <v>4</v>
      </c>
      <c r="D114" s="427"/>
      <c r="E114" s="428"/>
      <c r="F114" s="420">
        <f>F115+F159</f>
        <v>19</v>
      </c>
      <c r="G114" s="427"/>
      <c r="H114" s="428"/>
      <c r="I114" s="429">
        <f>I115+I159</f>
        <v>6</v>
      </c>
      <c r="J114" s="393"/>
      <c r="K114" s="394"/>
      <c r="L114" s="26">
        <f>L115+L159</f>
        <v>4105.5</v>
      </c>
      <c r="M114" s="26">
        <f t="shared" ref="M114:AD114" si="29">M115+M159</f>
        <v>1371.5</v>
      </c>
      <c r="N114" s="26">
        <f t="shared" si="29"/>
        <v>2734</v>
      </c>
      <c r="O114" s="26">
        <f t="shared" si="29"/>
        <v>751.5</v>
      </c>
      <c r="P114" s="26">
        <f t="shared" si="29"/>
        <v>1982.5</v>
      </c>
      <c r="Q114" s="26">
        <f t="shared" si="29"/>
        <v>0</v>
      </c>
      <c r="R114" s="26">
        <f t="shared" si="29"/>
        <v>0</v>
      </c>
      <c r="S114" s="26">
        <f t="shared" si="29"/>
        <v>374</v>
      </c>
      <c r="T114" s="26">
        <f t="shared" si="29"/>
        <v>720</v>
      </c>
      <c r="U114" s="26">
        <f t="shared" si="29"/>
        <v>0</v>
      </c>
      <c r="V114" s="26">
        <f t="shared" si="29"/>
        <v>432</v>
      </c>
      <c r="W114" s="26">
        <f t="shared" si="29"/>
        <v>0</v>
      </c>
      <c r="X114" s="26">
        <f t="shared" si="29"/>
        <v>492</v>
      </c>
      <c r="Y114" s="26">
        <f t="shared" si="29"/>
        <v>144</v>
      </c>
      <c r="Z114" s="26">
        <f t="shared" si="29"/>
        <v>354</v>
      </c>
      <c r="AA114" s="26">
        <f t="shared" si="29"/>
        <v>0</v>
      </c>
      <c r="AB114" s="26">
        <f t="shared" si="29"/>
        <v>362</v>
      </c>
      <c r="AC114" s="26">
        <f t="shared" si="29"/>
        <v>1796</v>
      </c>
      <c r="AD114" s="26">
        <f t="shared" si="29"/>
        <v>938</v>
      </c>
    </row>
    <row r="115" spans="1:52" s="107" customFormat="1" ht="15.75" customHeight="1">
      <c r="A115" s="140" t="s">
        <v>30</v>
      </c>
      <c r="B115" s="191" t="s">
        <v>413</v>
      </c>
      <c r="C115" s="424">
        <f>COUNTIF(C116:E140,1)+COUNTIF(C116:E140,2)+COUNTIF(C116:E140,3)+COUNTIF(C116:E140,4)+COUNTIF(C116:E140,5)+COUNTIF(C116:E140,6)+COUNTIF(C116:E140,7)+COUNTIF(C116:E140,8)</f>
        <v>0</v>
      </c>
      <c r="D115" s="425"/>
      <c r="E115" s="426"/>
      <c r="F115" s="424">
        <f>COUNTIF(F116:H140,1)+COUNTIF(F116:H140,2)+COUNTIF(F116:H140,3)+COUNTIF(F116:H140,4)+COUNTIF(F116:H140,5)+COUNTIF(F116:H140,6)+COUNTIF(F116:H140,7)+COUNTIF(F116:H140,8)</f>
        <v>11</v>
      </c>
      <c r="G115" s="425"/>
      <c r="H115" s="426"/>
      <c r="I115" s="424">
        <f>COUNTIF(I116:K140,1)+COUNTIF(I116:K140,2)+COUNTIF(I116:K140,3)+COUNTIF(I116:K140,4)+COUNTIF(I116:K140,5)+COUNTIF(I116:K140,6)+COUNTIF(I116:K140,7)+COUNTIF(I116:K140,8)</f>
        <v>1</v>
      </c>
      <c r="J115" s="425"/>
      <c r="K115" s="425"/>
      <c r="L115" s="104">
        <f>SUM(L131:L157)</f>
        <v>2046.5</v>
      </c>
      <c r="M115" s="104">
        <f t="shared" ref="M115:AB115" si="30">SUM(M131:M157)</f>
        <v>681.5</v>
      </c>
      <c r="N115" s="104">
        <f t="shared" si="30"/>
        <v>1365</v>
      </c>
      <c r="O115" s="104">
        <f t="shared" si="30"/>
        <v>562.5</v>
      </c>
      <c r="P115" s="104">
        <f t="shared" si="30"/>
        <v>802.5</v>
      </c>
      <c r="Q115" s="104">
        <f t="shared" si="30"/>
        <v>0</v>
      </c>
      <c r="R115" s="104">
        <f t="shared" si="30"/>
        <v>0</v>
      </c>
      <c r="S115" s="104">
        <f t="shared" si="30"/>
        <v>204</v>
      </c>
      <c r="T115" s="104">
        <f t="shared" si="30"/>
        <v>408</v>
      </c>
      <c r="U115" s="104">
        <f t="shared" si="30"/>
        <v>0</v>
      </c>
      <c r="V115" s="104">
        <f t="shared" si="30"/>
        <v>227</v>
      </c>
      <c r="W115" s="104">
        <f t="shared" si="30"/>
        <v>0</v>
      </c>
      <c r="X115" s="104">
        <f t="shared" si="30"/>
        <v>190</v>
      </c>
      <c r="Y115" s="104">
        <f t="shared" si="30"/>
        <v>0</v>
      </c>
      <c r="Z115" s="104">
        <f t="shared" si="30"/>
        <v>128</v>
      </c>
      <c r="AA115" s="104">
        <f t="shared" si="30"/>
        <v>0</v>
      </c>
      <c r="AB115" s="104">
        <f t="shared" si="30"/>
        <v>208</v>
      </c>
      <c r="AC115" s="103">
        <v>780</v>
      </c>
      <c r="AD115" s="105">
        <f>N115-AC115</f>
        <v>585</v>
      </c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 ht="28.5" hidden="1" customHeight="1" thickBot="1">
      <c r="A116" s="141" t="s">
        <v>13</v>
      </c>
      <c r="B116" s="190" t="s">
        <v>14</v>
      </c>
      <c r="C116" s="163"/>
      <c r="D116" s="170"/>
      <c r="E116" s="164"/>
      <c r="F116" s="163"/>
      <c r="G116" s="170"/>
      <c r="H116" s="164"/>
      <c r="I116" s="170"/>
      <c r="J116" s="170"/>
      <c r="K116" s="170"/>
      <c r="L116" s="45" t="e">
        <f t="shared" ref="L116:L130" si="31">M116+N116</f>
        <v>#REF!</v>
      </c>
      <c r="M116" s="26" t="e">
        <f t="shared" ref="M116:M130" si="32">N116*0.5</f>
        <v>#REF!</v>
      </c>
      <c r="N116" s="45" t="e">
        <f>Q116*$Q$5+R116*$R$5+#REF!*#REF!+S116*$S$5+T116*$T$5+#REF!*#REF!+#REF!*#REF!+AB116*$AB$5+#REF!*#REF!+#REF!*#REF!</f>
        <v>#REF!</v>
      </c>
      <c r="O116" s="45"/>
      <c r="P116" s="45"/>
      <c r="Q116" s="45">
        <f>SUM(Q117:Q130)</f>
        <v>0</v>
      </c>
      <c r="R116" s="45">
        <f>SUM(R117:R130)</f>
        <v>0</v>
      </c>
      <c r="S116" s="45">
        <f>SUM(S117:S130)</f>
        <v>0</v>
      </c>
      <c r="T116" s="45"/>
      <c r="U116" s="45"/>
      <c r="V116" s="45"/>
      <c r="W116" s="45"/>
      <c r="X116" s="45"/>
      <c r="Y116" s="45"/>
      <c r="Z116" s="45"/>
      <c r="AA116" s="45"/>
      <c r="AB116" s="45"/>
      <c r="AD116" s="37" t="e">
        <f t="shared" si="22"/>
        <v>#REF!</v>
      </c>
    </row>
    <row r="117" spans="1:52" ht="12" hidden="1" customHeight="1" thickBot="1">
      <c r="A117" s="142" t="s">
        <v>15</v>
      </c>
      <c r="B117" s="185"/>
      <c r="C117" s="52"/>
      <c r="D117" s="50"/>
      <c r="E117" s="51"/>
      <c r="F117" s="52"/>
      <c r="G117" s="50"/>
      <c r="H117" s="51"/>
      <c r="I117" s="50"/>
      <c r="J117" s="50"/>
      <c r="K117" s="50"/>
      <c r="L117" s="45" t="e">
        <f t="shared" si="31"/>
        <v>#REF!</v>
      </c>
      <c r="M117" s="26" t="e">
        <f t="shared" si="32"/>
        <v>#REF!</v>
      </c>
      <c r="N117" s="45" t="e">
        <f>Q117*$Q$5+R117*$R$5+#REF!*#REF!+S117*$S$5+T117*$T$5+#REF!*#REF!+#REF!*#REF!+AB117*$AB$5+#REF!*#REF!+#REF!*#REF!</f>
        <v>#REF!</v>
      </c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D117" s="37" t="e">
        <f t="shared" si="22"/>
        <v>#REF!</v>
      </c>
    </row>
    <row r="118" spans="1:52" ht="12" hidden="1" customHeight="1" thickBot="1">
      <c r="A118" s="142" t="s">
        <v>16</v>
      </c>
      <c r="B118" s="185"/>
      <c r="C118" s="52"/>
      <c r="D118" s="50"/>
      <c r="E118" s="51"/>
      <c r="F118" s="52"/>
      <c r="G118" s="50"/>
      <c r="H118" s="51"/>
      <c r="I118" s="50"/>
      <c r="J118" s="50"/>
      <c r="K118" s="50"/>
      <c r="L118" s="45" t="e">
        <f t="shared" si="31"/>
        <v>#REF!</v>
      </c>
      <c r="M118" s="26" t="e">
        <f t="shared" si="32"/>
        <v>#REF!</v>
      </c>
      <c r="N118" s="45" t="e">
        <f>Q118*$Q$5+R118*$R$5+#REF!*#REF!+S118*$S$5+T118*$T$5+#REF!*#REF!+#REF!*#REF!+AB118*$AB$5+#REF!*#REF!+#REF!*#REF!</f>
        <v>#REF!</v>
      </c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D118" s="37" t="e">
        <f t="shared" si="22"/>
        <v>#REF!</v>
      </c>
    </row>
    <row r="119" spans="1:52" ht="12" hidden="1" customHeight="1" thickBot="1">
      <c r="A119" s="142" t="s">
        <v>17</v>
      </c>
      <c r="B119" s="185"/>
      <c r="C119" s="52"/>
      <c r="D119" s="50"/>
      <c r="E119" s="51"/>
      <c r="F119" s="52"/>
      <c r="G119" s="50"/>
      <c r="H119" s="51"/>
      <c r="I119" s="50"/>
      <c r="J119" s="50"/>
      <c r="K119" s="50"/>
      <c r="L119" s="45" t="e">
        <f t="shared" si="31"/>
        <v>#REF!</v>
      </c>
      <c r="M119" s="26" t="e">
        <f t="shared" si="32"/>
        <v>#REF!</v>
      </c>
      <c r="N119" s="45" t="e">
        <f>Q119*$Q$5+R119*$R$5+#REF!*#REF!+S119*$S$5+T119*$T$5+#REF!*#REF!+#REF!*#REF!+AB119*$AB$5+#REF!*#REF!+#REF!*#REF!</f>
        <v>#REF!</v>
      </c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D119" s="37" t="e">
        <f t="shared" si="22"/>
        <v>#REF!</v>
      </c>
    </row>
    <row r="120" spans="1:52" ht="12" hidden="1" customHeight="1" thickBot="1">
      <c r="A120" s="142" t="s">
        <v>18</v>
      </c>
      <c r="B120" s="185"/>
      <c r="C120" s="52"/>
      <c r="D120" s="50"/>
      <c r="E120" s="51"/>
      <c r="F120" s="52"/>
      <c r="G120" s="50"/>
      <c r="H120" s="51"/>
      <c r="I120" s="50"/>
      <c r="J120" s="50"/>
      <c r="K120" s="50"/>
      <c r="L120" s="45" t="e">
        <f t="shared" si="31"/>
        <v>#REF!</v>
      </c>
      <c r="M120" s="26" t="e">
        <f t="shared" si="32"/>
        <v>#REF!</v>
      </c>
      <c r="N120" s="45" t="e">
        <f>Q120*$Q$5+R120*$R$5+#REF!*#REF!+S120*$S$5+T120*$T$5+#REF!*#REF!+#REF!*#REF!+AB120*$AB$5+#REF!*#REF!+#REF!*#REF!</f>
        <v>#REF!</v>
      </c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D120" s="37" t="e">
        <f t="shared" si="22"/>
        <v>#REF!</v>
      </c>
    </row>
    <row r="121" spans="1:52" ht="12" hidden="1" customHeight="1" thickBot="1">
      <c r="A121" s="142" t="s">
        <v>19</v>
      </c>
      <c r="B121" s="185"/>
      <c r="C121" s="52"/>
      <c r="D121" s="50"/>
      <c r="E121" s="51"/>
      <c r="F121" s="52"/>
      <c r="G121" s="50"/>
      <c r="H121" s="51"/>
      <c r="I121" s="50"/>
      <c r="J121" s="50"/>
      <c r="K121" s="50"/>
      <c r="L121" s="45" t="e">
        <f t="shared" si="31"/>
        <v>#REF!</v>
      </c>
      <c r="M121" s="26" t="e">
        <f t="shared" si="32"/>
        <v>#REF!</v>
      </c>
      <c r="N121" s="45" t="e">
        <f>Q121*$Q$5+R121*$R$5+#REF!*#REF!+S121*$S$5+T121*$T$5+#REF!*#REF!+#REF!*#REF!+AB121*$AB$5+#REF!*#REF!+#REF!*#REF!</f>
        <v>#REF!</v>
      </c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D121" s="37" t="e">
        <f t="shared" si="22"/>
        <v>#REF!</v>
      </c>
    </row>
    <row r="122" spans="1:52" ht="12" hidden="1" customHeight="1" thickBot="1">
      <c r="A122" s="142" t="s">
        <v>20</v>
      </c>
      <c r="B122" s="185"/>
      <c r="C122" s="52"/>
      <c r="D122" s="50"/>
      <c r="E122" s="51"/>
      <c r="F122" s="52"/>
      <c r="G122" s="50"/>
      <c r="H122" s="51"/>
      <c r="I122" s="50"/>
      <c r="J122" s="50"/>
      <c r="K122" s="50"/>
      <c r="L122" s="45" t="e">
        <f t="shared" si="31"/>
        <v>#REF!</v>
      </c>
      <c r="M122" s="26" t="e">
        <f t="shared" si="32"/>
        <v>#REF!</v>
      </c>
      <c r="N122" s="45" t="e">
        <f>Q122*$Q$5+R122*$R$5+#REF!*#REF!+S122*$S$5+T122*$T$5+#REF!*#REF!+#REF!*#REF!+AB122*$AB$5+#REF!*#REF!+#REF!*#REF!</f>
        <v>#REF!</v>
      </c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D122" s="37" t="e">
        <f t="shared" si="22"/>
        <v>#REF!</v>
      </c>
    </row>
    <row r="123" spans="1:52" ht="12" hidden="1" customHeight="1" thickBot="1">
      <c r="A123" s="142" t="s">
        <v>21</v>
      </c>
      <c r="B123" s="185"/>
      <c r="C123" s="52"/>
      <c r="D123" s="50"/>
      <c r="E123" s="51"/>
      <c r="F123" s="52"/>
      <c r="G123" s="50"/>
      <c r="H123" s="51"/>
      <c r="I123" s="50"/>
      <c r="J123" s="50"/>
      <c r="K123" s="50"/>
      <c r="L123" s="45" t="e">
        <f t="shared" si="31"/>
        <v>#REF!</v>
      </c>
      <c r="M123" s="26" t="e">
        <f t="shared" si="32"/>
        <v>#REF!</v>
      </c>
      <c r="N123" s="45" t="e">
        <f>Q123*$Q$5+R123*$R$5+#REF!*#REF!+S123*$S$5+T123*$T$5+#REF!*#REF!+#REF!*#REF!+AB123*$AB$5+#REF!*#REF!+#REF!*#REF!</f>
        <v>#REF!</v>
      </c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D123" s="37" t="e">
        <f t="shared" si="22"/>
        <v>#REF!</v>
      </c>
    </row>
    <row r="124" spans="1:52" ht="12" hidden="1" customHeight="1" thickBot="1">
      <c r="A124" s="142" t="s">
        <v>22</v>
      </c>
      <c r="B124" s="185"/>
      <c r="C124" s="52"/>
      <c r="D124" s="50"/>
      <c r="E124" s="51"/>
      <c r="F124" s="52"/>
      <c r="G124" s="50"/>
      <c r="H124" s="51"/>
      <c r="I124" s="50"/>
      <c r="J124" s="50"/>
      <c r="K124" s="50"/>
      <c r="L124" s="45" t="e">
        <f t="shared" si="31"/>
        <v>#REF!</v>
      </c>
      <c r="M124" s="26" t="e">
        <f t="shared" si="32"/>
        <v>#REF!</v>
      </c>
      <c r="N124" s="45" t="e">
        <f>Q124*$Q$5+R124*$R$5+#REF!*#REF!+S124*$S$5+T124*$T$5+#REF!*#REF!+#REF!*#REF!+AB124*$AB$5+#REF!*#REF!+#REF!*#REF!</f>
        <v>#REF!</v>
      </c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D124" s="37" t="e">
        <f t="shared" si="22"/>
        <v>#REF!</v>
      </c>
    </row>
    <row r="125" spans="1:52" ht="12" hidden="1" customHeight="1" thickBot="1">
      <c r="A125" s="142" t="s">
        <v>23</v>
      </c>
      <c r="B125" s="185"/>
      <c r="C125" s="52"/>
      <c r="D125" s="50"/>
      <c r="E125" s="51"/>
      <c r="F125" s="52"/>
      <c r="G125" s="50"/>
      <c r="H125" s="51"/>
      <c r="I125" s="50"/>
      <c r="J125" s="50"/>
      <c r="K125" s="50"/>
      <c r="L125" s="45" t="e">
        <f t="shared" si="31"/>
        <v>#REF!</v>
      </c>
      <c r="M125" s="26" t="e">
        <f t="shared" si="32"/>
        <v>#REF!</v>
      </c>
      <c r="N125" s="45" t="e">
        <f>Q125*$Q$5+R125*$R$5+#REF!*#REF!+S125*$S$5+T125*$T$5+#REF!*#REF!+#REF!*#REF!+AB125*$AB$5+#REF!*#REF!+#REF!*#REF!</f>
        <v>#REF!</v>
      </c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D125" s="37" t="e">
        <f t="shared" si="22"/>
        <v>#REF!</v>
      </c>
    </row>
    <row r="126" spans="1:52" ht="12" hidden="1" customHeight="1" thickBot="1">
      <c r="A126" s="142" t="s">
        <v>24</v>
      </c>
      <c r="B126" s="185"/>
      <c r="C126" s="52"/>
      <c r="D126" s="50"/>
      <c r="E126" s="51"/>
      <c r="F126" s="52"/>
      <c r="G126" s="50"/>
      <c r="H126" s="51"/>
      <c r="I126" s="50"/>
      <c r="J126" s="50"/>
      <c r="K126" s="50"/>
      <c r="L126" s="45" t="e">
        <f t="shared" si="31"/>
        <v>#REF!</v>
      </c>
      <c r="M126" s="26" t="e">
        <f t="shared" si="32"/>
        <v>#REF!</v>
      </c>
      <c r="N126" s="45" t="e">
        <f>Q126*$Q$5+R126*$R$5+#REF!*#REF!+S126*$S$5+T126*$T$5+#REF!*#REF!+#REF!*#REF!+AB126*$AB$5+#REF!*#REF!+#REF!*#REF!</f>
        <v>#REF!</v>
      </c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D126" s="37" t="e">
        <f t="shared" si="22"/>
        <v>#REF!</v>
      </c>
    </row>
    <row r="127" spans="1:52" ht="12" hidden="1" customHeight="1" thickBot="1">
      <c r="A127" s="142" t="s">
        <v>25</v>
      </c>
      <c r="B127" s="185"/>
      <c r="C127" s="52"/>
      <c r="D127" s="50"/>
      <c r="E127" s="51"/>
      <c r="F127" s="52"/>
      <c r="G127" s="50"/>
      <c r="H127" s="51"/>
      <c r="I127" s="50"/>
      <c r="J127" s="50"/>
      <c r="K127" s="50"/>
      <c r="L127" s="45" t="e">
        <f t="shared" si="31"/>
        <v>#REF!</v>
      </c>
      <c r="M127" s="26" t="e">
        <f t="shared" si="32"/>
        <v>#REF!</v>
      </c>
      <c r="N127" s="45" t="e">
        <f>Q127*$Q$5+R127*$R$5+#REF!*#REF!+S127*$S$5+T127*$T$5+#REF!*#REF!+#REF!*#REF!+AB127*$AB$5+#REF!*#REF!+#REF!*#REF!</f>
        <v>#REF!</v>
      </c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D127" s="37" t="e">
        <f t="shared" si="22"/>
        <v>#REF!</v>
      </c>
    </row>
    <row r="128" spans="1:52" ht="12" hidden="1" customHeight="1" thickBot="1">
      <c r="A128" s="142" t="s">
        <v>26</v>
      </c>
      <c r="B128" s="185"/>
      <c r="C128" s="52"/>
      <c r="D128" s="50"/>
      <c r="E128" s="51"/>
      <c r="F128" s="52"/>
      <c r="G128" s="50"/>
      <c r="H128" s="51"/>
      <c r="I128" s="50"/>
      <c r="J128" s="50"/>
      <c r="K128" s="50"/>
      <c r="L128" s="45" t="e">
        <f t="shared" si="31"/>
        <v>#REF!</v>
      </c>
      <c r="M128" s="26" t="e">
        <f t="shared" si="32"/>
        <v>#REF!</v>
      </c>
      <c r="N128" s="45" t="e">
        <f>Q128*$Q$5+R128*$R$5+#REF!*#REF!+S128*$S$5+T128*$T$5+#REF!*#REF!+#REF!*#REF!+AB128*$AB$5+#REF!*#REF!+#REF!*#REF!</f>
        <v>#REF!</v>
      </c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D128" s="37" t="e">
        <f t="shared" si="22"/>
        <v>#REF!</v>
      </c>
    </row>
    <row r="129" spans="1:30" ht="12" hidden="1" customHeight="1" thickBot="1">
      <c r="A129" s="142" t="s">
        <v>27</v>
      </c>
      <c r="B129" s="185"/>
      <c r="C129" s="52"/>
      <c r="D129" s="50"/>
      <c r="E129" s="51"/>
      <c r="F129" s="52"/>
      <c r="G129" s="50"/>
      <c r="H129" s="51"/>
      <c r="I129" s="50"/>
      <c r="J129" s="50"/>
      <c r="K129" s="50"/>
      <c r="L129" s="45" t="e">
        <f t="shared" si="31"/>
        <v>#REF!</v>
      </c>
      <c r="M129" s="26" t="e">
        <f t="shared" si="32"/>
        <v>#REF!</v>
      </c>
      <c r="N129" s="45" t="e">
        <f>Q129*$Q$5+R129*$R$5+#REF!*#REF!+S129*$S$5+T129*$T$5+#REF!*#REF!+#REF!*#REF!+AB129*$AB$5+#REF!*#REF!+#REF!*#REF!</f>
        <v>#REF!</v>
      </c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D129" s="37" t="e">
        <f t="shared" si="22"/>
        <v>#REF!</v>
      </c>
    </row>
    <row r="130" spans="1:30" ht="11.25" hidden="1" customHeight="1">
      <c r="A130" s="143" t="s">
        <v>28</v>
      </c>
      <c r="B130" s="185"/>
      <c r="C130" s="165"/>
      <c r="D130" s="166"/>
      <c r="E130" s="53"/>
      <c r="F130" s="165"/>
      <c r="G130" s="166"/>
      <c r="H130" s="53"/>
      <c r="I130" s="166"/>
      <c r="J130" s="166"/>
      <c r="K130" s="166"/>
      <c r="L130" s="45" t="e">
        <f t="shared" si="31"/>
        <v>#REF!</v>
      </c>
      <c r="M130" s="26" t="e">
        <f t="shared" si="32"/>
        <v>#REF!</v>
      </c>
      <c r="N130" s="45" t="e">
        <f>Q130*$Q$5+R130*$R$5+#REF!*#REF!+S130*$S$5+T130*$T$5+#REF!*#REF!+#REF!*#REF!+AB130*$AB$5+#REF!*#REF!+#REF!*#REF!</f>
        <v>#REF!</v>
      </c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D130" s="37" t="e">
        <f t="shared" si="22"/>
        <v>#REF!</v>
      </c>
    </row>
    <row r="131" spans="1:30" ht="12" customHeight="1">
      <c r="A131" s="343" t="s">
        <v>448</v>
      </c>
      <c r="B131" s="185" t="s">
        <v>302</v>
      </c>
      <c r="C131" s="5"/>
      <c r="D131" s="6"/>
      <c r="E131" s="7"/>
      <c r="F131" s="5"/>
      <c r="G131" s="6">
        <v>4</v>
      </c>
      <c r="H131" s="7"/>
      <c r="I131" s="5"/>
      <c r="J131" s="6">
        <v>5</v>
      </c>
      <c r="K131" s="7"/>
      <c r="L131" s="35">
        <f>M131+N131</f>
        <v>222</v>
      </c>
      <c r="M131" s="35">
        <v>74</v>
      </c>
      <c r="N131" s="35">
        <f t="shared" ref="N131:N157" si="33">SUM(Q131:AB131)</f>
        <v>148</v>
      </c>
      <c r="O131" s="35">
        <f t="shared" ref="O131:O157" si="34">N131-P131</f>
        <v>110</v>
      </c>
      <c r="P131" s="111">
        <v>38</v>
      </c>
      <c r="Q131" s="36"/>
      <c r="R131" s="36"/>
      <c r="S131" s="36">
        <v>68</v>
      </c>
      <c r="T131" s="36">
        <v>48</v>
      </c>
      <c r="U131" s="36"/>
      <c r="V131" s="36">
        <v>32</v>
      </c>
      <c r="W131" s="36"/>
      <c r="X131" s="36"/>
      <c r="Y131" s="36"/>
      <c r="Z131" s="36"/>
      <c r="AA131" s="36"/>
      <c r="AB131" s="36"/>
      <c r="AC131" s="49"/>
      <c r="AD131" s="37"/>
    </row>
    <row r="132" spans="1:30" ht="12.75" customHeight="1">
      <c r="A132" s="343" t="s">
        <v>449</v>
      </c>
      <c r="B132" s="185" t="s">
        <v>303</v>
      </c>
      <c r="C132" s="159"/>
      <c r="D132" s="160"/>
      <c r="E132" s="161"/>
      <c r="F132" s="159"/>
      <c r="G132" s="160">
        <v>4</v>
      </c>
      <c r="H132" s="161">
        <v>5</v>
      </c>
      <c r="I132" s="159"/>
      <c r="J132" s="237"/>
      <c r="K132" s="161"/>
      <c r="L132" s="46">
        <f t="shared" ref="L132:L157" si="35">M132+N132</f>
        <v>219</v>
      </c>
      <c r="M132" s="35">
        <f t="shared" ref="M132:M157" si="36">N132/2</f>
        <v>73</v>
      </c>
      <c r="N132" s="35">
        <f t="shared" si="33"/>
        <v>146</v>
      </c>
      <c r="O132" s="35">
        <f t="shared" si="34"/>
        <v>106</v>
      </c>
      <c r="P132" s="111">
        <v>40</v>
      </c>
      <c r="Q132" s="36"/>
      <c r="R132" s="36"/>
      <c r="S132" s="36">
        <v>34</v>
      </c>
      <c r="T132" s="352">
        <v>48</v>
      </c>
      <c r="U132" s="36"/>
      <c r="V132" s="36">
        <v>64</v>
      </c>
      <c r="W132" s="36"/>
      <c r="X132" s="36"/>
      <c r="Y132" s="36"/>
      <c r="Z132" s="36"/>
      <c r="AA132" s="36"/>
      <c r="AB132" s="36"/>
      <c r="AC132" s="49"/>
      <c r="AD132" s="37"/>
    </row>
    <row r="133" spans="1:30" ht="15" customHeight="1">
      <c r="A133" s="343" t="s">
        <v>450</v>
      </c>
      <c r="B133" s="187" t="s">
        <v>415</v>
      </c>
      <c r="C133" s="159"/>
      <c r="D133" s="160"/>
      <c r="E133" s="161"/>
      <c r="F133" s="159"/>
      <c r="G133" s="160">
        <v>4</v>
      </c>
      <c r="H133" s="161"/>
      <c r="I133" s="159"/>
      <c r="J133" s="160"/>
      <c r="K133" s="161"/>
      <c r="L133" s="46">
        <f t="shared" si="35"/>
        <v>121</v>
      </c>
      <c r="M133" s="35">
        <v>39</v>
      </c>
      <c r="N133" s="35">
        <f t="shared" si="33"/>
        <v>82</v>
      </c>
      <c r="O133" s="35">
        <f t="shared" si="34"/>
        <v>47</v>
      </c>
      <c r="P133" s="111">
        <v>35</v>
      </c>
      <c r="Q133" s="36"/>
      <c r="R133" s="36"/>
      <c r="S133" s="36">
        <v>34</v>
      </c>
      <c r="T133" s="352">
        <v>48</v>
      </c>
      <c r="U133" s="36"/>
      <c r="V133" s="36"/>
      <c r="W133" s="36"/>
      <c r="X133" s="36"/>
      <c r="Y133" s="36"/>
      <c r="Z133" s="36"/>
      <c r="AA133" s="36"/>
      <c r="AB133" s="36"/>
      <c r="AC133" s="49"/>
      <c r="AD133" s="37"/>
    </row>
    <row r="134" spans="1:30" ht="23.25" customHeight="1">
      <c r="A134" s="343" t="s">
        <v>451</v>
      </c>
      <c r="B134" s="185" t="s">
        <v>399</v>
      </c>
      <c r="C134" s="159"/>
      <c r="D134" s="160"/>
      <c r="E134" s="161"/>
      <c r="F134" s="159"/>
      <c r="G134" s="357">
        <v>8</v>
      </c>
      <c r="H134" s="161"/>
      <c r="I134" s="159"/>
      <c r="J134" s="160"/>
      <c r="K134" s="161"/>
      <c r="L134" s="35">
        <f t="shared" si="35"/>
        <v>107</v>
      </c>
      <c r="M134" s="35">
        <v>36</v>
      </c>
      <c r="N134" s="35">
        <f t="shared" si="33"/>
        <v>71</v>
      </c>
      <c r="O134" s="35">
        <f t="shared" si="34"/>
        <v>59</v>
      </c>
      <c r="P134" s="111">
        <v>12</v>
      </c>
      <c r="Q134" s="36"/>
      <c r="R134" s="36"/>
      <c r="S134" s="36"/>
      <c r="T134" s="36"/>
      <c r="U134" s="36"/>
      <c r="V134" s="36"/>
      <c r="W134" s="36"/>
      <c r="X134" s="36"/>
      <c r="Y134" s="36"/>
      <c r="Z134" s="267">
        <v>32</v>
      </c>
      <c r="AA134" s="267"/>
      <c r="AB134" s="267">
        <v>39</v>
      </c>
      <c r="AC134" s="49"/>
      <c r="AD134" s="37"/>
    </row>
    <row r="135" spans="1:30" ht="15" customHeight="1">
      <c r="A135" s="343" t="s">
        <v>452</v>
      </c>
      <c r="B135" s="192" t="s">
        <v>378</v>
      </c>
      <c r="C135" s="159"/>
      <c r="D135" s="160"/>
      <c r="E135" s="161"/>
      <c r="F135" s="159">
        <v>4</v>
      </c>
      <c r="G135" s="160"/>
      <c r="H135" s="244">
        <v>8</v>
      </c>
      <c r="I135" s="159"/>
      <c r="J135" s="160"/>
      <c r="K135" s="161"/>
      <c r="L135" s="35">
        <f t="shared" si="35"/>
        <v>301</v>
      </c>
      <c r="M135" s="35">
        <v>100</v>
      </c>
      <c r="N135" s="35">
        <f t="shared" si="33"/>
        <v>201</v>
      </c>
      <c r="O135" s="35">
        <f t="shared" si="34"/>
        <v>100.5</v>
      </c>
      <c r="P135" s="111">
        <f>N135/2</f>
        <v>100.5</v>
      </c>
      <c r="Q135" s="36"/>
      <c r="R135" s="36"/>
      <c r="S135" s="36">
        <v>17</v>
      </c>
      <c r="T135" s="36">
        <v>72</v>
      </c>
      <c r="U135" s="36"/>
      <c r="V135" s="36">
        <v>16</v>
      </c>
      <c r="W135" s="36"/>
      <c r="X135" s="36">
        <v>38</v>
      </c>
      <c r="Y135" s="36"/>
      <c r="Z135" s="267">
        <v>32</v>
      </c>
      <c r="AA135" s="267"/>
      <c r="AB135" s="267">
        <v>26</v>
      </c>
      <c r="AD135" s="37"/>
    </row>
    <row r="136" spans="1:30" ht="15" customHeight="1">
      <c r="A136" s="343" t="s">
        <v>453</v>
      </c>
      <c r="B136" s="189" t="s">
        <v>379</v>
      </c>
      <c r="C136" s="57"/>
      <c r="D136" s="55"/>
      <c r="E136" s="56"/>
      <c r="F136" s="57">
        <v>4</v>
      </c>
      <c r="G136" s="55"/>
      <c r="H136" s="359" t="s">
        <v>394</v>
      </c>
      <c r="I136" s="152"/>
      <c r="J136" s="55"/>
      <c r="K136" s="40"/>
      <c r="L136" s="35">
        <f t="shared" si="35"/>
        <v>329</v>
      </c>
      <c r="M136" s="35">
        <v>110</v>
      </c>
      <c r="N136" s="35">
        <f t="shared" si="33"/>
        <v>219</v>
      </c>
      <c r="O136" s="35">
        <f t="shared" si="34"/>
        <v>11</v>
      </c>
      <c r="P136" s="111">
        <v>208</v>
      </c>
      <c r="Q136" s="36"/>
      <c r="R136" s="36"/>
      <c r="S136" s="291">
        <v>17</v>
      </c>
      <c r="T136" s="291">
        <v>48</v>
      </c>
      <c r="U136" s="291"/>
      <c r="V136" s="291">
        <v>16</v>
      </c>
      <c r="W136" s="291"/>
      <c r="X136" s="352">
        <v>38</v>
      </c>
      <c r="Y136" s="291"/>
      <c r="Z136" s="291">
        <v>48</v>
      </c>
      <c r="AA136" s="291"/>
      <c r="AB136" s="291">
        <v>52</v>
      </c>
      <c r="AC136" s="49"/>
      <c r="AD136" s="37"/>
    </row>
    <row r="137" spans="1:30" ht="12.75" customHeight="1">
      <c r="A137" s="343" t="s">
        <v>454</v>
      </c>
      <c r="B137" s="189" t="s">
        <v>380</v>
      </c>
      <c r="C137" s="5"/>
      <c r="D137" s="6"/>
      <c r="E137" s="7"/>
      <c r="F137" s="5"/>
      <c r="G137" s="243" t="s">
        <v>394</v>
      </c>
      <c r="H137" s="7"/>
      <c r="I137" s="151"/>
      <c r="J137" s="6"/>
      <c r="K137" s="202"/>
      <c r="L137" s="35">
        <f t="shared" si="35"/>
        <v>58.5</v>
      </c>
      <c r="M137" s="35">
        <f t="shared" si="36"/>
        <v>19.5</v>
      </c>
      <c r="N137" s="35">
        <f t="shared" si="33"/>
        <v>39</v>
      </c>
      <c r="O137" s="35">
        <f t="shared" si="34"/>
        <v>9</v>
      </c>
      <c r="P137" s="49">
        <v>30</v>
      </c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156">
        <v>39</v>
      </c>
      <c r="AC137" s="49"/>
      <c r="AD137" s="37"/>
    </row>
    <row r="138" spans="1:30" ht="15" customHeight="1">
      <c r="A138" s="343" t="s">
        <v>455</v>
      </c>
      <c r="B138" s="189" t="s">
        <v>381</v>
      </c>
      <c r="C138" s="5"/>
      <c r="D138" s="6"/>
      <c r="E138" s="7"/>
      <c r="F138" s="5"/>
      <c r="G138" s="6"/>
      <c r="H138" s="7">
        <v>8</v>
      </c>
      <c r="I138" s="151"/>
      <c r="J138" s="6"/>
      <c r="K138" s="202"/>
      <c r="L138" s="35">
        <f t="shared" si="35"/>
        <v>277</v>
      </c>
      <c r="M138" s="35">
        <v>93</v>
      </c>
      <c r="N138" s="35">
        <f t="shared" si="33"/>
        <v>184</v>
      </c>
      <c r="O138" s="35">
        <f t="shared" si="34"/>
        <v>10</v>
      </c>
      <c r="P138" s="49">
        <v>174</v>
      </c>
      <c r="Q138" s="36"/>
      <c r="R138" s="36"/>
      <c r="S138" s="36">
        <v>34</v>
      </c>
      <c r="T138" s="36">
        <v>48</v>
      </c>
      <c r="U138" s="36"/>
      <c r="V138" s="36">
        <v>16</v>
      </c>
      <c r="W138" s="36"/>
      <c r="X138" s="36">
        <v>57</v>
      </c>
      <c r="Y138" s="36"/>
      <c r="Z138" s="36">
        <v>16</v>
      </c>
      <c r="AA138" s="36"/>
      <c r="AB138" s="36">
        <v>13</v>
      </c>
      <c r="AC138" s="49"/>
      <c r="AD138" s="37"/>
    </row>
    <row r="139" spans="1:30" ht="14.25" customHeight="1">
      <c r="A139" s="343" t="s">
        <v>456</v>
      </c>
      <c r="B139" s="189" t="s">
        <v>382</v>
      </c>
      <c r="C139" s="5"/>
      <c r="D139" s="6"/>
      <c r="E139" s="7"/>
      <c r="F139" s="5"/>
      <c r="G139" s="6">
        <v>5</v>
      </c>
      <c r="H139" s="7"/>
      <c r="I139" s="151"/>
      <c r="J139" s="6"/>
      <c r="K139" s="202"/>
      <c r="L139" s="35">
        <f t="shared" si="35"/>
        <v>120</v>
      </c>
      <c r="M139" s="35">
        <f t="shared" si="36"/>
        <v>40</v>
      </c>
      <c r="N139" s="35">
        <f t="shared" si="33"/>
        <v>80</v>
      </c>
      <c r="O139" s="35">
        <f t="shared" si="34"/>
        <v>10</v>
      </c>
      <c r="P139" s="49">
        <v>70</v>
      </c>
      <c r="Q139" s="36"/>
      <c r="R139" s="36"/>
      <c r="S139" s="36"/>
      <c r="T139" s="36">
        <v>48</v>
      </c>
      <c r="U139" s="36"/>
      <c r="V139" s="36">
        <v>32</v>
      </c>
      <c r="W139" s="36"/>
      <c r="X139" s="36"/>
      <c r="Y139" s="36"/>
      <c r="Z139" s="36"/>
      <c r="AA139" s="36"/>
      <c r="AB139" s="36"/>
      <c r="AC139" s="49"/>
      <c r="AD139" s="37"/>
    </row>
    <row r="140" spans="1:30" ht="12.75" customHeight="1">
      <c r="A140" s="343" t="s">
        <v>457</v>
      </c>
      <c r="B140" s="189" t="s">
        <v>304</v>
      </c>
      <c r="C140" s="5"/>
      <c r="D140" s="6"/>
      <c r="E140" s="7"/>
      <c r="F140" s="5"/>
      <c r="G140" s="6">
        <v>6</v>
      </c>
      <c r="H140" s="7"/>
      <c r="I140" s="151"/>
      <c r="J140" s="6"/>
      <c r="K140" s="202"/>
      <c r="L140" s="35">
        <f t="shared" si="35"/>
        <v>104</v>
      </c>
      <c r="M140" s="35">
        <v>34</v>
      </c>
      <c r="N140" s="35">
        <f t="shared" si="33"/>
        <v>70</v>
      </c>
      <c r="O140" s="35">
        <f t="shared" si="34"/>
        <v>42</v>
      </c>
      <c r="P140" s="49">
        <v>28</v>
      </c>
      <c r="Q140" s="36"/>
      <c r="R140" s="36"/>
      <c r="S140" s="36"/>
      <c r="T140" s="36"/>
      <c r="U140" s="36"/>
      <c r="V140" s="36">
        <v>32</v>
      </c>
      <c r="W140" s="36"/>
      <c r="X140" s="36">
        <v>38</v>
      </c>
      <c r="Y140" s="36"/>
      <c r="Z140" s="36"/>
      <c r="AA140" s="36"/>
      <c r="AB140" s="36"/>
      <c r="AC140" s="49">
        <v>68</v>
      </c>
      <c r="AD140" s="37">
        <f t="shared" ref="AD140" si="37">N140-AC140</f>
        <v>2</v>
      </c>
    </row>
    <row r="141" spans="1:30" ht="12.75" customHeight="1">
      <c r="A141" s="328" t="s">
        <v>458</v>
      </c>
      <c r="B141" s="329" t="s">
        <v>398</v>
      </c>
      <c r="C141" s="330"/>
      <c r="D141" s="331"/>
      <c r="E141" s="332"/>
      <c r="F141" s="330"/>
      <c r="G141" s="358" t="s">
        <v>394</v>
      </c>
      <c r="H141" s="332"/>
      <c r="I141" s="333"/>
      <c r="J141" s="331"/>
      <c r="K141" s="334"/>
      <c r="L141" s="335">
        <f t="shared" si="35"/>
        <v>59</v>
      </c>
      <c r="M141" s="335">
        <v>20</v>
      </c>
      <c r="N141" s="335">
        <f t="shared" si="33"/>
        <v>39</v>
      </c>
      <c r="O141" s="335">
        <f t="shared" si="34"/>
        <v>20</v>
      </c>
      <c r="P141" s="336">
        <v>19</v>
      </c>
      <c r="Q141" s="337"/>
      <c r="R141" s="337"/>
      <c r="S141" s="337"/>
      <c r="T141" s="337"/>
      <c r="U141" s="337"/>
      <c r="V141" s="337"/>
      <c r="W141" s="337"/>
      <c r="X141" s="337"/>
      <c r="Y141" s="337"/>
      <c r="Z141" s="337"/>
      <c r="AA141" s="337"/>
      <c r="AB141" s="337">
        <v>39</v>
      </c>
      <c r="AC141" s="336">
        <v>32</v>
      </c>
      <c r="AD141" s="338">
        <f t="shared" ref="AD141:AD157" si="38">N141-AC141</f>
        <v>7</v>
      </c>
    </row>
    <row r="142" spans="1:30" ht="11.25" customHeight="1">
      <c r="A142" s="328" t="s">
        <v>459</v>
      </c>
      <c r="B142" s="329" t="s">
        <v>390</v>
      </c>
      <c r="C142" s="330"/>
      <c r="D142" s="331"/>
      <c r="E142" s="332"/>
      <c r="F142" s="330"/>
      <c r="G142" s="339">
        <v>4</v>
      </c>
      <c r="H142" s="332"/>
      <c r="I142" s="333"/>
      <c r="J142" s="331"/>
      <c r="K142" s="334"/>
      <c r="L142" s="335">
        <f t="shared" si="35"/>
        <v>72</v>
      </c>
      <c r="M142" s="335">
        <v>24</v>
      </c>
      <c r="N142" s="335">
        <f t="shared" si="33"/>
        <v>48</v>
      </c>
      <c r="O142" s="335">
        <f t="shared" si="34"/>
        <v>38</v>
      </c>
      <c r="P142" s="336">
        <v>10</v>
      </c>
      <c r="Q142" s="337"/>
      <c r="R142" s="337"/>
      <c r="S142" s="337"/>
      <c r="T142" s="337">
        <v>48</v>
      </c>
      <c r="U142" s="337"/>
      <c r="V142" s="337"/>
      <c r="W142" s="337"/>
      <c r="X142" s="337"/>
      <c r="Y142" s="337"/>
      <c r="Z142" s="337"/>
      <c r="AA142" s="337"/>
      <c r="AB142" s="337"/>
      <c r="AC142" s="336"/>
      <c r="AD142" s="338"/>
    </row>
    <row r="143" spans="1:30" ht="25.5" customHeight="1">
      <c r="A143" s="328" t="s">
        <v>460</v>
      </c>
      <c r="B143" s="329" t="s">
        <v>392</v>
      </c>
      <c r="C143" s="330"/>
      <c r="D143" s="331"/>
      <c r="E143" s="332"/>
      <c r="F143" s="330"/>
      <c r="G143" s="331">
        <v>6</v>
      </c>
      <c r="H143" s="332"/>
      <c r="I143" s="333"/>
      <c r="J143" s="331"/>
      <c r="K143" s="334"/>
      <c r="L143" s="335">
        <f t="shared" si="35"/>
        <v>57</v>
      </c>
      <c r="M143" s="335">
        <v>19</v>
      </c>
      <c r="N143" s="335">
        <f t="shared" si="33"/>
        <v>38</v>
      </c>
      <c r="O143" s="335">
        <f>N143-P143</f>
        <v>0</v>
      </c>
      <c r="P143" s="336">
        <v>38</v>
      </c>
      <c r="Q143" s="337"/>
      <c r="R143" s="337"/>
      <c r="S143" s="337"/>
      <c r="T143" s="337"/>
      <c r="U143" s="337"/>
      <c r="V143" s="336">
        <v>19</v>
      </c>
      <c r="W143" s="336"/>
      <c r="X143" s="336">
        <v>19</v>
      </c>
      <c r="Y143" s="337"/>
      <c r="Z143" s="337"/>
      <c r="AA143" s="337"/>
      <c r="AB143" s="337"/>
      <c r="AC143" s="336"/>
      <c r="AD143" s="338"/>
    </row>
    <row r="144" spans="1:30" ht="23.25" hidden="1" customHeight="1">
      <c r="A144" s="254" t="s">
        <v>128</v>
      </c>
      <c r="B144" s="255"/>
      <c r="C144" s="256"/>
      <c r="D144" s="257"/>
      <c r="E144" s="258"/>
      <c r="F144" s="256"/>
      <c r="G144" s="296"/>
      <c r="H144" s="258"/>
      <c r="I144" s="259"/>
      <c r="J144" s="257"/>
      <c r="K144" s="260"/>
      <c r="L144" s="261">
        <f t="shared" si="35"/>
        <v>0</v>
      </c>
      <c r="M144" s="261"/>
      <c r="N144" s="261">
        <f t="shared" si="33"/>
        <v>0</v>
      </c>
      <c r="O144" s="261">
        <v>0</v>
      </c>
      <c r="P144" s="262"/>
      <c r="Q144" s="253"/>
      <c r="R144" s="253"/>
      <c r="S144" s="253"/>
      <c r="T144" s="253"/>
      <c r="U144" s="253"/>
      <c r="V144" s="253"/>
      <c r="W144" s="253"/>
      <c r="X144" s="253"/>
      <c r="Y144" s="253"/>
      <c r="Z144" s="253"/>
      <c r="AA144" s="253"/>
      <c r="AB144" s="253"/>
      <c r="AC144" s="262"/>
      <c r="AD144" s="263"/>
    </row>
    <row r="145" spans="1:52" ht="24.75" hidden="1" customHeight="1">
      <c r="A145" s="254" t="s">
        <v>129</v>
      </c>
      <c r="B145" s="255"/>
      <c r="C145" s="256"/>
      <c r="D145" s="257"/>
      <c r="E145" s="258"/>
      <c r="F145" s="256"/>
      <c r="G145" s="257"/>
      <c r="H145" s="258"/>
      <c r="I145" s="259"/>
      <c r="J145" s="257"/>
      <c r="K145" s="260"/>
      <c r="L145" s="261">
        <f t="shared" si="35"/>
        <v>0</v>
      </c>
      <c r="M145" s="261"/>
      <c r="N145" s="261">
        <f t="shared" si="33"/>
        <v>0</v>
      </c>
      <c r="O145" s="261">
        <v>0</v>
      </c>
      <c r="P145" s="262"/>
      <c r="Q145" s="253"/>
      <c r="R145" s="253"/>
      <c r="S145" s="253"/>
      <c r="T145" s="253"/>
      <c r="U145" s="253"/>
      <c r="V145" s="253"/>
      <c r="W145" s="253"/>
      <c r="X145" s="253"/>
      <c r="Y145" s="253"/>
      <c r="Z145" s="253"/>
      <c r="AA145" s="253"/>
      <c r="AB145" s="253"/>
      <c r="AC145" s="262"/>
      <c r="AD145" s="263"/>
    </row>
    <row r="146" spans="1:52" ht="11.25" hidden="1" customHeight="1">
      <c r="A146" s="132" t="s">
        <v>128</v>
      </c>
      <c r="B146" s="189"/>
      <c r="C146" s="5"/>
      <c r="D146" s="6"/>
      <c r="E146" s="7"/>
      <c r="F146" s="5"/>
      <c r="G146" s="6"/>
      <c r="H146" s="7"/>
      <c r="I146" s="151"/>
      <c r="J146" s="6"/>
      <c r="K146" s="202"/>
      <c r="L146" s="35">
        <f t="shared" si="35"/>
        <v>0</v>
      </c>
      <c r="M146" s="35">
        <f t="shared" si="36"/>
        <v>0</v>
      </c>
      <c r="N146" s="35">
        <f t="shared" si="33"/>
        <v>0</v>
      </c>
      <c r="O146" s="35">
        <f t="shared" si="34"/>
        <v>0</v>
      </c>
      <c r="P146" s="49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49"/>
      <c r="AD146" s="37">
        <f t="shared" si="38"/>
        <v>0</v>
      </c>
    </row>
    <row r="147" spans="1:52" ht="11.25" hidden="1" customHeight="1">
      <c r="A147" s="132" t="s">
        <v>129</v>
      </c>
      <c r="B147" s="189"/>
      <c r="C147" s="5"/>
      <c r="D147" s="6"/>
      <c r="E147" s="7"/>
      <c r="F147" s="5"/>
      <c r="G147" s="6"/>
      <c r="H147" s="7"/>
      <c r="I147" s="151"/>
      <c r="J147" s="6"/>
      <c r="K147" s="202"/>
      <c r="L147" s="35">
        <f t="shared" si="35"/>
        <v>0</v>
      </c>
      <c r="M147" s="35">
        <f t="shared" si="36"/>
        <v>0</v>
      </c>
      <c r="N147" s="35">
        <f t="shared" si="33"/>
        <v>0</v>
      </c>
      <c r="O147" s="35">
        <f t="shared" si="34"/>
        <v>0</v>
      </c>
      <c r="P147" s="49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49"/>
      <c r="AD147" s="37">
        <f t="shared" si="38"/>
        <v>0</v>
      </c>
    </row>
    <row r="148" spans="1:52" ht="11.25" hidden="1" customHeight="1">
      <c r="A148" s="132" t="s">
        <v>130</v>
      </c>
      <c r="B148" s="189"/>
      <c r="C148" s="5"/>
      <c r="D148" s="6"/>
      <c r="E148" s="7"/>
      <c r="F148" s="5"/>
      <c r="G148" s="6"/>
      <c r="H148" s="7"/>
      <c r="I148" s="151"/>
      <c r="J148" s="6"/>
      <c r="K148" s="202"/>
      <c r="L148" s="35">
        <f t="shared" si="35"/>
        <v>0</v>
      </c>
      <c r="M148" s="35">
        <f t="shared" si="36"/>
        <v>0</v>
      </c>
      <c r="N148" s="35">
        <f t="shared" si="33"/>
        <v>0</v>
      </c>
      <c r="O148" s="35">
        <f t="shared" si="34"/>
        <v>0</v>
      </c>
      <c r="P148" s="49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49"/>
      <c r="AD148" s="37">
        <f t="shared" si="38"/>
        <v>0</v>
      </c>
    </row>
    <row r="149" spans="1:52" ht="11.25" hidden="1" customHeight="1">
      <c r="A149" s="132" t="s">
        <v>131</v>
      </c>
      <c r="B149" s="189"/>
      <c r="C149" s="5"/>
      <c r="D149" s="6"/>
      <c r="E149" s="7"/>
      <c r="F149" s="5"/>
      <c r="G149" s="6"/>
      <c r="H149" s="7"/>
      <c r="I149" s="151"/>
      <c r="J149" s="6"/>
      <c r="K149" s="202"/>
      <c r="L149" s="35">
        <f t="shared" si="35"/>
        <v>0</v>
      </c>
      <c r="M149" s="35">
        <f t="shared" si="36"/>
        <v>0</v>
      </c>
      <c r="N149" s="35">
        <f t="shared" si="33"/>
        <v>0</v>
      </c>
      <c r="O149" s="35">
        <f t="shared" si="34"/>
        <v>0</v>
      </c>
      <c r="P149" s="49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49"/>
      <c r="AD149" s="37">
        <f t="shared" si="38"/>
        <v>0</v>
      </c>
    </row>
    <row r="150" spans="1:52" ht="11.25" hidden="1" customHeight="1">
      <c r="A150" s="132" t="s">
        <v>132</v>
      </c>
      <c r="B150" s="189"/>
      <c r="C150" s="5"/>
      <c r="D150" s="6"/>
      <c r="E150" s="7"/>
      <c r="F150" s="5"/>
      <c r="G150" s="6"/>
      <c r="H150" s="7"/>
      <c r="I150" s="151"/>
      <c r="J150" s="6"/>
      <c r="K150" s="202"/>
      <c r="L150" s="35">
        <f t="shared" si="35"/>
        <v>0</v>
      </c>
      <c r="M150" s="35">
        <f t="shared" si="36"/>
        <v>0</v>
      </c>
      <c r="N150" s="35">
        <f t="shared" si="33"/>
        <v>0</v>
      </c>
      <c r="O150" s="35">
        <f t="shared" si="34"/>
        <v>0</v>
      </c>
      <c r="P150" s="49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49"/>
      <c r="AD150" s="37">
        <f t="shared" si="38"/>
        <v>0</v>
      </c>
    </row>
    <row r="151" spans="1:52" ht="11.25" hidden="1" customHeight="1">
      <c r="A151" s="132" t="s">
        <v>133</v>
      </c>
      <c r="B151" s="189"/>
      <c r="C151" s="5"/>
      <c r="D151" s="6"/>
      <c r="E151" s="7"/>
      <c r="F151" s="5"/>
      <c r="G151" s="6"/>
      <c r="H151" s="7"/>
      <c r="I151" s="151"/>
      <c r="J151" s="6"/>
      <c r="K151" s="202"/>
      <c r="L151" s="35">
        <f t="shared" si="35"/>
        <v>0</v>
      </c>
      <c r="M151" s="35">
        <f t="shared" si="36"/>
        <v>0</v>
      </c>
      <c r="N151" s="35">
        <f t="shared" si="33"/>
        <v>0</v>
      </c>
      <c r="O151" s="35">
        <f t="shared" si="34"/>
        <v>0</v>
      </c>
      <c r="P151" s="49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49"/>
      <c r="AD151" s="37">
        <f t="shared" si="38"/>
        <v>0</v>
      </c>
    </row>
    <row r="152" spans="1:52" ht="11.25" hidden="1" customHeight="1">
      <c r="A152" s="132" t="s">
        <v>134</v>
      </c>
      <c r="B152" s="189"/>
      <c r="C152" s="5"/>
      <c r="D152" s="6"/>
      <c r="E152" s="7"/>
      <c r="F152" s="5"/>
      <c r="G152" s="6"/>
      <c r="H152" s="7"/>
      <c r="I152" s="151"/>
      <c r="J152" s="6"/>
      <c r="K152" s="202"/>
      <c r="L152" s="35">
        <f t="shared" si="35"/>
        <v>0</v>
      </c>
      <c r="M152" s="35">
        <f t="shared" si="36"/>
        <v>0</v>
      </c>
      <c r="N152" s="35">
        <f t="shared" si="33"/>
        <v>0</v>
      </c>
      <c r="O152" s="35">
        <f t="shared" si="34"/>
        <v>0</v>
      </c>
      <c r="P152" s="49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49"/>
      <c r="AD152" s="37">
        <f t="shared" si="38"/>
        <v>0</v>
      </c>
    </row>
    <row r="153" spans="1:52" ht="11.25" hidden="1" customHeight="1">
      <c r="A153" s="132" t="s">
        <v>135</v>
      </c>
      <c r="B153" s="189"/>
      <c r="C153" s="5"/>
      <c r="D153" s="6"/>
      <c r="E153" s="7"/>
      <c r="F153" s="5"/>
      <c r="G153" s="6"/>
      <c r="H153" s="7"/>
      <c r="I153" s="151"/>
      <c r="J153" s="6"/>
      <c r="K153" s="202"/>
      <c r="L153" s="35">
        <f t="shared" si="35"/>
        <v>0</v>
      </c>
      <c r="M153" s="35">
        <f t="shared" si="36"/>
        <v>0</v>
      </c>
      <c r="N153" s="35">
        <f t="shared" si="33"/>
        <v>0</v>
      </c>
      <c r="O153" s="35">
        <f t="shared" si="34"/>
        <v>0</v>
      </c>
      <c r="P153" s="49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49"/>
      <c r="AD153" s="37">
        <f t="shared" si="38"/>
        <v>0</v>
      </c>
    </row>
    <row r="154" spans="1:52" ht="11.25" hidden="1" customHeight="1">
      <c r="A154" s="132" t="s">
        <v>136</v>
      </c>
      <c r="B154" s="189"/>
      <c r="C154" s="5"/>
      <c r="D154" s="6"/>
      <c r="E154" s="7"/>
      <c r="F154" s="5"/>
      <c r="G154" s="6"/>
      <c r="H154" s="7"/>
      <c r="I154" s="151"/>
      <c r="J154" s="6"/>
      <c r="K154" s="202"/>
      <c r="L154" s="35">
        <f t="shared" si="35"/>
        <v>0</v>
      </c>
      <c r="M154" s="35">
        <f t="shared" si="36"/>
        <v>0</v>
      </c>
      <c r="N154" s="35">
        <f t="shared" si="33"/>
        <v>0</v>
      </c>
      <c r="O154" s="35">
        <f t="shared" si="34"/>
        <v>0</v>
      </c>
      <c r="P154" s="49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49"/>
      <c r="AD154" s="37">
        <f t="shared" si="38"/>
        <v>0</v>
      </c>
    </row>
    <row r="155" spans="1:52" ht="11.25" hidden="1" customHeight="1">
      <c r="A155" s="132" t="s">
        <v>137</v>
      </c>
      <c r="B155" s="189"/>
      <c r="C155" s="5"/>
      <c r="D155" s="6"/>
      <c r="E155" s="7"/>
      <c r="F155" s="5"/>
      <c r="G155" s="6"/>
      <c r="H155" s="7"/>
      <c r="I155" s="151"/>
      <c r="J155" s="6"/>
      <c r="K155" s="202"/>
      <c r="L155" s="35">
        <f t="shared" si="35"/>
        <v>0</v>
      </c>
      <c r="M155" s="35">
        <f t="shared" si="36"/>
        <v>0</v>
      </c>
      <c r="N155" s="35">
        <f t="shared" si="33"/>
        <v>0</v>
      </c>
      <c r="O155" s="35">
        <f t="shared" si="34"/>
        <v>0</v>
      </c>
      <c r="P155" s="49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49"/>
      <c r="AD155" s="37">
        <f t="shared" si="38"/>
        <v>0</v>
      </c>
    </row>
    <row r="156" spans="1:52" ht="11.25" hidden="1" customHeight="1">
      <c r="A156" s="132" t="s">
        <v>138</v>
      </c>
      <c r="B156" s="189"/>
      <c r="C156" s="5"/>
      <c r="D156" s="6"/>
      <c r="E156" s="7"/>
      <c r="F156" s="5"/>
      <c r="G156" s="6"/>
      <c r="H156" s="7"/>
      <c r="I156" s="151"/>
      <c r="J156" s="6"/>
      <c r="K156" s="202"/>
      <c r="L156" s="35">
        <f t="shared" si="35"/>
        <v>0</v>
      </c>
      <c r="M156" s="35">
        <f t="shared" si="36"/>
        <v>0</v>
      </c>
      <c r="N156" s="35">
        <f t="shared" si="33"/>
        <v>0</v>
      </c>
      <c r="O156" s="35">
        <f t="shared" si="34"/>
        <v>0</v>
      </c>
      <c r="P156" s="49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49"/>
      <c r="AD156" s="37">
        <f t="shared" si="38"/>
        <v>0</v>
      </c>
    </row>
    <row r="157" spans="1:52" ht="11.25" hidden="1" customHeight="1">
      <c r="A157" s="144" t="s">
        <v>139</v>
      </c>
      <c r="B157" s="189"/>
      <c r="C157" s="5"/>
      <c r="D157" s="6"/>
      <c r="E157" s="7"/>
      <c r="F157" s="5"/>
      <c r="G157" s="6"/>
      <c r="H157" s="7"/>
      <c r="I157" s="151"/>
      <c r="J157" s="6"/>
      <c r="K157" s="202"/>
      <c r="L157" s="35">
        <f t="shared" si="35"/>
        <v>0</v>
      </c>
      <c r="M157" s="35">
        <f t="shared" si="36"/>
        <v>0</v>
      </c>
      <c r="N157" s="35">
        <f t="shared" si="33"/>
        <v>0</v>
      </c>
      <c r="O157" s="35">
        <f t="shared" si="34"/>
        <v>0</v>
      </c>
      <c r="P157" s="49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49"/>
      <c r="AD157" s="37">
        <f t="shared" si="38"/>
        <v>0</v>
      </c>
    </row>
    <row r="158" spans="1:52" ht="27.75" hidden="1" customHeight="1">
      <c r="A158" s="139"/>
      <c r="B158" s="190"/>
      <c r="C158" s="419"/>
      <c r="D158" s="419"/>
      <c r="E158" s="419"/>
      <c r="F158" s="419"/>
      <c r="G158" s="419"/>
      <c r="H158" s="419"/>
      <c r="I158" s="419"/>
      <c r="J158" s="419"/>
      <c r="K158" s="420"/>
      <c r="L158" s="45"/>
      <c r="M158" s="26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113"/>
      <c r="AD158" s="28"/>
    </row>
    <row r="159" spans="1:52" s="176" customFormat="1" ht="14.25" customHeight="1">
      <c r="A159" s="172" t="s">
        <v>31</v>
      </c>
      <c r="B159" s="193" t="s">
        <v>32</v>
      </c>
      <c r="C159" s="474">
        <f>C160+C189+C218+C247</f>
        <v>4</v>
      </c>
      <c r="D159" s="475"/>
      <c r="E159" s="475"/>
      <c r="F159" s="474">
        <f>F160+F189+F218+F247</f>
        <v>8</v>
      </c>
      <c r="G159" s="475"/>
      <c r="H159" s="475"/>
      <c r="I159" s="474">
        <f>I160+I189+I218+I247</f>
        <v>5</v>
      </c>
      <c r="J159" s="475"/>
      <c r="K159" s="475"/>
      <c r="L159" s="173">
        <f>L160+L189+L218+L247+L275+L303+L331</f>
        <v>2059</v>
      </c>
      <c r="M159" s="174">
        <f>M160+M189+M218+M247+M275+M303+M331</f>
        <v>690</v>
      </c>
      <c r="N159" s="173">
        <f>N160+N189+N218+N247+N275+N303+N331</f>
        <v>1369</v>
      </c>
      <c r="O159" s="173">
        <f>O160+O189+O218+O247+O275+O303+O331</f>
        <v>189</v>
      </c>
      <c r="P159" s="174">
        <f>P160+P189+P218+P247</f>
        <v>1180</v>
      </c>
      <c r="Q159" s="173">
        <f t="shared" ref="Q159:X159" si="39">Q160+Q189+Q218+Q247+Q275+Q303+Q331</f>
        <v>0</v>
      </c>
      <c r="R159" s="173">
        <f t="shared" si="39"/>
        <v>0</v>
      </c>
      <c r="S159" s="173">
        <f t="shared" si="39"/>
        <v>170</v>
      </c>
      <c r="T159" s="173">
        <f t="shared" si="39"/>
        <v>312</v>
      </c>
      <c r="U159" s="173">
        <f t="shared" si="39"/>
        <v>0</v>
      </c>
      <c r="V159" s="173">
        <f t="shared" si="39"/>
        <v>205</v>
      </c>
      <c r="W159" s="173">
        <f t="shared" si="39"/>
        <v>0</v>
      </c>
      <c r="X159" s="173">
        <f t="shared" si="39"/>
        <v>302</v>
      </c>
      <c r="Y159" s="174">
        <f>SUM(Y160,Y189,Y218,Y247)</f>
        <v>144</v>
      </c>
      <c r="Z159" s="173">
        <f>Z160+Z189+Z218+Z247+Z275+Z303+Z331</f>
        <v>226</v>
      </c>
      <c r="AA159" s="173">
        <f>AA160+AA189+AA218+AA247+AA275+AA303+AA331</f>
        <v>0</v>
      </c>
      <c r="AB159" s="173">
        <f>AB160+AB189+AB218+AB247+AB275+AB303+AB331</f>
        <v>154</v>
      </c>
      <c r="AC159" s="173">
        <v>1016</v>
      </c>
      <c r="AD159" s="173">
        <f>N159-AC159</f>
        <v>353</v>
      </c>
      <c r="AE159" s="175"/>
      <c r="AF159" s="175"/>
      <c r="AG159" s="175"/>
      <c r="AH159" s="175"/>
      <c r="AI159" s="175"/>
      <c r="AJ159" s="175"/>
      <c r="AK159" s="175"/>
      <c r="AL159" s="175"/>
      <c r="AM159" s="175"/>
      <c r="AN159" s="175"/>
      <c r="AO159" s="175"/>
      <c r="AP159" s="175"/>
      <c r="AQ159" s="175"/>
      <c r="AR159" s="175"/>
      <c r="AS159" s="175"/>
      <c r="AT159" s="175"/>
      <c r="AU159" s="175"/>
      <c r="AV159" s="175"/>
      <c r="AW159" s="175"/>
      <c r="AX159" s="175"/>
      <c r="AY159" s="175"/>
      <c r="AZ159" s="175"/>
    </row>
    <row r="160" spans="1:52" s="184" customFormat="1" ht="36" customHeight="1">
      <c r="A160" s="177" t="s">
        <v>33</v>
      </c>
      <c r="B160" s="194" t="s">
        <v>418</v>
      </c>
      <c r="C160" s="408">
        <f>COUNTIF(C161:E187,1)+COUNTIF(C161:E187,2)+COUNTIF(C161:E187,3)+COUNTIF(C161:E187,4)+COUNTIF(C161:E187,5)+COUNTIF(C161:E187,6)+COUNTIF(C161:E187,7)+COUNTIF(C161:E187,8)</f>
        <v>1</v>
      </c>
      <c r="D160" s="409"/>
      <c r="E160" s="410"/>
      <c r="F160" s="408">
        <f>COUNTIF(F161:H187,1)+COUNTIF(F161:H187,2)+COUNTIF(F161:H187,3)+COUNTIF(F161:H187,4)+COUNTIF(F161:H187,5)+COUNTIF(F161:H187,6)+COUNTIF(F161:H187,7)+COUNTIF(F161:H187,8)</f>
        <v>1</v>
      </c>
      <c r="G160" s="409"/>
      <c r="H160" s="410"/>
      <c r="I160" s="408">
        <f>COUNTIF(I161:K188,1)+COUNTIF(I161:K188,2)+COUNTIF(I161:K188,3)+COUNTIF(I161:K188,4)+COUNTIF(I161:K188,5)+COUNTIF(I161:K188,6)+COUNTIF(I161:K188,7)+COUNTIF(I161:K188,8)</f>
        <v>1</v>
      </c>
      <c r="J160" s="409"/>
      <c r="K160" s="409"/>
      <c r="L160" s="178">
        <f>SUM(L161:L185)</f>
        <v>183</v>
      </c>
      <c r="M160" s="178">
        <f>SUM(M161:M185)</f>
        <v>61</v>
      </c>
      <c r="N160" s="178">
        <f>SUM(N161:N185)</f>
        <v>122</v>
      </c>
      <c r="O160" s="178">
        <f>SUM(O161:O185)</f>
        <v>62</v>
      </c>
      <c r="P160" s="178">
        <f>SUM(P161:P185)</f>
        <v>60</v>
      </c>
      <c r="Q160" s="179">
        <f t="shared" ref="Q160:AA160" si="40">SUM(Q161:Q187)</f>
        <v>0</v>
      </c>
      <c r="R160" s="179">
        <f t="shared" si="40"/>
        <v>0</v>
      </c>
      <c r="S160" s="178">
        <f>SUM(S161:S185)</f>
        <v>34</v>
      </c>
      <c r="T160" s="178">
        <f>SUM(T161:T185)</f>
        <v>72</v>
      </c>
      <c r="U160" s="179">
        <f>SUM(U186:U187)</f>
        <v>0</v>
      </c>
      <c r="V160" s="178">
        <f>SUM(V161:V185)</f>
        <v>16</v>
      </c>
      <c r="W160" s="179">
        <f t="shared" si="40"/>
        <v>0</v>
      </c>
      <c r="X160" s="178">
        <f>SUM(X161:X185)</f>
        <v>0</v>
      </c>
      <c r="Y160" s="179">
        <f t="shared" si="40"/>
        <v>0</v>
      </c>
      <c r="Z160" s="178">
        <f>SUM(Z161:Z185)</f>
        <v>0</v>
      </c>
      <c r="AA160" s="179">
        <f t="shared" si="40"/>
        <v>0</v>
      </c>
      <c r="AB160" s="178">
        <f>SUM(AB161:AB185)</f>
        <v>0</v>
      </c>
      <c r="AC160" s="179"/>
      <c r="AD160" s="180"/>
      <c r="AE160" s="183"/>
      <c r="AF160" s="183"/>
      <c r="AG160" s="183"/>
      <c r="AH160" s="183"/>
      <c r="AI160" s="183"/>
      <c r="AJ160" s="183"/>
      <c r="AK160" s="183"/>
      <c r="AL160" s="183"/>
      <c r="AM160" s="183"/>
      <c r="AN160" s="183"/>
      <c r="AO160" s="183"/>
      <c r="AP160" s="183"/>
      <c r="AQ160" s="183"/>
      <c r="AR160" s="183"/>
      <c r="AS160" s="183"/>
      <c r="AT160" s="183"/>
      <c r="AU160" s="183"/>
      <c r="AV160" s="183"/>
      <c r="AW160" s="183"/>
      <c r="AX160" s="183"/>
      <c r="AY160" s="183"/>
      <c r="AZ160" s="183"/>
    </row>
    <row r="161" spans="1:30" ht="36.75" customHeight="1">
      <c r="A161" s="145" t="s">
        <v>461</v>
      </c>
      <c r="B161" s="195" t="s">
        <v>419</v>
      </c>
      <c r="C161" s="159"/>
      <c r="D161" s="160"/>
      <c r="E161" s="161"/>
      <c r="F161" s="159"/>
      <c r="G161" s="353">
        <v>5</v>
      </c>
      <c r="H161" s="161"/>
      <c r="I161" s="159"/>
      <c r="J161" s="160"/>
      <c r="K161" s="161"/>
      <c r="L161" s="46">
        <f t="shared" ref="L161:L187" si="41">M161+N161</f>
        <v>183</v>
      </c>
      <c r="M161" s="35">
        <v>61</v>
      </c>
      <c r="N161" s="36">
        <f t="shared" ref="N161:N185" si="42">SUM(Q161:AB161)</f>
        <v>122</v>
      </c>
      <c r="O161" s="35">
        <f>N161-P161</f>
        <v>62</v>
      </c>
      <c r="P161" s="111">
        <v>60</v>
      </c>
      <c r="Q161" s="36"/>
      <c r="R161" s="36"/>
      <c r="S161" s="36">
        <v>34</v>
      </c>
      <c r="T161" s="36">
        <v>72</v>
      </c>
      <c r="U161" s="36"/>
      <c r="V161" s="36">
        <v>16</v>
      </c>
      <c r="W161" s="36"/>
      <c r="X161" s="36"/>
      <c r="Y161" s="36"/>
      <c r="Z161" s="127"/>
      <c r="AA161" s="36"/>
      <c r="AB161" s="36"/>
      <c r="AC161" s="49"/>
      <c r="AD161" s="28"/>
    </row>
    <row r="162" spans="1:30" ht="24.75" hidden="1" customHeight="1">
      <c r="A162" s="145" t="s">
        <v>34</v>
      </c>
      <c r="B162" s="192"/>
      <c r="C162" s="120"/>
      <c r="D162" s="118"/>
      <c r="E162" s="119"/>
      <c r="F162" s="120"/>
      <c r="G162" s="118"/>
      <c r="H162" s="119"/>
      <c r="I162" s="120"/>
      <c r="J162" s="118"/>
      <c r="K162" s="119"/>
      <c r="L162" s="46">
        <f t="shared" si="41"/>
        <v>0</v>
      </c>
      <c r="M162" s="35"/>
      <c r="N162" s="36">
        <f t="shared" si="42"/>
        <v>0</v>
      </c>
      <c r="O162" s="36"/>
      <c r="P162" s="49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49"/>
      <c r="AD162" s="37"/>
    </row>
    <row r="163" spans="1:30" ht="35.25" hidden="1" customHeight="1">
      <c r="A163" s="145" t="s">
        <v>42</v>
      </c>
      <c r="B163" s="195"/>
      <c r="C163" s="159"/>
      <c r="D163" s="160"/>
      <c r="E163" s="161"/>
      <c r="F163" s="159"/>
      <c r="G163" s="160"/>
      <c r="H163" s="161"/>
      <c r="I163" s="159"/>
      <c r="J163" s="160"/>
      <c r="K163" s="161"/>
      <c r="L163" s="46">
        <f t="shared" si="41"/>
        <v>0</v>
      </c>
      <c r="M163" s="35">
        <f t="shared" ref="M163:M185" si="43">N163/2</f>
        <v>0</v>
      </c>
      <c r="N163" s="36">
        <f t="shared" si="42"/>
        <v>0</v>
      </c>
      <c r="O163" s="36">
        <f t="shared" ref="O163:O185" si="44">N163-P163</f>
        <v>0</v>
      </c>
      <c r="P163" s="49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49"/>
      <c r="AD163" s="37"/>
    </row>
    <row r="164" spans="1:30" ht="38.25" hidden="1" customHeight="1">
      <c r="A164" s="145" t="s">
        <v>62</v>
      </c>
      <c r="B164" s="192"/>
      <c r="C164" s="120"/>
      <c r="D164" s="118"/>
      <c r="E164" s="119"/>
      <c r="F164" s="120"/>
      <c r="G164" s="118"/>
      <c r="H164" s="119"/>
      <c r="I164" s="120"/>
      <c r="J164" s="118"/>
      <c r="K164" s="119"/>
      <c r="L164" s="46">
        <f t="shared" si="41"/>
        <v>0</v>
      </c>
      <c r="M164" s="35">
        <f t="shared" si="43"/>
        <v>0</v>
      </c>
      <c r="N164" s="36">
        <f t="shared" si="42"/>
        <v>0</v>
      </c>
      <c r="O164" s="36">
        <f t="shared" si="44"/>
        <v>0</v>
      </c>
      <c r="P164" s="49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49"/>
      <c r="AD164" s="37"/>
    </row>
    <row r="165" spans="1:30" ht="23.25" hidden="1" customHeight="1">
      <c r="A165" s="145" t="s">
        <v>63</v>
      </c>
      <c r="B165" s="185"/>
      <c r="C165" s="159"/>
      <c r="D165" s="160"/>
      <c r="E165" s="161"/>
      <c r="F165" s="159"/>
      <c r="G165" s="160"/>
      <c r="H165" s="161"/>
      <c r="I165" s="159"/>
      <c r="J165" s="160"/>
      <c r="K165" s="161"/>
      <c r="L165" s="36">
        <f t="shared" si="41"/>
        <v>0</v>
      </c>
      <c r="M165" s="35">
        <f t="shared" si="43"/>
        <v>0</v>
      </c>
      <c r="N165" s="36">
        <f t="shared" si="42"/>
        <v>0</v>
      </c>
      <c r="O165" s="36">
        <f t="shared" si="44"/>
        <v>0</v>
      </c>
      <c r="P165" s="49"/>
      <c r="Q165" s="36"/>
      <c r="R165" s="36"/>
      <c r="S165" s="36" t="s">
        <v>301</v>
      </c>
      <c r="T165" s="36" t="s">
        <v>301</v>
      </c>
      <c r="U165" s="36"/>
      <c r="V165" s="36"/>
      <c r="W165" s="36"/>
      <c r="X165" s="36"/>
      <c r="Y165" s="36"/>
      <c r="Z165" s="36"/>
      <c r="AA165" s="36"/>
      <c r="AB165" s="36"/>
      <c r="AC165" s="49"/>
      <c r="AD165" s="37"/>
    </row>
    <row r="166" spans="1:30" ht="35.25" hidden="1" customHeight="1">
      <c r="A166" s="145" t="s">
        <v>64</v>
      </c>
      <c r="B166" s="185"/>
      <c r="C166" s="159"/>
      <c r="D166" s="160"/>
      <c r="E166" s="161"/>
      <c r="F166" s="159"/>
      <c r="G166" s="160"/>
      <c r="H166" s="161"/>
      <c r="I166" s="159"/>
      <c r="J166" s="160"/>
      <c r="K166" s="161"/>
      <c r="L166" s="36">
        <f t="shared" si="41"/>
        <v>0</v>
      </c>
      <c r="M166" s="35">
        <f t="shared" si="43"/>
        <v>0</v>
      </c>
      <c r="N166" s="36">
        <f t="shared" si="42"/>
        <v>0</v>
      </c>
      <c r="O166" s="36">
        <f t="shared" si="44"/>
        <v>0</v>
      </c>
      <c r="P166" s="49"/>
      <c r="Q166" s="36"/>
      <c r="R166" s="36"/>
      <c r="S166" s="36"/>
      <c r="T166" s="36" t="s">
        <v>301</v>
      </c>
      <c r="U166" s="36"/>
      <c r="V166" s="36"/>
      <c r="W166" s="36"/>
      <c r="X166" s="36"/>
      <c r="Y166" s="36"/>
      <c r="Z166" s="36"/>
      <c r="AA166" s="36"/>
      <c r="AB166" s="36"/>
      <c r="AC166" s="49"/>
      <c r="AD166" s="37"/>
    </row>
    <row r="167" spans="1:30" ht="40.5" hidden="1" customHeight="1">
      <c r="A167" s="145" t="s">
        <v>65</v>
      </c>
      <c r="B167" s="187"/>
      <c r="C167" s="159"/>
      <c r="D167" s="160"/>
      <c r="E167" s="161"/>
      <c r="F167" s="159"/>
      <c r="G167" s="160"/>
      <c r="H167" s="161"/>
      <c r="I167" s="159"/>
      <c r="J167" s="160"/>
      <c r="K167" s="161"/>
      <c r="L167" s="4">
        <f t="shared" si="41"/>
        <v>0</v>
      </c>
      <c r="M167" s="35">
        <f t="shared" si="43"/>
        <v>0</v>
      </c>
      <c r="N167" s="36">
        <f t="shared" si="42"/>
        <v>0</v>
      </c>
      <c r="O167" s="36">
        <f t="shared" si="44"/>
        <v>0</v>
      </c>
      <c r="P167" s="49"/>
      <c r="Q167" s="36"/>
      <c r="R167" s="36"/>
      <c r="S167" s="36"/>
      <c r="T167" s="36"/>
      <c r="U167" s="36"/>
      <c r="V167" s="36" t="s">
        <v>301</v>
      </c>
      <c r="W167" s="36"/>
      <c r="X167" s="36"/>
      <c r="Y167" s="36"/>
      <c r="Z167" s="36"/>
      <c r="AA167" s="36"/>
      <c r="AB167" s="36"/>
      <c r="AC167" s="49"/>
      <c r="AD167" s="37"/>
    </row>
    <row r="168" spans="1:30" ht="33" hidden="1" customHeight="1">
      <c r="A168" s="145" t="s">
        <v>66</v>
      </c>
      <c r="B168" s="195"/>
      <c r="C168" s="159"/>
      <c r="D168" s="160"/>
      <c r="E168" s="161"/>
      <c r="F168" s="159"/>
      <c r="G168" s="160"/>
      <c r="H168" s="161"/>
      <c r="I168" s="159"/>
      <c r="J168" s="160"/>
      <c r="K168" s="161"/>
      <c r="L168" s="4">
        <f t="shared" si="41"/>
        <v>0</v>
      </c>
      <c r="M168" s="35">
        <f t="shared" si="43"/>
        <v>0</v>
      </c>
      <c r="N168" s="36">
        <f t="shared" si="42"/>
        <v>0</v>
      </c>
      <c r="O168" s="36">
        <f t="shared" si="44"/>
        <v>0</v>
      </c>
      <c r="P168" s="49"/>
      <c r="Q168" s="36"/>
      <c r="R168" s="36"/>
      <c r="S168" s="36" t="s">
        <v>301</v>
      </c>
      <c r="T168" s="36"/>
      <c r="U168" s="36"/>
      <c r="V168" s="36" t="s">
        <v>301</v>
      </c>
      <c r="W168" s="36"/>
      <c r="X168" s="36"/>
      <c r="Y168" s="36"/>
      <c r="Z168" s="36"/>
      <c r="AA168" s="36"/>
      <c r="AB168" s="36"/>
      <c r="AC168" s="49"/>
      <c r="AD168" s="37"/>
    </row>
    <row r="169" spans="1:30" ht="18" hidden="1" customHeight="1" thickBot="1">
      <c r="A169" s="145" t="s">
        <v>140</v>
      </c>
      <c r="B169" s="192"/>
      <c r="C169" s="167"/>
      <c r="D169" s="168"/>
      <c r="E169" s="8"/>
      <c r="F169" s="167"/>
      <c r="G169" s="168"/>
      <c r="H169" s="8"/>
      <c r="I169" s="168"/>
      <c r="J169" s="168"/>
      <c r="K169" s="168"/>
      <c r="L169" s="36">
        <f t="shared" si="41"/>
        <v>0</v>
      </c>
      <c r="M169" s="35">
        <f t="shared" si="43"/>
        <v>0</v>
      </c>
      <c r="N169" s="36">
        <f t="shared" si="42"/>
        <v>0</v>
      </c>
      <c r="O169" s="36">
        <v>0</v>
      </c>
      <c r="P169" s="49">
        <v>0</v>
      </c>
      <c r="Q169" s="36"/>
      <c r="R169" s="36"/>
      <c r="S169" s="36"/>
      <c r="T169" s="36" t="s">
        <v>301</v>
      </c>
      <c r="U169" s="36"/>
      <c r="V169" s="36"/>
      <c r="W169" s="36"/>
      <c r="X169" s="36"/>
      <c r="Y169" s="36"/>
      <c r="Z169" s="36" t="s">
        <v>301</v>
      </c>
      <c r="AA169" s="36"/>
      <c r="AB169" s="36" t="s">
        <v>301</v>
      </c>
      <c r="AC169" s="49">
        <v>0</v>
      </c>
      <c r="AD169" s="37">
        <f t="shared" si="22"/>
        <v>0</v>
      </c>
    </row>
    <row r="170" spans="1:30" ht="11.25" hidden="1" customHeight="1">
      <c r="A170" s="145" t="s">
        <v>141</v>
      </c>
      <c r="B170" s="192"/>
      <c r="C170" s="5"/>
      <c r="D170" s="6"/>
      <c r="E170" s="7"/>
      <c r="F170" s="5"/>
      <c r="G170" s="6"/>
      <c r="H170" s="7"/>
      <c r="I170" s="151"/>
      <c r="J170" s="6"/>
      <c r="K170" s="202"/>
      <c r="L170" s="36">
        <f t="shared" si="41"/>
        <v>0</v>
      </c>
      <c r="M170" s="35">
        <f t="shared" si="43"/>
        <v>0</v>
      </c>
      <c r="N170" s="36">
        <f t="shared" si="42"/>
        <v>0</v>
      </c>
      <c r="O170" s="36">
        <f t="shared" si="44"/>
        <v>0</v>
      </c>
      <c r="P170" s="49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49"/>
      <c r="AD170" s="37">
        <f t="shared" si="22"/>
        <v>0</v>
      </c>
    </row>
    <row r="171" spans="1:30" ht="11.25" hidden="1" customHeight="1">
      <c r="A171" s="145" t="s">
        <v>142</v>
      </c>
      <c r="B171" s="192"/>
      <c r="C171" s="5"/>
      <c r="D171" s="6"/>
      <c r="E171" s="7"/>
      <c r="F171" s="5"/>
      <c r="G171" s="6"/>
      <c r="H171" s="7"/>
      <c r="I171" s="151"/>
      <c r="J171" s="6"/>
      <c r="K171" s="202"/>
      <c r="L171" s="36">
        <f t="shared" si="41"/>
        <v>0</v>
      </c>
      <c r="M171" s="35">
        <f t="shared" si="43"/>
        <v>0</v>
      </c>
      <c r="N171" s="36">
        <f t="shared" si="42"/>
        <v>0</v>
      </c>
      <c r="O171" s="36">
        <f t="shared" si="44"/>
        <v>0</v>
      </c>
      <c r="P171" s="49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49"/>
      <c r="AD171" s="37">
        <f t="shared" si="22"/>
        <v>0</v>
      </c>
    </row>
    <row r="172" spans="1:30" ht="11.25" hidden="1" customHeight="1">
      <c r="A172" s="145" t="s">
        <v>143</v>
      </c>
      <c r="B172" s="192"/>
      <c r="C172" s="5"/>
      <c r="D172" s="6"/>
      <c r="E172" s="7"/>
      <c r="F172" s="5"/>
      <c r="G172" s="6"/>
      <c r="H172" s="7"/>
      <c r="I172" s="151"/>
      <c r="J172" s="6"/>
      <c r="K172" s="202"/>
      <c r="L172" s="36">
        <f t="shared" si="41"/>
        <v>0</v>
      </c>
      <c r="M172" s="35">
        <f t="shared" si="43"/>
        <v>0</v>
      </c>
      <c r="N172" s="36">
        <f t="shared" si="42"/>
        <v>0</v>
      </c>
      <c r="O172" s="36">
        <f t="shared" si="44"/>
        <v>0</v>
      </c>
      <c r="P172" s="49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49"/>
      <c r="AD172" s="37">
        <f t="shared" si="22"/>
        <v>0</v>
      </c>
    </row>
    <row r="173" spans="1:30" ht="11.25" hidden="1" customHeight="1">
      <c r="A173" s="145" t="s">
        <v>144</v>
      </c>
      <c r="B173" s="192"/>
      <c r="C173" s="5"/>
      <c r="D173" s="6"/>
      <c r="E173" s="7"/>
      <c r="F173" s="5"/>
      <c r="G173" s="6"/>
      <c r="H173" s="7"/>
      <c r="I173" s="151"/>
      <c r="J173" s="6"/>
      <c r="K173" s="202"/>
      <c r="L173" s="36">
        <f t="shared" si="41"/>
        <v>0</v>
      </c>
      <c r="M173" s="35">
        <f t="shared" si="43"/>
        <v>0</v>
      </c>
      <c r="N173" s="36">
        <f t="shared" si="42"/>
        <v>0</v>
      </c>
      <c r="O173" s="36">
        <f t="shared" si="44"/>
        <v>0</v>
      </c>
      <c r="P173" s="49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49"/>
      <c r="AD173" s="37">
        <f t="shared" si="22"/>
        <v>0</v>
      </c>
    </row>
    <row r="174" spans="1:30" ht="11.25" hidden="1" customHeight="1">
      <c r="A174" s="145" t="s">
        <v>145</v>
      </c>
      <c r="B174" s="192"/>
      <c r="C174" s="5"/>
      <c r="D174" s="6"/>
      <c r="E174" s="7"/>
      <c r="F174" s="5"/>
      <c r="G174" s="6"/>
      <c r="H174" s="7"/>
      <c r="I174" s="151"/>
      <c r="J174" s="6"/>
      <c r="K174" s="202"/>
      <c r="L174" s="36">
        <f t="shared" si="41"/>
        <v>0</v>
      </c>
      <c r="M174" s="35">
        <f t="shared" si="43"/>
        <v>0</v>
      </c>
      <c r="N174" s="36">
        <f t="shared" si="42"/>
        <v>0</v>
      </c>
      <c r="O174" s="36">
        <f t="shared" si="44"/>
        <v>0</v>
      </c>
      <c r="P174" s="49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49"/>
      <c r="AD174" s="37">
        <f t="shared" si="22"/>
        <v>0</v>
      </c>
    </row>
    <row r="175" spans="1:30" ht="11.25" hidden="1" customHeight="1">
      <c r="A175" s="145" t="s">
        <v>146</v>
      </c>
      <c r="B175" s="192"/>
      <c r="C175" s="5"/>
      <c r="D175" s="6"/>
      <c r="E175" s="7"/>
      <c r="F175" s="5"/>
      <c r="G175" s="6"/>
      <c r="H175" s="7"/>
      <c r="I175" s="151"/>
      <c r="J175" s="6"/>
      <c r="K175" s="202"/>
      <c r="L175" s="36">
        <f t="shared" si="41"/>
        <v>0</v>
      </c>
      <c r="M175" s="35">
        <f t="shared" si="43"/>
        <v>0</v>
      </c>
      <c r="N175" s="36">
        <f t="shared" si="42"/>
        <v>0</v>
      </c>
      <c r="O175" s="36">
        <f t="shared" si="44"/>
        <v>0</v>
      </c>
      <c r="P175" s="49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49"/>
      <c r="AD175" s="37">
        <f t="shared" si="22"/>
        <v>0</v>
      </c>
    </row>
    <row r="176" spans="1:30" ht="11.25" hidden="1" customHeight="1">
      <c r="A176" s="145" t="s">
        <v>147</v>
      </c>
      <c r="B176" s="192"/>
      <c r="C176" s="5"/>
      <c r="D176" s="6"/>
      <c r="E176" s="7"/>
      <c r="F176" s="5"/>
      <c r="G176" s="6"/>
      <c r="H176" s="7"/>
      <c r="I176" s="151"/>
      <c r="J176" s="6"/>
      <c r="K176" s="202"/>
      <c r="L176" s="36">
        <f t="shared" si="41"/>
        <v>0</v>
      </c>
      <c r="M176" s="35">
        <f t="shared" si="43"/>
        <v>0</v>
      </c>
      <c r="N176" s="36">
        <f t="shared" si="42"/>
        <v>0</v>
      </c>
      <c r="O176" s="36">
        <f t="shared" si="44"/>
        <v>0</v>
      </c>
      <c r="P176" s="49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49"/>
      <c r="AD176" s="37">
        <f t="shared" si="22"/>
        <v>0</v>
      </c>
    </row>
    <row r="177" spans="1:52" ht="11.25" hidden="1" customHeight="1">
      <c r="A177" s="145" t="s">
        <v>148</v>
      </c>
      <c r="B177" s="192"/>
      <c r="C177" s="5"/>
      <c r="D177" s="6"/>
      <c r="E177" s="7"/>
      <c r="F177" s="5"/>
      <c r="G177" s="6"/>
      <c r="H177" s="7"/>
      <c r="I177" s="151"/>
      <c r="J177" s="6"/>
      <c r="K177" s="202"/>
      <c r="L177" s="36">
        <f t="shared" si="41"/>
        <v>0</v>
      </c>
      <c r="M177" s="35">
        <f t="shared" si="43"/>
        <v>0</v>
      </c>
      <c r="N177" s="36">
        <f t="shared" si="42"/>
        <v>0</v>
      </c>
      <c r="O177" s="36">
        <f t="shared" si="44"/>
        <v>0</v>
      </c>
      <c r="P177" s="49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49"/>
      <c r="AD177" s="37">
        <f t="shared" si="22"/>
        <v>0</v>
      </c>
    </row>
    <row r="178" spans="1:52" ht="11.25" hidden="1" customHeight="1">
      <c r="A178" s="145" t="s">
        <v>149</v>
      </c>
      <c r="B178" s="192"/>
      <c r="C178" s="5"/>
      <c r="D178" s="6"/>
      <c r="E178" s="7"/>
      <c r="F178" s="5"/>
      <c r="G178" s="6"/>
      <c r="H178" s="7"/>
      <c r="I178" s="151"/>
      <c r="J178" s="6"/>
      <c r="K178" s="202"/>
      <c r="L178" s="36">
        <f t="shared" si="41"/>
        <v>0</v>
      </c>
      <c r="M178" s="35">
        <f t="shared" si="43"/>
        <v>0</v>
      </c>
      <c r="N178" s="36">
        <f t="shared" si="42"/>
        <v>0</v>
      </c>
      <c r="O178" s="36">
        <f t="shared" si="44"/>
        <v>0</v>
      </c>
      <c r="P178" s="49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49"/>
      <c r="AD178" s="37">
        <f t="shared" si="22"/>
        <v>0</v>
      </c>
    </row>
    <row r="179" spans="1:52" ht="11.25" hidden="1" customHeight="1">
      <c r="A179" s="145" t="s">
        <v>150</v>
      </c>
      <c r="B179" s="192"/>
      <c r="C179" s="5"/>
      <c r="D179" s="6"/>
      <c r="E179" s="7"/>
      <c r="F179" s="5"/>
      <c r="G179" s="6"/>
      <c r="H179" s="7"/>
      <c r="I179" s="151"/>
      <c r="J179" s="6"/>
      <c r="K179" s="202"/>
      <c r="L179" s="36">
        <f t="shared" si="41"/>
        <v>0</v>
      </c>
      <c r="M179" s="35">
        <f t="shared" si="43"/>
        <v>0</v>
      </c>
      <c r="N179" s="36">
        <f t="shared" si="42"/>
        <v>0</v>
      </c>
      <c r="O179" s="36">
        <f t="shared" si="44"/>
        <v>0</v>
      </c>
      <c r="P179" s="49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49"/>
      <c r="AD179" s="37">
        <f t="shared" si="22"/>
        <v>0</v>
      </c>
    </row>
    <row r="180" spans="1:52" ht="11.25" hidden="1" customHeight="1">
      <c r="A180" s="145" t="s">
        <v>151</v>
      </c>
      <c r="B180" s="192"/>
      <c r="C180" s="5"/>
      <c r="D180" s="6"/>
      <c r="E180" s="7"/>
      <c r="F180" s="5"/>
      <c r="G180" s="6"/>
      <c r="H180" s="7"/>
      <c r="I180" s="151"/>
      <c r="J180" s="6"/>
      <c r="K180" s="202"/>
      <c r="L180" s="36">
        <f t="shared" si="41"/>
        <v>0</v>
      </c>
      <c r="M180" s="35">
        <f t="shared" si="43"/>
        <v>0</v>
      </c>
      <c r="N180" s="36">
        <f t="shared" si="42"/>
        <v>0</v>
      </c>
      <c r="O180" s="36">
        <f t="shared" si="44"/>
        <v>0</v>
      </c>
      <c r="P180" s="49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49"/>
      <c r="AD180" s="37">
        <f t="shared" si="22"/>
        <v>0</v>
      </c>
    </row>
    <row r="181" spans="1:52" ht="11.25" hidden="1" customHeight="1">
      <c r="A181" s="145" t="s">
        <v>152</v>
      </c>
      <c r="B181" s="192"/>
      <c r="C181" s="5"/>
      <c r="D181" s="6"/>
      <c r="E181" s="7"/>
      <c r="F181" s="5"/>
      <c r="G181" s="6"/>
      <c r="H181" s="7"/>
      <c r="I181" s="151"/>
      <c r="J181" s="6"/>
      <c r="K181" s="202"/>
      <c r="L181" s="36">
        <f t="shared" si="41"/>
        <v>0</v>
      </c>
      <c r="M181" s="35">
        <f t="shared" si="43"/>
        <v>0</v>
      </c>
      <c r="N181" s="36">
        <f t="shared" si="42"/>
        <v>0</v>
      </c>
      <c r="O181" s="36">
        <f t="shared" si="44"/>
        <v>0</v>
      </c>
      <c r="P181" s="49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49"/>
      <c r="AD181" s="37">
        <f t="shared" si="22"/>
        <v>0</v>
      </c>
    </row>
    <row r="182" spans="1:52" ht="11.25" hidden="1" customHeight="1">
      <c r="A182" s="145" t="s">
        <v>153</v>
      </c>
      <c r="B182" s="192"/>
      <c r="C182" s="5"/>
      <c r="D182" s="6"/>
      <c r="E182" s="7"/>
      <c r="F182" s="5"/>
      <c r="G182" s="6"/>
      <c r="H182" s="7"/>
      <c r="I182" s="151"/>
      <c r="J182" s="6"/>
      <c r="K182" s="202"/>
      <c r="L182" s="36">
        <f t="shared" si="41"/>
        <v>0</v>
      </c>
      <c r="M182" s="35">
        <f t="shared" si="43"/>
        <v>0</v>
      </c>
      <c r="N182" s="36">
        <f t="shared" si="42"/>
        <v>0</v>
      </c>
      <c r="O182" s="36">
        <f t="shared" si="44"/>
        <v>0</v>
      </c>
      <c r="P182" s="49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49"/>
      <c r="AD182" s="37">
        <f t="shared" si="22"/>
        <v>0</v>
      </c>
    </row>
    <row r="183" spans="1:52" ht="11.25" hidden="1" customHeight="1">
      <c r="A183" s="145" t="s">
        <v>154</v>
      </c>
      <c r="B183" s="192"/>
      <c r="C183" s="5"/>
      <c r="D183" s="6"/>
      <c r="E183" s="7"/>
      <c r="F183" s="5"/>
      <c r="G183" s="6"/>
      <c r="H183" s="7"/>
      <c r="I183" s="151"/>
      <c r="J183" s="6"/>
      <c r="K183" s="202"/>
      <c r="L183" s="36">
        <f t="shared" si="41"/>
        <v>0</v>
      </c>
      <c r="M183" s="35">
        <f t="shared" si="43"/>
        <v>0</v>
      </c>
      <c r="N183" s="36">
        <f t="shared" si="42"/>
        <v>0</v>
      </c>
      <c r="O183" s="36">
        <f t="shared" si="44"/>
        <v>0</v>
      </c>
      <c r="P183" s="49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49"/>
      <c r="AD183" s="37">
        <f t="shared" si="22"/>
        <v>0</v>
      </c>
    </row>
    <row r="184" spans="1:52" ht="11.25" hidden="1" customHeight="1">
      <c r="A184" s="145" t="s">
        <v>155</v>
      </c>
      <c r="B184" s="192"/>
      <c r="C184" s="5"/>
      <c r="D184" s="6"/>
      <c r="E184" s="7"/>
      <c r="F184" s="5"/>
      <c r="G184" s="6"/>
      <c r="H184" s="7"/>
      <c r="I184" s="151"/>
      <c r="J184" s="6"/>
      <c r="K184" s="202"/>
      <c r="L184" s="36">
        <f t="shared" si="41"/>
        <v>0</v>
      </c>
      <c r="M184" s="35">
        <f t="shared" si="43"/>
        <v>0</v>
      </c>
      <c r="N184" s="36">
        <f t="shared" si="42"/>
        <v>0</v>
      </c>
      <c r="O184" s="36">
        <f t="shared" si="44"/>
        <v>0</v>
      </c>
      <c r="P184" s="49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49"/>
      <c r="AD184" s="37">
        <f t="shared" si="22"/>
        <v>0</v>
      </c>
    </row>
    <row r="185" spans="1:52" ht="11.25" hidden="1" customHeight="1">
      <c r="A185" s="145" t="s">
        <v>156</v>
      </c>
      <c r="B185" s="192"/>
      <c r="C185" s="5"/>
      <c r="D185" s="6"/>
      <c r="E185" s="7"/>
      <c r="F185" s="5"/>
      <c r="G185" s="6"/>
      <c r="H185" s="7"/>
      <c r="I185" s="151"/>
      <c r="J185" s="6"/>
      <c r="K185" s="202"/>
      <c r="L185" s="36">
        <f t="shared" si="41"/>
        <v>0</v>
      </c>
      <c r="M185" s="35">
        <f t="shared" si="43"/>
        <v>0</v>
      </c>
      <c r="N185" s="36">
        <f t="shared" si="42"/>
        <v>0</v>
      </c>
      <c r="O185" s="36">
        <f t="shared" si="44"/>
        <v>0</v>
      </c>
      <c r="P185" s="49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49"/>
      <c r="AD185" s="37">
        <f t="shared" si="22"/>
        <v>0</v>
      </c>
    </row>
    <row r="186" spans="1:52" ht="12.75" customHeight="1">
      <c r="A186" s="132" t="s">
        <v>35</v>
      </c>
      <c r="B186" s="185" t="s">
        <v>370</v>
      </c>
      <c r="C186" s="5"/>
      <c r="D186" s="6">
        <v>3</v>
      </c>
      <c r="E186" s="7"/>
      <c r="F186" s="5"/>
      <c r="G186" s="6"/>
      <c r="H186" s="7"/>
      <c r="I186" s="5"/>
      <c r="J186" s="6"/>
      <c r="K186" s="6"/>
      <c r="L186" s="36">
        <f t="shared" si="41"/>
        <v>34</v>
      </c>
      <c r="M186" s="35"/>
      <c r="N186" s="36">
        <f>SUM(Q186:AB186)</f>
        <v>34</v>
      </c>
      <c r="O186" s="36"/>
      <c r="P186" s="133">
        <v>34</v>
      </c>
      <c r="Q186" s="36"/>
      <c r="R186" s="36"/>
      <c r="S186" s="36">
        <v>34</v>
      </c>
      <c r="T186" s="36"/>
      <c r="U186" s="36"/>
      <c r="V186" s="36"/>
      <c r="W186" s="36"/>
      <c r="X186" s="36"/>
      <c r="Y186" s="36"/>
      <c r="Z186" s="36"/>
      <c r="AA186" s="36" t="s">
        <v>301</v>
      </c>
      <c r="AB186" s="36"/>
      <c r="AD186" s="37"/>
    </row>
    <row r="187" spans="1:52" ht="13.5" customHeight="1">
      <c r="A187" s="132" t="s">
        <v>36</v>
      </c>
      <c r="B187" s="185" t="s">
        <v>371</v>
      </c>
      <c r="C187" s="101"/>
      <c r="D187" s="102"/>
      <c r="E187" s="115"/>
      <c r="F187" s="101"/>
      <c r="G187" s="356" t="s">
        <v>396</v>
      </c>
      <c r="H187" s="241"/>
      <c r="I187" s="159"/>
      <c r="J187" s="160"/>
      <c r="K187" s="160"/>
      <c r="L187" s="36">
        <f t="shared" si="41"/>
        <v>96</v>
      </c>
      <c r="M187" s="35"/>
      <c r="N187" s="36">
        <f>SUM(Q187:AB187)</f>
        <v>96</v>
      </c>
      <c r="O187" s="36"/>
      <c r="P187" s="133">
        <f>N187</f>
        <v>96</v>
      </c>
      <c r="Q187" s="36"/>
      <c r="R187" s="36"/>
      <c r="S187" s="36"/>
      <c r="T187" s="156">
        <v>48</v>
      </c>
      <c r="U187" s="156"/>
      <c r="V187" s="156">
        <v>48</v>
      </c>
      <c r="W187" s="36"/>
      <c r="X187" s="36"/>
      <c r="Y187" s="36"/>
      <c r="Z187" s="36"/>
      <c r="AA187" s="36"/>
      <c r="AB187" s="36" t="s">
        <v>301</v>
      </c>
      <c r="AD187" s="37"/>
    </row>
    <row r="188" spans="1:52" ht="12" customHeight="1">
      <c r="A188" s="226"/>
      <c r="B188" s="185" t="s">
        <v>471</v>
      </c>
      <c r="C188" s="230"/>
      <c r="D188" s="231"/>
      <c r="E188" s="232"/>
      <c r="F188" s="230"/>
      <c r="G188" s="231"/>
      <c r="H188" s="232"/>
      <c r="I188" s="5"/>
      <c r="J188" s="6">
        <v>5</v>
      </c>
      <c r="K188" s="6"/>
      <c r="L188" s="227"/>
      <c r="M188" s="35"/>
      <c r="N188" s="227"/>
      <c r="O188" s="227"/>
      <c r="P188" s="227"/>
      <c r="Q188" s="227"/>
      <c r="R188" s="227"/>
      <c r="S188" s="227"/>
      <c r="T188" s="227"/>
      <c r="U188" s="227"/>
      <c r="V188" s="227"/>
      <c r="W188" s="227"/>
      <c r="X188" s="227"/>
      <c r="Y188" s="227"/>
      <c r="Z188" s="227"/>
      <c r="AA188" s="227"/>
      <c r="AB188" s="227"/>
      <c r="AD188" s="37"/>
    </row>
    <row r="189" spans="1:52" s="182" customFormat="1" ht="38.25" customHeight="1">
      <c r="A189" s="177" t="s">
        <v>37</v>
      </c>
      <c r="B189" s="194" t="s">
        <v>416</v>
      </c>
      <c r="C189" s="408">
        <f>COUNTIF(C190:E216,1)+COUNTIF(C190:E216,2)+COUNTIF(C190:E216,3)+COUNTIF(C190:E216,4)+COUNTIF(C190:E216,5)+COUNTIF(C190:E216,6)+COUNTIF(C190:E216,7)+COUNTIF(C190:E216,8)</f>
        <v>2</v>
      </c>
      <c r="D189" s="409"/>
      <c r="E189" s="410"/>
      <c r="F189" s="408">
        <f>COUNTIF(F190:H216,1)+COUNTIF(F190:H216,2)+COUNTIF(F190:H216,3)+COUNTIF(F190:H216,4)+COUNTIF(F190:H216,5)+COUNTIF(F190:H216,6)+COUNTIF(F190:H216,7)+COUNTIF(F190:H216,8)</f>
        <v>2</v>
      </c>
      <c r="G189" s="409"/>
      <c r="H189" s="410"/>
      <c r="I189" s="408">
        <f>COUNTIF(I190:K216,1)+COUNTIF(I190:K216,2)+COUNTIF(I190:K216,3)+COUNTIF(I190:K216,4)+COUNTIF(I190:K216,5)+COUNTIF(I190:K216,6)+COUNTIF(I190:K216,7)+COUNTIF(I190:K216,8)</f>
        <v>0</v>
      </c>
      <c r="J189" s="409"/>
      <c r="K189" s="409"/>
      <c r="L189" s="178">
        <f>SUM(L190:L214)</f>
        <v>210</v>
      </c>
      <c r="M189" s="178">
        <f>SUM(M190:M214)</f>
        <v>70</v>
      </c>
      <c r="N189" s="178">
        <f>SUM(N190:N214)</f>
        <v>140</v>
      </c>
      <c r="O189" s="178">
        <f>SUM(O190:O214)</f>
        <v>68</v>
      </c>
      <c r="P189" s="178">
        <f>SUM(P190:P214)</f>
        <v>72</v>
      </c>
      <c r="Q189" s="179">
        <f t="shared" ref="Q189:W189" si="45">SUM(Q190:Q216)</f>
        <v>0</v>
      </c>
      <c r="R189" s="179">
        <f t="shared" si="45"/>
        <v>0</v>
      </c>
      <c r="S189" s="178">
        <f>SUM(S190:S214)</f>
        <v>0</v>
      </c>
      <c r="T189" s="178">
        <f>SUM(T190:T214)</f>
        <v>0</v>
      </c>
      <c r="U189" s="179">
        <f t="shared" si="45"/>
        <v>0</v>
      </c>
      <c r="V189" s="178">
        <f>SUM(V190:V214)</f>
        <v>32</v>
      </c>
      <c r="W189" s="179">
        <f t="shared" si="45"/>
        <v>0</v>
      </c>
      <c r="X189" s="178">
        <f>SUM(X190:X214)</f>
        <v>76</v>
      </c>
      <c r="Y189" s="179">
        <f>SUM(Y215:Y216)</f>
        <v>144</v>
      </c>
      <c r="Z189" s="178">
        <f>SUM(Z190:Z214)</f>
        <v>32</v>
      </c>
      <c r="AA189" s="178">
        <f>SUM(AA190:AA214)</f>
        <v>0</v>
      </c>
      <c r="AB189" s="178">
        <f>SUM(AB190:AB214)</f>
        <v>0</v>
      </c>
      <c r="AC189" s="179"/>
      <c r="AD189" s="180"/>
      <c r="AE189" s="181"/>
      <c r="AF189" s="181"/>
      <c r="AG189" s="181"/>
      <c r="AH189" s="181"/>
      <c r="AI189" s="181"/>
      <c r="AJ189" s="181"/>
      <c r="AK189" s="181"/>
      <c r="AL189" s="181"/>
      <c r="AM189" s="181"/>
      <c r="AN189" s="181"/>
      <c r="AO189" s="181"/>
      <c r="AP189" s="181"/>
      <c r="AQ189" s="181"/>
      <c r="AR189" s="181"/>
      <c r="AS189" s="181"/>
      <c r="AT189" s="181"/>
      <c r="AU189" s="181"/>
      <c r="AV189" s="181"/>
      <c r="AW189" s="181"/>
      <c r="AX189" s="181"/>
      <c r="AY189" s="181"/>
      <c r="AZ189" s="181"/>
    </row>
    <row r="190" spans="1:52" ht="36.75" customHeight="1">
      <c r="A190" s="145" t="s">
        <v>462</v>
      </c>
      <c r="B190" s="195" t="s">
        <v>417</v>
      </c>
      <c r="C190" s="159"/>
      <c r="D190" s="118"/>
      <c r="E190" s="119"/>
      <c r="F190" s="159"/>
      <c r="G190" s="353">
        <v>7</v>
      </c>
      <c r="H190" s="119"/>
      <c r="I190" s="120"/>
      <c r="J190" s="118"/>
      <c r="K190" s="203"/>
      <c r="L190" s="121">
        <f t="shared" ref="L190:L216" si="46">M190+N190</f>
        <v>210</v>
      </c>
      <c r="M190" s="122">
        <f t="shared" ref="M190:M214" si="47">N190/2</f>
        <v>70</v>
      </c>
      <c r="N190" s="122">
        <f t="shared" ref="N190:N216" si="48">SUM(Q190:AB190)</f>
        <v>140</v>
      </c>
      <c r="O190" s="123">
        <f t="shared" ref="O190:O214" si="49">N190-P190</f>
        <v>68</v>
      </c>
      <c r="P190" s="124">
        <v>72</v>
      </c>
      <c r="Q190" s="123"/>
      <c r="R190" s="123"/>
      <c r="S190" s="123"/>
      <c r="T190" s="36"/>
      <c r="U190" s="36"/>
      <c r="V190" s="36">
        <v>32</v>
      </c>
      <c r="W190" s="36"/>
      <c r="X190" s="36">
        <v>76</v>
      </c>
      <c r="Y190" s="36"/>
      <c r="Z190" s="156">
        <v>32</v>
      </c>
      <c r="AA190" s="36"/>
      <c r="AB190" s="36"/>
      <c r="AD190" s="28"/>
    </row>
    <row r="191" spans="1:52" ht="42.75" hidden="1" customHeight="1">
      <c r="A191" s="145" t="s">
        <v>157</v>
      </c>
      <c r="B191" s="192" t="s">
        <v>372</v>
      </c>
      <c r="C191" s="57"/>
      <c r="D191" s="55"/>
      <c r="E191" s="56"/>
      <c r="F191" s="57"/>
      <c r="G191" s="55"/>
      <c r="H191" s="56"/>
      <c r="I191" s="152"/>
      <c r="J191" s="55"/>
      <c r="K191" s="40"/>
      <c r="L191" s="35">
        <f t="shared" si="46"/>
        <v>0</v>
      </c>
      <c r="M191" s="35">
        <f t="shared" si="47"/>
        <v>0</v>
      </c>
      <c r="N191" s="35">
        <f t="shared" si="48"/>
        <v>0</v>
      </c>
      <c r="O191" s="36">
        <f t="shared" si="49"/>
        <v>0</v>
      </c>
      <c r="P191" s="49">
        <f t="shared" ref="P191:P194" si="50">N191/2</f>
        <v>0</v>
      </c>
      <c r="Q191" s="36"/>
      <c r="R191" s="36"/>
      <c r="S191" s="36"/>
      <c r="T191" s="36"/>
      <c r="U191" s="36"/>
      <c r="V191" s="36"/>
      <c r="W191" s="36"/>
      <c r="X191" s="36"/>
      <c r="Y191" s="36"/>
      <c r="Z191" s="156"/>
      <c r="AA191" s="36"/>
      <c r="AB191" s="36"/>
      <c r="AC191" s="49"/>
      <c r="AD191" s="37"/>
    </row>
    <row r="192" spans="1:52" ht="54" hidden="1" customHeight="1">
      <c r="A192" s="145" t="s">
        <v>158</v>
      </c>
      <c r="B192" s="192" t="s">
        <v>373</v>
      </c>
      <c r="C192" s="5"/>
      <c r="D192" s="6"/>
      <c r="E192" s="7"/>
      <c r="F192" s="5"/>
      <c r="G192" s="6"/>
      <c r="H192" s="7"/>
      <c r="I192" s="151"/>
      <c r="J192" s="6"/>
      <c r="K192" s="202"/>
      <c r="L192" s="35">
        <f t="shared" si="46"/>
        <v>0</v>
      </c>
      <c r="M192" s="35">
        <f t="shared" si="47"/>
        <v>0</v>
      </c>
      <c r="N192" s="35">
        <f t="shared" si="48"/>
        <v>0</v>
      </c>
      <c r="O192" s="36">
        <f t="shared" si="49"/>
        <v>0</v>
      </c>
      <c r="P192" s="49">
        <f t="shared" si="50"/>
        <v>0</v>
      </c>
      <c r="Q192" s="36"/>
      <c r="R192" s="36"/>
      <c r="S192" s="36"/>
      <c r="T192" s="36"/>
      <c r="U192" s="36"/>
      <c r="V192" s="36"/>
      <c r="W192" s="36"/>
      <c r="X192" s="36"/>
      <c r="Y192" s="36"/>
      <c r="Z192" s="156"/>
      <c r="AA192" s="36"/>
      <c r="AB192" s="36"/>
      <c r="AC192" s="49"/>
      <c r="AD192" s="37"/>
    </row>
    <row r="193" spans="1:30" ht="54.75" hidden="1" customHeight="1">
      <c r="A193" s="145" t="s">
        <v>159</v>
      </c>
      <c r="B193" s="192" t="s">
        <v>375</v>
      </c>
      <c r="C193" s="5"/>
      <c r="D193" s="6"/>
      <c r="E193" s="7"/>
      <c r="F193" s="5"/>
      <c r="G193" s="6"/>
      <c r="H193" s="7"/>
      <c r="I193" s="151"/>
      <c r="J193" s="6"/>
      <c r="K193" s="202"/>
      <c r="L193" s="35">
        <f t="shared" si="46"/>
        <v>0</v>
      </c>
      <c r="M193" s="35">
        <f t="shared" si="47"/>
        <v>0</v>
      </c>
      <c r="N193" s="35">
        <f t="shared" si="48"/>
        <v>0</v>
      </c>
      <c r="O193" s="36">
        <f t="shared" si="49"/>
        <v>0</v>
      </c>
      <c r="P193" s="49">
        <f t="shared" si="50"/>
        <v>0</v>
      </c>
      <c r="Q193" s="36"/>
      <c r="R193" s="36"/>
      <c r="S193" s="36"/>
      <c r="T193" s="36"/>
      <c r="U193" s="36"/>
      <c r="V193" s="36"/>
      <c r="W193" s="36"/>
      <c r="X193" s="36"/>
      <c r="Y193" s="36"/>
      <c r="Z193" s="156"/>
      <c r="AA193" s="36"/>
      <c r="AB193" s="36"/>
      <c r="AC193" s="49"/>
      <c r="AD193" s="37"/>
    </row>
    <row r="194" spans="1:30" ht="43.5" hidden="1" customHeight="1">
      <c r="A194" s="145" t="s">
        <v>160</v>
      </c>
      <c r="B194" s="192" t="s">
        <v>374</v>
      </c>
      <c r="C194" s="5"/>
      <c r="D194" s="6"/>
      <c r="E194" s="7"/>
      <c r="F194" s="5"/>
      <c r="G194" s="6"/>
      <c r="H194" s="7"/>
      <c r="I194" s="151"/>
      <c r="J194" s="6"/>
      <c r="K194" s="202"/>
      <c r="L194" s="35">
        <f t="shared" si="46"/>
        <v>0</v>
      </c>
      <c r="M194" s="35">
        <f t="shared" si="47"/>
        <v>0</v>
      </c>
      <c r="N194" s="35">
        <f t="shared" si="48"/>
        <v>0</v>
      </c>
      <c r="O194" s="36">
        <f t="shared" si="49"/>
        <v>0</v>
      </c>
      <c r="P194" s="49">
        <f t="shared" si="50"/>
        <v>0</v>
      </c>
      <c r="Q194" s="36"/>
      <c r="R194" s="36"/>
      <c r="S194" s="36"/>
      <c r="T194" s="36"/>
      <c r="U194" s="36"/>
      <c r="V194" s="36"/>
      <c r="W194" s="36"/>
      <c r="X194" s="36"/>
      <c r="Y194" s="36"/>
      <c r="Z194" s="156"/>
      <c r="AA194" s="36"/>
      <c r="AB194" s="36"/>
      <c r="AC194" s="49"/>
      <c r="AD194" s="37"/>
    </row>
    <row r="195" spans="1:30" ht="11.25" hidden="1" customHeight="1">
      <c r="A195" s="145" t="s">
        <v>161</v>
      </c>
      <c r="B195" s="192"/>
      <c r="C195" s="5"/>
      <c r="D195" s="6"/>
      <c r="E195" s="7"/>
      <c r="F195" s="5"/>
      <c r="G195" s="6"/>
      <c r="H195" s="7"/>
      <c r="I195" s="151"/>
      <c r="J195" s="6"/>
      <c r="K195" s="202"/>
      <c r="L195" s="35">
        <f t="shared" si="46"/>
        <v>0</v>
      </c>
      <c r="M195" s="35">
        <f t="shared" si="47"/>
        <v>0</v>
      </c>
      <c r="N195" s="35">
        <f t="shared" si="48"/>
        <v>0</v>
      </c>
      <c r="O195" s="36">
        <f t="shared" si="49"/>
        <v>0</v>
      </c>
      <c r="P195" s="49"/>
      <c r="Q195" s="36"/>
      <c r="R195" s="36"/>
      <c r="S195" s="36"/>
      <c r="T195" s="36"/>
      <c r="U195" s="36"/>
      <c r="V195" s="36"/>
      <c r="W195" s="36"/>
      <c r="X195" s="36"/>
      <c r="Y195" s="36"/>
      <c r="Z195" s="156"/>
      <c r="AA195" s="36"/>
      <c r="AB195" s="36"/>
      <c r="AC195" s="49"/>
      <c r="AD195" s="37"/>
    </row>
    <row r="196" spans="1:30" ht="11.25" hidden="1" customHeight="1">
      <c r="A196" s="145" t="s">
        <v>162</v>
      </c>
      <c r="B196" s="192"/>
      <c r="C196" s="5"/>
      <c r="D196" s="6"/>
      <c r="E196" s="7"/>
      <c r="F196" s="5"/>
      <c r="G196" s="6"/>
      <c r="H196" s="7"/>
      <c r="I196" s="151"/>
      <c r="J196" s="6"/>
      <c r="K196" s="202"/>
      <c r="L196" s="35">
        <f t="shared" si="46"/>
        <v>0</v>
      </c>
      <c r="M196" s="35">
        <f t="shared" si="47"/>
        <v>0</v>
      </c>
      <c r="N196" s="35">
        <f t="shared" si="48"/>
        <v>0</v>
      </c>
      <c r="O196" s="36">
        <f t="shared" si="49"/>
        <v>0</v>
      </c>
      <c r="P196" s="49"/>
      <c r="Q196" s="36"/>
      <c r="R196" s="36"/>
      <c r="S196" s="36"/>
      <c r="T196" s="36"/>
      <c r="U196" s="36"/>
      <c r="V196" s="36"/>
      <c r="W196" s="36"/>
      <c r="X196" s="36"/>
      <c r="Y196" s="36"/>
      <c r="Z196" s="156"/>
      <c r="AA196" s="36"/>
      <c r="AB196" s="36"/>
      <c r="AC196" s="49"/>
      <c r="AD196" s="37"/>
    </row>
    <row r="197" spans="1:30" ht="11.25" hidden="1" customHeight="1">
      <c r="A197" s="145" t="s">
        <v>163</v>
      </c>
      <c r="B197" s="192"/>
      <c r="C197" s="5"/>
      <c r="D197" s="6"/>
      <c r="E197" s="7"/>
      <c r="F197" s="5"/>
      <c r="G197" s="6"/>
      <c r="H197" s="7"/>
      <c r="I197" s="151"/>
      <c r="J197" s="6"/>
      <c r="K197" s="202"/>
      <c r="L197" s="35">
        <f t="shared" si="46"/>
        <v>0</v>
      </c>
      <c r="M197" s="35">
        <f t="shared" si="47"/>
        <v>0</v>
      </c>
      <c r="N197" s="35">
        <f t="shared" si="48"/>
        <v>0</v>
      </c>
      <c r="O197" s="36">
        <f t="shared" si="49"/>
        <v>0</v>
      </c>
      <c r="P197" s="49"/>
      <c r="Q197" s="36"/>
      <c r="R197" s="36"/>
      <c r="S197" s="36"/>
      <c r="T197" s="36"/>
      <c r="U197" s="36"/>
      <c r="V197" s="36"/>
      <c r="W197" s="36"/>
      <c r="X197" s="36"/>
      <c r="Y197" s="36"/>
      <c r="Z197" s="156"/>
      <c r="AA197" s="36"/>
      <c r="AB197" s="36"/>
      <c r="AC197" s="49"/>
      <c r="AD197" s="37"/>
    </row>
    <row r="198" spans="1:30" ht="11.25" hidden="1" customHeight="1">
      <c r="A198" s="145" t="s">
        <v>164</v>
      </c>
      <c r="B198" s="192"/>
      <c r="C198" s="5"/>
      <c r="D198" s="6"/>
      <c r="E198" s="7"/>
      <c r="F198" s="5"/>
      <c r="G198" s="6"/>
      <c r="H198" s="7"/>
      <c r="I198" s="151"/>
      <c r="J198" s="6"/>
      <c r="K198" s="202"/>
      <c r="L198" s="35">
        <f t="shared" si="46"/>
        <v>0</v>
      </c>
      <c r="M198" s="35">
        <f t="shared" si="47"/>
        <v>0</v>
      </c>
      <c r="N198" s="35">
        <f t="shared" si="48"/>
        <v>0</v>
      </c>
      <c r="O198" s="36">
        <f t="shared" si="49"/>
        <v>0</v>
      </c>
      <c r="P198" s="49"/>
      <c r="Q198" s="36"/>
      <c r="R198" s="36"/>
      <c r="S198" s="36"/>
      <c r="T198" s="36"/>
      <c r="U198" s="36"/>
      <c r="V198" s="36"/>
      <c r="W198" s="36"/>
      <c r="X198" s="36"/>
      <c r="Y198" s="36"/>
      <c r="Z198" s="156"/>
      <c r="AA198" s="36"/>
      <c r="AB198" s="36"/>
      <c r="AC198" s="49"/>
      <c r="AD198" s="37"/>
    </row>
    <row r="199" spans="1:30" ht="11.25" hidden="1" customHeight="1">
      <c r="A199" s="145" t="s">
        <v>165</v>
      </c>
      <c r="B199" s="192"/>
      <c r="C199" s="5"/>
      <c r="D199" s="6"/>
      <c r="E199" s="7"/>
      <c r="F199" s="5"/>
      <c r="G199" s="6"/>
      <c r="H199" s="7"/>
      <c r="I199" s="151"/>
      <c r="J199" s="6"/>
      <c r="K199" s="202"/>
      <c r="L199" s="35">
        <f t="shared" si="46"/>
        <v>0</v>
      </c>
      <c r="M199" s="35">
        <f t="shared" si="47"/>
        <v>0</v>
      </c>
      <c r="N199" s="35">
        <f t="shared" si="48"/>
        <v>0</v>
      </c>
      <c r="O199" s="36">
        <f t="shared" si="49"/>
        <v>0</v>
      </c>
      <c r="P199" s="49"/>
      <c r="Q199" s="36"/>
      <c r="R199" s="36"/>
      <c r="S199" s="36"/>
      <c r="T199" s="36"/>
      <c r="U199" s="36"/>
      <c r="V199" s="36"/>
      <c r="W199" s="36"/>
      <c r="X199" s="36"/>
      <c r="Y199" s="36"/>
      <c r="Z199" s="156"/>
      <c r="AA199" s="36"/>
      <c r="AB199" s="36"/>
      <c r="AC199" s="49"/>
      <c r="AD199" s="37"/>
    </row>
    <row r="200" spans="1:30" ht="11.25" hidden="1" customHeight="1">
      <c r="A200" s="145" t="s">
        <v>166</v>
      </c>
      <c r="B200" s="192"/>
      <c r="C200" s="5"/>
      <c r="D200" s="6"/>
      <c r="E200" s="7"/>
      <c r="F200" s="5"/>
      <c r="G200" s="6"/>
      <c r="H200" s="7"/>
      <c r="I200" s="151"/>
      <c r="J200" s="6"/>
      <c r="K200" s="202"/>
      <c r="L200" s="35">
        <f t="shared" si="46"/>
        <v>0</v>
      </c>
      <c r="M200" s="35">
        <f t="shared" si="47"/>
        <v>0</v>
      </c>
      <c r="N200" s="35">
        <f t="shared" si="48"/>
        <v>0</v>
      </c>
      <c r="O200" s="36">
        <f t="shared" si="49"/>
        <v>0</v>
      </c>
      <c r="P200" s="49"/>
      <c r="Q200" s="36"/>
      <c r="R200" s="36"/>
      <c r="S200" s="36"/>
      <c r="T200" s="36"/>
      <c r="U200" s="36"/>
      <c r="V200" s="36"/>
      <c r="W200" s="36"/>
      <c r="X200" s="36"/>
      <c r="Y200" s="36"/>
      <c r="Z200" s="156"/>
      <c r="AA200" s="36"/>
      <c r="AB200" s="36"/>
      <c r="AC200" s="49"/>
      <c r="AD200" s="37"/>
    </row>
    <row r="201" spans="1:30" ht="11.25" hidden="1" customHeight="1">
      <c r="A201" s="145" t="s">
        <v>167</v>
      </c>
      <c r="B201" s="192"/>
      <c r="C201" s="5"/>
      <c r="D201" s="6"/>
      <c r="E201" s="7"/>
      <c r="F201" s="5"/>
      <c r="G201" s="6"/>
      <c r="H201" s="7"/>
      <c r="I201" s="151"/>
      <c r="J201" s="6"/>
      <c r="K201" s="202"/>
      <c r="L201" s="35">
        <f t="shared" si="46"/>
        <v>0</v>
      </c>
      <c r="M201" s="35">
        <f t="shared" si="47"/>
        <v>0</v>
      </c>
      <c r="N201" s="35">
        <f t="shared" si="48"/>
        <v>0</v>
      </c>
      <c r="O201" s="36">
        <f t="shared" si="49"/>
        <v>0</v>
      </c>
      <c r="P201" s="49"/>
      <c r="Q201" s="36"/>
      <c r="R201" s="36"/>
      <c r="S201" s="36"/>
      <c r="T201" s="36"/>
      <c r="U201" s="36"/>
      <c r="V201" s="36"/>
      <c r="W201" s="36"/>
      <c r="X201" s="36"/>
      <c r="Y201" s="36"/>
      <c r="Z201" s="156"/>
      <c r="AA201" s="36"/>
      <c r="AB201" s="36"/>
      <c r="AC201" s="49"/>
      <c r="AD201" s="37"/>
    </row>
    <row r="202" spans="1:30" ht="11.25" hidden="1" customHeight="1">
      <c r="A202" s="145" t="s">
        <v>168</v>
      </c>
      <c r="B202" s="192"/>
      <c r="C202" s="5"/>
      <c r="D202" s="6"/>
      <c r="E202" s="7"/>
      <c r="F202" s="5"/>
      <c r="G202" s="6"/>
      <c r="H202" s="7"/>
      <c r="I202" s="151"/>
      <c r="J202" s="6"/>
      <c r="K202" s="202"/>
      <c r="L202" s="35">
        <f t="shared" si="46"/>
        <v>0</v>
      </c>
      <c r="M202" s="35">
        <f t="shared" si="47"/>
        <v>0</v>
      </c>
      <c r="N202" s="35">
        <f t="shared" si="48"/>
        <v>0</v>
      </c>
      <c r="O202" s="36">
        <f t="shared" si="49"/>
        <v>0</v>
      </c>
      <c r="P202" s="49"/>
      <c r="Q202" s="36"/>
      <c r="R202" s="36"/>
      <c r="S202" s="36"/>
      <c r="T202" s="36"/>
      <c r="U202" s="36"/>
      <c r="V202" s="36"/>
      <c r="W202" s="36"/>
      <c r="X202" s="36"/>
      <c r="Y202" s="36"/>
      <c r="Z202" s="156"/>
      <c r="AA202" s="36"/>
      <c r="AB202" s="36"/>
      <c r="AC202" s="49"/>
      <c r="AD202" s="37"/>
    </row>
    <row r="203" spans="1:30" ht="11.25" hidden="1" customHeight="1">
      <c r="A203" s="145" t="s">
        <v>169</v>
      </c>
      <c r="B203" s="192"/>
      <c r="C203" s="5"/>
      <c r="D203" s="6"/>
      <c r="E203" s="7"/>
      <c r="F203" s="5"/>
      <c r="G203" s="6"/>
      <c r="H203" s="7"/>
      <c r="I203" s="151"/>
      <c r="J203" s="6"/>
      <c r="K203" s="202"/>
      <c r="L203" s="35">
        <f t="shared" si="46"/>
        <v>0</v>
      </c>
      <c r="M203" s="35">
        <f t="shared" si="47"/>
        <v>0</v>
      </c>
      <c r="N203" s="35">
        <f t="shared" si="48"/>
        <v>0</v>
      </c>
      <c r="O203" s="36">
        <f t="shared" si="49"/>
        <v>0</v>
      </c>
      <c r="P203" s="49"/>
      <c r="Q203" s="36"/>
      <c r="R203" s="36"/>
      <c r="S203" s="36"/>
      <c r="T203" s="36"/>
      <c r="U203" s="36"/>
      <c r="V203" s="36"/>
      <c r="W203" s="36"/>
      <c r="X203" s="36"/>
      <c r="Y203" s="36"/>
      <c r="Z203" s="156"/>
      <c r="AA203" s="36"/>
      <c r="AB203" s="36"/>
      <c r="AC203" s="49"/>
      <c r="AD203" s="37"/>
    </row>
    <row r="204" spans="1:30" ht="11.25" hidden="1" customHeight="1">
      <c r="A204" s="145" t="s">
        <v>170</v>
      </c>
      <c r="B204" s="192"/>
      <c r="C204" s="5"/>
      <c r="D204" s="6"/>
      <c r="E204" s="7"/>
      <c r="F204" s="5"/>
      <c r="G204" s="6"/>
      <c r="H204" s="7"/>
      <c r="I204" s="151"/>
      <c r="J204" s="6"/>
      <c r="K204" s="202"/>
      <c r="L204" s="35">
        <f t="shared" si="46"/>
        <v>0</v>
      </c>
      <c r="M204" s="35">
        <f t="shared" si="47"/>
        <v>0</v>
      </c>
      <c r="N204" s="35">
        <f t="shared" si="48"/>
        <v>0</v>
      </c>
      <c r="O204" s="36">
        <f t="shared" si="49"/>
        <v>0</v>
      </c>
      <c r="P204" s="49"/>
      <c r="Q204" s="36"/>
      <c r="R204" s="36"/>
      <c r="S204" s="36"/>
      <c r="T204" s="36"/>
      <c r="U204" s="36"/>
      <c r="V204" s="36"/>
      <c r="W204" s="36"/>
      <c r="X204" s="36"/>
      <c r="Y204" s="36"/>
      <c r="Z204" s="156"/>
      <c r="AA204" s="36"/>
      <c r="AB204" s="36"/>
      <c r="AC204" s="49"/>
      <c r="AD204" s="37"/>
    </row>
    <row r="205" spans="1:30" ht="11.25" hidden="1" customHeight="1">
      <c r="A205" s="145" t="s">
        <v>171</v>
      </c>
      <c r="B205" s="192"/>
      <c r="C205" s="5"/>
      <c r="D205" s="6"/>
      <c r="E205" s="7"/>
      <c r="F205" s="5"/>
      <c r="G205" s="6"/>
      <c r="H205" s="7"/>
      <c r="I205" s="151"/>
      <c r="J205" s="6"/>
      <c r="K205" s="202"/>
      <c r="L205" s="35">
        <f t="shared" si="46"/>
        <v>0</v>
      </c>
      <c r="M205" s="35">
        <f t="shared" si="47"/>
        <v>0</v>
      </c>
      <c r="N205" s="35">
        <f t="shared" si="48"/>
        <v>0</v>
      </c>
      <c r="O205" s="36">
        <f t="shared" si="49"/>
        <v>0</v>
      </c>
      <c r="P205" s="49"/>
      <c r="Q205" s="36"/>
      <c r="R205" s="36"/>
      <c r="S205" s="36"/>
      <c r="T205" s="36"/>
      <c r="U205" s="36"/>
      <c r="V205" s="36"/>
      <c r="W205" s="36"/>
      <c r="X205" s="36"/>
      <c r="Y205" s="36"/>
      <c r="Z205" s="156"/>
      <c r="AA205" s="36"/>
      <c r="AB205" s="36"/>
      <c r="AC205" s="49"/>
      <c r="AD205" s="37"/>
    </row>
    <row r="206" spans="1:30" ht="11.25" hidden="1" customHeight="1">
      <c r="A206" s="145" t="s">
        <v>172</v>
      </c>
      <c r="B206" s="192"/>
      <c r="C206" s="5"/>
      <c r="D206" s="6"/>
      <c r="E206" s="7"/>
      <c r="F206" s="5"/>
      <c r="G206" s="6"/>
      <c r="H206" s="7"/>
      <c r="I206" s="151"/>
      <c r="J206" s="6"/>
      <c r="K206" s="202"/>
      <c r="L206" s="35">
        <f t="shared" si="46"/>
        <v>0</v>
      </c>
      <c r="M206" s="35">
        <f t="shared" si="47"/>
        <v>0</v>
      </c>
      <c r="N206" s="35">
        <f t="shared" si="48"/>
        <v>0</v>
      </c>
      <c r="O206" s="36">
        <f t="shared" si="49"/>
        <v>0</v>
      </c>
      <c r="P206" s="49"/>
      <c r="Q206" s="36"/>
      <c r="R206" s="36"/>
      <c r="S206" s="36"/>
      <c r="T206" s="36"/>
      <c r="U206" s="36"/>
      <c r="V206" s="36"/>
      <c r="W206" s="36"/>
      <c r="X206" s="36"/>
      <c r="Y206" s="36"/>
      <c r="Z206" s="156"/>
      <c r="AA206" s="36"/>
      <c r="AB206" s="36"/>
      <c r="AC206" s="49"/>
      <c r="AD206" s="37"/>
    </row>
    <row r="207" spans="1:30" ht="11.25" hidden="1" customHeight="1">
      <c r="A207" s="145" t="s">
        <v>173</v>
      </c>
      <c r="B207" s="192"/>
      <c r="C207" s="5"/>
      <c r="D207" s="6"/>
      <c r="E207" s="7"/>
      <c r="F207" s="5"/>
      <c r="G207" s="6"/>
      <c r="H207" s="7"/>
      <c r="I207" s="151"/>
      <c r="J207" s="6"/>
      <c r="K207" s="202"/>
      <c r="L207" s="35">
        <f t="shared" si="46"/>
        <v>0</v>
      </c>
      <c r="M207" s="35">
        <f t="shared" si="47"/>
        <v>0</v>
      </c>
      <c r="N207" s="35">
        <f t="shared" si="48"/>
        <v>0</v>
      </c>
      <c r="O207" s="36">
        <f t="shared" si="49"/>
        <v>0</v>
      </c>
      <c r="P207" s="49"/>
      <c r="Q207" s="36"/>
      <c r="R207" s="36"/>
      <c r="S207" s="36"/>
      <c r="T207" s="36"/>
      <c r="U207" s="36"/>
      <c r="V207" s="36"/>
      <c r="W207" s="36"/>
      <c r="X207" s="36"/>
      <c r="Y207" s="36"/>
      <c r="Z207" s="156"/>
      <c r="AA207" s="36"/>
      <c r="AB207" s="36"/>
      <c r="AC207" s="49"/>
      <c r="AD207" s="37"/>
    </row>
    <row r="208" spans="1:30" ht="11.25" hidden="1" customHeight="1">
      <c r="A208" s="145" t="s">
        <v>174</v>
      </c>
      <c r="B208" s="192"/>
      <c r="C208" s="5"/>
      <c r="D208" s="6"/>
      <c r="E208" s="7"/>
      <c r="F208" s="5"/>
      <c r="G208" s="6"/>
      <c r="H208" s="7"/>
      <c r="I208" s="151"/>
      <c r="J208" s="6"/>
      <c r="K208" s="202"/>
      <c r="L208" s="35">
        <f t="shared" si="46"/>
        <v>0</v>
      </c>
      <c r="M208" s="35">
        <f t="shared" si="47"/>
        <v>0</v>
      </c>
      <c r="N208" s="35">
        <f t="shared" si="48"/>
        <v>0</v>
      </c>
      <c r="O208" s="36">
        <f t="shared" si="49"/>
        <v>0</v>
      </c>
      <c r="P208" s="49"/>
      <c r="Q208" s="36"/>
      <c r="R208" s="36"/>
      <c r="S208" s="36"/>
      <c r="T208" s="36"/>
      <c r="U208" s="36"/>
      <c r="V208" s="36"/>
      <c r="W208" s="36"/>
      <c r="X208" s="36"/>
      <c r="Y208" s="36"/>
      <c r="Z208" s="156"/>
      <c r="AA208" s="36"/>
      <c r="AB208" s="36"/>
      <c r="AC208" s="49"/>
      <c r="AD208" s="37"/>
    </row>
    <row r="209" spans="1:52" ht="11.25" hidden="1" customHeight="1">
      <c r="A209" s="145" t="s">
        <v>175</v>
      </c>
      <c r="B209" s="192"/>
      <c r="C209" s="5"/>
      <c r="D209" s="6"/>
      <c r="E209" s="7"/>
      <c r="F209" s="5"/>
      <c r="G209" s="6"/>
      <c r="H209" s="7"/>
      <c r="I209" s="151"/>
      <c r="J209" s="6"/>
      <c r="K209" s="202"/>
      <c r="L209" s="35">
        <f t="shared" si="46"/>
        <v>0</v>
      </c>
      <c r="M209" s="35">
        <f t="shared" si="47"/>
        <v>0</v>
      </c>
      <c r="N209" s="35">
        <f t="shared" si="48"/>
        <v>0</v>
      </c>
      <c r="O209" s="36">
        <f t="shared" si="49"/>
        <v>0</v>
      </c>
      <c r="P209" s="49"/>
      <c r="Q209" s="36"/>
      <c r="R209" s="36"/>
      <c r="S209" s="36"/>
      <c r="T209" s="36"/>
      <c r="U209" s="36"/>
      <c r="V209" s="36"/>
      <c r="W209" s="36"/>
      <c r="X209" s="36"/>
      <c r="Y209" s="36"/>
      <c r="Z209" s="156"/>
      <c r="AA209" s="36"/>
      <c r="AB209" s="36"/>
      <c r="AC209" s="49"/>
      <c r="AD209" s="37"/>
    </row>
    <row r="210" spans="1:52" ht="11.25" hidden="1" customHeight="1">
      <c r="A210" s="145" t="s">
        <v>176</v>
      </c>
      <c r="B210" s="192"/>
      <c r="C210" s="5"/>
      <c r="D210" s="6"/>
      <c r="E210" s="7"/>
      <c r="F210" s="5"/>
      <c r="G210" s="6"/>
      <c r="H210" s="7"/>
      <c r="I210" s="151"/>
      <c r="J210" s="6"/>
      <c r="K210" s="202"/>
      <c r="L210" s="35">
        <f t="shared" si="46"/>
        <v>0</v>
      </c>
      <c r="M210" s="35">
        <f t="shared" si="47"/>
        <v>0</v>
      </c>
      <c r="N210" s="35">
        <f t="shared" si="48"/>
        <v>0</v>
      </c>
      <c r="O210" s="36">
        <f t="shared" si="49"/>
        <v>0</v>
      </c>
      <c r="P210" s="49"/>
      <c r="Q210" s="36"/>
      <c r="R210" s="36"/>
      <c r="S210" s="36"/>
      <c r="T210" s="36"/>
      <c r="U210" s="36"/>
      <c r="V210" s="36"/>
      <c r="W210" s="36"/>
      <c r="X210" s="36"/>
      <c r="Y210" s="36"/>
      <c r="Z210" s="156"/>
      <c r="AA210" s="36"/>
      <c r="AB210" s="36"/>
      <c r="AC210" s="49"/>
      <c r="AD210" s="37"/>
    </row>
    <row r="211" spans="1:52" ht="11.25" hidden="1" customHeight="1">
      <c r="A211" s="145" t="s">
        <v>177</v>
      </c>
      <c r="B211" s="192"/>
      <c r="C211" s="5"/>
      <c r="D211" s="6"/>
      <c r="E211" s="7"/>
      <c r="F211" s="5"/>
      <c r="G211" s="6"/>
      <c r="H211" s="7"/>
      <c r="I211" s="151"/>
      <c r="J211" s="6"/>
      <c r="K211" s="202"/>
      <c r="L211" s="35">
        <f t="shared" si="46"/>
        <v>0</v>
      </c>
      <c r="M211" s="35">
        <f t="shared" si="47"/>
        <v>0</v>
      </c>
      <c r="N211" s="35">
        <f t="shared" si="48"/>
        <v>0</v>
      </c>
      <c r="O211" s="36">
        <f t="shared" si="49"/>
        <v>0</v>
      </c>
      <c r="P211" s="49"/>
      <c r="Q211" s="36"/>
      <c r="R211" s="36"/>
      <c r="S211" s="36"/>
      <c r="T211" s="36"/>
      <c r="U211" s="36"/>
      <c r="V211" s="36"/>
      <c r="W211" s="36"/>
      <c r="X211" s="36"/>
      <c r="Y211" s="36"/>
      <c r="Z211" s="156"/>
      <c r="AA211" s="36"/>
      <c r="AB211" s="36"/>
      <c r="AC211" s="49"/>
      <c r="AD211" s="37"/>
    </row>
    <row r="212" spans="1:52" ht="11.25" hidden="1" customHeight="1">
      <c r="A212" s="145" t="s">
        <v>178</v>
      </c>
      <c r="B212" s="192"/>
      <c r="C212" s="5"/>
      <c r="D212" s="6"/>
      <c r="E212" s="7"/>
      <c r="F212" s="5"/>
      <c r="G212" s="6"/>
      <c r="H212" s="7"/>
      <c r="I212" s="151"/>
      <c r="J212" s="6"/>
      <c r="K212" s="202"/>
      <c r="L212" s="35">
        <f t="shared" si="46"/>
        <v>0</v>
      </c>
      <c r="M212" s="35">
        <f t="shared" si="47"/>
        <v>0</v>
      </c>
      <c r="N212" s="35">
        <f t="shared" si="48"/>
        <v>0</v>
      </c>
      <c r="O212" s="36">
        <f t="shared" si="49"/>
        <v>0</v>
      </c>
      <c r="P212" s="49"/>
      <c r="Q212" s="36"/>
      <c r="R212" s="36"/>
      <c r="S212" s="36"/>
      <c r="T212" s="36"/>
      <c r="U212" s="36"/>
      <c r="V212" s="36"/>
      <c r="W212" s="36"/>
      <c r="X212" s="36"/>
      <c r="Y212" s="36"/>
      <c r="Z212" s="156"/>
      <c r="AA212" s="36"/>
      <c r="AB212" s="36"/>
      <c r="AC212" s="49"/>
      <c r="AD212" s="37"/>
    </row>
    <row r="213" spans="1:52" ht="11.25" hidden="1" customHeight="1">
      <c r="A213" s="145" t="s">
        <v>179</v>
      </c>
      <c r="B213" s="192"/>
      <c r="C213" s="5"/>
      <c r="D213" s="6"/>
      <c r="E213" s="7"/>
      <c r="F213" s="5"/>
      <c r="G213" s="6"/>
      <c r="H213" s="7"/>
      <c r="I213" s="151"/>
      <c r="J213" s="6"/>
      <c r="K213" s="202"/>
      <c r="L213" s="35">
        <f t="shared" si="46"/>
        <v>0</v>
      </c>
      <c r="M213" s="35">
        <f t="shared" si="47"/>
        <v>0</v>
      </c>
      <c r="N213" s="35">
        <f t="shared" si="48"/>
        <v>0</v>
      </c>
      <c r="O213" s="36">
        <f t="shared" si="49"/>
        <v>0</v>
      </c>
      <c r="P213" s="49"/>
      <c r="Q213" s="36"/>
      <c r="R213" s="36"/>
      <c r="S213" s="36"/>
      <c r="T213" s="36"/>
      <c r="U213" s="36"/>
      <c r="V213" s="36"/>
      <c r="W213" s="36"/>
      <c r="X213" s="36"/>
      <c r="Y213" s="36"/>
      <c r="Z213" s="156"/>
      <c r="AA213" s="36"/>
      <c r="AB213" s="36"/>
      <c r="AC213" s="49"/>
      <c r="AD213" s="37"/>
    </row>
    <row r="214" spans="1:52" ht="11.25" hidden="1" customHeight="1">
      <c r="A214" s="145" t="s">
        <v>180</v>
      </c>
      <c r="B214" s="192"/>
      <c r="C214" s="5"/>
      <c r="D214" s="6"/>
      <c r="E214" s="7"/>
      <c r="F214" s="5"/>
      <c r="G214" s="6"/>
      <c r="H214" s="7"/>
      <c r="I214" s="151"/>
      <c r="J214" s="6"/>
      <c r="K214" s="202"/>
      <c r="L214" s="35">
        <f t="shared" si="46"/>
        <v>0</v>
      </c>
      <c r="M214" s="35">
        <f t="shared" si="47"/>
        <v>0</v>
      </c>
      <c r="N214" s="35">
        <f t="shared" si="48"/>
        <v>0</v>
      </c>
      <c r="O214" s="36">
        <f t="shared" si="49"/>
        <v>0</v>
      </c>
      <c r="P214" s="49"/>
      <c r="Q214" s="36"/>
      <c r="R214" s="36"/>
      <c r="S214" s="36"/>
      <c r="T214" s="36"/>
      <c r="U214" s="36"/>
      <c r="V214" s="36"/>
      <c r="W214" s="36"/>
      <c r="X214" s="36"/>
      <c r="Y214" s="36"/>
      <c r="Z214" s="156"/>
      <c r="AA214" s="36"/>
      <c r="AB214" s="36"/>
      <c r="AC214" s="49"/>
      <c r="AD214" s="37"/>
    </row>
    <row r="215" spans="1:52" ht="12" customHeight="1">
      <c r="A215" s="132" t="s">
        <v>38</v>
      </c>
      <c r="B215" s="185" t="s">
        <v>370</v>
      </c>
      <c r="C215" s="5"/>
      <c r="D215" s="6">
        <v>5</v>
      </c>
      <c r="E215" s="7">
        <v>6</v>
      </c>
      <c r="F215" s="5"/>
      <c r="G215" s="6"/>
      <c r="H215" s="7"/>
      <c r="I215" s="5"/>
      <c r="J215" s="6"/>
      <c r="K215" s="6"/>
      <c r="L215" s="35">
        <f t="shared" si="46"/>
        <v>68</v>
      </c>
      <c r="M215" s="35"/>
      <c r="N215" s="35">
        <f t="shared" si="48"/>
        <v>68</v>
      </c>
      <c r="O215" s="36"/>
      <c r="P215" s="133">
        <f t="shared" ref="P215" si="51">SUM(S215:AD215)</f>
        <v>68</v>
      </c>
      <c r="Q215" s="36"/>
      <c r="R215" s="36"/>
      <c r="S215" s="36"/>
      <c r="T215" s="36"/>
      <c r="U215" s="36"/>
      <c r="V215" s="36">
        <v>32</v>
      </c>
      <c r="W215" s="36"/>
      <c r="X215" s="222"/>
      <c r="Y215" s="222">
        <v>36</v>
      </c>
      <c r="Z215" s="156"/>
      <c r="AA215" s="36"/>
      <c r="AB215" s="36"/>
      <c r="AD215" s="37"/>
    </row>
    <row r="216" spans="1:52" ht="12" customHeight="1">
      <c r="A216" s="132" t="s">
        <v>39</v>
      </c>
      <c r="B216" s="185" t="s">
        <v>371</v>
      </c>
      <c r="C216" s="159"/>
      <c r="D216" s="350"/>
      <c r="E216" s="351"/>
      <c r="F216" s="349">
        <v>6</v>
      </c>
      <c r="G216" s="353" t="s">
        <v>395</v>
      </c>
      <c r="H216" s="161"/>
      <c r="I216" s="159"/>
      <c r="J216" s="160"/>
      <c r="K216" s="160"/>
      <c r="L216" s="35">
        <f t="shared" si="46"/>
        <v>210</v>
      </c>
      <c r="M216" s="35"/>
      <c r="N216" s="35">
        <f t="shared" si="48"/>
        <v>210</v>
      </c>
      <c r="O216" s="36"/>
      <c r="P216" s="35">
        <f>N216</f>
        <v>210</v>
      </c>
      <c r="Q216" s="36"/>
      <c r="R216" s="36"/>
      <c r="S216" s="36"/>
      <c r="T216" s="36"/>
      <c r="U216" s="36"/>
      <c r="V216" s="36"/>
      <c r="W216" s="36"/>
      <c r="X216" s="36">
        <v>38</v>
      </c>
      <c r="Y216" s="222">
        <v>108</v>
      </c>
      <c r="Z216" s="158">
        <v>64</v>
      </c>
      <c r="AA216" s="158"/>
      <c r="AB216" s="158"/>
      <c r="AD216" s="37"/>
    </row>
    <row r="217" spans="1:52" ht="12.75" customHeight="1">
      <c r="A217" s="226"/>
      <c r="B217" s="185" t="s">
        <v>471</v>
      </c>
      <c r="C217" s="223"/>
      <c r="D217" s="224"/>
      <c r="E217" s="224"/>
      <c r="F217" s="223"/>
      <c r="G217" s="224"/>
      <c r="H217" s="224"/>
      <c r="I217" s="223"/>
      <c r="J217" s="224">
        <v>7</v>
      </c>
      <c r="K217" s="224"/>
      <c r="L217" s="35"/>
      <c r="M217" s="35"/>
      <c r="N217" s="35"/>
      <c r="O217" s="227"/>
      <c r="P217" s="35"/>
      <c r="Q217" s="227"/>
      <c r="R217" s="227"/>
      <c r="S217" s="227"/>
      <c r="T217" s="227"/>
      <c r="U217" s="227"/>
      <c r="V217" s="227"/>
      <c r="W217" s="227"/>
      <c r="X217" s="227"/>
      <c r="Y217" s="227"/>
      <c r="Z217" s="227"/>
      <c r="AA217" s="227"/>
      <c r="AB217" s="227"/>
      <c r="AD217" s="37"/>
    </row>
    <row r="218" spans="1:52" s="219" customFormat="1" ht="25.5" customHeight="1">
      <c r="A218" s="213" t="s">
        <v>43</v>
      </c>
      <c r="B218" s="214" t="s">
        <v>383</v>
      </c>
      <c r="C218" s="411">
        <f>COUNTIF(C219:E220,1)+COUNTIF(C219:E220,2)+COUNTIF(C219:E220,3)+COUNTIF(C219:E220,4)+COUNTIF(C219:E220,5)+COUNTIF(C219:E220,6)+COUNTIF(C219:E220,7)+COUNTIF(C219:E220,8)+COUNTIF(C226:E226,1)+COUNTIF(C226:E226,2)+COUNTIF(C226:E226,3)+COUNTIF(C226:E226,4)+COUNTIF(C226:E226,5)+COUNTIF(C226:E226,6)+COUNTIF(C226:E226,7)+COUNTIF(C226:E226,8)</f>
        <v>0</v>
      </c>
      <c r="D218" s="412"/>
      <c r="E218" s="412"/>
      <c r="F218" s="411">
        <f>COUNTIF(F219:H220,1)+COUNTIF(F219:H220,2)+COUNTIF(F219:H220,3)+COUNTIF(F219:H220,4)+COUNTIF(F219:H220,5)+COUNTIF(F219:H220,6)+COUNTIF(F219:H220,7)+COUNTIF(F219:H220,8)+COUNTIF(F226:H226,1)+COUNTIF(F226:H226,2)+COUNTIF(F226:H226,3)+COUNTIF(F226:H226,4)+COUNTIF(F226:H226,5)+COUNTIF(F226:H226,6)+COUNTIF(F226:H226,7)+COUNTIF(F226:H226,8)</f>
        <v>3</v>
      </c>
      <c r="G218" s="412"/>
      <c r="H218" s="412"/>
      <c r="I218" s="411">
        <f>COUNTIF(I219:K246,1)+COUNTIF(I219:K246,2)+COUNTIF(I219:K246,3)+COUNTIF(I219:K246,4)+COUNTIF(I219:K246,5)+COUNTIF(I219:K246,6)+COUNTIF(I219:K246,7)+COUNTIF(I219:K246,8)</f>
        <v>4</v>
      </c>
      <c r="J218" s="412"/>
      <c r="K218" s="412"/>
      <c r="L218" s="215">
        <f t="shared" ref="L218:W218" si="52">SUM(L219:L233)</f>
        <v>1513</v>
      </c>
      <c r="M218" s="215">
        <f t="shared" si="52"/>
        <v>508</v>
      </c>
      <c r="N218" s="215">
        <f t="shared" si="52"/>
        <v>1005</v>
      </c>
      <c r="O218" s="215">
        <f t="shared" si="52"/>
        <v>9</v>
      </c>
      <c r="P218" s="215">
        <f t="shared" si="52"/>
        <v>996</v>
      </c>
      <c r="Q218" s="215">
        <f t="shared" si="52"/>
        <v>0</v>
      </c>
      <c r="R218" s="215">
        <f t="shared" si="52"/>
        <v>0</v>
      </c>
      <c r="S218" s="215">
        <f t="shared" si="52"/>
        <v>136</v>
      </c>
      <c r="T218" s="215">
        <f t="shared" si="52"/>
        <v>240</v>
      </c>
      <c r="U218" s="215">
        <f t="shared" si="52"/>
        <v>0</v>
      </c>
      <c r="V218" s="215">
        <f t="shared" si="52"/>
        <v>141</v>
      </c>
      <c r="W218" s="215">
        <f t="shared" si="52"/>
        <v>0</v>
      </c>
      <c r="X218" s="215">
        <f>SUM(X219:X233)</f>
        <v>190</v>
      </c>
      <c r="Y218" s="215">
        <f>SUM(Y244:Y245)</f>
        <v>0</v>
      </c>
      <c r="Z218" s="215">
        <f>SUM(Z219:Z233)</f>
        <v>144</v>
      </c>
      <c r="AA218" s="215">
        <f>SUM(AA219:AA233)</f>
        <v>0</v>
      </c>
      <c r="AB218" s="215">
        <f>SUM(AB219:AB233)</f>
        <v>154</v>
      </c>
      <c r="AC218" s="216"/>
      <c r="AD218" s="217"/>
      <c r="AE218" s="218"/>
      <c r="AF218" s="218"/>
      <c r="AG218" s="218"/>
      <c r="AH218" s="218"/>
      <c r="AI218" s="218"/>
      <c r="AJ218" s="218"/>
      <c r="AK218" s="218"/>
      <c r="AL218" s="218"/>
      <c r="AM218" s="218"/>
      <c r="AN218" s="218"/>
      <c r="AO218" s="218"/>
      <c r="AP218" s="218"/>
      <c r="AQ218" s="218"/>
      <c r="AR218" s="218"/>
      <c r="AS218" s="218"/>
      <c r="AT218" s="218"/>
      <c r="AU218" s="218"/>
      <c r="AV218" s="218"/>
      <c r="AW218" s="218"/>
      <c r="AX218" s="218"/>
      <c r="AY218" s="218"/>
      <c r="AZ218" s="218"/>
    </row>
    <row r="219" spans="1:52" s="221" customFormat="1" ht="13.5" customHeight="1">
      <c r="A219" s="145" t="s">
        <v>463</v>
      </c>
      <c r="B219" s="192" t="s">
        <v>384</v>
      </c>
      <c r="C219" s="57"/>
      <c r="D219" s="55"/>
      <c r="E219" s="56"/>
      <c r="F219" s="57"/>
      <c r="G219" s="55">
        <v>4</v>
      </c>
      <c r="H219" s="56"/>
      <c r="I219" s="152"/>
      <c r="J219" s="55">
        <v>6</v>
      </c>
      <c r="K219" s="40">
        <v>8</v>
      </c>
      <c r="L219" s="35">
        <f t="shared" ref="L219:L245" si="53">M219+N219</f>
        <v>186</v>
      </c>
      <c r="M219" s="35">
        <v>62</v>
      </c>
      <c r="N219" s="35">
        <f t="shared" ref="N219:N243" si="54">SUM(Q219:AB219)</f>
        <v>124</v>
      </c>
      <c r="O219" s="35">
        <f>N219-P219</f>
        <v>0</v>
      </c>
      <c r="P219" s="111">
        <f>N219</f>
        <v>124</v>
      </c>
      <c r="Q219" s="348"/>
      <c r="R219" s="348"/>
      <c r="S219" s="348">
        <v>17</v>
      </c>
      <c r="T219" s="348">
        <v>24</v>
      </c>
      <c r="U219" s="348"/>
      <c r="V219" s="348">
        <v>16</v>
      </c>
      <c r="W219" s="348"/>
      <c r="X219" s="348">
        <v>38</v>
      </c>
      <c r="Y219" s="348"/>
      <c r="Z219" s="348">
        <v>16</v>
      </c>
      <c r="AA219" s="348"/>
      <c r="AB219" s="348">
        <v>13</v>
      </c>
      <c r="AC219" s="54" t="s">
        <v>470</v>
      </c>
      <c r="AD219" s="37"/>
      <c r="AE219" s="220"/>
      <c r="AF219" s="220"/>
      <c r="AG219" s="220"/>
      <c r="AH219" s="220"/>
      <c r="AI219" s="220"/>
      <c r="AJ219" s="220"/>
      <c r="AK219" s="220"/>
      <c r="AL219" s="220"/>
      <c r="AM219" s="220"/>
      <c r="AN219" s="220"/>
      <c r="AO219" s="220"/>
      <c r="AP219" s="220"/>
      <c r="AQ219" s="220"/>
      <c r="AR219" s="220"/>
      <c r="AS219" s="220"/>
      <c r="AT219" s="220"/>
      <c r="AU219" s="220"/>
      <c r="AV219" s="220"/>
      <c r="AW219" s="220"/>
      <c r="AX219" s="220"/>
      <c r="AY219" s="220"/>
      <c r="AZ219" s="220"/>
    </row>
    <row r="220" spans="1:52" s="221" customFormat="1" ht="14.25" customHeight="1">
      <c r="A220" s="145" t="s">
        <v>464</v>
      </c>
      <c r="B220" s="192" t="s">
        <v>423</v>
      </c>
      <c r="C220" s="5"/>
      <c r="D220" s="6"/>
      <c r="E220" s="7"/>
      <c r="F220" s="5"/>
      <c r="G220" s="240"/>
      <c r="H220" s="355">
        <v>8</v>
      </c>
      <c r="I220" s="151"/>
      <c r="J220" s="6"/>
      <c r="K220" s="202"/>
      <c r="L220" s="35">
        <f t="shared" si="53"/>
        <v>571</v>
      </c>
      <c r="M220" s="35">
        <v>194</v>
      </c>
      <c r="N220" s="35">
        <f t="shared" si="54"/>
        <v>377</v>
      </c>
      <c r="O220" s="35">
        <f>N220-P220</f>
        <v>0</v>
      </c>
      <c r="P220" s="35">
        <f>N220</f>
        <v>377</v>
      </c>
      <c r="Q220" s="35"/>
      <c r="R220" s="35"/>
      <c r="S220" s="35">
        <v>51</v>
      </c>
      <c r="T220" s="35">
        <v>72</v>
      </c>
      <c r="U220" s="35">
        <f t="shared" ref="U220:AA220" si="55">SUM(U221:U224)</f>
        <v>0</v>
      </c>
      <c r="V220" s="35">
        <v>64</v>
      </c>
      <c r="W220" s="35">
        <f t="shared" si="55"/>
        <v>0</v>
      </c>
      <c r="X220" s="352">
        <v>76</v>
      </c>
      <c r="Y220" s="35">
        <f t="shared" si="55"/>
        <v>0</v>
      </c>
      <c r="Z220" s="111">
        <v>64</v>
      </c>
      <c r="AA220" s="111">
        <f t="shared" si="55"/>
        <v>0</v>
      </c>
      <c r="AB220" s="111">
        <v>50</v>
      </c>
      <c r="AC220" s="49"/>
      <c r="AD220" s="345"/>
      <c r="AE220" s="220"/>
      <c r="AF220" s="220"/>
      <c r="AG220" s="220"/>
      <c r="AH220" s="220"/>
      <c r="AI220" s="220"/>
      <c r="AJ220" s="220"/>
      <c r="AK220" s="220"/>
      <c r="AL220" s="220"/>
      <c r="AM220" s="220"/>
      <c r="AN220" s="220"/>
      <c r="AO220" s="220"/>
      <c r="AP220" s="220"/>
      <c r="AQ220" s="220"/>
      <c r="AR220" s="220"/>
      <c r="AS220" s="220"/>
      <c r="AT220" s="220"/>
      <c r="AU220" s="220"/>
      <c r="AV220" s="220"/>
      <c r="AW220" s="220"/>
      <c r="AX220" s="220"/>
      <c r="AY220" s="220"/>
      <c r="AZ220" s="220"/>
    </row>
    <row r="221" spans="1:52" s="290" customFormat="1" ht="14.25" hidden="1" customHeight="1">
      <c r="A221" s="281"/>
      <c r="B221" s="282"/>
      <c r="C221" s="283"/>
      <c r="D221" s="240"/>
      <c r="E221" s="284"/>
      <c r="F221" s="283"/>
      <c r="G221" s="240"/>
      <c r="H221" s="284"/>
      <c r="I221" s="285"/>
      <c r="J221" s="286"/>
      <c r="K221" s="286"/>
      <c r="L221" s="122">
        <f t="shared" si="53"/>
        <v>0</v>
      </c>
      <c r="M221" s="122"/>
      <c r="N221" s="122"/>
      <c r="O221" s="122"/>
      <c r="P221" s="287"/>
      <c r="Q221" s="348"/>
      <c r="R221" s="348"/>
      <c r="S221" s="348"/>
      <c r="T221" s="348"/>
      <c r="U221" s="348"/>
      <c r="V221" s="348"/>
      <c r="W221" s="348"/>
      <c r="X221" s="352"/>
      <c r="Y221" s="348"/>
      <c r="Z221" s="348"/>
      <c r="AA221" s="348"/>
      <c r="AB221" s="348"/>
      <c r="AC221" s="49"/>
      <c r="AD221" s="288"/>
      <c r="AE221" s="289"/>
      <c r="AF221" s="289"/>
      <c r="AG221" s="289"/>
      <c r="AH221" s="289"/>
      <c r="AI221" s="289"/>
      <c r="AJ221" s="289"/>
      <c r="AK221" s="289"/>
      <c r="AL221" s="289"/>
      <c r="AM221" s="289"/>
      <c r="AN221" s="289"/>
      <c r="AO221" s="289"/>
      <c r="AP221" s="289"/>
      <c r="AQ221" s="289"/>
      <c r="AR221" s="289"/>
      <c r="AS221" s="289"/>
      <c r="AT221" s="289"/>
      <c r="AU221" s="289"/>
      <c r="AV221" s="289"/>
      <c r="AW221" s="289"/>
      <c r="AX221" s="289"/>
      <c r="AY221" s="289"/>
      <c r="AZ221" s="289"/>
    </row>
    <row r="222" spans="1:52" ht="15" hidden="1" customHeight="1">
      <c r="A222" s="233"/>
      <c r="B222" s="192"/>
      <c r="C222" s="5"/>
      <c r="D222" s="6"/>
      <c r="E222" s="7"/>
      <c r="F222" s="5"/>
      <c r="G222" s="6"/>
      <c r="H222" s="7"/>
      <c r="I222" s="151"/>
      <c r="J222" s="202"/>
      <c r="K222" s="202"/>
      <c r="L222" s="35">
        <f t="shared" si="53"/>
        <v>0</v>
      </c>
      <c r="M222" s="35"/>
      <c r="N222" s="35">
        <f t="shared" si="54"/>
        <v>0</v>
      </c>
      <c r="O222" s="35">
        <f t="shared" ref="O222:O226" si="56">N222-P222</f>
        <v>0</v>
      </c>
      <c r="P222" s="49"/>
      <c r="Q222" s="348"/>
      <c r="R222" s="348"/>
      <c r="S222" s="348"/>
      <c r="T222" s="348"/>
      <c r="U222" s="348"/>
      <c r="V222" s="348"/>
      <c r="W222" s="348"/>
      <c r="X222" s="352"/>
      <c r="Y222" s="348"/>
      <c r="Z222" s="348"/>
      <c r="AA222" s="348"/>
      <c r="AB222" s="348"/>
      <c r="AC222" s="49"/>
      <c r="AD222" s="37"/>
    </row>
    <row r="223" spans="1:52" ht="14.25" hidden="1" customHeight="1">
      <c r="A223" s="233"/>
      <c r="B223" s="192"/>
      <c r="C223" s="5"/>
      <c r="D223" s="6"/>
      <c r="E223" s="7"/>
      <c r="F223" s="5"/>
      <c r="G223" s="6"/>
      <c r="H223" s="7"/>
      <c r="I223" s="9"/>
      <c r="J223" s="38"/>
      <c r="K223" s="65"/>
      <c r="L223" s="35">
        <f t="shared" si="53"/>
        <v>0</v>
      </c>
      <c r="M223" s="35">
        <f t="shared" ref="M223:M243" si="57">N223/2</f>
        <v>0</v>
      </c>
      <c r="N223" s="35">
        <f t="shared" si="54"/>
        <v>0</v>
      </c>
      <c r="O223" s="35">
        <f t="shared" si="56"/>
        <v>0</v>
      </c>
      <c r="P223" s="49"/>
      <c r="Q223" s="348"/>
      <c r="R223" s="348"/>
      <c r="S223" s="348"/>
      <c r="T223" s="348"/>
      <c r="U223" s="348"/>
      <c r="V223" s="348"/>
      <c r="W223" s="348"/>
      <c r="X223" s="352"/>
      <c r="Y223" s="348"/>
      <c r="Z223" s="348"/>
      <c r="AA223" s="348"/>
      <c r="AB223" s="348"/>
      <c r="AC223" s="49"/>
      <c r="AD223" s="37"/>
    </row>
    <row r="224" spans="1:52" ht="15.75" hidden="1" customHeight="1">
      <c r="A224" s="233"/>
      <c r="B224" s="192"/>
      <c r="C224" s="5"/>
      <c r="D224" s="6"/>
      <c r="E224" s="7"/>
      <c r="F224" s="5"/>
      <c r="G224" s="6"/>
      <c r="H224" s="7"/>
      <c r="I224" s="34"/>
      <c r="J224" s="38"/>
      <c r="K224" s="202"/>
      <c r="L224" s="35">
        <f t="shared" si="53"/>
        <v>0</v>
      </c>
      <c r="M224" s="35">
        <f t="shared" si="57"/>
        <v>0</v>
      </c>
      <c r="N224" s="35">
        <f t="shared" si="54"/>
        <v>0</v>
      </c>
      <c r="O224" s="35">
        <f t="shared" si="56"/>
        <v>0</v>
      </c>
      <c r="P224" s="49"/>
      <c r="Q224" s="348"/>
      <c r="R224" s="348"/>
      <c r="S224" s="348"/>
      <c r="T224" s="348"/>
      <c r="U224" s="348"/>
      <c r="V224" s="348"/>
      <c r="W224" s="348"/>
      <c r="X224" s="352"/>
      <c r="Y224" s="348"/>
      <c r="Z224" s="348"/>
      <c r="AA224" s="348"/>
      <c r="AB224" s="348"/>
      <c r="AC224" s="49"/>
      <c r="AD224" s="37"/>
    </row>
    <row r="225" spans="1:52" ht="11.25" hidden="1" customHeight="1">
      <c r="B225" s="192"/>
      <c r="C225" s="5"/>
      <c r="D225" s="6"/>
      <c r="E225" s="7"/>
      <c r="F225" s="5"/>
      <c r="G225" s="6"/>
      <c r="H225" s="7"/>
      <c r="I225" s="151"/>
      <c r="J225" s="6"/>
      <c r="K225" s="202"/>
      <c r="L225" s="35">
        <f t="shared" si="53"/>
        <v>0</v>
      </c>
      <c r="M225" s="35">
        <f t="shared" si="57"/>
        <v>0</v>
      </c>
      <c r="N225" s="35">
        <f t="shared" si="54"/>
        <v>0</v>
      </c>
      <c r="O225" s="35">
        <f t="shared" si="56"/>
        <v>0</v>
      </c>
      <c r="P225" s="49"/>
      <c r="Q225" s="348"/>
      <c r="R225" s="348"/>
      <c r="S225" s="348"/>
      <c r="T225" s="348"/>
      <c r="U225" s="348"/>
      <c r="V225" s="348"/>
      <c r="W225" s="348"/>
      <c r="X225" s="352"/>
      <c r="Y225" s="348"/>
      <c r="Z225" s="348"/>
      <c r="AA225" s="348"/>
      <c r="AB225" s="348"/>
      <c r="AC225" s="49"/>
      <c r="AD225" s="37"/>
    </row>
    <row r="226" spans="1:52" s="221" customFormat="1" ht="24.75" customHeight="1">
      <c r="A226" s="145" t="s">
        <v>465</v>
      </c>
      <c r="B226" s="192" t="s">
        <v>409</v>
      </c>
      <c r="C226" s="5"/>
      <c r="D226" s="6"/>
      <c r="E226" s="7"/>
      <c r="F226" s="5"/>
      <c r="G226" s="6"/>
      <c r="H226" s="7">
        <v>8</v>
      </c>
      <c r="I226" s="151"/>
      <c r="J226" s="6">
        <v>4</v>
      </c>
      <c r="K226" s="202"/>
      <c r="L226" s="35">
        <f t="shared" si="53"/>
        <v>493</v>
      </c>
      <c r="M226" s="35">
        <v>162</v>
      </c>
      <c r="N226" s="35">
        <f t="shared" si="54"/>
        <v>331</v>
      </c>
      <c r="O226" s="35">
        <f t="shared" si="56"/>
        <v>0</v>
      </c>
      <c r="P226" s="35">
        <f>N226</f>
        <v>331</v>
      </c>
      <c r="Q226" s="35"/>
      <c r="R226" s="35"/>
      <c r="S226" s="35">
        <v>51</v>
      </c>
      <c r="T226" s="35">
        <v>120</v>
      </c>
      <c r="U226" s="35">
        <f t="shared" ref="U226:AA226" si="58">SUM(U227:U230)</f>
        <v>0</v>
      </c>
      <c r="V226" s="35">
        <v>45</v>
      </c>
      <c r="W226" s="35">
        <f t="shared" si="58"/>
        <v>0</v>
      </c>
      <c r="X226" s="352">
        <v>57</v>
      </c>
      <c r="Y226" s="35">
        <f t="shared" si="58"/>
        <v>0</v>
      </c>
      <c r="Z226" s="35">
        <v>32</v>
      </c>
      <c r="AA226" s="35">
        <f t="shared" si="58"/>
        <v>0</v>
      </c>
      <c r="AB226" s="35">
        <v>26</v>
      </c>
      <c r="AC226" s="54" t="s">
        <v>470</v>
      </c>
      <c r="AD226" s="37"/>
      <c r="AE226" s="220"/>
      <c r="AF226" s="220"/>
      <c r="AG226" s="220"/>
      <c r="AH226" s="220"/>
      <c r="AI226" s="220"/>
      <c r="AJ226" s="220"/>
      <c r="AK226" s="220"/>
      <c r="AL226" s="220"/>
      <c r="AM226" s="220"/>
      <c r="AN226" s="220"/>
      <c r="AO226" s="220"/>
      <c r="AP226" s="220"/>
      <c r="AQ226" s="220"/>
      <c r="AR226" s="220"/>
      <c r="AS226" s="220"/>
      <c r="AT226" s="220"/>
      <c r="AU226" s="220"/>
      <c r="AV226" s="220"/>
      <c r="AW226" s="220"/>
      <c r="AX226" s="220"/>
      <c r="AY226" s="220"/>
      <c r="AZ226" s="220"/>
    </row>
    <row r="227" spans="1:52" ht="12.75" customHeight="1">
      <c r="A227" s="270" t="s">
        <v>466</v>
      </c>
      <c r="B227" s="271" t="s">
        <v>422</v>
      </c>
      <c r="C227" s="272"/>
      <c r="D227" s="273"/>
      <c r="E227" s="274"/>
      <c r="F227" s="272"/>
      <c r="G227" s="273"/>
      <c r="H227" s="355" t="s">
        <v>394</v>
      </c>
      <c r="I227" s="275"/>
      <c r="J227" s="276"/>
      <c r="K227" s="276"/>
      <c r="L227" s="277">
        <f t="shared" ref="L227" si="59">M227+N227</f>
        <v>205</v>
      </c>
      <c r="M227" s="277">
        <v>71</v>
      </c>
      <c r="N227" s="277">
        <f t="shared" ref="N227" si="60">SUM(Q227:AB227)</f>
        <v>134</v>
      </c>
      <c r="O227" s="277">
        <f t="shared" ref="O227:O228" si="61">N227-P227</f>
        <v>0</v>
      </c>
      <c r="P227" s="278">
        <f>N227</f>
        <v>134</v>
      </c>
      <c r="Q227" s="279"/>
      <c r="R227" s="279"/>
      <c r="S227" s="279">
        <v>17</v>
      </c>
      <c r="T227" s="279">
        <v>24</v>
      </c>
      <c r="U227" s="279"/>
      <c r="V227" s="279">
        <v>16</v>
      </c>
      <c r="W227" s="279"/>
      <c r="X227" s="279">
        <v>19</v>
      </c>
      <c r="Y227" s="279"/>
      <c r="Z227" s="279">
        <v>32</v>
      </c>
      <c r="AA227" s="279"/>
      <c r="AB227" s="279">
        <v>26</v>
      </c>
      <c r="AC227" s="54" t="s">
        <v>470</v>
      </c>
      <c r="AD227" s="37"/>
    </row>
    <row r="228" spans="1:52" ht="15" customHeight="1">
      <c r="A228" s="270" t="s">
        <v>467</v>
      </c>
      <c r="B228" s="271" t="s">
        <v>391</v>
      </c>
      <c r="C228" s="272"/>
      <c r="D228" s="273"/>
      <c r="E228" s="274"/>
      <c r="F228" s="272"/>
      <c r="G228" s="354" t="s">
        <v>394</v>
      </c>
      <c r="H228" s="274"/>
      <c r="I228" s="275"/>
      <c r="J228" s="273"/>
      <c r="K228" s="276"/>
      <c r="L228" s="277">
        <f t="shared" si="53"/>
        <v>58</v>
      </c>
      <c r="M228" s="277">
        <v>19</v>
      </c>
      <c r="N228" s="277">
        <f t="shared" si="54"/>
        <v>39</v>
      </c>
      <c r="O228" s="277">
        <f t="shared" si="61"/>
        <v>9</v>
      </c>
      <c r="P228" s="280">
        <v>30</v>
      </c>
      <c r="Q228" s="279"/>
      <c r="R228" s="279"/>
      <c r="S228" s="279"/>
      <c r="T228" s="279"/>
      <c r="U228" s="279"/>
      <c r="V228" s="279"/>
      <c r="W228" s="279"/>
      <c r="X228" s="279"/>
      <c r="Y228" s="279"/>
      <c r="Z228" s="279"/>
      <c r="AA228" s="279"/>
      <c r="AB228" s="279">
        <v>39</v>
      </c>
      <c r="AC228" s="49"/>
      <c r="AD228" s="37"/>
    </row>
    <row r="229" spans="1:52" ht="13.5" hidden="1" customHeight="1">
      <c r="A229" s="270"/>
      <c r="B229" s="297"/>
      <c r="C229" s="272"/>
      <c r="D229" s="273"/>
      <c r="E229" s="274"/>
      <c r="F229" s="272"/>
      <c r="G229" s="273"/>
      <c r="H229" s="274"/>
      <c r="I229" s="275"/>
      <c r="J229" s="273"/>
      <c r="K229" s="276"/>
      <c r="L229" s="277">
        <f t="shared" si="53"/>
        <v>0</v>
      </c>
      <c r="M229" s="277"/>
      <c r="N229" s="277">
        <f t="shared" si="54"/>
        <v>0</v>
      </c>
      <c r="O229" s="279">
        <f t="shared" ref="O229:O243" si="62">N229-P229</f>
        <v>0</v>
      </c>
      <c r="P229" s="280"/>
      <c r="Q229" s="279"/>
      <c r="R229" s="279"/>
      <c r="S229" s="279"/>
      <c r="T229" s="279"/>
      <c r="U229" s="279"/>
      <c r="V229" s="279"/>
      <c r="W229" s="279"/>
      <c r="X229" s="279"/>
      <c r="Y229" s="279"/>
      <c r="Z229" s="279"/>
      <c r="AA229" s="279"/>
      <c r="AB229" s="279"/>
      <c r="AC229" s="49"/>
      <c r="AD229" s="37"/>
    </row>
    <row r="230" spans="1:52" ht="29.25" hidden="1" customHeight="1">
      <c r="A230" s="233"/>
      <c r="B230" s="192"/>
      <c r="C230" s="5"/>
      <c r="D230" s="6"/>
      <c r="E230" s="7"/>
      <c r="F230" s="5"/>
      <c r="G230" s="6"/>
      <c r="H230" s="7"/>
      <c r="I230" s="151"/>
      <c r="J230" s="6"/>
      <c r="K230" s="202"/>
      <c r="L230" s="35">
        <f t="shared" si="53"/>
        <v>0</v>
      </c>
      <c r="M230" s="35">
        <f t="shared" si="57"/>
        <v>0</v>
      </c>
      <c r="N230" s="35">
        <f t="shared" si="54"/>
        <v>0</v>
      </c>
      <c r="O230" s="36">
        <f t="shared" si="62"/>
        <v>0</v>
      </c>
      <c r="P230" s="49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158"/>
      <c r="AC230" s="49"/>
      <c r="AD230" s="37"/>
    </row>
    <row r="231" spans="1:52" ht="13.5" hidden="1" customHeight="1">
      <c r="A231" s="145" t="s">
        <v>407</v>
      </c>
      <c r="B231" s="192"/>
      <c r="C231" s="5"/>
      <c r="D231" s="6"/>
      <c r="E231" s="7"/>
      <c r="F231" s="5"/>
      <c r="G231" s="6"/>
      <c r="H231" s="7"/>
      <c r="I231" s="151"/>
      <c r="J231" s="6"/>
      <c r="K231" s="202"/>
      <c r="L231" s="35">
        <f t="shared" si="53"/>
        <v>0</v>
      </c>
      <c r="M231" s="35"/>
      <c r="N231" s="35">
        <f t="shared" si="54"/>
        <v>0</v>
      </c>
      <c r="O231" s="242">
        <f t="shared" si="62"/>
        <v>0</v>
      </c>
      <c r="P231" s="49"/>
      <c r="Q231" s="242"/>
      <c r="R231" s="242"/>
      <c r="S231" s="242"/>
      <c r="T231" s="242"/>
      <c r="U231" s="242"/>
      <c r="V231" s="242"/>
      <c r="W231" s="242"/>
      <c r="X231" s="242"/>
      <c r="Y231" s="242"/>
      <c r="Z231" s="242"/>
      <c r="AA231" s="242"/>
      <c r="AB231" s="242"/>
      <c r="AC231" s="49"/>
      <c r="AD231" s="37"/>
    </row>
    <row r="232" spans="1:52" ht="24.75" hidden="1" customHeight="1">
      <c r="A232" s="145" t="s">
        <v>408</v>
      </c>
      <c r="B232" s="192"/>
      <c r="C232" s="5"/>
      <c r="D232" s="6"/>
      <c r="E232" s="7"/>
      <c r="F232" s="5"/>
      <c r="G232" s="6"/>
      <c r="H232" s="7"/>
      <c r="I232" s="151"/>
      <c r="J232" s="6"/>
      <c r="K232" s="202"/>
      <c r="L232" s="35">
        <f t="shared" si="53"/>
        <v>0</v>
      </c>
      <c r="M232" s="35">
        <f t="shared" si="57"/>
        <v>0</v>
      </c>
      <c r="N232" s="35">
        <f t="shared" si="54"/>
        <v>0</v>
      </c>
      <c r="O232" s="242">
        <f t="shared" si="62"/>
        <v>0</v>
      </c>
      <c r="P232" s="49"/>
      <c r="Q232" s="242"/>
      <c r="R232" s="242"/>
      <c r="S232" s="242"/>
      <c r="T232" s="242"/>
      <c r="U232" s="242"/>
      <c r="V232" s="242"/>
      <c r="W232" s="242"/>
      <c r="X232" s="242"/>
      <c r="Y232" s="242"/>
      <c r="Z232" s="242"/>
      <c r="AA232" s="242"/>
      <c r="AB232" s="242"/>
      <c r="AC232" s="49"/>
      <c r="AD232" s="37"/>
    </row>
    <row r="233" spans="1:52" ht="26.25" hidden="1" customHeight="1">
      <c r="A233" s="145" t="s">
        <v>401</v>
      </c>
      <c r="B233" s="192"/>
      <c r="C233" s="5"/>
      <c r="D233" s="6"/>
      <c r="E233" s="7"/>
      <c r="F233" s="5"/>
      <c r="G233" s="6"/>
      <c r="H233" s="7"/>
      <c r="I233" s="151"/>
      <c r="J233" s="6"/>
      <c r="K233" s="202"/>
      <c r="L233" s="35">
        <f t="shared" si="53"/>
        <v>0</v>
      </c>
      <c r="M233" s="35">
        <f t="shared" si="57"/>
        <v>0</v>
      </c>
      <c r="N233" s="35">
        <f t="shared" si="54"/>
        <v>0</v>
      </c>
      <c r="O233" s="242">
        <f t="shared" si="62"/>
        <v>0</v>
      </c>
      <c r="P233" s="49"/>
      <c r="Q233" s="242"/>
      <c r="R233" s="242"/>
      <c r="S233" s="242"/>
      <c r="T233" s="242"/>
      <c r="U233" s="242"/>
      <c r="V233" s="242"/>
      <c r="W233" s="242"/>
      <c r="X233" s="242"/>
      <c r="Y233" s="242"/>
      <c r="Z233" s="242"/>
      <c r="AA233" s="242"/>
      <c r="AB233" s="242"/>
      <c r="AC233" s="49"/>
      <c r="AD233" s="37"/>
    </row>
    <row r="234" spans="1:52" ht="11.25" hidden="1" customHeight="1">
      <c r="A234" s="145" t="s">
        <v>402</v>
      </c>
      <c r="B234" s="192"/>
      <c r="C234" s="5"/>
      <c r="D234" s="6"/>
      <c r="E234" s="7"/>
      <c r="F234" s="5"/>
      <c r="G234" s="6"/>
      <c r="H234" s="7"/>
      <c r="I234" s="151"/>
      <c r="J234" s="6"/>
      <c r="K234" s="202"/>
      <c r="L234" s="35">
        <f t="shared" si="53"/>
        <v>0</v>
      </c>
      <c r="M234" s="35">
        <f t="shared" si="57"/>
        <v>0</v>
      </c>
      <c r="N234" s="35">
        <f t="shared" si="54"/>
        <v>0</v>
      </c>
      <c r="O234" s="36">
        <f t="shared" si="62"/>
        <v>0</v>
      </c>
      <c r="P234" s="49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49"/>
      <c r="AD234" s="37"/>
    </row>
    <row r="235" spans="1:52" ht="11.25" hidden="1" customHeight="1">
      <c r="A235" s="145" t="s">
        <v>403</v>
      </c>
      <c r="B235" s="192"/>
      <c r="C235" s="5"/>
      <c r="D235" s="6"/>
      <c r="E235" s="7"/>
      <c r="F235" s="5"/>
      <c r="G235" s="6"/>
      <c r="H235" s="7"/>
      <c r="I235" s="151"/>
      <c r="J235" s="6"/>
      <c r="K235" s="202"/>
      <c r="L235" s="35">
        <f t="shared" si="53"/>
        <v>0</v>
      </c>
      <c r="M235" s="35">
        <f t="shared" si="57"/>
        <v>0</v>
      </c>
      <c r="N235" s="35">
        <f t="shared" si="54"/>
        <v>0</v>
      </c>
      <c r="O235" s="36">
        <f t="shared" si="62"/>
        <v>0</v>
      </c>
      <c r="P235" s="49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49"/>
      <c r="AD235" s="37"/>
    </row>
    <row r="236" spans="1:52" ht="11.25" hidden="1" customHeight="1">
      <c r="A236" s="145" t="s">
        <v>404</v>
      </c>
      <c r="B236" s="192"/>
      <c r="C236" s="5"/>
      <c r="D236" s="6"/>
      <c r="E236" s="7"/>
      <c r="F236" s="5"/>
      <c r="G236" s="6"/>
      <c r="H236" s="7"/>
      <c r="I236" s="151"/>
      <c r="J236" s="6"/>
      <c r="K236" s="202"/>
      <c r="L236" s="35">
        <f t="shared" si="53"/>
        <v>0</v>
      </c>
      <c r="M236" s="35">
        <f t="shared" si="57"/>
        <v>0</v>
      </c>
      <c r="N236" s="35">
        <f t="shared" si="54"/>
        <v>0</v>
      </c>
      <c r="O236" s="36">
        <f t="shared" si="62"/>
        <v>0</v>
      </c>
      <c r="P236" s="49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49"/>
      <c r="AD236" s="37"/>
    </row>
    <row r="237" spans="1:52" ht="11.25" hidden="1" customHeight="1">
      <c r="A237" s="145" t="s">
        <v>405</v>
      </c>
      <c r="B237" s="192"/>
      <c r="C237" s="5"/>
      <c r="D237" s="6"/>
      <c r="E237" s="7"/>
      <c r="F237" s="5"/>
      <c r="G237" s="6"/>
      <c r="H237" s="7"/>
      <c r="I237" s="151"/>
      <c r="J237" s="6"/>
      <c r="K237" s="202"/>
      <c r="L237" s="35">
        <f t="shared" si="53"/>
        <v>0</v>
      </c>
      <c r="M237" s="35">
        <f t="shared" si="57"/>
        <v>0</v>
      </c>
      <c r="N237" s="35">
        <f t="shared" si="54"/>
        <v>0</v>
      </c>
      <c r="O237" s="36">
        <f t="shared" si="62"/>
        <v>0</v>
      </c>
      <c r="P237" s="49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49"/>
      <c r="AD237" s="37"/>
    </row>
    <row r="238" spans="1:52" ht="11.25" hidden="1" customHeight="1">
      <c r="A238" s="145" t="s">
        <v>406</v>
      </c>
      <c r="B238" s="192"/>
      <c r="C238" s="5"/>
      <c r="D238" s="6"/>
      <c r="E238" s="7"/>
      <c r="F238" s="5"/>
      <c r="G238" s="6"/>
      <c r="H238" s="7"/>
      <c r="I238" s="151"/>
      <c r="J238" s="6"/>
      <c r="K238" s="202"/>
      <c r="L238" s="35">
        <f t="shared" si="53"/>
        <v>0</v>
      </c>
      <c r="M238" s="35">
        <f t="shared" si="57"/>
        <v>0</v>
      </c>
      <c r="N238" s="35">
        <f t="shared" si="54"/>
        <v>0</v>
      </c>
      <c r="O238" s="36">
        <f t="shared" si="62"/>
        <v>0</v>
      </c>
      <c r="P238" s="49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49"/>
      <c r="AD238" s="37"/>
    </row>
    <row r="239" spans="1:52" ht="11.25" hidden="1" customHeight="1">
      <c r="A239" s="145" t="s">
        <v>181</v>
      </c>
      <c r="B239" s="192"/>
      <c r="C239" s="5"/>
      <c r="D239" s="6"/>
      <c r="E239" s="7"/>
      <c r="F239" s="5"/>
      <c r="G239" s="6"/>
      <c r="H239" s="7"/>
      <c r="I239" s="151"/>
      <c r="J239" s="6"/>
      <c r="K239" s="202"/>
      <c r="L239" s="35">
        <f t="shared" si="53"/>
        <v>0</v>
      </c>
      <c r="M239" s="35">
        <f t="shared" si="57"/>
        <v>0</v>
      </c>
      <c r="N239" s="35">
        <f t="shared" si="54"/>
        <v>0</v>
      </c>
      <c r="O239" s="36">
        <f t="shared" si="62"/>
        <v>0</v>
      </c>
      <c r="P239" s="49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49"/>
      <c r="AD239" s="37"/>
    </row>
    <row r="240" spans="1:52" ht="11.25" hidden="1" customHeight="1">
      <c r="A240" s="145" t="s">
        <v>182</v>
      </c>
      <c r="B240" s="192"/>
      <c r="C240" s="5"/>
      <c r="D240" s="6"/>
      <c r="E240" s="7"/>
      <c r="F240" s="5"/>
      <c r="G240" s="6"/>
      <c r="H240" s="7"/>
      <c r="I240" s="151"/>
      <c r="J240" s="6"/>
      <c r="K240" s="202"/>
      <c r="L240" s="35">
        <f t="shared" si="53"/>
        <v>0</v>
      </c>
      <c r="M240" s="35">
        <f t="shared" si="57"/>
        <v>0</v>
      </c>
      <c r="N240" s="35">
        <f t="shared" si="54"/>
        <v>0</v>
      </c>
      <c r="O240" s="36">
        <f t="shared" si="62"/>
        <v>0</v>
      </c>
      <c r="P240" s="49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49"/>
      <c r="AD240" s="37"/>
    </row>
    <row r="241" spans="1:52" ht="11.25" hidden="1" customHeight="1">
      <c r="A241" s="145" t="s">
        <v>183</v>
      </c>
      <c r="B241" s="192"/>
      <c r="C241" s="5"/>
      <c r="D241" s="6"/>
      <c r="E241" s="7"/>
      <c r="F241" s="5"/>
      <c r="G241" s="6"/>
      <c r="H241" s="7"/>
      <c r="I241" s="151"/>
      <c r="J241" s="6"/>
      <c r="K241" s="202"/>
      <c r="L241" s="35">
        <f t="shared" si="53"/>
        <v>0</v>
      </c>
      <c r="M241" s="35">
        <f t="shared" si="57"/>
        <v>0</v>
      </c>
      <c r="N241" s="35">
        <f t="shared" si="54"/>
        <v>0</v>
      </c>
      <c r="O241" s="36">
        <f t="shared" si="62"/>
        <v>0</v>
      </c>
      <c r="P241" s="49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49"/>
      <c r="AD241" s="37"/>
    </row>
    <row r="242" spans="1:52" ht="11.25" hidden="1" customHeight="1">
      <c r="A242" s="145" t="s">
        <v>184</v>
      </c>
      <c r="B242" s="192"/>
      <c r="C242" s="5"/>
      <c r="D242" s="6"/>
      <c r="E242" s="7"/>
      <c r="F242" s="5"/>
      <c r="G242" s="6"/>
      <c r="H242" s="7"/>
      <c r="I242" s="151"/>
      <c r="J242" s="6"/>
      <c r="K242" s="202"/>
      <c r="L242" s="35">
        <f t="shared" si="53"/>
        <v>0</v>
      </c>
      <c r="M242" s="35">
        <f t="shared" si="57"/>
        <v>0</v>
      </c>
      <c r="N242" s="35">
        <f t="shared" si="54"/>
        <v>0</v>
      </c>
      <c r="O242" s="36">
        <f t="shared" si="62"/>
        <v>0</v>
      </c>
      <c r="P242" s="49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49"/>
      <c r="AD242" s="37"/>
    </row>
    <row r="243" spans="1:52" ht="11.25" hidden="1" customHeight="1">
      <c r="A243" s="145" t="s">
        <v>185</v>
      </c>
      <c r="B243" s="192"/>
      <c r="C243" s="5"/>
      <c r="D243" s="6"/>
      <c r="E243" s="7"/>
      <c r="F243" s="5"/>
      <c r="G243" s="6"/>
      <c r="H243" s="7"/>
      <c r="I243" s="151"/>
      <c r="J243" s="6"/>
      <c r="K243" s="202"/>
      <c r="L243" s="35">
        <f t="shared" si="53"/>
        <v>0</v>
      </c>
      <c r="M243" s="35">
        <f t="shared" si="57"/>
        <v>0</v>
      </c>
      <c r="N243" s="35">
        <f t="shared" si="54"/>
        <v>0</v>
      </c>
      <c r="O243" s="36">
        <f t="shared" si="62"/>
        <v>0</v>
      </c>
      <c r="P243" s="49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49"/>
      <c r="AD243" s="37"/>
    </row>
    <row r="244" spans="1:52" ht="14.25" customHeight="1">
      <c r="A244" s="132" t="s">
        <v>55</v>
      </c>
      <c r="B244" s="185" t="s">
        <v>370</v>
      </c>
      <c r="C244" s="5"/>
      <c r="D244" s="6">
        <v>6</v>
      </c>
      <c r="E244" s="7"/>
      <c r="F244" s="5"/>
      <c r="G244" s="6"/>
      <c r="H244" s="7"/>
      <c r="I244" s="5"/>
      <c r="J244" s="6"/>
      <c r="K244" s="6"/>
      <c r="L244" s="35">
        <f t="shared" si="53"/>
        <v>38</v>
      </c>
      <c r="M244" s="35"/>
      <c r="N244" s="35">
        <f>SUM(Q244:AA244)</f>
        <v>38</v>
      </c>
      <c r="O244" s="35"/>
      <c r="P244" s="35">
        <f>N244</f>
        <v>38</v>
      </c>
      <c r="Q244" s="36"/>
      <c r="R244" s="36"/>
      <c r="S244" s="36"/>
      <c r="T244" s="36"/>
      <c r="U244" s="36"/>
      <c r="V244" s="36"/>
      <c r="W244" s="36"/>
      <c r="X244" s="36">
        <v>38</v>
      </c>
      <c r="Y244" s="36"/>
      <c r="Z244" s="36"/>
      <c r="AA244" s="49"/>
      <c r="AB244" s="61"/>
      <c r="AC244" s="157"/>
      <c r="AD244" s="37"/>
    </row>
    <row r="245" spans="1:52" ht="15" customHeight="1">
      <c r="A245" s="132" t="s">
        <v>186</v>
      </c>
      <c r="B245" s="185" t="s">
        <v>371</v>
      </c>
      <c r="C245" s="159"/>
      <c r="D245" s="160"/>
      <c r="E245" s="161"/>
      <c r="F245" s="159"/>
      <c r="G245" s="353" t="s">
        <v>394</v>
      </c>
      <c r="H245" s="238"/>
      <c r="I245" s="159"/>
      <c r="J245" s="160"/>
      <c r="K245" s="160"/>
      <c r="L245" s="35">
        <f t="shared" si="53"/>
        <v>60</v>
      </c>
      <c r="M245" s="35"/>
      <c r="N245" s="35">
        <f>SUM(Q245:AB245)</f>
        <v>60</v>
      </c>
      <c r="O245" s="35"/>
      <c r="P245" s="35">
        <f>N245</f>
        <v>60</v>
      </c>
      <c r="Q245" s="36"/>
      <c r="R245" s="36"/>
      <c r="S245" s="36"/>
      <c r="T245" s="36"/>
      <c r="U245" s="36"/>
      <c r="V245" s="36"/>
      <c r="W245" s="36"/>
      <c r="X245" s="36"/>
      <c r="Y245" s="36"/>
      <c r="Z245" s="158">
        <v>32</v>
      </c>
      <c r="AA245" s="158"/>
      <c r="AB245" s="157">
        <v>28</v>
      </c>
      <c r="AC245" s="157"/>
      <c r="AD245" s="37"/>
    </row>
    <row r="246" spans="1:52" ht="12" customHeight="1">
      <c r="A246" s="226"/>
      <c r="B246" s="185" t="s">
        <v>471</v>
      </c>
      <c r="C246" s="223"/>
      <c r="D246" s="224"/>
      <c r="E246" s="225"/>
      <c r="F246" s="223"/>
      <c r="G246" s="224"/>
      <c r="H246" s="225"/>
      <c r="I246" s="223"/>
      <c r="J246" s="224">
        <v>8</v>
      </c>
      <c r="K246" s="224"/>
      <c r="L246" s="35"/>
      <c r="M246" s="35"/>
      <c r="N246" s="35"/>
      <c r="O246" s="35"/>
      <c r="P246" s="35"/>
      <c r="Q246" s="227"/>
      <c r="R246" s="227"/>
      <c r="S246" s="227"/>
      <c r="T246" s="227"/>
      <c r="U246" s="227"/>
      <c r="V246" s="227"/>
      <c r="W246" s="227"/>
      <c r="X246" s="227"/>
      <c r="Y246" s="227"/>
      <c r="Z246" s="227"/>
      <c r="AA246" s="227"/>
      <c r="AB246" s="54"/>
      <c r="AC246" s="157"/>
      <c r="AD246" s="37"/>
    </row>
    <row r="247" spans="1:52" s="212" customFormat="1" ht="24.75" customHeight="1">
      <c r="A247" s="206" t="s">
        <v>44</v>
      </c>
      <c r="B247" s="207" t="s">
        <v>385</v>
      </c>
      <c r="C247" s="401">
        <f>COUNTIF(C248:E274,1)+COUNTIF(C248:E274,2)+COUNTIF(C248:E274,3)+COUNTIF(C248:E274,4)+COUNTIF(C248:E274,5)+COUNTIF(C248:E274,6)+COUNTIF(C248:E274,7)+COUNTIF(C248:E274,8)</f>
        <v>1</v>
      </c>
      <c r="D247" s="402"/>
      <c r="E247" s="403"/>
      <c r="F247" s="401">
        <f>COUNTIF(F248:H274,1)+COUNTIF(F248:H274,2)+COUNTIF(F248:H274,3)+COUNTIF(F248:H274,4)+COUNTIF(F248:H274,5)+COUNTIF(F248:H274,6)+COUNTIF(F248:H274,7)+COUNTIF(F248:H274,8)</f>
        <v>2</v>
      </c>
      <c r="G247" s="402"/>
      <c r="H247" s="403"/>
      <c r="I247" s="401">
        <f>COUNTIF(I248:K274,1)+COUNTIF(I248:K274,2)+COUNTIF(I248:K274,3)+COUNTIF(I248:K274,4)+COUNTIF(I248:K274,5)+COUNTIF(I248:K274,6)+COUNTIF(I248:K274,7)+COUNTIF(I248:K274,8)</f>
        <v>0</v>
      </c>
      <c r="J247" s="402"/>
      <c r="K247" s="402"/>
      <c r="L247" s="208">
        <f>SUM(L248:L272)</f>
        <v>153</v>
      </c>
      <c r="M247" s="208">
        <f>SUM(M248:M272)</f>
        <v>51</v>
      </c>
      <c r="N247" s="208">
        <f>SUM(N248:N272)</f>
        <v>102</v>
      </c>
      <c r="O247" s="208">
        <f>SUM(O248:O272)</f>
        <v>50</v>
      </c>
      <c r="P247" s="208">
        <f>SUM(P248:P272)</f>
        <v>52</v>
      </c>
      <c r="Q247" s="209">
        <f t="shared" ref="Q247:AA247" si="63">SUM(Q248:Q274)</f>
        <v>0</v>
      </c>
      <c r="R247" s="209">
        <f t="shared" si="63"/>
        <v>0</v>
      </c>
      <c r="S247" s="208">
        <f>SUM(S248:S272)</f>
        <v>0</v>
      </c>
      <c r="T247" s="208">
        <f>SUM(T248:T272)</f>
        <v>0</v>
      </c>
      <c r="U247" s="209">
        <f t="shared" si="63"/>
        <v>0</v>
      </c>
      <c r="V247" s="208">
        <f>SUM(V248:V272)</f>
        <v>16</v>
      </c>
      <c r="W247" s="209">
        <f t="shared" si="63"/>
        <v>0</v>
      </c>
      <c r="X247" s="208">
        <f>SUM(X248:X272)</f>
        <v>36</v>
      </c>
      <c r="Y247" s="209">
        <f>SUM(Y273:Y274)</f>
        <v>0</v>
      </c>
      <c r="Z247" s="208">
        <f>SUM(Z248:Z272)</f>
        <v>50</v>
      </c>
      <c r="AA247" s="209">
        <f t="shared" si="63"/>
        <v>0</v>
      </c>
      <c r="AB247" s="208">
        <f>SUM(AB248:AB272)</f>
        <v>0</v>
      </c>
      <c r="AC247" s="209"/>
      <c r="AD247" s="210"/>
      <c r="AE247" s="211"/>
      <c r="AF247" s="211"/>
      <c r="AG247" s="211"/>
      <c r="AH247" s="211"/>
      <c r="AI247" s="211"/>
      <c r="AJ247" s="211"/>
      <c r="AK247" s="211"/>
      <c r="AL247" s="211"/>
      <c r="AM247" s="211"/>
      <c r="AN247" s="211"/>
      <c r="AO247" s="211"/>
      <c r="AP247" s="211"/>
      <c r="AQ247" s="211"/>
      <c r="AR247" s="211"/>
      <c r="AS247" s="211"/>
      <c r="AT247" s="211"/>
      <c r="AU247" s="211"/>
      <c r="AV247" s="211"/>
      <c r="AW247" s="211"/>
      <c r="AX247" s="211"/>
      <c r="AY247" s="211"/>
      <c r="AZ247" s="211"/>
    </row>
    <row r="248" spans="1:52" ht="23.25" customHeight="1">
      <c r="A248" s="145" t="s">
        <v>468</v>
      </c>
      <c r="B248" s="192" t="s">
        <v>386</v>
      </c>
      <c r="C248" s="57"/>
      <c r="D248" s="55"/>
      <c r="E248" s="56"/>
      <c r="F248" s="57"/>
      <c r="G248" s="269">
        <v>7</v>
      </c>
      <c r="H248" s="56"/>
      <c r="I248" s="152"/>
      <c r="J248" s="55"/>
      <c r="K248" s="40"/>
      <c r="L248" s="35">
        <f t="shared" ref="L248:L274" si="64">M248+N248</f>
        <v>76</v>
      </c>
      <c r="M248" s="35">
        <v>25</v>
      </c>
      <c r="N248" s="35">
        <f t="shared" ref="N248:N274" si="65">SUM(Q248:AB248)</f>
        <v>51</v>
      </c>
      <c r="O248" s="35">
        <f>N248-P248</f>
        <v>25</v>
      </c>
      <c r="P248" s="49">
        <v>26</v>
      </c>
      <c r="Q248" s="36"/>
      <c r="R248" s="36"/>
      <c r="S248" s="36"/>
      <c r="T248" s="36"/>
      <c r="U248" s="36"/>
      <c r="V248" s="267">
        <v>16</v>
      </c>
      <c r="W248" s="267"/>
      <c r="X248" s="362">
        <v>17</v>
      </c>
      <c r="Y248" s="362"/>
      <c r="Z248" s="362">
        <v>18</v>
      </c>
      <c r="AA248" s="36"/>
      <c r="AB248" s="36"/>
      <c r="AD248" s="37"/>
    </row>
    <row r="249" spans="1:52" s="265" customFormat="1" ht="24.75" customHeight="1">
      <c r="A249" s="340" t="s">
        <v>469</v>
      </c>
      <c r="B249" s="341" t="s">
        <v>393</v>
      </c>
      <c r="C249" s="330"/>
      <c r="D249" s="331"/>
      <c r="E249" s="332"/>
      <c r="F249" s="330"/>
      <c r="G249" s="354" t="s">
        <v>395</v>
      </c>
      <c r="H249" s="332"/>
      <c r="I249" s="333"/>
      <c r="J249" s="331"/>
      <c r="K249" s="334"/>
      <c r="L249" s="335">
        <f t="shared" si="64"/>
        <v>77</v>
      </c>
      <c r="M249" s="335">
        <v>26</v>
      </c>
      <c r="N249" s="335">
        <f t="shared" si="65"/>
        <v>51</v>
      </c>
      <c r="O249" s="335">
        <f>N249-P249</f>
        <v>25</v>
      </c>
      <c r="P249" s="336">
        <v>26</v>
      </c>
      <c r="Q249" s="337"/>
      <c r="R249" s="337"/>
      <c r="S249" s="337"/>
      <c r="T249" s="337"/>
      <c r="U249" s="337"/>
      <c r="V249" s="337"/>
      <c r="W249" s="337"/>
      <c r="X249" s="337">
        <v>19</v>
      </c>
      <c r="Y249" s="337"/>
      <c r="Z249" s="336">
        <v>32</v>
      </c>
      <c r="AA249" s="342"/>
      <c r="AB249" s="342"/>
      <c r="AC249" s="336"/>
      <c r="AD249" s="338"/>
      <c r="AE249" s="264"/>
      <c r="AF249" s="264"/>
      <c r="AG249" s="264"/>
      <c r="AH249" s="264"/>
      <c r="AI249" s="264"/>
      <c r="AJ249" s="264"/>
      <c r="AK249" s="264"/>
      <c r="AL249" s="264"/>
      <c r="AM249" s="264"/>
      <c r="AN249" s="264"/>
      <c r="AO249" s="264"/>
      <c r="AP249" s="264"/>
      <c r="AQ249" s="264"/>
      <c r="AR249" s="264"/>
      <c r="AS249" s="264"/>
      <c r="AT249" s="264"/>
      <c r="AU249" s="264"/>
      <c r="AV249" s="264"/>
      <c r="AW249" s="264"/>
      <c r="AX249" s="264"/>
      <c r="AY249" s="264"/>
      <c r="AZ249" s="264"/>
    </row>
    <row r="250" spans="1:52" ht="11.25" hidden="1" customHeight="1">
      <c r="A250" s="145" t="s">
        <v>187</v>
      </c>
      <c r="B250" s="192"/>
      <c r="C250" s="5"/>
      <c r="D250" s="6"/>
      <c r="E250" s="7"/>
      <c r="F250" s="5"/>
      <c r="G250" s="6"/>
      <c r="H250" s="7"/>
      <c r="I250" s="151"/>
      <c r="J250" s="6"/>
      <c r="K250" s="202"/>
      <c r="L250" s="35">
        <f t="shared" si="64"/>
        <v>0</v>
      </c>
      <c r="M250" s="35">
        <f t="shared" ref="M250:M272" si="66">N250/2</f>
        <v>0</v>
      </c>
      <c r="N250" s="35">
        <f t="shared" si="65"/>
        <v>0</v>
      </c>
      <c r="O250" s="36">
        <f t="shared" ref="O250:O272" si="67">N250-P250</f>
        <v>0</v>
      </c>
      <c r="P250" s="49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49"/>
      <c r="AD250" s="37">
        <f t="shared" ref="AD250:AD282" si="68">N250-AC250</f>
        <v>0</v>
      </c>
    </row>
    <row r="251" spans="1:52" ht="11.25" hidden="1" customHeight="1">
      <c r="A251" s="145" t="s">
        <v>188</v>
      </c>
      <c r="B251" s="192"/>
      <c r="C251" s="5"/>
      <c r="D251" s="6"/>
      <c r="E251" s="7"/>
      <c r="F251" s="5"/>
      <c r="G251" s="6"/>
      <c r="H251" s="7"/>
      <c r="I251" s="151"/>
      <c r="J251" s="6"/>
      <c r="K251" s="202"/>
      <c r="L251" s="35">
        <f t="shared" si="64"/>
        <v>0</v>
      </c>
      <c r="M251" s="35">
        <f t="shared" si="66"/>
        <v>0</v>
      </c>
      <c r="N251" s="35">
        <f t="shared" si="65"/>
        <v>0</v>
      </c>
      <c r="O251" s="36">
        <f t="shared" si="67"/>
        <v>0</v>
      </c>
      <c r="P251" s="49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49"/>
      <c r="AD251" s="37">
        <f t="shared" si="68"/>
        <v>0</v>
      </c>
    </row>
    <row r="252" spans="1:52" ht="11.25" hidden="1" customHeight="1">
      <c r="A252" s="145" t="s">
        <v>189</v>
      </c>
      <c r="B252" s="192"/>
      <c r="C252" s="5"/>
      <c r="D252" s="6"/>
      <c r="E252" s="7"/>
      <c r="F252" s="5"/>
      <c r="G252" s="6"/>
      <c r="H252" s="7"/>
      <c r="I252" s="151"/>
      <c r="J252" s="6"/>
      <c r="K252" s="202"/>
      <c r="L252" s="35">
        <f t="shared" si="64"/>
        <v>0</v>
      </c>
      <c r="M252" s="35">
        <f t="shared" si="66"/>
        <v>0</v>
      </c>
      <c r="N252" s="35">
        <f t="shared" si="65"/>
        <v>0</v>
      </c>
      <c r="O252" s="36">
        <f t="shared" si="67"/>
        <v>0</v>
      </c>
      <c r="P252" s="49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49"/>
      <c r="AD252" s="37">
        <f t="shared" si="68"/>
        <v>0</v>
      </c>
    </row>
    <row r="253" spans="1:52" ht="11.25" hidden="1" customHeight="1">
      <c r="A253" s="145" t="s">
        <v>190</v>
      </c>
      <c r="B253" s="192"/>
      <c r="C253" s="5"/>
      <c r="D253" s="6"/>
      <c r="E253" s="7"/>
      <c r="F253" s="5"/>
      <c r="G253" s="6"/>
      <c r="H253" s="7"/>
      <c r="I253" s="151"/>
      <c r="J253" s="6"/>
      <c r="K253" s="202"/>
      <c r="L253" s="35">
        <f t="shared" si="64"/>
        <v>0</v>
      </c>
      <c r="M253" s="35">
        <f t="shared" si="66"/>
        <v>0</v>
      </c>
      <c r="N253" s="35">
        <f t="shared" si="65"/>
        <v>0</v>
      </c>
      <c r="O253" s="36">
        <f t="shared" si="67"/>
        <v>0</v>
      </c>
      <c r="P253" s="49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49"/>
      <c r="AD253" s="37">
        <f t="shared" si="68"/>
        <v>0</v>
      </c>
    </row>
    <row r="254" spans="1:52" ht="11.25" hidden="1" customHeight="1">
      <c r="A254" s="145" t="s">
        <v>191</v>
      </c>
      <c r="B254" s="192"/>
      <c r="C254" s="5"/>
      <c r="D254" s="6"/>
      <c r="E254" s="7"/>
      <c r="F254" s="5"/>
      <c r="G254" s="6"/>
      <c r="H254" s="7"/>
      <c r="I254" s="151"/>
      <c r="J254" s="6"/>
      <c r="K254" s="202"/>
      <c r="L254" s="35">
        <f t="shared" si="64"/>
        <v>0</v>
      </c>
      <c r="M254" s="35">
        <f t="shared" si="66"/>
        <v>0</v>
      </c>
      <c r="N254" s="35">
        <f t="shared" si="65"/>
        <v>0</v>
      </c>
      <c r="O254" s="36">
        <f t="shared" si="67"/>
        <v>0</v>
      </c>
      <c r="P254" s="49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49"/>
      <c r="AD254" s="37">
        <f t="shared" si="68"/>
        <v>0</v>
      </c>
    </row>
    <row r="255" spans="1:52" ht="11.25" hidden="1" customHeight="1">
      <c r="A255" s="145" t="s">
        <v>192</v>
      </c>
      <c r="B255" s="192"/>
      <c r="C255" s="5"/>
      <c r="D255" s="6"/>
      <c r="E255" s="7"/>
      <c r="F255" s="5"/>
      <c r="G255" s="6"/>
      <c r="H255" s="7"/>
      <c r="I255" s="151"/>
      <c r="J255" s="6"/>
      <c r="K255" s="202"/>
      <c r="L255" s="35">
        <f t="shared" si="64"/>
        <v>0</v>
      </c>
      <c r="M255" s="35">
        <f t="shared" si="66"/>
        <v>0</v>
      </c>
      <c r="N255" s="35">
        <f t="shared" si="65"/>
        <v>0</v>
      </c>
      <c r="O255" s="36">
        <f t="shared" si="67"/>
        <v>0</v>
      </c>
      <c r="P255" s="49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49"/>
      <c r="AD255" s="37">
        <f t="shared" si="68"/>
        <v>0</v>
      </c>
    </row>
    <row r="256" spans="1:52" ht="11.25" hidden="1" customHeight="1">
      <c r="A256" s="145" t="s">
        <v>193</v>
      </c>
      <c r="B256" s="192"/>
      <c r="C256" s="5"/>
      <c r="D256" s="6"/>
      <c r="E256" s="7"/>
      <c r="F256" s="5"/>
      <c r="G256" s="6"/>
      <c r="H256" s="7"/>
      <c r="I256" s="151"/>
      <c r="J256" s="6"/>
      <c r="K256" s="202"/>
      <c r="L256" s="35">
        <f t="shared" si="64"/>
        <v>0</v>
      </c>
      <c r="M256" s="35">
        <f t="shared" si="66"/>
        <v>0</v>
      </c>
      <c r="N256" s="35">
        <f t="shared" si="65"/>
        <v>0</v>
      </c>
      <c r="O256" s="36">
        <f t="shared" si="67"/>
        <v>0</v>
      </c>
      <c r="P256" s="49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49"/>
      <c r="AD256" s="37">
        <f t="shared" si="68"/>
        <v>0</v>
      </c>
    </row>
    <row r="257" spans="1:30" ht="11.25" hidden="1" customHeight="1">
      <c r="A257" s="145" t="s">
        <v>194</v>
      </c>
      <c r="B257" s="192"/>
      <c r="C257" s="5"/>
      <c r="D257" s="6"/>
      <c r="E257" s="7"/>
      <c r="F257" s="5"/>
      <c r="G257" s="6"/>
      <c r="H257" s="7"/>
      <c r="I257" s="151"/>
      <c r="J257" s="6"/>
      <c r="K257" s="202"/>
      <c r="L257" s="35">
        <f t="shared" si="64"/>
        <v>0</v>
      </c>
      <c r="M257" s="35">
        <f t="shared" si="66"/>
        <v>0</v>
      </c>
      <c r="N257" s="35">
        <f t="shared" si="65"/>
        <v>0</v>
      </c>
      <c r="O257" s="36">
        <f t="shared" si="67"/>
        <v>0</v>
      </c>
      <c r="P257" s="49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49"/>
      <c r="AD257" s="37">
        <f t="shared" si="68"/>
        <v>0</v>
      </c>
    </row>
    <row r="258" spans="1:30" ht="11.25" hidden="1" customHeight="1">
      <c r="A258" s="145" t="s">
        <v>195</v>
      </c>
      <c r="B258" s="192"/>
      <c r="C258" s="5"/>
      <c r="D258" s="6"/>
      <c r="E258" s="7"/>
      <c r="F258" s="5"/>
      <c r="G258" s="6"/>
      <c r="H258" s="7"/>
      <c r="I258" s="151"/>
      <c r="J258" s="6"/>
      <c r="K258" s="202"/>
      <c r="L258" s="35">
        <f t="shared" si="64"/>
        <v>0</v>
      </c>
      <c r="M258" s="35">
        <f t="shared" si="66"/>
        <v>0</v>
      </c>
      <c r="N258" s="35">
        <f t="shared" si="65"/>
        <v>0</v>
      </c>
      <c r="O258" s="36">
        <f t="shared" si="67"/>
        <v>0</v>
      </c>
      <c r="P258" s="49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49"/>
      <c r="AD258" s="37">
        <f t="shared" si="68"/>
        <v>0</v>
      </c>
    </row>
    <row r="259" spans="1:30" ht="11.25" hidden="1" customHeight="1">
      <c r="A259" s="145" t="s">
        <v>196</v>
      </c>
      <c r="B259" s="192"/>
      <c r="C259" s="5"/>
      <c r="D259" s="6"/>
      <c r="E259" s="7"/>
      <c r="F259" s="5"/>
      <c r="G259" s="6"/>
      <c r="H259" s="7"/>
      <c r="I259" s="151"/>
      <c r="J259" s="6"/>
      <c r="K259" s="202"/>
      <c r="L259" s="35">
        <f t="shared" si="64"/>
        <v>0</v>
      </c>
      <c r="M259" s="35">
        <f t="shared" si="66"/>
        <v>0</v>
      </c>
      <c r="N259" s="35">
        <f t="shared" si="65"/>
        <v>0</v>
      </c>
      <c r="O259" s="36">
        <f t="shared" si="67"/>
        <v>0</v>
      </c>
      <c r="P259" s="49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49"/>
      <c r="AD259" s="37">
        <f t="shared" si="68"/>
        <v>0</v>
      </c>
    </row>
    <row r="260" spans="1:30" ht="11.25" hidden="1" customHeight="1">
      <c r="A260" s="145" t="s">
        <v>197</v>
      </c>
      <c r="B260" s="192"/>
      <c r="C260" s="5"/>
      <c r="D260" s="6"/>
      <c r="E260" s="7"/>
      <c r="F260" s="5"/>
      <c r="G260" s="6"/>
      <c r="H260" s="7"/>
      <c r="I260" s="151"/>
      <c r="J260" s="6"/>
      <c r="K260" s="202"/>
      <c r="L260" s="35">
        <f t="shared" si="64"/>
        <v>0</v>
      </c>
      <c r="M260" s="35">
        <f t="shared" si="66"/>
        <v>0</v>
      </c>
      <c r="N260" s="35">
        <f t="shared" si="65"/>
        <v>0</v>
      </c>
      <c r="O260" s="36">
        <f t="shared" si="67"/>
        <v>0</v>
      </c>
      <c r="P260" s="49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49"/>
      <c r="AD260" s="37">
        <f t="shared" si="68"/>
        <v>0</v>
      </c>
    </row>
    <row r="261" spans="1:30" ht="11.25" hidden="1" customHeight="1">
      <c r="A261" s="145" t="s">
        <v>198</v>
      </c>
      <c r="B261" s="192"/>
      <c r="C261" s="5"/>
      <c r="D261" s="6"/>
      <c r="E261" s="7"/>
      <c r="F261" s="5"/>
      <c r="G261" s="6"/>
      <c r="H261" s="7"/>
      <c r="I261" s="151"/>
      <c r="J261" s="6"/>
      <c r="K261" s="202"/>
      <c r="L261" s="35">
        <f t="shared" si="64"/>
        <v>0</v>
      </c>
      <c r="M261" s="35">
        <f t="shared" si="66"/>
        <v>0</v>
      </c>
      <c r="N261" s="35">
        <f t="shared" si="65"/>
        <v>0</v>
      </c>
      <c r="O261" s="36">
        <f t="shared" si="67"/>
        <v>0</v>
      </c>
      <c r="P261" s="49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49"/>
      <c r="AD261" s="37">
        <f t="shared" si="68"/>
        <v>0</v>
      </c>
    </row>
    <row r="262" spans="1:30" ht="11.25" hidden="1" customHeight="1">
      <c r="A262" s="145" t="s">
        <v>199</v>
      </c>
      <c r="B262" s="192"/>
      <c r="C262" s="5"/>
      <c r="D262" s="6"/>
      <c r="E262" s="7"/>
      <c r="F262" s="5"/>
      <c r="G262" s="6"/>
      <c r="H262" s="7"/>
      <c r="I262" s="151"/>
      <c r="J262" s="6"/>
      <c r="K262" s="202"/>
      <c r="L262" s="35">
        <f t="shared" si="64"/>
        <v>0</v>
      </c>
      <c r="M262" s="35">
        <f t="shared" si="66"/>
        <v>0</v>
      </c>
      <c r="N262" s="35">
        <f t="shared" si="65"/>
        <v>0</v>
      </c>
      <c r="O262" s="36">
        <f t="shared" si="67"/>
        <v>0</v>
      </c>
      <c r="P262" s="49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49"/>
      <c r="AD262" s="37">
        <f t="shared" si="68"/>
        <v>0</v>
      </c>
    </row>
    <row r="263" spans="1:30" ht="11.25" hidden="1" customHeight="1">
      <c r="A263" s="145" t="s">
        <v>200</v>
      </c>
      <c r="B263" s="192"/>
      <c r="C263" s="5"/>
      <c r="D263" s="6"/>
      <c r="E263" s="7"/>
      <c r="F263" s="5"/>
      <c r="G263" s="6"/>
      <c r="H263" s="7"/>
      <c r="I263" s="151"/>
      <c r="J263" s="6"/>
      <c r="K263" s="202"/>
      <c r="L263" s="35">
        <f t="shared" si="64"/>
        <v>0</v>
      </c>
      <c r="M263" s="35">
        <f t="shared" si="66"/>
        <v>0</v>
      </c>
      <c r="N263" s="35">
        <f t="shared" si="65"/>
        <v>0</v>
      </c>
      <c r="O263" s="36">
        <f t="shared" si="67"/>
        <v>0</v>
      </c>
      <c r="P263" s="49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49"/>
      <c r="AD263" s="37">
        <f t="shared" si="68"/>
        <v>0</v>
      </c>
    </row>
    <row r="264" spans="1:30" ht="11.25" hidden="1" customHeight="1">
      <c r="A264" s="145" t="s">
        <v>201</v>
      </c>
      <c r="B264" s="192"/>
      <c r="C264" s="5"/>
      <c r="D264" s="6"/>
      <c r="E264" s="7"/>
      <c r="F264" s="5"/>
      <c r="G264" s="6"/>
      <c r="H264" s="7"/>
      <c r="I264" s="151"/>
      <c r="J264" s="6"/>
      <c r="K264" s="202"/>
      <c r="L264" s="35">
        <f t="shared" si="64"/>
        <v>0</v>
      </c>
      <c r="M264" s="35">
        <f t="shared" si="66"/>
        <v>0</v>
      </c>
      <c r="N264" s="35">
        <f t="shared" si="65"/>
        <v>0</v>
      </c>
      <c r="O264" s="36">
        <f t="shared" si="67"/>
        <v>0</v>
      </c>
      <c r="P264" s="49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49"/>
      <c r="AD264" s="37">
        <f t="shared" si="68"/>
        <v>0</v>
      </c>
    </row>
    <row r="265" spans="1:30" ht="11.25" hidden="1" customHeight="1">
      <c r="A265" s="145" t="s">
        <v>202</v>
      </c>
      <c r="B265" s="192"/>
      <c r="C265" s="5"/>
      <c r="D265" s="6"/>
      <c r="E265" s="7"/>
      <c r="F265" s="5"/>
      <c r="G265" s="6"/>
      <c r="H265" s="7"/>
      <c r="I265" s="151"/>
      <c r="J265" s="6"/>
      <c r="K265" s="202"/>
      <c r="L265" s="35">
        <f t="shared" si="64"/>
        <v>0</v>
      </c>
      <c r="M265" s="35">
        <f t="shared" si="66"/>
        <v>0</v>
      </c>
      <c r="N265" s="35">
        <f t="shared" si="65"/>
        <v>0</v>
      </c>
      <c r="O265" s="36">
        <f t="shared" si="67"/>
        <v>0</v>
      </c>
      <c r="P265" s="49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49"/>
      <c r="AD265" s="37">
        <f t="shared" si="68"/>
        <v>0</v>
      </c>
    </row>
    <row r="266" spans="1:30" ht="11.25" hidden="1" customHeight="1">
      <c r="A266" s="145" t="s">
        <v>203</v>
      </c>
      <c r="B266" s="192"/>
      <c r="C266" s="5"/>
      <c r="D266" s="6"/>
      <c r="E266" s="7"/>
      <c r="F266" s="5"/>
      <c r="G266" s="6"/>
      <c r="H266" s="7"/>
      <c r="I266" s="151"/>
      <c r="J266" s="6"/>
      <c r="K266" s="202"/>
      <c r="L266" s="35">
        <f t="shared" si="64"/>
        <v>0</v>
      </c>
      <c r="M266" s="35">
        <f t="shared" si="66"/>
        <v>0</v>
      </c>
      <c r="N266" s="35">
        <f t="shared" si="65"/>
        <v>0</v>
      </c>
      <c r="O266" s="36">
        <f t="shared" si="67"/>
        <v>0</v>
      </c>
      <c r="P266" s="49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49"/>
      <c r="AD266" s="37">
        <f t="shared" si="68"/>
        <v>0</v>
      </c>
    </row>
    <row r="267" spans="1:30" ht="11.25" hidden="1" customHeight="1">
      <c r="A267" s="145" t="s">
        <v>204</v>
      </c>
      <c r="B267" s="192"/>
      <c r="C267" s="5"/>
      <c r="D267" s="6"/>
      <c r="E267" s="7"/>
      <c r="F267" s="5"/>
      <c r="G267" s="6"/>
      <c r="H267" s="7"/>
      <c r="I267" s="151"/>
      <c r="J267" s="6"/>
      <c r="K267" s="202"/>
      <c r="L267" s="35">
        <f t="shared" si="64"/>
        <v>0</v>
      </c>
      <c r="M267" s="35">
        <f t="shared" si="66"/>
        <v>0</v>
      </c>
      <c r="N267" s="35">
        <f t="shared" si="65"/>
        <v>0</v>
      </c>
      <c r="O267" s="36">
        <f t="shared" si="67"/>
        <v>0</v>
      </c>
      <c r="P267" s="49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49"/>
      <c r="AD267" s="37">
        <f t="shared" si="68"/>
        <v>0</v>
      </c>
    </row>
    <row r="268" spans="1:30" ht="11.25" hidden="1" customHeight="1">
      <c r="A268" s="145" t="s">
        <v>205</v>
      </c>
      <c r="B268" s="192"/>
      <c r="C268" s="5"/>
      <c r="D268" s="6"/>
      <c r="E268" s="7"/>
      <c r="F268" s="5"/>
      <c r="G268" s="6"/>
      <c r="H268" s="7"/>
      <c r="I268" s="151"/>
      <c r="J268" s="6"/>
      <c r="K268" s="202"/>
      <c r="L268" s="35">
        <f t="shared" si="64"/>
        <v>0</v>
      </c>
      <c r="M268" s="35">
        <f t="shared" si="66"/>
        <v>0</v>
      </c>
      <c r="N268" s="35">
        <f t="shared" si="65"/>
        <v>0</v>
      </c>
      <c r="O268" s="36">
        <f t="shared" si="67"/>
        <v>0</v>
      </c>
      <c r="P268" s="49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49"/>
      <c r="AD268" s="37">
        <f t="shared" si="68"/>
        <v>0</v>
      </c>
    </row>
    <row r="269" spans="1:30" ht="11.25" hidden="1" customHeight="1">
      <c r="A269" s="145" t="s">
        <v>206</v>
      </c>
      <c r="B269" s="192"/>
      <c r="C269" s="5"/>
      <c r="D269" s="6"/>
      <c r="E269" s="7"/>
      <c r="F269" s="5"/>
      <c r="G269" s="6"/>
      <c r="H269" s="7"/>
      <c r="I269" s="151"/>
      <c r="J269" s="6"/>
      <c r="K269" s="202"/>
      <c r="L269" s="35">
        <f t="shared" si="64"/>
        <v>0</v>
      </c>
      <c r="M269" s="35">
        <f t="shared" si="66"/>
        <v>0</v>
      </c>
      <c r="N269" s="35">
        <f t="shared" si="65"/>
        <v>0</v>
      </c>
      <c r="O269" s="36">
        <f t="shared" si="67"/>
        <v>0</v>
      </c>
      <c r="P269" s="49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49"/>
      <c r="AD269" s="37">
        <f t="shared" si="68"/>
        <v>0</v>
      </c>
    </row>
    <row r="270" spans="1:30" ht="11.25" hidden="1" customHeight="1">
      <c r="A270" s="145" t="s">
        <v>207</v>
      </c>
      <c r="B270" s="192"/>
      <c r="C270" s="5"/>
      <c r="D270" s="6"/>
      <c r="E270" s="7"/>
      <c r="F270" s="5"/>
      <c r="G270" s="6"/>
      <c r="H270" s="7"/>
      <c r="I270" s="151"/>
      <c r="J270" s="6"/>
      <c r="K270" s="202"/>
      <c r="L270" s="35">
        <f t="shared" si="64"/>
        <v>0</v>
      </c>
      <c r="M270" s="35">
        <f t="shared" si="66"/>
        <v>0</v>
      </c>
      <c r="N270" s="35">
        <f t="shared" si="65"/>
        <v>0</v>
      </c>
      <c r="O270" s="36">
        <f t="shared" si="67"/>
        <v>0</v>
      </c>
      <c r="P270" s="49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49"/>
      <c r="AD270" s="37">
        <f t="shared" si="68"/>
        <v>0</v>
      </c>
    </row>
    <row r="271" spans="1:30" ht="11.25" hidden="1" customHeight="1">
      <c r="A271" s="145" t="s">
        <v>208</v>
      </c>
      <c r="B271" s="192"/>
      <c r="C271" s="5"/>
      <c r="D271" s="6"/>
      <c r="E271" s="7"/>
      <c r="F271" s="5"/>
      <c r="G271" s="6"/>
      <c r="H271" s="7"/>
      <c r="I271" s="151"/>
      <c r="J271" s="6"/>
      <c r="K271" s="202"/>
      <c r="L271" s="35">
        <f t="shared" si="64"/>
        <v>0</v>
      </c>
      <c r="M271" s="35">
        <f t="shared" si="66"/>
        <v>0</v>
      </c>
      <c r="N271" s="35">
        <f t="shared" si="65"/>
        <v>0</v>
      </c>
      <c r="O271" s="36">
        <f t="shared" si="67"/>
        <v>0</v>
      </c>
      <c r="P271" s="49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49"/>
      <c r="AD271" s="37">
        <f t="shared" si="68"/>
        <v>0</v>
      </c>
    </row>
    <row r="272" spans="1:30" ht="11.25" hidden="1" customHeight="1">
      <c r="A272" s="145" t="s">
        <v>209</v>
      </c>
      <c r="B272" s="192"/>
      <c r="C272" s="5"/>
      <c r="D272" s="6"/>
      <c r="E272" s="7"/>
      <c r="F272" s="5"/>
      <c r="G272" s="6"/>
      <c r="H272" s="7"/>
      <c r="I272" s="151"/>
      <c r="J272" s="6"/>
      <c r="K272" s="202"/>
      <c r="L272" s="35">
        <f t="shared" si="64"/>
        <v>0</v>
      </c>
      <c r="M272" s="35">
        <f t="shared" si="66"/>
        <v>0</v>
      </c>
      <c r="N272" s="35">
        <f t="shared" si="65"/>
        <v>0</v>
      </c>
      <c r="O272" s="36">
        <f t="shared" si="67"/>
        <v>0</v>
      </c>
      <c r="P272" s="49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49"/>
      <c r="AD272" s="37">
        <f t="shared" si="68"/>
        <v>0</v>
      </c>
    </row>
    <row r="273" spans="1:30" ht="11.25" customHeight="1">
      <c r="A273" s="132" t="s">
        <v>210</v>
      </c>
      <c r="B273" s="185" t="s">
        <v>370</v>
      </c>
      <c r="C273" s="5"/>
      <c r="D273" s="6">
        <v>6</v>
      </c>
      <c r="E273" s="7"/>
      <c r="F273" s="5"/>
      <c r="G273" s="6"/>
      <c r="H273" s="7"/>
      <c r="I273" s="5"/>
      <c r="J273" s="6"/>
      <c r="K273" s="6"/>
      <c r="L273" s="35">
        <f t="shared" si="64"/>
        <v>40</v>
      </c>
      <c r="M273" s="35"/>
      <c r="N273" s="35">
        <f t="shared" si="65"/>
        <v>40</v>
      </c>
      <c r="O273" s="35"/>
      <c r="P273" s="35">
        <f>N273</f>
        <v>40</v>
      </c>
      <c r="Q273" s="36"/>
      <c r="R273" s="36"/>
      <c r="S273" s="36"/>
      <c r="T273" s="36"/>
      <c r="U273" s="36"/>
      <c r="V273" s="36"/>
      <c r="W273" s="36"/>
      <c r="X273" s="362">
        <v>40</v>
      </c>
      <c r="Y273" s="362"/>
      <c r="Z273" s="362"/>
      <c r="AA273" s="36"/>
      <c r="AB273" s="158"/>
      <c r="AD273" s="37"/>
    </row>
    <row r="274" spans="1:30" ht="12.75" customHeight="1">
      <c r="A274" s="132" t="s">
        <v>211</v>
      </c>
      <c r="B274" s="185" t="s">
        <v>371</v>
      </c>
      <c r="C274" s="159"/>
      <c r="D274" s="116"/>
      <c r="E274" s="117"/>
      <c r="F274" s="159"/>
      <c r="G274" s="268">
        <v>7</v>
      </c>
      <c r="H274" s="117"/>
      <c r="I274" s="159"/>
      <c r="J274" s="160"/>
      <c r="K274" s="160"/>
      <c r="L274" s="35">
        <f t="shared" si="64"/>
        <v>30</v>
      </c>
      <c r="M274" s="35"/>
      <c r="N274" s="35">
        <f t="shared" si="65"/>
        <v>30</v>
      </c>
      <c r="O274" s="35"/>
      <c r="P274" s="35">
        <f>N274</f>
        <v>30</v>
      </c>
      <c r="Q274" s="36"/>
      <c r="R274" s="36"/>
      <c r="S274" s="36"/>
      <c r="T274" s="36"/>
      <c r="U274" s="36"/>
      <c r="V274" s="36"/>
      <c r="W274" s="36"/>
      <c r="X274" s="362"/>
      <c r="Y274" s="362"/>
      <c r="Z274" s="362">
        <v>30</v>
      </c>
      <c r="AA274" s="36"/>
      <c r="AB274" s="36"/>
      <c r="AC274" s="54">
        <f>SUM(S274:AB274)</f>
        <v>30</v>
      </c>
      <c r="AD274" s="37" t="s">
        <v>301</v>
      </c>
    </row>
    <row r="275" spans="1:30" ht="11.25" hidden="1" customHeight="1">
      <c r="A275" s="139" t="s">
        <v>212</v>
      </c>
      <c r="B275" s="196"/>
      <c r="C275" s="392">
        <f>COUNTIF(C276:E302,1)+COUNTIF(C276:E302,2)+COUNTIF(C276:E302,3)+COUNTIF(C276:E302,4)+COUNTIF(C276:E302,5)+COUNTIF(C276:E302,6)+COUNTIF(C276:E302,7)+COUNTIF(C276:E302,8)</f>
        <v>0</v>
      </c>
      <c r="D275" s="393"/>
      <c r="E275" s="394"/>
      <c r="F275" s="392">
        <f>COUNTIF(F276:H302,1)+COUNTIF(F276:H302,2)+COUNTIF(F276:H302,3)+COUNTIF(F276:H302,4)+COUNTIF(F276:H302,5)+COUNTIF(F276:H302,6)+COUNTIF(F276:H302,7)+COUNTIF(F276:H302,8)</f>
        <v>0</v>
      </c>
      <c r="G275" s="393"/>
      <c r="H275" s="394"/>
      <c r="I275" s="392">
        <f>COUNTIF(I276:K302,1)+COUNTIF(I276:K302,2)+COUNTIF(I276:K302,3)+COUNTIF(I276:K302,4)+COUNTIF(I276:K302,5)+COUNTIF(I276:K302,6)+COUNTIF(I276:K302,7)+COUNTIF(I276:K302,8)</f>
        <v>0</v>
      </c>
      <c r="J275" s="393"/>
      <c r="K275" s="393"/>
      <c r="L275" s="45">
        <f t="shared" ref="L275:AC275" si="69">SUM(L276:L302)</f>
        <v>0</v>
      </c>
      <c r="M275" s="26">
        <f t="shared" si="69"/>
        <v>0</v>
      </c>
      <c r="N275" s="45">
        <f t="shared" si="69"/>
        <v>0</v>
      </c>
      <c r="O275" s="45">
        <f t="shared" si="69"/>
        <v>0</v>
      </c>
      <c r="P275" s="45">
        <f t="shared" si="69"/>
        <v>0</v>
      </c>
      <c r="Q275" s="45">
        <f t="shared" si="69"/>
        <v>0</v>
      </c>
      <c r="R275" s="45">
        <f t="shared" si="69"/>
        <v>0</v>
      </c>
      <c r="S275" s="45">
        <f t="shared" si="69"/>
        <v>0</v>
      </c>
      <c r="T275" s="45">
        <f t="shared" si="69"/>
        <v>0</v>
      </c>
      <c r="U275" s="45">
        <f t="shared" si="69"/>
        <v>0</v>
      </c>
      <c r="V275" s="45">
        <f t="shared" si="69"/>
        <v>0</v>
      </c>
      <c r="W275" s="45">
        <f t="shared" si="69"/>
        <v>0</v>
      </c>
      <c r="X275" s="45">
        <f t="shared" si="69"/>
        <v>0</v>
      </c>
      <c r="Y275" s="45">
        <f t="shared" si="69"/>
        <v>0</v>
      </c>
      <c r="Z275" s="45">
        <f t="shared" si="69"/>
        <v>0</v>
      </c>
      <c r="AA275" s="45">
        <f t="shared" si="69"/>
        <v>0</v>
      </c>
      <c r="AB275" s="45">
        <f t="shared" si="69"/>
        <v>0</v>
      </c>
      <c r="AC275" s="45">
        <f t="shared" si="69"/>
        <v>0</v>
      </c>
      <c r="AD275" s="28">
        <f t="shared" si="68"/>
        <v>0</v>
      </c>
    </row>
    <row r="276" spans="1:30" ht="11.25" hidden="1" customHeight="1">
      <c r="A276" s="145" t="s">
        <v>213</v>
      </c>
      <c r="B276" s="192"/>
      <c r="C276" s="57"/>
      <c r="D276" s="55"/>
      <c r="E276" s="56"/>
      <c r="F276" s="57"/>
      <c r="G276" s="55"/>
      <c r="H276" s="56"/>
      <c r="I276" s="152"/>
      <c r="J276" s="55"/>
      <c r="K276" s="40"/>
      <c r="L276" s="36">
        <f t="shared" ref="L276:L302" si="70">M276+N276</f>
        <v>0</v>
      </c>
      <c r="M276" s="35">
        <f t="shared" ref="M276:M300" si="71">N276/2</f>
        <v>0</v>
      </c>
      <c r="N276" s="36">
        <f t="shared" ref="N276:N302" si="72">SUM(Q276:AB276)</f>
        <v>0</v>
      </c>
      <c r="O276" s="36">
        <f t="shared" ref="O276:O302" si="73">N276-P276</f>
        <v>0</v>
      </c>
      <c r="P276" s="49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49"/>
      <c r="AD276" s="37">
        <f t="shared" si="68"/>
        <v>0</v>
      </c>
    </row>
    <row r="277" spans="1:30" ht="11.25" hidden="1" customHeight="1">
      <c r="A277" s="145" t="s">
        <v>214</v>
      </c>
      <c r="B277" s="192"/>
      <c r="C277" s="5"/>
      <c r="D277" s="6"/>
      <c r="E277" s="7"/>
      <c r="F277" s="5"/>
      <c r="G277" s="6"/>
      <c r="H277" s="7"/>
      <c r="I277" s="151"/>
      <c r="J277" s="6"/>
      <c r="K277" s="202"/>
      <c r="L277" s="36">
        <f t="shared" si="70"/>
        <v>0</v>
      </c>
      <c r="M277" s="35">
        <f t="shared" si="71"/>
        <v>0</v>
      </c>
      <c r="N277" s="36">
        <f t="shared" si="72"/>
        <v>0</v>
      </c>
      <c r="O277" s="36">
        <f t="shared" si="73"/>
        <v>0</v>
      </c>
      <c r="P277" s="49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49"/>
      <c r="AD277" s="37">
        <f t="shared" si="68"/>
        <v>0</v>
      </c>
    </row>
    <row r="278" spans="1:30" ht="11.25" hidden="1" customHeight="1">
      <c r="A278" s="145" t="s">
        <v>215</v>
      </c>
      <c r="B278" s="192"/>
      <c r="C278" s="5"/>
      <c r="D278" s="6"/>
      <c r="E278" s="7"/>
      <c r="F278" s="5"/>
      <c r="G278" s="6"/>
      <c r="H278" s="7"/>
      <c r="I278" s="151"/>
      <c r="J278" s="6"/>
      <c r="K278" s="202"/>
      <c r="L278" s="36">
        <f t="shared" si="70"/>
        <v>0</v>
      </c>
      <c r="M278" s="35">
        <f t="shared" si="71"/>
        <v>0</v>
      </c>
      <c r="N278" s="36">
        <f t="shared" si="72"/>
        <v>0</v>
      </c>
      <c r="O278" s="36">
        <f t="shared" si="73"/>
        <v>0</v>
      </c>
      <c r="P278" s="49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49"/>
      <c r="AD278" s="37">
        <f t="shared" si="68"/>
        <v>0</v>
      </c>
    </row>
    <row r="279" spans="1:30" ht="11.25" hidden="1" customHeight="1">
      <c r="A279" s="145" t="s">
        <v>216</v>
      </c>
      <c r="B279" s="192"/>
      <c r="C279" s="5"/>
      <c r="D279" s="6"/>
      <c r="E279" s="7"/>
      <c r="F279" s="5"/>
      <c r="G279" s="6"/>
      <c r="H279" s="7"/>
      <c r="I279" s="151"/>
      <c r="J279" s="6"/>
      <c r="K279" s="202"/>
      <c r="L279" s="36">
        <f t="shared" si="70"/>
        <v>0</v>
      </c>
      <c r="M279" s="35">
        <f t="shared" si="71"/>
        <v>0</v>
      </c>
      <c r="N279" s="36">
        <f t="shared" si="72"/>
        <v>0</v>
      </c>
      <c r="O279" s="36">
        <f t="shared" si="73"/>
        <v>0</v>
      </c>
      <c r="P279" s="49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49"/>
      <c r="AD279" s="37">
        <f t="shared" si="68"/>
        <v>0</v>
      </c>
    </row>
    <row r="280" spans="1:30" ht="11.25" hidden="1" customHeight="1">
      <c r="A280" s="145" t="s">
        <v>217</v>
      </c>
      <c r="B280" s="192"/>
      <c r="C280" s="5"/>
      <c r="D280" s="6"/>
      <c r="E280" s="7"/>
      <c r="F280" s="5"/>
      <c r="G280" s="6"/>
      <c r="H280" s="7"/>
      <c r="I280" s="151"/>
      <c r="J280" s="6"/>
      <c r="K280" s="202"/>
      <c r="L280" s="36">
        <f t="shared" si="70"/>
        <v>0</v>
      </c>
      <c r="M280" s="35">
        <f t="shared" si="71"/>
        <v>0</v>
      </c>
      <c r="N280" s="36">
        <f t="shared" si="72"/>
        <v>0</v>
      </c>
      <c r="O280" s="36">
        <f t="shared" si="73"/>
        <v>0</v>
      </c>
      <c r="P280" s="49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49"/>
      <c r="AD280" s="37">
        <f t="shared" si="68"/>
        <v>0</v>
      </c>
    </row>
    <row r="281" spans="1:30" ht="11.25" hidden="1" customHeight="1">
      <c r="A281" s="145" t="s">
        <v>218</v>
      </c>
      <c r="B281" s="192"/>
      <c r="C281" s="5"/>
      <c r="D281" s="6"/>
      <c r="E281" s="7"/>
      <c r="F281" s="5"/>
      <c r="G281" s="6"/>
      <c r="H281" s="7"/>
      <c r="I281" s="151"/>
      <c r="J281" s="6"/>
      <c r="K281" s="202"/>
      <c r="L281" s="36">
        <f t="shared" si="70"/>
        <v>0</v>
      </c>
      <c r="M281" s="35">
        <f t="shared" si="71"/>
        <v>0</v>
      </c>
      <c r="N281" s="36">
        <f t="shared" si="72"/>
        <v>0</v>
      </c>
      <c r="O281" s="36">
        <f t="shared" si="73"/>
        <v>0</v>
      </c>
      <c r="P281" s="49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49"/>
      <c r="AD281" s="37">
        <f t="shared" si="68"/>
        <v>0</v>
      </c>
    </row>
    <row r="282" spans="1:30" ht="11.25" hidden="1" customHeight="1">
      <c r="A282" s="145" t="s">
        <v>219</v>
      </c>
      <c r="B282" s="192"/>
      <c r="C282" s="5"/>
      <c r="D282" s="6"/>
      <c r="E282" s="7"/>
      <c r="F282" s="5"/>
      <c r="G282" s="6"/>
      <c r="H282" s="7"/>
      <c r="I282" s="151"/>
      <c r="J282" s="6"/>
      <c r="K282" s="202"/>
      <c r="L282" s="36">
        <f t="shared" si="70"/>
        <v>0</v>
      </c>
      <c r="M282" s="35">
        <f t="shared" si="71"/>
        <v>0</v>
      </c>
      <c r="N282" s="36">
        <f t="shared" si="72"/>
        <v>0</v>
      </c>
      <c r="O282" s="36">
        <f t="shared" si="73"/>
        <v>0</v>
      </c>
      <c r="P282" s="49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49"/>
      <c r="AD282" s="37">
        <f t="shared" si="68"/>
        <v>0</v>
      </c>
    </row>
    <row r="283" spans="1:30" ht="11.25" hidden="1" customHeight="1">
      <c r="A283" s="145" t="s">
        <v>220</v>
      </c>
      <c r="B283" s="192"/>
      <c r="C283" s="5"/>
      <c r="D283" s="6"/>
      <c r="E283" s="7"/>
      <c r="F283" s="5"/>
      <c r="G283" s="6"/>
      <c r="H283" s="7"/>
      <c r="I283" s="151"/>
      <c r="J283" s="6"/>
      <c r="K283" s="202"/>
      <c r="L283" s="36">
        <f t="shared" si="70"/>
        <v>0</v>
      </c>
      <c r="M283" s="35">
        <f t="shared" si="71"/>
        <v>0</v>
      </c>
      <c r="N283" s="36">
        <f t="shared" si="72"/>
        <v>0</v>
      </c>
      <c r="O283" s="36">
        <f t="shared" si="73"/>
        <v>0</v>
      </c>
      <c r="P283" s="49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49"/>
      <c r="AD283" s="37">
        <f t="shared" ref="AD283:AD310" si="74">N283-AC283</f>
        <v>0</v>
      </c>
    </row>
    <row r="284" spans="1:30" ht="11.25" hidden="1" customHeight="1">
      <c r="A284" s="145" t="s">
        <v>221</v>
      </c>
      <c r="B284" s="192"/>
      <c r="C284" s="5"/>
      <c r="D284" s="6"/>
      <c r="E284" s="7"/>
      <c r="F284" s="5"/>
      <c r="G284" s="6"/>
      <c r="H284" s="7"/>
      <c r="I284" s="151"/>
      <c r="J284" s="6"/>
      <c r="K284" s="202"/>
      <c r="L284" s="36">
        <f t="shared" si="70"/>
        <v>0</v>
      </c>
      <c r="M284" s="35">
        <f t="shared" si="71"/>
        <v>0</v>
      </c>
      <c r="N284" s="36">
        <f t="shared" si="72"/>
        <v>0</v>
      </c>
      <c r="O284" s="36">
        <f t="shared" si="73"/>
        <v>0</v>
      </c>
      <c r="P284" s="49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49"/>
      <c r="AD284" s="37">
        <f t="shared" si="74"/>
        <v>0</v>
      </c>
    </row>
    <row r="285" spans="1:30" ht="11.25" hidden="1" customHeight="1">
      <c r="A285" s="145" t="s">
        <v>222</v>
      </c>
      <c r="B285" s="192"/>
      <c r="C285" s="5"/>
      <c r="D285" s="6"/>
      <c r="E285" s="7"/>
      <c r="F285" s="5"/>
      <c r="G285" s="6"/>
      <c r="H285" s="7"/>
      <c r="I285" s="151"/>
      <c r="J285" s="6"/>
      <c r="K285" s="202"/>
      <c r="L285" s="36">
        <f t="shared" si="70"/>
        <v>0</v>
      </c>
      <c r="M285" s="35">
        <f t="shared" si="71"/>
        <v>0</v>
      </c>
      <c r="N285" s="36">
        <f t="shared" si="72"/>
        <v>0</v>
      </c>
      <c r="O285" s="36">
        <f t="shared" si="73"/>
        <v>0</v>
      </c>
      <c r="P285" s="49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49"/>
      <c r="AD285" s="37">
        <f t="shared" si="74"/>
        <v>0</v>
      </c>
    </row>
    <row r="286" spans="1:30" ht="11.25" hidden="1" customHeight="1">
      <c r="A286" s="145" t="s">
        <v>223</v>
      </c>
      <c r="B286" s="192"/>
      <c r="C286" s="5"/>
      <c r="D286" s="6"/>
      <c r="E286" s="7"/>
      <c r="F286" s="5"/>
      <c r="G286" s="6"/>
      <c r="H286" s="7"/>
      <c r="I286" s="151"/>
      <c r="J286" s="6"/>
      <c r="K286" s="202"/>
      <c r="L286" s="36">
        <f t="shared" si="70"/>
        <v>0</v>
      </c>
      <c r="M286" s="35">
        <f t="shared" si="71"/>
        <v>0</v>
      </c>
      <c r="N286" s="36">
        <f t="shared" si="72"/>
        <v>0</v>
      </c>
      <c r="O286" s="36">
        <f t="shared" si="73"/>
        <v>0</v>
      </c>
      <c r="P286" s="49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49"/>
      <c r="AD286" s="37">
        <f t="shared" si="74"/>
        <v>0</v>
      </c>
    </row>
    <row r="287" spans="1:30" ht="11.25" hidden="1" customHeight="1">
      <c r="A287" s="145" t="s">
        <v>224</v>
      </c>
      <c r="B287" s="192"/>
      <c r="C287" s="5"/>
      <c r="D287" s="6"/>
      <c r="E287" s="7"/>
      <c r="F287" s="5"/>
      <c r="G287" s="6"/>
      <c r="H287" s="7"/>
      <c r="I287" s="151"/>
      <c r="J287" s="6"/>
      <c r="K287" s="202"/>
      <c r="L287" s="36">
        <f t="shared" si="70"/>
        <v>0</v>
      </c>
      <c r="M287" s="35">
        <f t="shared" si="71"/>
        <v>0</v>
      </c>
      <c r="N287" s="36">
        <f t="shared" si="72"/>
        <v>0</v>
      </c>
      <c r="O287" s="36">
        <f t="shared" si="73"/>
        <v>0</v>
      </c>
      <c r="P287" s="49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49"/>
      <c r="AD287" s="37">
        <f t="shared" si="74"/>
        <v>0</v>
      </c>
    </row>
    <row r="288" spans="1:30" ht="11.25" hidden="1" customHeight="1">
      <c r="A288" s="145" t="s">
        <v>225</v>
      </c>
      <c r="B288" s="192"/>
      <c r="C288" s="5"/>
      <c r="D288" s="6"/>
      <c r="E288" s="7"/>
      <c r="F288" s="5"/>
      <c r="G288" s="6"/>
      <c r="H288" s="7"/>
      <c r="I288" s="151"/>
      <c r="J288" s="6"/>
      <c r="K288" s="202"/>
      <c r="L288" s="36">
        <f t="shared" si="70"/>
        <v>0</v>
      </c>
      <c r="M288" s="35">
        <f t="shared" si="71"/>
        <v>0</v>
      </c>
      <c r="N288" s="36">
        <f t="shared" si="72"/>
        <v>0</v>
      </c>
      <c r="O288" s="36">
        <f t="shared" si="73"/>
        <v>0</v>
      </c>
      <c r="P288" s="49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49"/>
      <c r="AD288" s="37">
        <f t="shared" si="74"/>
        <v>0</v>
      </c>
    </row>
    <row r="289" spans="1:30" ht="11.25" hidden="1" customHeight="1">
      <c r="A289" s="145" t="s">
        <v>226</v>
      </c>
      <c r="B289" s="192"/>
      <c r="C289" s="5"/>
      <c r="D289" s="6"/>
      <c r="E289" s="7"/>
      <c r="F289" s="5"/>
      <c r="G289" s="6"/>
      <c r="H289" s="7"/>
      <c r="I289" s="151"/>
      <c r="J289" s="6"/>
      <c r="K289" s="202"/>
      <c r="L289" s="36">
        <f t="shared" si="70"/>
        <v>0</v>
      </c>
      <c r="M289" s="35">
        <f t="shared" si="71"/>
        <v>0</v>
      </c>
      <c r="N289" s="36">
        <f t="shared" si="72"/>
        <v>0</v>
      </c>
      <c r="O289" s="36">
        <f t="shared" si="73"/>
        <v>0</v>
      </c>
      <c r="P289" s="49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49"/>
      <c r="AD289" s="37">
        <f t="shared" si="74"/>
        <v>0</v>
      </c>
    </row>
    <row r="290" spans="1:30" ht="11.25" hidden="1" customHeight="1">
      <c r="A290" s="145" t="s">
        <v>227</v>
      </c>
      <c r="B290" s="192"/>
      <c r="C290" s="5"/>
      <c r="D290" s="6"/>
      <c r="E290" s="7"/>
      <c r="F290" s="5"/>
      <c r="G290" s="6"/>
      <c r="H290" s="7"/>
      <c r="I290" s="151"/>
      <c r="J290" s="6"/>
      <c r="K290" s="202"/>
      <c r="L290" s="36">
        <f t="shared" si="70"/>
        <v>0</v>
      </c>
      <c r="M290" s="35">
        <f t="shared" si="71"/>
        <v>0</v>
      </c>
      <c r="N290" s="36">
        <f t="shared" si="72"/>
        <v>0</v>
      </c>
      <c r="O290" s="36">
        <f t="shared" si="73"/>
        <v>0</v>
      </c>
      <c r="P290" s="49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49"/>
      <c r="AD290" s="37">
        <f t="shared" si="74"/>
        <v>0</v>
      </c>
    </row>
    <row r="291" spans="1:30" ht="11.25" hidden="1" customHeight="1">
      <c r="A291" s="145" t="s">
        <v>228</v>
      </c>
      <c r="B291" s="192"/>
      <c r="C291" s="5"/>
      <c r="D291" s="6"/>
      <c r="E291" s="7"/>
      <c r="F291" s="5"/>
      <c r="G291" s="6"/>
      <c r="H291" s="7"/>
      <c r="I291" s="151"/>
      <c r="J291" s="6"/>
      <c r="K291" s="202"/>
      <c r="L291" s="36">
        <f t="shared" si="70"/>
        <v>0</v>
      </c>
      <c r="M291" s="35">
        <f t="shared" si="71"/>
        <v>0</v>
      </c>
      <c r="N291" s="36">
        <f t="shared" si="72"/>
        <v>0</v>
      </c>
      <c r="O291" s="36">
        <f t="shared" si="73"/>
        <v>0</v>
      </c>
      <c r="P291" s="49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49"/>
      <c r="AD291" s="37">
        <f t="shared" si="74"/>
        <v>0</v>
      </c>
    </row>
    <row r="292" spans="1:30" ht="11.25" hidden="1" customHeight="1">
      <c r="A292" s="145" t="s">
        <v>229</v>
      </c>
      <c r="B292" s="192"/>
      <c r="C292" s="5"/>
      <c r="D292" s="6"/>
      <c r="E292" s="7"/>
      <c r="F292" s="5"/>
      <c r="G292" s="6"/>
      <c r="H292" s="7"/>
      <c r="I292" s="151"/>
      <c r="J292" s="6"/>
      <c r="K292" s="202"/>
      <c r="L292" s="36">
        <f t="shared" si="70"/>
        <v>0</v>
      </c>
      <c r="M292" s="35">
        <f t="shared" si="71"/>
        <v>0</v>
      </c>
      <c r="N292" s="36">
        <f t="shared" si="72"/>
        <v>0</v>
      </c>
      <c r="O292" s="36">
        <f t="shared" si="73"/>
        <v>0</v>
      </c>
      <c r="P292" s="49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49"/>
      <c r="AD292" s="37">
        <f t="shared" si="74"/>
        <v>0</v>
      </c>
    </row>
    <row r="293" spans="1:30" ht="11.25" hidden="1" customHeight="1">
      <c r="A293" s="145" t="s">
        <v>230</v>
      </c>
      <c r="B293" s="192"/>
      <c r="C293" s="5"/>
      <c r="D293" s="6"/>
      <c r="E293" s="7"/>
      <c r="F293" s="5"/>
      <c r="G293" s="6"/>
      <c r="H293" s="7"/>
      <c r="I293" s="151"/>
      <c r="J293" s="6"/>
      <c r="K293" s="202"/>
      <c r="L293" s="36">
        <f t="shared" si="70"/>
        <v>0</v>
      </c>
      <c r="M293" s="35">
        <f t="shared" si="71"/>
        <v>0</v>
      </c>
      <c r="N293" s="36">
        <f t="shared" si="72"/>
        <v>0</v>
      </c>
      <c r="O293" s="36">
        <f t="shared" si="73"/>
        <v>0</v>
      </c>
      <c r="P293" s="49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49"/>
      <c r="AD293" s="37">
        <f t="shared" si="74"/>
        <v>0</v>
      </c>
    </row>
    <row r="294" spans="1:30" ht="11.25" hidden="1" customHeight="1">
      <c r="A294" s="145" t="s">
        <v>231</v>
      </c>
      <c r="B294" s="192"/>
      <c r="C294" s="5"/>
      <c r="D294" s="6"/>
      <c r="E294" s="7"/>
      <c r="F294" s="5"/>
      <c r="G294" s="6"/>
      <c r="H294" s="7"/>
      <c r="I294" s="151"/>
      <c r="J294" s="6"/>
      <c r="K294" s="202"/>
      <c r="L294" s="36">
        <f t="shared" si="70"/>
        <v>0</v>
      </c>
      <c r="M294" s="35">
        <f t="shared" si="71"/>
        <v>0</v>
      </c>
      <c r="N294" s="36">
        <f t="shared" si="72"/>
        <v>0</v>
      </c>
      <c r="O294" s="36">
        <f t="shared" si="73"/>
        <v>0</v>
      </c>
      <c r="P294" s="49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49"/>
      <c r="AD294" s="37">
        <f t="shared" si="74"/>
        <v>0</v>
      </c>
    </row>
    <row r="295" spans="1:30" ht="11.25" hidden="1" customHeight="1">
      <c r="A295" s="145" t="s">
        <v>232</v>
      </c>
      <c r="B295" s="192"/>
      <c r="C295" s="5"/>
      <c r="D295" s="6"/>
      <c r="E295" s="7"/>
      <c r="F295" s="5"/>
      <c r="G295" s="6"/>
      <c r="H295" s="7"/>
      <c r="I295" s="151"/>
      <c r="J295" s="6"/>
      <c r="K295" s="202"/>
      <c r="L295" s="36">
        <f t="shared" si="70"/>
        <v>0</v>
      </c>
      <c r="M295" s="35">
        <f t="shared" si="71"/>
        <v>0</v>
      </c>
      <c r="N295" s="36">
        <f t="shared" si="72"/>
        <v>0</v>
      </c>
      <c r="O295" s="36">
        <f t="shared" si="73"/>
        <v>0</v>
      </c>
      <c r="P295" s="49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49"/>
      <c r="AD295" s="37">
        <f t="shared" si="74"/>
        <v>0</v>
      </c>
    </row>
    <row r="296" spans="1:30" ht="11.25" hidden="1" customHeight="1">
      <c r="A296" s="145" t="s">
        <v>233</v>
      </c>
      <c r="B296" s="192"/>
      <c r="C296" s="5"/>
      <c r="D296" s="6"/>
      <c r="E296" s="7"/>
      <c r="F296" s="5"/>
      <c r="G296" s="6"/>
      <c r="H296" s="7"/>
      <c r="I296" s="151"/>
      <c r="J296" s="6"/>
      <c r="K296" s="202"/>
      <c r="L296" s="36">
        <f t="shared" si="70"/>
        <v>0</v>
      </c>
      <c r="M296" s="35">
        <f t="shared" si="71"/>
        <v>0</v>
      </c>
      <c r="N296" s="36">
        <f t="shared" si="72"/>
        <v>0</v>
      </c>
      <c r="O296" s="36">
        <f t="shared" si="73"/>
        <v>0</v>
      </c>
      <c r="P296" s="49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49"/>
      <c r="AD296" s="37">
        <f t="shared" si="74"/>
        <v>0</v>
      </c>
    </row>
    <row r="297" spans="1:30" ht="11.25" hidden="1" customHeight="1">
      <c r="A297" s="145" t="s">
        <v>234</v>
      </c>
      <c r="B297" s="192"/>
      <c r="C297" s="5"/>
      <c r="D297" s="6"/>
      <c r="E297" s="7"/>
      <c r="F297" s="5"/>
      <c r="G297" s="6"/>
      <c r="H297" s="7"/>
      <c r="I297" s="151"/>
      <c r="J297" s="6"/>
      <c r="K297" s="202"/>
      <c r="L297" s="36">
        <f t="shared" si="70"/>
        <v>0</v>
      </c>
      <c r="M297" s="35">
        <f t="shared" si="71"/>
        <v>0</v>
      </c>
      <c r="N297" s="36">
        <f t="shared" si="72"/>
        <v>0</v>
      </c>
      <c r="O297" s="36">
        <f t="shared" si="73"/>
        <v>0</v>
      </c>
      <c r="P297" s="49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49"/>
      <c r="AD297" s="37">
        <f t="shared" si="74"/>
        <v>0</v>
      </c>
    </row>
    <row r="298" spans="1:30" ht="11.25" hidden="1" customHeight="1">
      <c r="A298" s="145" t="s">
        <v>235</v>
      </c>
      <c r="B298" s="192"/>
      <c r="C298" s="5"/>
      <c r="D298" s="6"/>
      <c r="E298" s="7"/>
      <c r="F298" s="5"/>
      <c r="G298" s="6"/>
      <c r="H298" s="7"/>
      <c r="I298" s="151"/>
      <c r="J298" s="6"/>
      <c r="K298" s="202"/>
      <c r="L298" s="36">
        <f t="shared" si="70"/>
        <v>0</v>
      </c>
      <c r="M298" s="35">
        <f t="shared" si="71"/>
        <v>0</v>
      </c>
      <c r="N298" s="36">
        <f t="shared" si="72"/>
        <v>0</v>
      </c>
      <c r="O298" s="36">
        <f t="shared" si="73"/>
        <v>0</v>
      </c>
      <c r="P298" s="49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49"/>
      <c r="AD298" s="37">
        <f t="shared" si="74"/>
        <v>0</v>
      </c>
    </row>
    <row r="299" spans="1:30" ht="11.25" hidden="1" customHeight="1">
      <c r="A299" s="145" t="s">
        <v>236</v>
      </c>
      <c r="B299" s="192"/>
      <c r="C299" s="5"/>
      <c r="D299" s="6"/>
      <c r="E299" s="7"/>
      <c r="F299" s="5"/>
      <c r="G299" s="6"/>
      <c r="H299" s="7"/>
      <c r="I299" s="151"/>
      <c r="J299" s="6"/>
      <c r="K299" s="202"/>
      <c r="L299" s="36">
        <f t="shared" si="70"/>
        <v>0</v>
      </c>
      <c r="M299" s="35">
        <f t="shared" si="71"/>
        <v>0</v>
      </c>
      <c r="N299" s="36">
        <f t="shared" si="72"/>
        <v>0</v>
      </c>
      <c r="O299" s="36">
        <f t="shared" si="73"/>
        <v>0</v>
      </c>
      <c r="P299" s="49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49"/>
      <c r="AD299" s="37">
        <f t="shared" si="74"/>
        <v>0</v>
      </c>
    </row>
    <row r="300" spans="1:30" ht="11.25" hidden="1" customHeight="1">
      <c r="A300" s="145" t="s">
        <v>237</v>
      </c>
      <c r="B300" s="192"/>
      <c r="C300" s="5"/>
      <c r="D300" s="6"/>
      <c r="E300" s="7"/>
      <c r="F300" s="5"/>
      <c r="G300" s="6"/>
      <c r="H300" s="7"/>
      <c r="I300" s="151"/>
      <c r="J300" s="6"/>
      <c r="K300" s="202"/>
      <c r="L300" s="36">
        <f t="shared" si="70"/>
        <v>0</v>
      </c>
      <c r="M300" s="35">
        <f t="shared" si="71"/>
        <v>0</v>
      </c>
      <c r="N300" s="36">
        <f t="shared" si="72"/>
        <v>0</v>
      </c>
      <c r="O300" s="36">
        <f t="shared" si="73"/>
        <v>0</v>
      </c>
      <c r="P300" s="49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49"/>
      <c r="AD300" s="37">
        <f t="shared" si="74"/>
        <v>0</v>
      </c>
    </row>
    <row r="301" spans="1:30" ht="11.25" hidden="1" customHeight="1">
      <c r="A301" s="132" t="s">
        <v>238</v>
      </c>
      <c r="B301" s="185"/>
      <c r="C301" s="5"/>
      <c r="D301" s="6"/>
      <c r="E301" s="7"/>
      <c r="F301" s="5"/>
      <c r="G301" s="6"/>
      <c r="H301" s="7"/>
      <c r="I301" s="5"/>
      <c r="J301" s="6"/>
      <c r="K301" s="6"/>
      <c r="L301" s="36">
        <f t="shared" si="70"/>
        <v>0</v>
      </c>
      <c r="M301" s="35"/>
      <c r="N301" s="36">
        <f t="shared" si="72"/>
        <v>0</v>
      </c>
      <c r="O301" s="36">
        <f t="shared" si="73"/>
        <v>0</v>
      </c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D301" s="37">
        <f t="shared" si="74"/>
        <v>0</v>
      </c>
    </row>
    <row r="302" spans="1:30" ht="11.25" hidden="1" customHeight="1">
      <c r="A302" s="132" t="s">
        <v>239</v>
      </c>
      <c r="B302" s="197"/>
      <c r="C302" s="159"/>
      <c r="D302" s="160"/>
      <c r="E302" s="161"/>
      <c r="F302" s="159"/>
      <c r="G302" s="160"/>
      <c r="H302" s="161"/>
      <c r="I302" s="159"/>
      <c r="J302" s="160"/>
      <c r="K302" s="160"/>
      <c r="L302" s="36">
        <f t="shared" si="70"/>
        <v>0</v>
      </c>
      <c r="M302" s="35"/>
      <c r="N302" s="36">
        <f t="shared" si="72"/>
        <v>0</v>
      </c>
      <c r="O302" s="36">
        <f t="shared" si="73"/>
        <v>0</v>
      </c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D302" s="37">
        <f t="shared" si="74"/>
        <v>0</v>
      </c>
    </row>
    <row r="303" spans="1:30" ht="11.25" hidden="1" customHeight="1">
      <c r="A303" s="139" t="s">
        <v>240</v>
      </c>
      <c r="B303" s="196"/>
      <c r="C303" s="392">
        <f>COUNTIF(C304:E330,1)+COUNTIF(C304:E330,2)+COUNTIF(C304:E330,3)+COUNTIF(C304:E330,4)+COUNTIF(C304:E330,5)+COUNTIF(C304:E330,6)+COUNTIF(C304:E330,7)+COUNTIF(C304:E330,8)</f>
        <v>0</v>
      </c>
      <c r="D303" s="393"/>
      <c r="E303" s="394"/>
      <c r="F303" s="392">
        <f>COUNTIF(F304:H330,1)+COUNTIF(F304:H330,2)+COUNTIF(F304:H330,3)+COUNTIF(F304:H330,4)+COUNTIF(F304:H330,5)+COUNTIF(F304:H330,6)+COUNTIF(F304:H330,7)+COUNTIF(F304:H330,8)</f>
        <v>0</v>
      </c>
      <c r="G303" s="393"/>
      <c r="H303" s="394"/>
      <c r="I303" s="392">
        <f>COUNTIF(I304:K330,1)+COUNTIF(I304:K330,2)+COUNTIF(I304:K330,3)+COUNTIF(I304:K330,4)+COUNTIF(I304:K330,5)+COUNTIF(I304:K330,6)+COUNTIF(I304:K330,7)+COUNTIF(I304:K330,8)</f>
        <v>0</v>
      </c>
      <c r="J303" s="393"/>
      <c r="K303" s="393"/>
      <c r="L303" s="45">
        <f t="shared" ref="L303:AC303" si="75">SUM(L304:L330)</f>
        <v>0</v>
      </c>
      <c r="M303" s="26">
        <f t="shared" si="75"/>
        <v>0</v>
      </c>
      <c r="N303" s="45">
        <f t="shared" si="75"/>
        <v>0</v>
      </c>
      <c r="O303" s="45">
        <f t="shared" si="75"/>
        <v>0</v>
      </c>
      <c r="P303" s="45">
        <f t="shared" si="75"/>
        <v>0</v>
      </c>
      <c r="Q303" s="45">
        <f t="shared" si="75"/>
        <v>0</v>
      </c>
      <c r="R303" s="45">
        <f t="shared" si="75"/>
        <v>0</v>
      </c>
      <c r="S303" s="45">
        <f t="shared" si="75"/>
        <v>0</v>
      </c>
      <c r="T303" s="45">
        <f t="shared" si="75"/>
        <v>0</v>
      </c>
      <c r="U303" s="45">
        <f t="shared" si="75"/>
        <v>0</v>
      </c>
      <c r="V303" s="45">
        <f t="shared" si="75"/>
        <v>0</v>
      </c>
      <c r="W303" s="45">
        <f t="shared" si="75"/>
        <v>0</v>
      </c>
      <c r="X303" s="45">
        <f t="shared" si="75"/>
        <v>0</v>
      </c>
      <c r="Y303" s="45">
        <f t="shared" si="75"/>
        <v>0</v>
      </c>
      <c r="Z303" s="45">
        <f t="shared" si="75"/>
        <v>0</v>
      </c>
      <c r="AA303" s="45">
        <f t="shared" si="75"/>
        <v>0</v>
      </c>
      <c r="AB303" s="45">
        <f t="shared" si="75"/>
        <v>0</v>
      </c>
      <c r="AC303" s="45">
        <f t="shared" si="75"/>
        <v>0</v>
      </c>
      <c r="AD303" s="28">
        <f t="shared" si="74"/>
        <v>0</v>
      </c>
    </row>
    <row r="304" spans="1:30" ht="11.25" hidden="1" customHeight="1">
      <c r="A304" s="145" t="s">
        <v>241</v>
      </c>
      <c r="B304" s="192"/>
      <c r="C304" s="57"/>
      <c r="D304" s="55"/>
      <c r="E304" s="56"/>
      <c r="F304" s="57"/>
      <c r="G304" s="55"/>
      <c r="H304" s="56"/>
      <c r="I304" s="152"/>
      <c r="J304" s="55"/>
      <c r="K304" s="40"/>
      <c r="L304" s="36">
        <f t="shared" ref="L304:L330" si="76">M304+N304</f>
        <v>0</v>
      </c>
      <c r="M304" s="35">
        <f t="shared" ref="M304:M328" si="77">N304/2</f>
        <v>0</v>
      </c>
      <c r="N304" s="36">
        <f t="shared" ref="N304:N330" si="78">SUM(Q304:AB304)</f>
        <v>0</v>
      </c>
      <c r="O304" s="36">
        <f t="shared" ref="O304:O330" si="79">N304-P304</f>
        <v>0</v>
      </c>
      <c r="P304" s="49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49"/>
      <c r="AD304" s="37">
        <f t="shared" si="74"/>
        <v>0</v>
      </c>
    </row>
    <row r="305" spans="1:30" ht="11.25" hidden="1" customHeight="1">
      <c r="A305" s="145" t="s">
        <v>242</v>
      </c>
      <c r="B305" s="192"/>
      <c r="C305" s="5"/>
      <c r="D305" s="6"/>
      <c r="E305" s="7"/>
      <c r="F305" s="5"/>
      <c r="G305" s="6"/>
      <c r="H305" s="7"/>
      <c r="I305" s="151"/>
      <c r="J305" s="6"/>
      <c r="K305" s="202"/>
      <c r="L305" s="36">
        <f t="shared" si="76"/>
        <v>0</v>
      </c>
      <c r="M305" s="35">
        <f t="shared" si="77"/>
        <v>0</v>
      </c>
      <c r="N305" s="36">
        <f t="shared" si="78"/>
        <v>0</v>
      </c>
      <c r="O305" s="36">
        <f t="shared" si="79"/>
        <v>0</v>
      </c>
      <c r="P305" s="49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49"/>
      <c r="AD305" s="37">
        <f t="shared" si="74"/>
        <v>0</v>
      </c>
    </row>
    <row r="306" spans="1:30" ht="11.25" hidden="1" customHeight="1">
      <c r="A306" s="145" t="s">
        <v>243</v>
      </c>
      <c r="B306" s="192"/>
      <c r="C306" s="5"/>
      <c r="D306" s="6"/>
      <c r="E306" s="7"/>
      <c r="F306" s="5"/>
      <c r="G306" s="6"/>
      <c r="H306" s="7"/>
      <c r="I306" s="151"/>
      <c r="J306" s="6"/>
      <c r="K306" s="202"/>
      <c r="L306" s="36">
        <f t="shared" si="76"/>
        <v>0</v>
      </c>
      <c r="M306" s="35">
        <f t="shared" si="77"/>
        <v>0</v>
      </c>
      <c r="N306" s="36">
        <f t="shared" si="78"/>
        <v>0</v>
      </c>
      <c r="O306" s="36">
        <f t="shared" si="79"/>
        <v>0</v>
      </c>
      <c r="P306" s="49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49"/>
      <c r="AD306" s="37">
        <f t="shared" si="74"/>
        <v>0</v>
      </c>
    </row>
    <row r="307" spans="1:30" ht="11.25" hidden="1" customHeight="1">
      <c r="A307" s="145" t="s">
        <v>244</v>
      </c>
      <c r="B307" s="192"/>
      <c r="C307" s="5"/>
      <c r="D307" s="6"/>
      <c r="E307" s="7"/>
      <c r="F307" s="5"/>
      <c r="G307" s="6"/>
      <c r="H307" s="7"/>
      <c r="I307" s="151"/>
      <c r="J307" s="6"/>
      <c r="K307" s="202"/>
      <c r="L307" s="36">
        <f t="shared" si="76"/>
        <v>0</v>
      </c>
      <c r="M307" s="35">
        <f t="shared" si="77"/>
        <v>0</v>
      </c>
      <c r="N307" s="36">
        <f t="shared" si="78"/>
        <v>0</v>
      </c>
      <c r="O307" s="36">
        <f t="shared" si="79"/>
        <v>0</v>
      </c>
      <c r="P307" s="49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49"/>
      <c r="AD307" s="37">
        <f t="shared" si="74"/>
        <v>0</v>
      </c>
    </row>
    <row r="308" spans="1:30" ht="11.25" hidden="1" customHeight="1">
      <c r="A308" s="145" t="s">
        <v>245</v>
      </c>
      <c r="B308" s="192"/>
      <c r="C308" s="5"/>
      <c r="D308" s="6"/>
      <c r="E308" s="7"/>
      <c r="F308" s="5"/>
      <c r="G308" s="6"/>
      <c r="H308" s="7"/>
      <c r="I308" s="151"/>
      <c r="J308" s="6"/>
      <c r="K308" s="202"/>
      <c r="L308" s="36">
        <f t="shared" si="76"/>
        <v>0</v>
      </c>
      <c r="M308" s="35">
        <f t="shared" si="77"/>
        <v>0</v>
      </c>
      <c r="N308" s="36">
        <f t="shared" si="78"/>
        <v>0</v>
      </c>
      <c r="O308" s="36">
        <f t="shared" si="79"/>
        <v>0</v>
      </c>
      <c r="P308" s="49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49"/>
      <c r="AD308" s="37">
        <f t="shared" si="74"/>
        <v>0</v>
      </c>
    </row>
    <row r="309" spans="1:30" ht="11.25" hidden="1" customHeight="1">
      <c r="A309" s="145" t="s">
        <v>246</v>
      </c>
      <c r="B309" s="192"/>
      <c r="C309" s="5"/>
      <c r="D309" s="6"/>
      <c r="E309" s="7"/>
      <c r="F309" s="5"/>
      <c r="G309" s="6"/>
      <c r="H309" s="7"/>
      <c r="I309" s="151"/>
      <c r="J309" s="6"/>
      <c r="K309" s="202"/>
      <c r="L309" s="36">
        <f t="shared" si="76"/>
        <v>0</v>
      </c>
      <c r="M309" s="35">
        <f t="shared" si="77"/>
        <v>0</v>
      </c>
      <c r="N309" s="36">
        <f t="shared" si="78"/>
        <v>0</v>
      </c>
      <c r="O309" s="36">
        <f t="shared" si="79"/>
        <v>0</v>
      </c>
      <c r="P309" s="49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49"/>
      <c r="AD309" s="37">
        <f t="shared" si="74"/>
        <v>0</v>
      </c>
    </row>
    <row r="310" spans="1:30" ht="11.25" hidden="1" customHeight="1">
      <c r="A310" s="145" t="s">
        <v>247</v>
      </c>
      <c r="B310" s="192"/>
      <c r="C310" s="5"/>
      <c r="D310" s="6"/>
      <c r="E310" s="7"/>
      <c r="F310" s="5"/>
      <c r="G310" s="6"/>
      <c r="H310" s="7"/>
      <c r="I310" s="151"/>
      <c r="J310" s="6"/>
      <c r="K310" s="202"/>
      <c r="L310" s="36">
        <f t="shared" si="76"/>
        <v>0</v>
      </c>
      <c r="M310" s="35">
        <f t="shared" si="77"/>
        <v>0</v>
      </c>
      <c r="N310" s="36">
        <f t="shared" si="78"/>
        <v>0</v>
      </c>
      <c r="O310" s="36">
        <f t="shared" si="79"/>
        <v>0</v>
      </c>
      <c r="P310" s="49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49"/>
      <c r="AD310" s="37">
        <f t="shared" si="74"/>
        <v>0</v>
      </c>
    </row>
    <row r="311" spans="1:30" ht="11.25" hidden="1" customHeight="1">
      <c r="A311" s="145" t="s">
        <v>248</v>
      </c>
      <c r="B311" s="192"/>
      <c r="C311" s="5"/>
      <c r="D311" s="6"/>
      <c r="E311" s="7"/>
      <c r="F311" s="5"/>
      <c r="G311" s="6"/>
      <c r="H311" s="7"/>
      <c r="I311" s="151"/>
      <c r="J311" s="6"/>
      <c r="K311" s="202"/>
      <c r="L311" s="36">
        <f t="shared" si="76"/>
        <v>0</v>
      </c>
      <c r="M311" s="35">
        <f t="shared" si="77"/>
        <v>0</v>
      </c>
      <c r="N311" s="36">
        <f t="shared" si="78"/>
        <v>0</v>
      </c>
      <c r="O311" s="36">
        <f t="shared" si="79"/>
        <v>0</v>
      </c>
      <c r="P311" s="49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49"/>
      <c r="AD311" s="37">
        <f t="shared" ref="AD311:AD358" si="80">N311-AC311</f>
        <v>0</v>
      </c>
    </row>
    <row r="312" spans="1:30" ht="11.25" hidden="1" customHeight="1">
      <c r="A312" s="145" t="s">
        <v>249</v>
      </c>
      <c r="B312" s="192"/>
      <c r="C312" s="5"/>
      <c r="D312" s="6"/>
      <c r="E312" s="7"/>
      <c r="F312" s="5"/>
      <c r="G312" s="6"/>
      <c r="H312" s="7"/>
      <c r="I312" s="151"/>
      <c r="J312" s="6"/>
      <c r="K312" s="202"/>
      <c r="L312" s="36">
        <f t="shared" si="76"/>
        <v>0</v>
      </c>
      <c r="M312" s="35">
        <f t="shared" si="77"/>
        <v>0</v>
      </c>
      <c r="N312" s="36">
        <f t="shared" si="78"/>
        <v>0</v>
      </c>
      <c r="O312" s="36">
        <f t="shared" si="79"/>
        <v>0</v>
      </c>
      <c r="P312" s="49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49"/>
      <c r="AD312" s="37">
        <f t="shared" si="80"/>
        <v>0</v>
      </c>
    </row>
    <row r="313" spans="1:30" ht="11.25" hidden="1" customHeight="1">
      <c r="A313" s="145" t="s">
        <v>250</v>
      </c>
      <c r="B313" s="192"/>
      <c r="C313" s="5"/>
      <c r="D313" s="6"/>
      <c r="E313" s="7"/>
      <c r="F313" s="5"/>
      <c r="G313" s="6"/>
      <c r="H313" s="7"/>
      <c r="I313" s="151"/>
      <c r="J313" s="6"/>
      <c r="K313" s="202"/>
      <c r="L313" s="36">
        <f t="shared" si="76"/>
        <v>0</v>
      </c>
      <c r="M313" s="35">
        <f t="shared" si="77"/>
        <v>0</v>
      </c>
      <c r="N313" s="36">
        <f t="shared" si="78"/>
        <v>0</v>
      </c>
      <c r="O313" s="36">
        <f t="shared" si="79"/>
        <v>0</v>
      </c>
      <c r="P313" s="49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49"/>
      <c r="AD313" s="37">
        <f t="shared" si="80"/>
        <v>0</v>
      </c>
    </row>
    <row r="314" spans="1:30" ht="11.25" hidden="1" customHeight="1">
      <c r="A314" s="145" t="s">
        <v>251</v>
      </c>
      <c r="B314" s="192"/>
      <c r="C314" s="5"/>
      <c r="D314" s="6"/>
      <c r="E314" s="7"/>
      <c r="F314" s="5"/>
      <c r="G314" s="6"/>
      <c r="H314" s="7"/>
      <c r="I314" s="151"/>
      <c r="J314" s="6"/>
      <c r="K314" s="202"/>
      <c r="L314" s="36">
        <f t="shared" si="76"/>
        <v>0</v>
      </c>
      <c r="M314" s="35">
        <f t="shared" si="77"/>
        <v>0</v>
      </c>
      <c r="N314" s="36">
        <f t="shared" si="78"/>
        <v>0</v>
      </c>
      <c r="O314" s="36">
        <f t="shared" si="79"/>
        <v>0</v>
      </c>
      <c r="P314" s="49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49"/>
      <c r="AD314" s="37">
        <f t="shared" si="80"/>
        <v>0</v>
      </c>
    </row>
    <row r="315" spans="1:30" ht="11.25" hidden="1" customHeight="1">
      <c r="A315" s="145" t="s">
        <v>252</v>
      </c>
      <c r="B315" s="192"/>
      <c r="C315" s="5"/>
      <c r="D315" s="6"/>
      <c r="E315" s="7"/>
      <c r="F315" s="5"/>
      <c r="G315" s="6"/>
      <c r="H315" s="7"/>
      <c r="I315" s="151"/>
      <c r="J315" s="6"/>
      <c r="K315" s="202"/>
      <c r="L315" s="36">
        <f t="shared" si="76"/>
        <v>0</v>
      </c>
      <c r="M315" s="35">
        <f t="shared" si="77"/>
        <v>0</v>
      </c>
      <c r="N315" s="36">
        <f t="shared" si="78"/>
        <v>0</v>
      </c>
      <c r="O315" s="36">
        <f t="shared" si="79"/>
        <v>0</v>
      </c>
      <c r="P315" s="49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49"/>
      <c r="AD315" s="37">
        <f t="shared" si="80"/>
        <v>0</v>
      </c>
    </row>
    <row r="316" spans="1:30" ht="11.25" hidden="1" customHeight="1">
      <c r="A316" s="145" t="s">
        <v>253</v>
      </c>
      <c r="B316" s="192"/>
      <c r="C316" s="5"/>
      <c r="D316" s="6"/>
      <c r="E316" s="7"/>
      <c r="F316" s="5"/>
      <c r="G316" s="6"/>
      <c r="H316" s="7"/>
      <c r="I316" s="151"/>
      <c r="J316" s="6"/>
      <c r="K316" s="202"/>
      <c r="L316" s="36">
        <f t="shared" si="76"/>
        <v>0</v>
      </c>
      <c r="M316" s="35">
        <f t="shared" si="77"/>
        <v>0</v>
      </c>
      <c r="N316" s="36">
        <f t="shared" si="78"/>
        <v>0</v>
      </c>
      <c r="O316" s="36">
        <f t="shared" si="79"/>
        <v>0</v>
      </c>
      <c r="P316" s="49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49"/>
      <c r="AD316" s="37">
        <f t="shared" si="80"/>
        <v>0</v>
      </c>
    </row>
    <row r="317" spans="1:30" ht="11.25" hidden="1" customHeight="1">
      <c r="A317" s="145" t="s">
        <v>254</v>
      </c>
      <c r="B317" s="192"/>
      <c r="C317" s="5"/>
      <c r="D317" s="6"/>
      <c r="E317" s="7"/>
      <c r="F317" s="5"/>
      <c r="G317" s="6"/>
      <c r="H317" s="7"/>
      <c r="I317" s="151"/>
      <c r="J317" s="6"/>
      <c r="K317" s="202"/>
      <c r="L317" s="36">
        <f t="shared" si="76"/>
        <v>0</v>
      </c>
      <c r="M317" s="35">
        <f t="shared" si="77"/>
        <v>0</v>
      </c>
      <c r="N317" s="36">
        <f t="shared" si="78"/>
        <v>0</v>
      </c>
      <c r="O317" s="36">
        <f t="shared" si="79"/>
        <v>0</v>
      </c>
      <c r="P317" s="49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49"/>
      <c r="AD317" s="37">
        <f t="shared" si="80"/>
        <v>0</v>
      </c>
    </row>
    <row r="318" spans="1:30" ht="11.25" hidden="1" customHeight="1">
      <c r="A318" s="145" t="s">
        <v>255</v>
      </c>
      <c r="B318" s="192"/>
      <c r="C318" s="5"/>
      <c r="D318" s="6"/>
      <c r="E318" s="7"/>
      <c r="F318" s="5"/>
      <c r="G318" s="6"/>
      <c r="H318" s="7"/>
      <c r="I318" s="151"/>
      <c r="J318" s="6"/>
      <c r="K318" s="202"/>
      <c r="L318" s="36">
        <f t="shared" si="76"/>
        <v>0</v>
      </c>
      <c r="M318" s="35">
        <f t="shared" si="77"/>
        <v>0</v>
      </c>
      <c r="N318" s="36">
        <f t="shared" si="78"/>
        <v>0</v>
      </c>
      <c r="O318" s="36">
        <f t="shared" si="79"/>
        <v>0</v>
      </c>
      <c r="P318" s="49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49"/>
      <c r="AD318" s="37">
        <f t="shared" si="80"/>
        <v>0</v>
      </c>
    </row>
    <row r="319" spans="1:30" ht="11.25" hidden="1" customHeight="1">
      <c r="A319" s="145" t="s">
        <v>256</v>
      </c>
      <c r="B319" s="192"/>
      <c r="C319" s="5"/>
      <c r="D319" s="6"/>
      <c r="E319" s="7"/>
      <c r="F319" s="5"/>
      <c r="G319" s="6"/>
      <c r="H319" s="7"/>
      <c r="I319" s="151"/>
      <c r="J319" s="6"/>
      <c r="K319" s="202"/>
      <c r="L319" s="36">
        <f t="shared" si="76"/>
        <v>0</v>
      </c>
      <c r="M319" s="35">
        <f t="shared" si="77"/>
        <v>0</v>
      </c>
      <c r="N319" s="36">
        <f t="shared" si="78"/>
        <v>0</v>
      </c>
      <c r="O319" s="36">
        <f t="shared" si="79"/>
        <v>0</v>
      </c>
      <c r="P319" s="49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49"/>
      <c r="AD319" s="37">
        <f t="shared" si="80"/>
        <v>0</v>
      </c>
    </row>
    <row r="320" spans="1:30" ht="11.25" hidden="1" customHeight="1">
      <c r="A320" s="145" t="s">
        <v>257</v>
      </c>
      <c r="B320" s="192"/>
      <c r="C320" s="5"/>
      <c r="D320" s="6"/>
      <c r="E320" s="7"/>
      <c r="F320" s="5"/>
      <c r="G320" s="6"/>
      <c r="H320" s="7"/>
      <c r="I320" s="151"/>
      <c r="J320" s="6"/>
      <c r="K320" s="202"/>
      <c r="L320" s="36">
        <f t="shared" si="76"/>
        <v>0</v>
      </c>
      <c r="M320" s="35">
        <f t="shared" si="77"/>
        <v>0</v>
      </c>
      <c r="N320" s="36">
        <f t="shared" si="78"/>
        <v>0</v>
      </c>
      <c r="O320" s="36">
        <f t="shared" si="79"/>
        <v>0</v>
      </c>
      <c r="P320" s="49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49"/>
      <c r="AD320" s="37">
        <f t="shared" si="80"/>
        <v>0</v>
      </c>
    </row>
    <row r="321" spans="1:30" ht="11.25" hidden="1" customHeight="1">
      <c r="A321" s="145" t="s">
        <v>258</v>
      </c>
      <c r="B321" s="192"/>
      <c r="C321" s="5"/>
      <c r="D321" s="6"/>
      <c r="E321" s="7"/>
      <c r="F321" s="5"/>
      <c r="G321" s="6"/>
      <c r="H321" s="7"/>
      <c r="I321" s="151"/>
      <c r="J321" s="6"/>
      <c r="K321" s="202"/>
      <c r="L321" s="36">
        <f t="shared" si="76"/>
        <v>0</v>
      </c>
      <c r="M321" s="35">
        <f t="shared" si="77"/>
        <v>0</v>
      </c>
      <c r="N321" s="36">
        <f t="shared" si="78"/>
        <v>0</v>
      </c>
      <c r="O321" s="36">
        <f t="shared" si="79"/>
        <v>0</v>
      </c>
      <c r="P321" s="49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49"/>
      <c r="AD321" s="37">
        <f t="shared" si="80"/>
        <v>0</v>
      </c>
    </row>
    <row r="322" spans="1:30" ht="11.25" hidden="1" customHeight="1">
      <c r="A322" s="145" t="s">
        <v>259</v>
      </c>
      <c r="B322" s="192"/>
      <c r="C322" s="5"/>
      <c r="D322" s="6"/>
      <c r="E322" s="7"/>
      <c r="F322" s="5"/>
      <c r="G322" s="6"/>
      <c r="H322" s="7"/>
      <c r="I322" s="151"/>
      <c r="J322" s="6"/>
      <c r="K322" s="202"/>
      <c r="L322" s="36">
        <f t="shared" si="76"/>
        <v>0</v>
      </c>
      <c r="M322" s="35">
        <f t="shared" si="77"/>
        <v>0</v>
      </c>
      <c r="N322" s="36">
        <f t="shared" si="78"/>
        <v>0</v>
      </c>
      <c r="O322" s="36">
        <f t="shared" si="79"/>
        <v>0</v>
      </c>
      <c r="P322" s="49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49"/>
      <c r="AD322" s="37">
        <f t="shared" si="80"/>
        <v>0</v>
      </c>
    </row>
    <row r="323" spans="1:30" ht="11.25" hidden="1" customHeight="1">
      <c r="A323" s="145" t="s">
        <v>260</v>
      </c>
      <c r="B323" s="192"/>
      <c r="C323" s="5"/>
      <c r="D323" s="6"/>
      <c r="E323" s="7"/>
      <c r="F323" s="5"/>
      <c r="G323" s="6"/>
      <c r="H323" s="7"/>
      <c r="I323" s="151"/>
      <c r="J323" s="6"/>
      <c r="K323" s="202"/>
      <c r="L323" s="36">
        <f t="shared" si="76"/>
        <v>0</v>
      </c>
      <c r="M323" s="35">
        <f t="shared" si="77"/>
        <v>0</v>
      </c>
      <c r="N323" s="36">
        <f t="shared" si="78"/>
        <v>0</v>
      </c>
      <c r="O323" s="36">
        <f t="shared" si="79"/>
        <v>0</v>
      </c>
      <c r="P323" s="49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49"/>
      <c r="AD323" s="37">
        <f t="shared" si="80"/>
        <v>0</v>
      </c>
    </row>
    <row r="324" spans="1:30" ht="11.25" hidden="1" customHeight="1">
      <c r="A324" s="145" t="s">
        <v>261</v>
      </c>
      <c r="B324" s="192"/>
      <c r="C324" s="5"/>
      <c r="D324" s="6"/>
      <c r="E324" s="7"/>
      <c r="F324" s="5"/>
      <c r="G324" s="6"/>
      <c r="H324" s="7"/>
      <c r="I324" s="151"/>
      <c r="J324" s="6"/>
      <c r="K324" s="202"/>
      <c r="L324" s="36">
        <f t="shared" si="76"/>
        <v>0</v>
      </c>
      <c r="M324" s="35">
        <f t="shared" si="77"/>
        <v>0</v>
      </c>
      <c r="N324" s="36">
        <f t="shared" si="78"/>
        <v>0</v>
      </c>
      <c r="O324" s="36">
        <f t="shared" si="79"/>
        <v>0</v>
      </c>
      <c r="P324" s="49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49"/>
      <c r="AD324" s="37">
        <f t="shared" si="80"/>
        <v>0</v>
      </c>
    </row>
    <row r="325" spans="1:30" ht="11.25" hidden="1" customHeight="1">
      <c r="A325" s="145" t="s">
        <v>262</v>
      </c>
      <c r="B325" s="192"/>
      <c r="C325" s="5"/>
      <c r="D325" s="6"/>
      <c r="E325" s="7"/>
      <c r="F325" s="5"/>
      <c r="G325" s="6"/>
      <c r="H325" s="7"/>
      <c r="I325" s="151"/>
      <c r="J325" s="6"/>
      <c r="K325" s="202"/>
      <c r="L325" s="36">
        <f t="shared" si="76"/>
        <v>0</v>
      </c>
      <c r="M325" s="35">
        <f t="shared" si="77"/>
        <v>0</v>
      </c>
      <c r="N325" s="36">
        <f t="shared" si="78"/>
        <v>0</v>
      </c>
      <c r="O325" s="36">
        <f t="shared" si="79"/>
        <v>0</v>
      </c>
      <c r="P325" s="49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49"/>
      <c r="AD325" s="37">
        <f t="shared" si="80"/>
        <v>0</v>
      </c>
    </row>
    <row r="326" spans="1:30" ht="11.25" hidden="1" customHeight="1">
      <c r="A326" s="145" t="s">
        <v>263</v>
      </c>
      <c r="B326" s="192"/>
      <c r="C326" s="5"/>
      <c r="D326" s="6"/>
      <c r="E326" s="7"/>
      <c r="F326" s="5"/>
      <c r="G326" s="6"/>
      <c r="H326" s="7"/>
      <c r="I326" s="151"/>
      <c r="J326" s="6"/>
      <c r="K326" s="202"/>
      <c r="L326" s="36">
        <f t="shared" si="76"/>
        <v>0</v>
      </c>
      <c r="M326" s="35">
        <f t="shared" si="77"/>
        <v>0</v>
      </c>
      <c r="N326" s="36">
        <f t="shared" si="78"/>
        <v>0</v>
      </c>
      <c r="O326" s="36">
        <f t="shared" si="79"/>
        <v>0</v>
      </c>
      <c r="P326" s="49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49"/>
      <c r="AD326" s="37">
        <f t="shared" si="80"/>
        <v>0</v>
      </c>
    </row>
    <row r="327" spans="1:30" ht="11.25" hidden="1" customHeight="1">
      <c r="A327" s="145" t="s">
        <v>264</v>
      </c>
      <c r="B327" s="192"/>
      <c r="C327" s="5"/>
      <c r="D327" s="6"/>
      <c r="E327" s="7"/>
      <c r="F327" s="5"/>
      <c r="G327" s="6"/>
      <c r="H327" s="7"/>
      <c r="I327" s="151"/>
      <c r="J327" s="6"/>
      <c r="K327" s="202"/>
      <c r="L327" s="36">
        <f t="shared" si="76"/>
        <v>0</v>
      </c>
      <c r="M327" s="35">
        <f t="shared" si="77"/>
        <v>0</v>
      </c>
      <c r="N327" s="36">
        <f t="shared" si="78"/>
        <v>0</v>
      </c>
      <c r="O327" s="36">
        <f t="shared" si="79"/>
        <v>0</v>
      </c>
      <c r="P327" s="49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49"/>
      <c r="AD327" s="37">
        <f t="shared" si="80"/>
        <v>0</v>
      </c>
    </row>
    <row r="328" spans="1:30" ht="11.25" hidden="1" customHeight="1">
      <c r="A328" s="145" t="s">
        <v>265</v>
      </c>
      <c r="B328" s="192"/>
      <c r="C328" s="5"/>
      <c r="D328" s="6"/>
      <c r="E328" s="7"/>
      <c r="F328" s="5"/>
      <c r="G328" s="6"/>
      <c r="H328" s="7"/>
      <c r="I328" s="151"/>
      <c r="J328" s="6"/>
      <c r="K328" s="202"/>
      <c r="L328" s="36">
        <f t="shared" si="76"/>
        <v>0</v>
      </c>
      <c r="M328" s="35">
        <f t="shared" si="77"/>
        <v>0</v>
      </c>
      <c r="N328" s="36">
        <f t="shared" si="78"/>
        <v>0</v>
      </c>
      <c r="O328" s="36">
        <f t="shared" si="79"/>
        <v>0</v>
      </c>
      <c r="P328" s="49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49"/>
      <c r="AD328" s="37">
        <f t="shared" si="80"/>
        <v>0</v>
      </c>
    </row>
    <row r="329" spans="1:30" ht="11.25" hidden="1" customHeight="1">
      <c r="A329" s="132" t="s">
        <v>50</v>
      </c>
      <c r="B329" s="185"/>
      <c r="C329" s="5"/>
      <c r="D329" s="6"/>
      <c r="E329" s="7"/>
      <c r="F329" s="5"/>
      <c r="G329" s="6"/>
      <c r="H329" s="7"/>
      <c r="I329" s="5"/>
      <c r="J329" s="6"/>
      <c r="K329" s="6"/>
      <c r="L329" s="36">
        <f t="shared" si="76"/>
        <v>0</v>
      </c>
      <c r="M329" s="35"/>
      <c r="N329" s="36">
        <f t="shared" si="78"/>
        <v>0</v>
      </c>
      <c r="O329" s="36">
        <f t="shared" si="79"/>
        <v>0</v>
      </c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D329" s="37">
        <f t="shared" si="80"/>
        <v>0</v>
      </c>
    </row>
    <row r="330" spans="1:30" ht="11.25" hidden="1" customHeight="1">
      <c r="A330" s="132" t="s">
        <v>51</v>
      </c>
      <c r="B330" s="197"/>
      <c r="C330" s="159"/>
      <c r="D330" s="160"/>
      <c r="E330" s="161"/>
      <c r="F330" s="159"/>
      <c r="G330" s="160"/>
      <c r="H330" s="161"/>
      <c r="I330" s="159"/>
      <c r="J330" s="160"/>
      <c r="K330" s="160"/>
      <c r="L330" s="36">
        <f t="shared" si="76"/>
        <v>0</v>
      </c>
      <c r="M330" s="35"/>
      <c r="N330" s="36">
        <f t="shared" si="78"/>
        <v>0</v>
      </c>
      <c r="O330" s="36">
        <f t="shared" si="79"/>
        <v>0</v>
      </c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D330" s="37">
        <f t="shared" si="80"/>
        <v>0</v>
      </c>
    </row>
    <row r="331" spans="1:30" ht="11.25" hidden="1" customHeight="1">
      <c r="A331" s="139" t="s">
        <v>266</v>
      </c>
      <c r="B331" s="196"/>
      <c r="C331" s="392">
        <f>COUNTIF(C332:E358,1)+COUNTIF(C332:E358,2)+COUNTIF(C332:E358,3)+COUNTIF(C332:E358,4)+COUNTIF(C332:E358,5)+COUNTIF(C332:E358,6)+COUNTIF(C332:E358,7)+COUNTIF(C332:E358,8)</f>
        <v>0</v>
      </c>
      <c r="D331" s="393"/>
      <c r="E331" s="394"/>
      <c r="F331" s="392">
        <f>COUNTIF(F332:H358,1)+COUNTIF(F332:H358,2)+COUNTIF(F332:H358,3)+COUNTIF(F332:H358,4)+COUNTIF(F332:H358,5)+COUNTIF(F332:H358,6)+COUNTIF(F332:H358,7)+COUNTIF(F332:H358,8)</f>
        <v>0</v>
      </c>
      <c r="G331" s="393"/>
      <c r="H331" s="394"/>
      <c r="I331" s="392">
        <f>COUNTIF(I332:K358,1)+COUNTIF(I332:K358,2)+COUNTIF(I332:K358,3)+COUNTIF(I332:K358,4)+COUNTIF(I332:K358,5)+COUNTIF(I332:K358,6)+COUNTIF(I332:K358,7)+COUNTIF(I332:K358,8)</f>
        <v>0</v>
      </c>
      <c r="J331" s="393"/>
      <c r="K331" s="393"/>
      <c r="L331" s="45">
        <f t="shared" ref="L331:AC331" si="81">SUM(L332:L358)</f>
        <v>0</v>
      </c>
      <c r="M331" s="26">
        <f t="shared" si="81"/>
        <v>0</v>
      </c>
      <c r="N331" s="45">
        <f t="shared" si="81"/>
        <v>0</v>
      </c>
      <c r="O331" s="45">
        <f t="shared" si="81"/>
        <v>0</v>
      </c>
      <c r="P331" s="45">
        <f t="shared" si="81"/>
        <v>0</v>
      </c>
      <c r="Q331" s="45">
        <f t="shared" si="81"/>
        <v>0</v>
      </c>
      <c r="R331" s="45">
        <f t="shared" si="81"/>
        <v>0</v>
      </c>
      <c r="S331" s="45">
        <f t="shared" si="81"/>
        <v>0</v>
      </c>
      <c r="T331" s="45">
        <f t="shared" si="81"/>
        <v>0</v>
      </c>
      <c r="U331" s="45">
        <f t="shared" si="81"/>
        <v>0</v>
      </c>
      <c r="V331" s="45">
        <f t="shared" si="81"/>
        <v>0</v>
      </c>
      <c r="W331" s="45">
        <f t="shared" si="81"/>
        <v>0</v>
      </c>
      <c r="X331" s="45">
        <f t="shared" si="81"/>
        <v>0</v>
      </c>
      <c r="Y331" s="45">
        <f t="shared" si="81"/>
        <v>0</v>
      </c>
      <c r="Z331" s="45">
        <f t="shared" si="81"/>
        <v>0</v>
      </c>
      <c r="AA331" s="45">
        <f t="shared" si="81"/>
        <v>0</v>
      </c>
      <c r="AB331" s="45">
        <f t="shared" si="81"/>
        <v>0</v>
      </c>
      <c r="AC331" s="45">
        <f t="shared" si="81"/>
        <v>0</v>
      </c>
      <c r="AD331" s="28">
        <f t="shared" si="80"/>
        <v>0</v>
      </c>
    </row>
    <row r="332" spans="1:30" ht="11.25" hidden="1" customHeight="1">
      <c r="A332" s="145" t="s">
        <v>267</v>
      </c>
      <c r="B332" s="192"/>
      <c r="C332" s="57"/>
      <c r="D332" s="55"/>
      <c r="E332" s="56"/>
      <c r="F332" s="57"/>
      <c r="G332" s="55"/>
      <c r="H332" s="56"/>
      <c r="I332" s="152"/>
      <c r="J332" s="55"/>
      <c r="K332" s="40"/>
      <c r="L332" s="36">
        <f t="shared" ref="L332:L358" si="82">M332+N332</f>
        <v>0</v>
      </c>
      <c r="M332" s="35">
        <f t="shared" ref="M332:M356" si="83">N332/2</f>
        <v>0</v>
      </c>
      <c r="N332" s="36">
        <f t="shared" ref="N332:N358" si="84">SUM(Q332:AB332)</f>
        <v>0</v>
      </c>
      <c r="O332" s="36">
        <f t="shared" ref="O332:O358" si="85">N332-P332</f>
        <v>0</v>
      </c>
      <c r="P332" s="49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49"/>
      <c r="AD332" s="37">
        <f t="shared" si="80"/>
        <v>0</v>
      </c>
    </row>
    <row r="333" spans="1:30" ht="11.25" hidden="1" customHeight="1">
      <c r="A333" s="145" t="s">
        <v>268</v>
      </c>
      <c r="B333" s="192"/>
      <c r="C333" s="5"/>
      <c r="D333" s="6"/>
      <c r="E333" s="7"/>
      <c r="F333" s="5"/>
      <c r="G333" s="6"/>
      <c r="H333" s="7"/>
      <c r="I333" s="151"/>
      <c r="J333" s="6"/>
      <c r="K333" s="202"/>
      <c r="L333" s="36">
        <f t="shared" si="82"/>
        <v>0</v>
      </c>
      <c r="M333" s="35">
        <f t="shared" si="83"/>
        <v>0</v>
      </c>
      <c r="N333" s="36">
        <f t="shared" si="84"/>
        <v>0</v>
      </c>
      <c r="O333" s="36">
        <f t="shared" si="85"/>
        <v>0</v>
      </c>
      <c r="P333" s="49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49"/>
      <c r="AD333" s="37">
        <f t="shared" si="80"/>
        <v>0</v>
      </c>
    </row>
    <row r="334" spans="1:30" ht="11.25" hidden="1" customHeight="1">
      <c r="A334" s="145" t="s">
        <v>269</v>
      </c>
      <c r="B334" s="192"/>
      <c r="C334" s="5"/>
      <c r="D334" s="6"/>
      <c r="E334" s="7"/>
      <c r="F334" s="5"/>
      <c r="G334" s="6"/>
      <c r="H334" s="7"/>
      <c r="I334" s="151"/>
      <c r="J334" s="6"/>
      <c r="K334" s="202"/>
      <c r="L334" s="36">
        <f t="shared" si="82"/>
        <v>0</v>
      </c>
      <c r="M334" s="35">
        <f t="shared" si="83"/>
        <v>0</v>
      </c>
      <c r="N334" s="36">
        <f t="shared" si="84"/>
        <v>0</v>
      </c>
      <c r="O334" s="36">
        <f t="shared" si="85"/>
        <v>0</v>
      </c>
      <c r="P334" s="49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49"/>
      <c r="AD334" s="37">
        <f t="shared" si="80"/>
        <v>0</v>
      </c>
    </row>
    <row r="335" spans="1:30" ht="11.25" hidden="1" customHeight="1">
      <c r="A335" s="145" t="s">
        <v>270</v>
      </c>
      <c r="B335" s="192"/>
      <c r="C335" s="5"/>
      <c r="D335" s="6"/>
      <c r="E335" s="7"/>
      <c r="F335" s="5"/>
      <c r="G335" s="6"/>
      <c r="H335" s="7"/>
      <c r="I335" s="151"/>
      <c r="J335" s="6"/>
      <c r="K335" s="202"/>
      <c r="L335" s="36">
        <f t="shared" si="82"/>
        <v>0</v>
      </c>
      <c r="M335" s="35">
        <f t="shared" si="83"/>
        <v>0</v>
      </c>
      <c r="N335" s="36">
        <f t="shared" si="84"/>
        <v>0</v>
      </c>
      <c r="O335" s="36">
        <f t="shared" si="85"/>
        <v>0</v>
      </c>
      <c r="P335" s="49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49"/>
      <c r="AD335" s="37">
        <f t="shared" si="80"/>
        <v>0</v>
      </c>
    </row>
    <row r="336" spans="1:30" ht="11.25" hidden="1" customHeight="1">
      <c r="A336" s="145" t="s">
        <v>271</v>
      </c>
      <c r="B336" s="192"/>
      <c r="C336" s="5"/>
      <c r="D336" s="6"/>
      <c r="E336" s="7"/>
      <c r="F336" s="5"/>
      <c r="G336" s="6"/>
      <c r="H336" s="7"/>
      <c r="I336" s="151"/>
      <c r="J336" s="6"/>
      <c r="K336" s="202"/>
      <c r="L336" s="36">
        <f t="shared" si="82"/>
        <v>0</v>
      </c>
      <c r="M336" s="35">
        <f t="shared" si="83"/>
        <v>0</v>
      </c>
      <c r="N336" s="36">
        <f t="shared" si="84"/>
        <v>0</v>
      </c>
      <c r="O336" s="36">
        <f t="shared" si="85"/>
        <v>0</v>
      </c>
      <c r="P336" s="49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49"/>
      <c r="AD336" s="37">
        <f t="shared" si="80"/>
        <v>0</v>
      </c>
    </row>
    <row r="337" spans="1:30" ht="11.25" hidden="1" customHeight="1">
      <c r="A337" s="145" t="s">
        <v>272</v>
      </c>
      <c r="B337" s="192"/>
      <c r="C337" s="5"/>
      <c r="D337" s="6"/>
      <c r="E337" s="7"/>
      <c r="F337" s="5"/>
      <c r="G337" s="6"/>
      <c r="H337" s="7"/>
      <c r="I337" s="151"/>
      <c r="J337" s="6"/>
      <c r="K337" s="202"/>
      <c r="L337" s="36">
        <f t="shared" si="82"/>
        <v>0</v>
      </c>
      <c r="M337" s="35">
        <f t="shared" si="83"/>
        <v>0</v>
      </c>
      <c r="N337" s="36">
        <f t="shared" si="84"/>
        <v>0</v>
      </c>
      <c r="O337" s="36">
        <f t="shared" si="85"/>
        <v>0</v>
      </c>
      <c r="P337" s="49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49"/>
      <c r="AD337" s="37">
        <f t="shared" si="80"/>
        <v>0</v>
      </c>
    </row>
    <row r="338" spans="1:30" ht="11.25" hidden="1" customHeight="1">
      <c r="A338" s="145" t="s">
        <v>273</v>
      </c>
      <c r="B338" s="192"/>
      <c r="C338" s="5"/>
      <c r="D338" s="6"/>
      <c r="E338" s="7"/>
      <c r="F338" s="5"/>
      <c r="G338" s="6"/>
      <c r="H338" s="7"/>
      <c r="I338" s="151"/>
      <c r="J338" s="6"/>
      <c r="K338" s="202"/>
      <c r="L338" s="36">
        <f t="shared" si="82"/>
        <v>0</v>
      </c>
      <c r="M338" s="35">
        <f t="shared" si="83"/>
        <v>0</v>
      </c>
      <c r="N338" s="36">
        <f t="shared" si="84"/>
        <v>0</v>
      </c>
      <c r="O338" s="36">
        <f t="shared" si="85"/>
        <v>0</v>
      </c>
      <c r="P338" s="49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49"/>
      <c r="AD338" s="37">
        <f t="shared" si="80"/>
        <v>0</v>
      </c>
    </row>
    <row r="339" spans="1:30" ht="11.25" hidden="1" customHeight="1">
      <c r="A339" s="145" t="s">
        <v>274</v>
      </c>
      <c r="B339" s="192"/>
      <c r="C339" s="5"/>
      <c r="D339" s="6"/>
      <c r="E339" s="7"/>
      <c r="F339" s="5"/>
      <c r="G339" s="6"/>
      <c r="H339" s="7"/>
      <c r="I339" s="151"/>
      <c r="J339" s="6"/>
      <c r="K339" s="202"/>
      <c r="L339" s="36">
        <f t="shared" si="82"/>
        <v>0</v>
      </c>
      <c r="M339" s="35">
        <f t="shared" si="83"/>
        <v>0</v>
      </c>
      <c r="N339" s="36">
        <f t="shared" si="84"/>
        <v>0</v>
      </c>
      <c r="O339" s="36">
        <f t="shared" si="85"/>
        <v>0</v>
      </c>
      <c r="P339" s="49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49"/>
      <c r="AD339" s="37">
        <f t="shared" si="80"/>
        <v>0</v>
      </c>
    </row>
    <row r="340" spans="1:30" ht="11.25" hidden="1" customHeight="1">
      <c r="A340" s="145" t="s">
        <v>275</v>
      </c>
      <c r="B340" s="192"/>
      <c r="C340" s="5"/>
      <c r="D340" s="6"/>
      <c r="E340" s="7"/>
      <c r="F340" s="5"/>
      <c r="G340" s="6"/>
      <c r="H340" s="7"/>
      <c r="I340" s="151"/>
      <c r="J340" s="6"/>
      <c r="K340" s="202"/>
      <c r="L340" s="36">
        <f t="shared" si="82"/>
        <v>0</v>
      </c>
      <c r="M340" s="35">
        <f t="shared" si="83"/>
        <v>0</v>
      </c>
      <c r="N340" s="36">
        <f t="shared" si="84"/>
        <v>0</v>
      </c>
      <c r="O340" s="36">
        <f t="shared" si="85"/>
        <v>0</v>
      </c>
      <c r="P340" s="49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49"/>
      <c r="AD340" s="37">
        <f t="shared" si="80"/>
        <v>0</v>
      </c>
    </row>
    <row r="341" spans="1:30" ht="11.25" hidden="1" customHeight="1">
      <c r="A341" s="145" t="s">
        <v>276</v>
      </c>
      <c r="B341" s="192"/>
      <c r="C341" s="5"/>
      <c r="D341" s="6"/>
      <c r="E341" s="7"/>
      <c r="F341" s="5"/>
      <c r="G341" s="6"/>
      <c r="H341" s="7"/>
      <c r="I341" s="151"/>
      <c r="J341" s="6"/>
      <c r="K341" s="202"/>
      <c r="L341" s="36">
        <f t="shared" si="82"/>
        <v>0</v>
      </c>
      <c r="M341" s="35">
        <f t="shared" si="83"/>
        <v>0</v>
      </c>
      <c r="N341" s="36">
        <f t="shared" si="84"/>
        <v>0</v>
      </c>
      <c r="O341" s="36">
        <f t="shared" si="85"/>
        <v>0</v>
      </c>
      <c r="P341" s="49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49"/>
      <c r="AD341" s="37">
        <f t="shared" si="80"/>
        <v>0</v>
      </c>
    </row>
    <row r="342" spans="1:30" ht="11.25" hidden="1" customHeight="1">
      <c r="A342" s="145" t="s">
        <v>277</v>
      </c>
      <c r="B342" s="192"/>
      <c r="C342" s="5"/>
      <c r="D342" s="6"/>
      <c r="E342" s="7"/>
      <c r="F342" s="5"/>
      <c r="G342" s="6"/>
      <c r="H342" s="7"/>
      <c r="I342" s="151"/>
      <c r="J342" s="6"/>
      <c r="K342" s="202"/>
      <c r="L342" s="36">
        <f t="shared" si="82"/>
        <v>0</v>
      </c>
      <c r="M342" s="35">
        <f t="shared" si="83"/>
        <v>0</v>
      </c>
      <c r="N342" s="36">
        <f t="shared" si="84"/>
        <v>0</v>
      </c>
      <c r="O342" s="36">
        <f t="shared" si="85"/>
        <v>0</v>
      </c>
      <c r="P342" s="49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49"/>
      <c r="AD342" s="37">
        <f t="shared" si="80"/>
        <v>0</v>
      </c>
    </row>
    <row r="343" spans="1:30" ht="11.25" hidden="1" customHeight="1">
      <c r="A343" s="145" t="s">
        <v>278</v>
      </c>
      <c r="B343" s="192"/>
      <c r="C343" s="5"/>
      <c r="D343" s="6"/>
      <c r="E343" s="7"/>
      <c r="F343" s="5"/>
      <c r="G343" s="6"/>
      <c r="H343" s="7"/>
      <c r="I343" s="151"/>
      <c r="J343" s="6"/>
      <c r="K343" s="202"/>
      <c r="L343" s="36">
        <f t="shared" si="82"/>
        <v>0</v>
      </c>
      <c r="M343" s="35">
        <f t="shared" si="83"/>
        <v>0</v>
      </c>
      <c r="N343" s="36">
        <f t="shared" si="84"/>
        <v>0</v>
      </c>
      <c r="O343" s="36">
        <f t="shared" si="85"/>
        <v>0</v>
      </c>
      <c r="P343" s="49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49"/>
      <c r="AD343" s="37">
        <f t="shared" si="80"/>
        <v>0</v>
      </c>
    </row>
    <row r="344" spans="1:30" ht="11.25" hidden="1" customHeight="1">
      <c r="A344" s="145" t="s">
        <v>279</v>
      </c>
      <c r="B344" s="192"/>
      <c r="C344" s="5"/>
      <c r="D344" s="6"/>
      <c r="E344" s="7"/>
      <c r="F344" s="5"/>
      <c r="G344" s="6"/>
      <c r="H344" s="7"/>
      <c r="I344" s="151"/>
      <c r="J344" s="6"/>
      <c r="K344" s="202"/>
      <c r="L344" s="36">
        <f t="shared" si="82"/>
        <v>0</v>
      </c>
      <c r="M344" s="35">
        <f t="shared" si="83"/>
        <v>0</v>
      </c>
      <c r="N344" s="36">
        <f t="shared" si="84"/>
        <v>0</v>
      </c>
      <c r="O344" s="36">
        <f t="shared" si="85"/>
        <v>0</v>
      </c>
      <c r="P344" s="49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49"/>
      <c r="AD344" s="37">
        <f t="shared" si="80"/>
        <v>0</v>
      </c>
    </row>
    <row r="345" spans="1:30" ht="11.25" hidden="1" customHeight="1">
      <c r="A345" s="145" t="s">
        <v>280</v>
      </c>
      <c r="B345" s="192"/>
      <c r="C345" s="5"/>
      <c r="D345" s="6"/>
      <c r="E345" s="7"/>
      <c r="F345" s="5"/>
      <c r="G345" s="6"/>
      <c r="H345" s="7"/>
      <c r="I345" s="151"/>
      <c r="J345" s="6"/>
      <c r="K345" s="202"/>
      <c r="L345" s="36">
        <f t="shared" si="82"/>
        <v>0</v>
      </c>
      <c r="M345" s="35">
        <f t="shared" si="83"/>
        <v>0</v>
      </c>
      <c r="N345" s="36">
        <f t="shared" si="84"/>
        <v>0</v>
      </c>
      <c r="O345" s="36">
        <f t="shared" si="85"/>
        <v>0</v>
      </c>
      <c r="P345" s="49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49"/>
      <c r="AD345" s="37">
        <f t="shared" si="80"/>
        <v>0</v>
      </c>
    </row>
    <row r="346" spans="1:30" ht="11.25" hidden="1" customHeight="1">
      <c r="A346" s="145" t="s">
        <v>281</v>
      </c>
      <c r="B346" s="192"/>
      <c r="C346" s="5"/>
      <c r="D346" s="6"/>
      <c r="E346" s="7"/>
      <c r="F346" s="5"/>
      <c r="G346" s="6"/>
      <c r="H346" s="7"/>
      <c r="I346" s="151"/>
      <c r="J346" s="6"/>
      <c r="K346" s="202"/>
      <c r="L346" s="36">
        <f t="shared" si="82"/>
        <v>0</v>
      </c>
      <c r="M346" s="35">
        <f t="shared" si="83"/>
        <v>0</v>
      </c>
      <c r="N346" s="36">
        <f t="shared" si="84"/>
        <v>0</v>
      </c>
      <c r="O346" s="36">
        <f t="shared" si="85"/>
        <v>0</v>
      </c>
      <c r="P346" s="49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49"/>
      <c r="AD346" s="37">
        <f t="shared" si="80"/>
        <v>0</v>
      </c>
    </row>
    <row r="347" spans="1:30" ht="11.25" hidden="1" customHeight="1">
      <c r="A347" s="145" t="s">
        <v>282</v>
      </c>
      <c r="B347" s="192"/>
      <c r="C347" s="5"/>
      <c r="D347" s="6"/>
      <c r="E347" s="7"/>
      <c r="F347" s="5"/>
      <c r="G347" s="6"/>
      <c r="H347" s="7"/>
      <c r="I347" s="151"/>
      <c r="J347" s="6"/>
      <c r="K347" s="202"/>
      <c r="L347" s="36">
        <f t="shared" si="82"/>
        <v>0</v>
      </c>
      <c r="M347" s="35">
        <f t="shared" si="83"/>
        <v>0</v>
      </c>
      <c r="N347" s="36">
        <f t="shared" si="84"/>
        <v>0</v>
      </c>
      <c r="O347" s="36">
        <f t="shared" si="85"/>
        <v>0</v>
      </c>
      <c r="P347" s="49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49"/>
      <c r="AD347" s="37">
        <f t="shared" si="80"/>
        <v>0</v>
      </c>
    </row>
    <row r="348" spans="1:30" ht="11.25" hidden="1" customHeight="1">
      <c r="A348" s="145" t="s">
        <v>283</v>
      </c>
      <c r="B348" s="192"/>
      <c r="C348" s="5"/>
      <c r="D348" s="6"/>
      <c r="E348" s="7"/>
      <c r="F348" s="5"/>
      <c r="G348" s="6"/>
      <c r="H348" s="7"/>
      <c r="I348" s="151"/>
      <c r="J348" s="6"/>
      <c r="K348" s="202"/>
      <c r="L348" s="36">
        <f t="shared" si="82"/>
        <v>0</v>
      </c>
      <c r="M348" s="35">
        <f t="shared" si="83"/>
        <v>0</v>
      </c>
      <c r="N348" s="36">
        <f t="shared" si="84"/>
        <v>0</v>
      </c>
      <c r="O348" s="36">
        <f t="shared" si="85"/>
        <v>0</v>
      </c>
      <c r="P348" s="49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49"/>
      <c r="AD348" s="37">
        <f t="shared" si="80"/>
        <v>0</v>
      </c>
    </row>
    <row r="349" spans="1:30" ht="11.25" hidden="1" customHeight="1">
      <c r="A349" s="145" t="s">
        <v>284</v>
      </c>
      <c r="B349" s="192"/>
      <c r="C349" s="5"/>
      <c r="D349" s="6"/>
      <c r="E349" s="7"/>
      <c r="F349" s="5"/>
      <c r="G349" s="6"/>
      <c r="H349" s="7"/>
      <c r="I349" s="151"/>
      <c r="J349" s="6"/>
      <c r="K349" s="202"/>
      <c r="L349" s="36">
        <f t="shared" si="82"/>
        <v>0</v>
      </c>
      <c r="M349" s="35">
        <f t="shared" si="83"/>
        <v>0</v>
      </c>
      <c r="N349" s="36">
        <f t="shared" si="84"/>
        <v>0</v>
      </c>
      <c r="O349" s="36">
        <f t="shared" si="85"/>
        <v>0</v>
      </c>
      <c r="P349" s="49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49"/>
      <c r="AD349" s="37">
        <f t="shared" si="80"/>
        <v>0</v>
      </c>
    </row>
    <row r="350" spans="1:30" ht="11.25" hidden="1" customHeight="1">
      <c r="A350" s="145" t="s">
        <v>285</v>
      </c>
      <c r="B350" s="192"/>
      <c r="C350" s="5"/>
      <c r="D350" s="6"/>
      <c r="E350" s="7"/>
      <c r="F350" s="5"/>
      <c r="G350" s="6"/>
      <c r="H350" s="7"/>
      <c r="I350" s="151"/>
      <c r="J350" s="6"/>
      <c r="K350" s="202"/>
      <c r="L350" s="36">
        <f t="shared" si="82"/>
        <v>0</v>
      </c>
      <c r="M350" s="35">
        <f t="shared" si="83"/>
        <v>0</v>
      </c>
      <c r="N350" s="36">
        <f t="shared" si="84"/>
        <v>0</v>
      </c>
      <c r="O350" s="36">
        <f t="shared" si="85"/>
        <v>0</v>
      </c>
      <c r="P350" s="49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49"/>
      <c r="AD350" s="37">
        <f t="shared" si="80"/>
        <v>0</v>
      </c>
    </row>
    <row r="351" spans="1:30" ht="11.25" hidden="1" customHeight="1">
      <c r="A351" s="145" t="s">
        <v>286</v>
      </c>
      <c r="B351" s="192"/>
      <c r="C351" s="5"/>
      <c r="D351" s="6"/>
      <c r="E351" s="7"/>
      <c r="F351" s="5"/>
      <c r="G351" s="6"/>
      <c r="H351" s="7"/>
      <c r="I351" s="151"/>
      <c r="J351" s="6"/>
      <c r="K351" s="202"/>
      <c r="L351" s="36">
        <f t="shared" si="82"/>
        <v>0</v>
      </c>
      <c r="M351" s="35">
        <f t="shared" si="83"/>
        <v>0</v>
      </c>
      <c r="N351" s="36">
        <f t="shared" si="84"/>
        <v>0</v>
      </c>
      <c r="O351" s="36">
        <f t="shared" si="85"/>
        <v>0</v>
      </c>
      <c r="P351" s="49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49"/>
      <c r="AD351" s="37">
        <f t="shared" si="80"/>
        <v>0</v>
      </c>
    </row>
    <row r="352" spans="1:30" ht="11.25" hidden="1" customHeight="1">
      <c r="A352" s="145" t="s">
        <v>287</v>
      </c>
      <c r="B352" s="192"/>
      <c r="C352" s="5"/>
      <c r="D352" s="6"/>
      <c r="E352" s="7"/>
      <c r="F352" s="5"/>
      <c r="G352" s="6"/>
      <c r="H352" s="7"/>
      <c r="I352" s="151"/>
      <c r="J352" s="6"/>
      <c r="K352" s="202"/>
      <c r="L352" s="36">
        <f t="shared" si="82"/>
        <v>0</v>
      </c>
      <c r="M352" s="35">
        <f t="shared" si="83"/>
        <v>0</v>
      </c>
      <c r="N352" s="36">
        <f t="shared" si="84"/>
        <v>0</v>
      </c>
      <c r="O352" s="36">
        <f t="shared" si="85"/>
        <v>0</v>
      </c>
      <c r="P352" s="49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49"/>
      <c r="AD352" s="37">
        <f t="shared" si="80"/>
        <v>0</v>
      </c>
    </row>
    <row r="353" spans="1:52" ht="11.25" hidden="1" customHeight="1">
      <c r="A353" s="145" t="s">
        <v>288</v>
      </c>
      <c r="B353" s="192"/>
      <c r="C353" s="5"/>
      <c r="D353" s="6"/>
      <c r="E353" s="7"/>
      <c r="F353" s="5"/>
      <c r="G353" s="6"/>
      <c r="H353" s="7"/>
      <c r="I353" s="151"/>
      <c r="J353" s="6"/>
      <c r="K353" s="202"/>
      <c r="L353" s="36">
        <f t="shared" si="82"/>
        <v>0</v>
      </c>
      <c r="M353" s="35">
        <f t="shared" si="83"/>
        <v>0</v>
      </c>
      <c r="N353" s="36">
        <f t="shared" si="84"/>
        <v>0</v>
      </c>
      <c r="O353" s="36">
        <f t="shared" si="85"/>
        <v>0</v>
      </c>
      <c r="P353" s="49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49"/>
      <c r="AD353" s="37">
        <f t="shared" si="80"/>
        <v>0</v>
      </c>
    </row>
    <row r="354" spans="1:52" ht="11.25" hidden="1" customHeight="1">
      <c r="A354" s="145" t="s">
        <v>289</v>
      </c>
      <c r="B354" s="192"/>
      <c r="C354" s="5"/>
      <c r="D354" s="6"/>
      <c r="E354" s="7"/>
      <c r="F354" s="5"/>
      <c r="G354" s="6"/>
      <c r="H354" s="7"/>
      <c r="I354" s="151"/>
      <c r="J354" s="6"/>
      <c r="K354" s="202"/>
      <c r="L354" s="36">
        <f t="shared" si="82"/>
        <v>0</v>
      </c>
      <c r="M354" s="35">
        <f t="shared" si="83"/>
        <v>0</v>
      </c>
      <c r="N354" s="36">
        <f t="shared" si="84"/>
        <v>0</v>
      </c>
      <c r="O354" s="36">
        <f t="shared" si="85"/>
        <v>0</v>
      </c>
      <c r="P354" s="49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49"/>
      <c r="AD354" s="37">
        <f t="shared" si="80"/>
        <v>0</v>
      </c>
    </row>
    <row r="355" spans="1:52" ht="11.25" hidden="1" customHeight="1">
      <c r="A355" s="145" t="s">
        <v>290</v>
      </c>
      <c r="B355" s="192"/>
      <c r="C355" s="5"/>
      <c r="D355" s="6"/>
      <c r="E355" s="7"/>
      <c r="F355" s="5"/>
      <c r="G355" s="6"/>
      <c r="H355" s="7"/>
      <c r="I355" s="151"/>
      <c r="J355" s="6"/>
      <c r="K355" s="202"/>
      <c r="L355" s="36">
        <f t="shared" si="82"/>
        <v>0</v>
      </c>
      <c r="M355" s="35">
        <f t="shared" si="83"/>
        <v>0</v>
      </c>
      <c r="N355" s="36">
        <f t="shared" si="84"/>
        <v>0</v>
      </c>
      <c r="O355" s="36">
        <f t="shared" si="85"/>
        <v>0</v>
      </c>
      <c r="P355" s="49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49"/>
      <c r="AD355" s="37">
        <f t="shared" si="80"/>
        <v>0</v>
      </c>
    </row>
    <row r="356" spans="1:52" ht="11.25" hidden="1" customHeight="1">
      <c r="A356" s="145" t="s">
        <v>291</v>
      </c>
      <c r="B356" s="192"/>
      <c r="C356" s="5"/>
      <c r="D356" s="6"/>
      <c r="E356" s="7"/>
      <c r="F356" s="5"/>
      <c r="G356" s="6"/>
      <c r="H356" s="7"/>
      <c r="I356" s="151"/>
      <c r="J356" s="6"/>
      <c r="K356" s="202"/>
      <c r="L356" s="36">
        <f t="shared" si="82"/>
        <v>0</v>
      </c>
      <c r="M356" s="35">
        <f t="shared" si="83"/>
        <v>0</v>
      </c>
      <c r="N356" s="36">
        <f t="shared" si="84"/>
        <v>0</v>
      </c>
      <c r="O356" s="36">
        <f t="shared" si="85"/>
        <v>0</v>
      </c>
      <c r="P356" s="49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49"/>
      <c r="AD356" s="37">
        <f t="shared" si="80"/>
        <v>0</v>
      </c>
    </row>
    <row r="357" spans="1:52" ht="11.25" hidden="1" customHeight="1">
      <c r="A357" s="132" t="s">
        <v>292</v>
      </c>
      <c r="B357" s="185"/>
      <c r="C357" s="5"/>
      <c r="D357" s="6"/>
      <c r="E357" s="7"/>
      <c r="F357" s="5"/>
      <c r="G357" s="6"/>
      <c r="H357" s="7"/>
      <c r="I357" s="5"/>
      <c r="J357" s="6"/>
      <c r="K357" s="6"/>
      <c r="L357" s="36">
        <f t="shared" si="82"/>
        <v>0</v>
      </c>
      <c r="M357" s="35"/>
      <c r="N357" s="36">
        <f t="shared" si="84"/>
        <v>0</v>
      </c>
      <c r="O357" s="36">
        <f t="shared" si="85"/>
        <v>0</v>
      </c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D357" s="37">
        <f t="shared" si="80"/>
        <v>0</v>
      </c>
    </row>
    <row r="358" spans="1:52" ht="11.25" hidden="1" customHeight="1">
      <c r="A358" s="146" t="s">
        <v>293</v>
      </c>
      <c r="B358" s="198"/>
      <c r="C358" s="5"/>
      <c r="D358" s="6"/>
      <c r="E358" s="7"/>
      <c r="F358" s="5"/>
      <c r="G358" s="6"/>
      <c r="H358" s="7"/>
      <c r="I358" s="5"/>
      <c r="J358" s="6"/>
      <c r="K358" s="6"/>
      <c r="L358" s="36">
        <f t="shared" si="82"/>
        <v>0</v>
      </c>
      <c r="M358" s="35"/>
      <c r="N358" s="36">
        <f t="shared" si="84"/>
        <v>0</v>
      </c>
      <c r="O358" s="36">
        <f t="shared" si="85"/>
        <v>0</v>
      </c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D358" s="37">
        <f t="shared" si="80"/>
        <v>0</v>
      </c>
    </row>
    <row r="359" spans="1:52" ht="11.25" customHeight="1">
      <c r="A359" s="146"/>
      <c r="B359" s="185" t="s">
        <v>471</v>
      </c>
      <c r="C359" s="5"/>
      <c r="D359" s="6"/>
      <c r="E359" s="7"/>
      <c r="F359" s="5"/>
      <c r="G359" s="6"/>
      <c r="H359" s="7"/>
      <c r="I359" s="5"/>
      <c r="J359" s="6">
        <v>7</v>
      </c>
      <c r="K359" s="6"/>
      <c r="L359" s="227"/>
      <c r="M359" s="35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  <c r="Y359" s="227"/>
      <c r="Z359" s="227"/>
      <c r="AA359" s="227"/>
      <c r="AB359" s="227"/>
      <c r="AD359" s="37"/>
    </row>
    <row r="360" spans="1:52" s="58" customFormat="1">
      <c r="A360" s="39"/>
      <c r="B360" s="185" t="s">
        <v>52</v>
      </c>
      <c r="C360" s="404"/>
      <c r="D360" s="405"/>
      <c r="E360" s="406"/>
      <c r="F360" s="404"/>
      <c r="G360" s="405"/>
      <c r="H360" s="406"/>
      <c r="I360" s="404"/>
      <c r="J360" s="405"/>
      <c r="K360" s="406"/>
      <c r="L360" s="35">
        <f>SUM(L62,L88,L115,L159)</f>
        <v>5026.5</v>
      </c>
      <c r="M360" s="35">
        <f>SUM(M62,M88,M115,M159)</f>
        <v>1678.5</v>
      </c>
      <c r="N360" s="35">
        <f>SUM(N62,N88,N115,N159)</f>
        <v>3348</v>
      </c>
      <c r="O360" s="35">
        <f>SUM(O62,O88,O115,O159)</f>
        <v>843.5</v>
      </c>
      <c r="P360" s="35">
        <f>SUM(P62,P88,P115,P159)</f>
        <v>2504.5</v>
      </c>
      <c r="Q360" s="35">
        <f>Q159+Q115+Q8+Q62+Q88</f>
        <v>612</v>
      </c>
      <c r="R360" s="35">
        <f>R159+R115+R8+R62+R88</f>
        <v>792</v>
      </c>
      <c r="S360" s="35">
        <f>S159+S115+S8+S62+S88+S363+S364</f>
        <v>612</v>
      </c>
      <c r="T360" s="35">
        <f>T159+T115+T8+T62+T88+T363+T364</f>
        <v>864</v>
      </c>
      <c r="U360" s="35">
        <f>U159+U115+U8+U62+U88</f>
        <v>0</v>
      </c>
      <c r="V360" s="35">
        <f>SUM(V62,V88,V114,V186,V187,V215,V216,V244,V245,V273,V274)</f>
        <v>576</v>
      </c>
      <c r="W360" s="35">
        <f>W159+W115+W8+W62+W88</f>
        <v>0</v>
      </c>
      <c r="X360" s="35">
        <f>SUM(X62,X88,X114,X186,X187,X215,X216,X244,X245,X273,X274)</f>
        <v>684</v>
      </c>
      <c r="Y360" s="111">
        <f>Y159+Y115+Y8+Y62+Y88</f>
        <v>144</v>
      </c>
      <c r="Z360" s="35">
        <f>SUM(Z62,Z88,Z114,Z186,Z187,Z215,Z216,Z244,Z245,Z273,Z274)</f>
        <v>576</v>
      </c>
      <c r="AA360" s="35">
        <f>AA159+AA115+AA8+AA62+AA88</f>
        <v>0</v>
      </c>
      <c r="AB360" s="35">
        <f>SUM(AB62,AB88,AB114,AB186,AB187,AB215,AB216,AB244,AB245,AB273,AB274)</f>
        <v>468</v>
      </c>
      <c r="AC360" s="37">
        <v>5022</v>
      </c>
      <c r="AD360" s="37">
        <v>3348</v>
      </c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</row>
    <row r="361" spans="1:52" s="58" customFormat="1" ht="19.5" customHeight="1">
      <c r="A361" s="363" t="s">
        <v>476</v>
      </c>
      <c r="B361" s="190" t="s">
        <v>472</v>
      </c>
      <c r="C361" s="364"/>
      <c r="D361" s="361"/>
      <c r="E361" s="365"/>
      <c r="F361" s="364"/>
      <c r="G361" s="361"/>
      <c r="H361" s="365"/>
      <c r="I361" s="361"/>
      <c r="J361" s="361"/>
      <c r="K361" s="361"/>
      <c r="L361" s="362"/>
      <c r="M361" s="35"/>
      <c r="N361" s="362">
        <v>216</v>
      </c>
      <c r="O361" s="62"/>
      <c r="P361" s="62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54" t="s">
        <v>306</v>
      </c>
      <c r="AD361" s="346" t="s">
        <v>305</v>
      </c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</row>
    <row r="362" spans="1:52" s="58" customFormat="1" ht="23.25" hidden="1" customHeight="1">
      <c r="A362" s="483" t="s">
        <v>69</v>
      </c>
      <c r="B362" s="483"/>
      <c r="C362" s="483"/>
      <c r="D362" s="483"/>
      <c r="E362" s="483"/>
      <c r="F362" s="483"/>
      <c r="G362" s="483"/>
      <c r="H362" s="483"/>
      <c r="I362" s="483"/>
      <c r="J362" s="483"/>
      <c r="K362" s="483"/>
      <c r="L362" s="483"/>
      <c r="M362" s="483"/>
      <c r="N362" s="484" t="s">
        <v>6</v>
      </c>
      <c r="O362" s="485" t="s">
        <v>53</v>
      </c>
      <c r="P362" s="485"/>
      <c r="Q362" s="35">
        <v>12</v>
      </c>
      <c r="R362" s="35">
        <v>12</v>
      </c>
      <c r="S362" s="35">
        <f t="shared" ref="S362:X362" si="86">COUNT(S332:S356,S304:S328,S276:S300,S248:S272,S219:S243,S190:S214,S161:S185,S131:S158,S90:S113,S63:S87,S36:S61,S10:S34)</f>
        <v>16</v>
      </c>
      <c r="T362" s="35">
        <f t="shared" si="86"/>
        <v>16</v>
      </c>
      <c r="U362" s="35">
        <f t="shared" si="86"/>
        <v>3</v>
      </c>
      <c r="V362" s="35">
        <f t="shared" si="86"/>
        <v>18</v>
      </c>
      <c r="W362" s="35">
        <f t="shared" si="86"/>
        <v>3</v>
      </c>
      <c r="X362" s="35">
        <f t="shared" si="86"/>
        <v>15</v>
      </c>
      <c r="Y362" s="35"/>
      <c r="Z362" s="35">
        <f>COUNT(Z332:Z356,Z304:Z328,Z276:Z300,Z248:Z272,Z219:Z243,Z190:Z214,Z161:Z185,Z131:Z158,Z90:Z113,Z63:Z87,Z36:Z61,Z10:Z34)</f>
        <v>15</v>
      </c>
      <c r="AA362" s="35">
        <f>COUNT(AA332:AA356,AA304:AA328,AA276:AA300,AA248:AA272,AA219:AA243,AA190:AA214,AA161:AA185,AA131:AA158,AA90:AA113,AA63:AA87,AA36:AA61,AA10:AA34)</f>
        <v>3</v>
      </c>
      <c r="AB362" s="35">
        <f>COUNT(AB332:AB356,AB304:AB328,AB276:AB300,AB248:AB272,AB219:AB243,AB190:AB214,AB161:AB185,AB131:AB158,AB90:AB113,AB63:AB87,AB36:AB61,AB10:AB34)</f>
        <v>15</v>
      </c>
      <c r="AC362" s="54"/>
      <c r="AD362" s="37">
        <f>SUM(AD62,AD88,AD114)</f>
        <v>1008</v>
      </c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</row>
    <row r="363" spans="1:52" s="58" customFormat="1" ht="23.25" customHeight="1">
      <c r="A363" s="483"/>
      <c r="B363" s="483"/>
      <c r="C363" s="483"/>
      <c r="D363" s="483"/>
      <c r="E363" s="483"/>
      <c r="F363" s="483"/>
      <c r="G363" s="483"/>
      <c r="H363" s="483"/>
      <c r="I363" s="483"/>
      <c r="J363" s="483"/>
      <c r="K363" s="483"/>
      <c r="L363" s="483"/>
      <c r="M363" s="483"/>
      <c r="N363" s="484"/>
      <c r="O363" s="485" t="s">
        <v>54</v>
      </c>
      <c r="P363" s="485"/>
      <c r="Q363" s="36">
        <f t="shared" ref="Q363:Z363" si="87">Q357+Q329+Q301+Q273+Q244+Q215+Q186</f>
        <v>0</v>
      </c>
      <c r="R363" s="36">
        <f t="shared" si="87"/>
        <v>0</v>
      </c>
      <c r="S363" s="36">
        <f t="shared" si="87"/>
        <v>34</v>
      </c>
      <c r="T363" s="36">
        <f t="shared" si="87"/>
        <v>0</v>
      </c>
      <c r="U363" s="36">
        <f t="shared" si="87"/>
        <v>0</v>
      </c>
      <c r="V363" s="36">
        <f t="shared" si="87"/>
        <v>32</v>
      </c>
      <c r="W363" s="36">
        <f t="shared" si="87"/>
        <v>0</v>
      </c>
      <c r="X363" s="36">
        <f t="shared" si="87"/>
        <v>78</v>
      </c>
      <c r="Y363" s="228">
        <f t="shared" si="87"/>
        <v>36</v>
      </c>
      <c r="Z363" s="36">
        <f t="shared" si="87"/>
        <v>0</v>
      </c>
      <c r="AA363" s="36">
        <f>SUM(AA186,AA215,AA244,AA273)</f>
        <v>0</v>
      </c>
      <c r="AB363" s="130">
        <f>SUM(AB186,AB215,AB244,AB273)</f>
        <v>0</v>
      </c>
      <c r="AC363" s="54">
        <f>SUM(Q363:AB363)</f>
        <v>180</v>
      </c>
      <c r="AD363" s="399">
        <f>SUM(AC363:AC364)</f>
        <v>576</v>
      </c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</row>
    <row r="364" spans="1:52" s="58" customFormat="1" ht="36" customHeight="1">
      <c r="A364" s="483"/>
      <c r="B364" s="483"/>
      <c r="C364" s="483"/>
      <c r="D364" s="483"/>
      <c r="E364" s="483"/>
      <c r="F364" s="483"/>
      <c r="G364" s="483"/>
      <c r="H364" s="483"/>
      <c r="I364" s="483"/>
      <c r="J364" s="483"/>
      <c r="K364" s="483"/>
      <c r="L364" s="483"/>
      <c r="M364" s="483"/>
      <c r="N364" s="484"/>
      <c r="O364" s="481" t="s">
        <v>295</v>
      </c>
      <c r="P364" s="482"/>
      <c r="Q364" s="36">
        <f t="shared" ref="Q364:Y364" si="88">Q358+Q330+Q302+Q274+Q245+Q216+Q187</f>
        <v>0</v>
      </c>
      <c r="R364" s="36">
        <f t="shared" si="88"/>
        <v>0</v>
      </c>
      <c r="S364" s="36">
        <f t="shared" si="88"/>
        <v>0</v>
      </c>
      <c r="T364" s="36">
        <f t="shared" si="88"/>
        <v>48</v>
      </c>
      <c r="U364" s="133">
        <f t="shared" si="88"/>
        <v>0</v>
      </c>
      <c r="V364" s="133">
        <f t="shared" si="88"/>
        <v>48</v>
      </c>
      <c r="W364" s="36">
        <f t="shared" si="88"/>
        <v>0</v>
      </c>
      <c r="X364" s="36">
        <f t="shared" si="88"/>
        <v>38</v>
      </c>
      <c r="Y364" s="228">
        <f t="shared" si="88"/>
        <v>108</v>
      </c>
      <c r="Z364" s="228">
        <f>SUM(Z358,Z330,Z302,Z274,Z245,Z216,Z187)</f>
        <v>126</v>
      </c>
      <c r="AA364" s="228">
        <f>AA358+AA330+AA302+AA274+AA245+AA216+AA187</f>
        <v>0</v>
      </c>
      <c r="AB364" s="130">
        <f>SUM(AB187,AB216,AB245,AB274)</f>
        <v>28</v>
      </c>
      <c r="AC364" s="54">
        <f>SUM(Q364:AB364)</f>
        <v>396</v>
      </c>
      <c r="AD364" s="400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</row>
    <row r="365" spans="1:52" s="58" customFormat="1">
      <c r="A365" s="483"/>
      <c r="B365" s="483"/>
      <c r="C365" s="483"/>
      <c r="D365" s="483"/>
      <c r="E365" s="483"/>
      <c r="F365" s="483"/>
      <c r="G365" s="483"/>
      <c r="H365" s="483"/>
      <c r="I365" s="483"/>
      <c r="J365" s="483"/>
      <c r="K365" s="483"/>
      <c r="L365" s="483"/>
      <c r="M365" s="483"/>
      <c r="N365" s="484"/>
      <c r="O365" s="485" t="s">
        <v>40</v>
      </c>
      <c r="P365" s="485"/>
      <c r="Q365" s="36">
        <f>COUNTIF($I$10:$K$34,1)+COUNTIF($I$36:$K$61,1)+COUNTIF($I$63:$K$87,1)+COUNTIF($I$89:$K$113,1)+COUNTIF($I$131:$K$157,1)+COUNTIF($I$161:$K$185,1)+COUNTIF($I$190:$K$214,1)+COUNTIF($I$219:$K$243,1)+COUNTIF($I$248:$K$272,1)+COUNTIF($I$276:$K$300,1)+COUNTIF($I$304:$K$328,1)+COUNTIF($I$332:$K$356,1)</f>
        <v>0</v>
      </c>
      <c r="R365" s="36">
        <f>COUNTIF($I$10:$K$34,2)+COUNTIF($I$36:$K$61,2)+COUNTIF($I$63:$K$87,2)+COUNTIF($I$89:$K$113,2)+COUNTIF($I$131:$K$157,2)+COUNTIF($I$161:$K$185,2)+COUNTIF($I$190:$K$214,2)+COUNTIF($I$219:$K$243,2)+COUNTIF($I$248:$K$272,2)+COUNTIF($I$276:$K$300,2)+COUNTIF($I$304:$K$328,2)+COUNTIF($I$332:$K$356,2)</f>
        <v>3</v>
      </c>
      <c r="S365" s="36">
        <f>COUNTIF($I$10:$K$34,3)+COUNTIF($I$36:$K$61,3)+COUNTIF($I$63:$K$87,3)+COUNTIF($I$89:$K$113,3)+COUNTIF($I$131:$K$157,3)+COUNTIF($I$161:$K$185,3)+COUNTIF($I$190:$K$214,3)+COUNTIF($I$219:$K$243,3)+COUNTIF($I$248:$K$272,3)+COUNTIF($I$276:$K$300,3)+COUNTIF($I$304:$K$328,3)+COUNTIF($I$332:$K$356,3)</f>
        <v>0</v>
      </c>
      <c r="T365" s="239">
        <f>COUNTIF($I$10:$K$34,4)+COUNTIF($I$36:$K$61,4)+COUNTIF($I$63:$K$87,4)+COUNTIF($I$89:$K$113,4)+COUNTIF($I$131:$K$158,4)+COUNTIF($I$161:$K$188,4)+COUNTIF($I$190:$K$217,4)+COUNTIF($I$219:$K$246,4)+COUNTIF($I$248:$K$359,4)</f>
        <v>1</v>
      </c>
      <c r="U365" s="239">
        <f>COUNTIF($I$10:$K$34,5)+COUNTIF($I$36:$K$61,5)+COUNTIF($I$63:$K$87,5)+COUNTIF($I$89:$K$113,5)+COUNTIF($I$131:$K$158,5)+COUNTIF($I$161:$K$188,5)+COUNTIF($I$190:$K$217,5)+COUNTIF($I$219:$K$219,5)+COUNTIF($I$221:$K$225,5)+COUNTIF($I$227:$K$246,5)+COUNTIF($I$248:$K$359,5)</f>
        <v>2</v>
      </c>
      <c r="V365" s="234">
        <f>COUNTIF($I$10:$K$34,5)+COUNTIF($I$36:$K$61,5)+COUNTIF($I$63:$K$87,5)+COUNTIF($I$89:$K$113,5)+COUNTIF($I$131:$K$158,5)+COUNTIF($I$161:$K$188,5)+COUNTIF($I$190:$K$217,5)+COUNTIF($I$219:$K$219,5)+COUNTIF($I$221:$K$225,5)+COUNTIF($I$227:$K$246,5)+COUNTIF($I$248:$K$359,5)</f>
        <v>2</v>
      </c>
      <c r="W365" s="234">
        <f>COUNTIF($I$10:$K$34,5)+COUNTIF($I$36:$K$61,5)+COUNTIF($I$63:$K$87,5)+COUNTIF($I$89:$K$113,5)+COUNTIF($I$131:$K$158,5)+COUNTIF($I$161:$K$188,5)+COUNTIF($I$190:$K$217,5)+COUNTIF($I$219:$K$219,5)+COUNTIF($I$221:$K$225,5)+COUNTIF($I$227:$K$246,5)+COUNTIF($I$248:$K$359,5)</f>
        <v>2</v>
      </c>
      <c r="X365" s="234">
        <f>COUNTIF($I$10:$K$34,6)+COUNTIF($I$36:$K$61,6)+COUNTIF($I$63:$K$87,6)+COUNTIF($I$89:$K$113,6)+COUNTIF($I$131:$K$158,6)+COUNTIF($I$161:$K$188,6)+COUNTIF($I$190:$K$217,6)+COUNTIF($I$219:$K$246,6)+COUNTIF($I$248:$K$359,6)</f>
        <v>1</v>
      </c>
      <c r="Y365" s="234"/>
      <c r="Z365" s="235">
        <f>COUNTIF($I$10:$K$34,7)+COUNTIF($I$36:$K$61,7)+COUNTIF($I$63:$K$87,7)+COUNTIF($I$89:$K$113,7)+COUNTIF($I$131:$K$158,7)+COUNTIF($I$161:$K$188,7)+COUNTIF($I$190:$K$217,7)+COUNTIF($I$219:$K$219,7)+COUNTIF($I$221:$K$225,7)+COUNTIF($I$227:$K$246,7)+COUNTIF($I$248:$K$359,7)</f>
        <v>2</v>
      </c>
      <c r="AA365" s="234">
        <f>COUNTIF($I$10:$K$34,7)+COUNTIF($I$36:$K$61,7)+COUNTIF($I$63:$K$87,7)+COUNTIF($I$89:$K$113,7)+COUNTIF($I$131:$K$158,7)+COUNTIF($I$161:$K$188,7)+COUNTIF($I$190:$K$217,7)+COUNTIF($I$219:$K$219,7)+COUNTIF($I$221:$K$225,7)+COUNTIF($I$227:$K$246,7)+COUNTIF($I$248:$K$359,7)</f>
        <v>2</v>
      </c>
      <c r="AB365" s="234">
        <f>COUNTIF($I$10:$K$34,8)+COUNTIF($I$36:$K$61,8)+COUNTIF($I$63:$K$87,8)+COUNTIF($I$89:$K$113,8)+COUNTIF($I$131:$K$158,8)+COUNTIF($I$161:$K$188,8)+COUNTIF($I$190:$K$217,8)+COUNTIF($I$219:$K$220,8)+COUNTIF($I$221:$K$226,8)+COUNTIF($I$227:$K$246,8)+COUNTIF($I$248:$K$359,8)</f>
        <v>2</v>
      </c>
      <c r="AC365" s="54"/>
      <c r="AD365" s="54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</row>
    <row r="366" spans="1:52" s="58" customFormat="1" ht="23.25" customHeight="1">
      <c r="A366" s="483"/>
      <c r="B366" s="483"/>
      <c r="C366" s="483"/>
      <c r="D366" s="483"/>
      <c r="E366" s="483"/>
      <c r="F366" s="483"/>
      <c r="G366" s="483"/>
      <c r="H366" s="483"/>
      <c r="I366" s="483"/>
      <c r="J366" s="483"/>
      <c r="K366" s="483"/>
      <c r="L366" s="483"/>
      <c r="M366" s="483"/>
      <c r="N366" s="484"/>
      <c r="O366" s="476" t="s">
        <v>397</v>
      </c>
      <c r="P366" s="477"/>
      <c r="Q366" s="125">
        <f>COUNTIF($C$10:$E$34,1)+COUNTIF($C$36:$E$61,1)+COUNTIF($C$63:$E$87,1)+COUNTIF($C$89:$E$113,1)+COUNTIF($C$131:$E$157,1)+COUNTIF($C$161:$E$185,1)+COUNTIF($C$190:$E$214,1)+COUNTIF($C$219:$E$243,1)+COUNTIF($C$248:$E$272,1)+COUNTIF($C$276:$E$300,1)+COUNTIF($C$304:$E$328,1)+COUNTIF($C$332:$E$356,1)</f>
        <v>0</v>
      </c>
      <c r="R366" s="125">
        <f>COUNTIF($C$10:$E$34,2)+COUNTIF($C$36:$E$61,2)+COUNTIF($C$63:$E$87,2)+COUNTIF($C$89:$E$113,2)+COUNTIF($C$131:$E$157,2)+COUNTIF($C$161:$E$185,2)+COUNTIF($C$190:$E$214,2)+COUNTIF($C$219:$E$243,2)+COUNTIF($C$248:$E$272,2)+COUNTIF($C$276:$E$300,2)+COUNTIF($C$304:$E$328,2)+COUNTIF($C$332:$E$356,2)</f>
        <v>0</v>
      </c>
      <c r="S366" s="171">
        <f>COUNTIF($C$10:$E$34,3)+COUNTIF($C$36:$E$61,3)+COUNTIF($C$63:$E$87,3)+COUNTIF($C$89:$E$113,3)+COUNTIF($C$131:$E$157,3)+COUNTIF($C$161:$E$188,3)+COUNTIF($C$190:$E$216,3)+COUNTIF($C$219:$E$220,3)+COUNTIF($C$226:$E$245,3)+COUNTIF($C$248:$E$274,3)</f>
        <v>1</v>
      </c>
      <c r="T366" s="171">
        <f>COUNTIF($C$10:$E$34,4)+COUNTIF($C$36:$E$61,4)+COUNTIF($C$63:$E$87,4)+COUNTIF($C$89:$E$113,4)+COUNTIF($C$131:$E$157,4)+COUNTIF($C$161:$E$185,4)+COUNTIF($C$190:$E$214,4)+COUNTIF($C$219:$E$220,4)+COUNTIF($C$226:$E$226,4)+COUNTIF($C$248:$E$272,4)</f>
        <v>0</v>
      </c>
      <c r="U366" s="171">
        <f>COUNTIF($C$10:$E$34,7)+COUNTIF($C$36:$E$61,7)+COUNTIF($C$63:$E$87,7)+COUNTIF($C$89:$E$113,7)+COUNTIF($C$131:$E$157,7)+COUNTIF($C$161:$E$185,7)+COUNTIF($C$190:$E$214,7)+COUNTIF($C$219:$E$220,7)+COUNTIF($C$226:$E$226,7)+COUNTIF($C$248:$E$272,7)</f>
        <v>0</v>
      </c>
      <c r="V366" s="171">
        <f>COUNTIF($C$10:$E$34,5)+COUNTIF($C$36:$E$61,5)+COUNTIF($C$63:$E$87,5)+COUNTIF($C$89:$E$113,5)+COUNTIF($C$131:$E$157,5)+COUNTIF($C$161:$E$187,5)+COUNTIF($C$190:$E$216,5)+COUNTIF($C$219:$E$245,5)+COUNTIF($C$248:$E$274,5)</f>
        <v>1</v>
      </c>
      <c r="W366" s="171">
        <f>COUNTIF($C$10:$E$34,7)+COUNTIF($C$36:$E$61,7)+COUNTIF($C$63:$E$87,7)+COUNTIF($C$89:$E$113,7)+COUNTIF($C$131:$E$157,7)+COUNTIF($C$161:$E$185,7)+COUNTIF($C$190:$E$214,7)+COUNTIF($C$219:$E$220,7)+COUNTIF($C$226:$E$226,7)+COUNTIF($C$248:$E$272,7)</f>
        <v>0</v>
      </c>
      <c r="X366" s="171">
        <f>COUNTIF($C$10:$E$34,6)+COUNTIF($C$36:$E$61,6)+COUNTIF($C$63:$E$87,6)+COUNTIF($C$89:$E$113,6)+COUNTIF($C$131:$E$157,6)+COUNTIF($C$161:$E$186,6)+COUNTIF($C$190:$E$216,6)+COUNTIF($C$219:$E$222,6)+COUNTIF($C$226:$E$244,6)+COUNTIF($C$248:$E$274,6)</f>
        <v>3</v>
      </c>
      <c r="Y366" s="171"/>
      <c r="Z366" s="171">
        <f>COUNTIF($C$10:$E$34,7)+COUNTIF($C$36:$E$61,7)+COUNTIF($C$63:$E$87,7)+COUNTIF($C$89:$E$113,7)+COUNTIF($C$131:$E$157,7)+COUNTIF($C$161:$E$185,7)+COUNTIF($C$190:$E$214,7)+COUNTIF($C$219:$E$220,7)+COUNTIF($C$226:$E$226,7)+COUNTIF($C$248:$E$272,7)</f>
        <v>0</v>
      </c>
      <c r="AA366" s="171">
        <f>COUNTIF($C$10:$E$34,7)+COUNTIF($C$36:$E$61,7)+COUNTIF($C$63:$E$87,7)+COUNTIF($C$89:$E$113,7)+COUNTIF($C$131:$E$157,7)+COUNTIF($C$161:$E$185,7)+COUNTIF($C$190:$E$214,7)+COUNTIF($C$219:$E$220,7)+COUNTIF($C$226:$E$226,7)+COUNTIF($C$248:$E$272,7)</f>
        <v>0</v>
      </c>
      <c r="AB366" s="171">
        <f>COUNTIF($C$10:$E$34,8)+COUNTIF($C$36:$E$61,8)+COUNTIF($C$63:$E$87,8)+COUNTIF($C$89:$E$113,8)+COUNTIF($C$131:$E$157,8)+COUNTIF($C$161:$E$185,8)+COUNTIF($C$190:$E$214,8)+COUNTIF($C$219:$E$220,8)+COUNTIF($C$226:$E$226,8)+COUNTIF($C$248:$E$272,8)</f>
        <v>0</v>
      </c>
      <c r="AC366" s="54"/>
      <c r="AD366" s="54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</row>
    <row r="367" spans="1:52" s="58" customFormat="1" ht="33" customHeight="1">
      <c r="A367" s="483"/>
      <c r="B367" s="483"/>
      <c r="C367" s="483"/>
      <c r="D367" s="483"/>
      <c r="E367" s="483"/>
      <c r="F367" s="483"/>
      <c r="G367" s="483"/>
      <c r="H367" s="483"/>
      <c r="I367" s="483"/>
      <c r="J367" s="483"/>
      <c r="K367" s="483"/>
      <c r="L367" s="483"/>
      <c r="M367" s="483"/>
      <c r="N367" s="484"/>
      <c r="O367" s="485" t="s">
        <v>414</v>
      </c>
      <c r="P367" s="485"/>
      <c r="Q367" s="36">
        <f>COUNTIF($F$10:$H$34,1)+COUNTIF($F$36:$H$61,1)+COUNTIF($F$63:$H$87,1)+COUNTIF($F$89:$H$113,1)+COUNTIF($F$131:$H$157,1)+COUNTIF($F$161:$H$185,1)+COUNTIF($F$190:$H$214,1)+COUNTIF($F$219:$H$243,1)+COUNTIF($F$248:$H$272,1)+COUNTIF($F$276:$H$300,1)+COUNTIF($F$304:$H$328,1)+COUNTIF($F$332:$H$356,1)</f>
        <v>0</v>
      </c>
      <c r="R367" s="327">
        <f>COUNTIF($F$10:$H$34,2)+COUNTIF($F$36:$H$39,2)+COUNTIF($F$63:$H$87,2)+COUNTIF($F$90:$H$113,2)+COUNTIF($F$131:$H$158,2)+COUNTIF($F$161:$H$188,2)+COUNTIF($F$190:$H$217,2)+COUNTIF($F$219,2)+COUNTIF($F$221:$H$225,2)+COUNTIF($F$227:$H$246,2)+COUNTIF($F$42:$H$43,2)</f>
        <v>8</v>
      </c>
      <c r="S367" s="239">
        <f>COUNTIF($F$10:$H$34,3)+COUNTIF($F$36:$H$61,3)+COUNTIF($F$63:$H$87,3)+COUNTIF($F$90:$H$113,3)+COUNTIF($F$131:$H$158,3)+COUNTIF($F$161:$H$188,3)+COUNTIF($F$190:$H$217,3)+COUNTIF($F$219,3)+COUNTIF($F$221:$H$225,3)+COUNTIF($F$227:$H$246,3)+COUNTIF($F$248:$H$359,3)</f>
        <v>2</v>
      </c>
      <c r="T367" s="239">
        <f>COUNTIF($F$10:$H$34,4)+COUNTIF($F$36:$H$61,4)+COUNTIF($F$63:$H$87,4)+COUNTIF($F$90:$H$113,4)+COUNTIF($F$131:$H$158,4)+COUNTIF($F$161:$H$188,4)+COUNTIF($F$190:$H$217,4)+COUNTIF($F$219:$H$246,4)+COUNTIF($F$248:$H$359,4)</f>
        <v>7</v>
      </c>
      <c r="U367" s="245">
        <f>COUNTIF($F$10:$H$34,4)+COUNTIF($F$36:$H$61,4)+COUNTIF($F$63:$H$87,4)+COUNTIF($F$90:$H$113,4)+COUNTIF($F$131:$H$158,4)+COUNTIF($F$161:$H$188,4)+COUNTIF($F$190:$H$217,4)+COUNTIF($F$219,4)+COUNTIF($F$221:$H$225,4)+COUNTIF($F$227:$H$246,4)+COUNTIF($F$248:$H$359,4)</f>
        <v>6</v>
      </c>
      <c r="V367" s="245">
        <f>COUNTIF($F$10:$H$34,5)+COUNTIF($F$36:$H$61,5)+COUNTIF($F$63:$H$87,5)+COUNTIF($F$90:$H$113,5)+COUNTIF($F$131:$H$158,5)+COUNTIF($F$161:$H$185,5)+COUNTIF($F$190:$H$214,5)+COUNTIF($F$219:$H$243,5)+COUNTIF($F$248:$H$272,5)</f>
        <v>3</v>
      </c>
      <c r="W367" s="245">
        <f>COUNTIF($F$10:$H$34,5)+COUNTIF($F$36:$H$61,5)+COUNTIF($F$63:$H$87,5)+COUNTIF($F$90:$H$113,5)+COUNTIF($F$131:$H$158,5)+COUNTIF($F$161:$H$185,5)+COUNTIF($F$190:$H$214,5)+COUNTIF($F$219:$H$243,5)+COUNTIF($F$248:$H$272,5)</f>
        <v>3</v>
      </c>
      <c r="X367" s="245">
        <f>COUNTIF($F$10:$H$34,6)+COUNTIF($F$36:$H$61,6)+COUNTIF($F$63:$H$87,6)+COUNTIF($F$90:$H$113,6)+COUNTIF($F$131:$H$158,6)+COUNTIF($F$161:$H$187,6)+COUNTIF($F$190:$H$216,6)+COUNTIF($F$219:$H$245,6)+COUNTIF($F$248:$H$274,6)</f>
        <v>3</v>
      </c>
      <c r="Y367" s="227"/>
      <c r="Z367" s="245">
        <f>COUNTIF($F$10:$H$34,7)+COUNTIF($F$36:$H$61,7)+COUNTIF($F$63:$H$87,7)+COUNTIF($F$90:$H$113,7)+COUNTIF($F$131:$H$158,7)+COUNTIF($F$161:$H$185,7)+COUNTIF($F$190:$H$214,7)+COUNTIF($F$219:$H$243,7)+COUNTIF($F$248:$H$274,7)</f>
        <v>3</v>
      </c>
      <c r="AA367" s="245">
        <f>COUNTIF($F$10:$H$34,7)+COUNTIF($F$36:$H$61,7)+COUNTIF($F$63:$H$87,7)+COUNTIF($F$90:$H$113,7)+COUNTIF($F$131:$H$158,7)+COUNTIF($F$161:$H$185,7)+COUNTIF($F$190:$H$214,7)+COUNTIF($F$219:$H$243,7)+COUNTIF($F$248:$H$272,7)</f>
        <v>2</v>
      </c>
      <c r="AB367" s="245">
        <f>COUNTIF($F$10:$H$34,8)+COUNTIF($F$36:$H$61,8)+COUNTIF($F$63:$H$87,8)+COUNTIF($F$90:$H$113,8)+COUNTIF($F$131:$H$158,8)+COUNTIF($F$161:$H$185,8)+COUNTIF($F$190:$H$214,8)+COUNTIF($F$219:$H$245,8)+COUNTIF($F$248:$H$274,8)</f>
        <v>7</v>
      </c>
      <c r="AC367" s="360"/>
      <c r="AD367" s="37">
        <f>AD362-1008</f>
        <v>0</v>
      </c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</row>
    <row r="368" spans="1:52" s="60" customFormat="1" ht="21.75" customHeight="1">
      <c r="A368" s="147"/>
      <c r="B368" s="199" t="s">
        <v>56</v>
      </c>
      <c r="C368" s="204"/>
      <c r="D368" s="204"/>
      <c r="E368" s="126"/>
      <c r="F368" s="392"/>
      <c r="G368" s="393"/>
      <c r="H368" s="394"/>
      <c r="I368" s="392"/>
      <c r="J368" s="393"/>
      <c r="K368" s="394"/>
      <c r="L368" s="63"/>
      <c r="M368" s="63"/>
      <c r="N368" s="63"/>
      <c r="O368" s="63"/>
      <c r="P368" s="63"/>
      <c r="Q368" s="131">
        <f t="shared" ref="Q368:AB368" si="89">Q360/Q5</f>
        <v>36</v>
      </c>
      <c r="R368" s="131">
        <f t="shared" si="89"/>
        <v>36</v>
      </c>
      <c r="S368" s="131">
        <f t="shared" si="89"/>
        <v>36</v>
      </c>
      <c r="T368" s="131">
        <f t="shared" si="89"/>
        <v>36</v>
      </c>
      <c r="U368" s="131" t="e">
        <f t="shared" si="89"/>
        <v>#DIV/0!</v>
      </c>
      <c r="V368" s="131">
        <f t="shared" si="89"/>
        <v>36</v>
      </c>
      <c r="W368" s="131" t="e">
        <f t="shared" si="89"/>
        <v>#DIV/0!</v>
      </c>
      <c r="X368" s="131">
        <f t="shared" si="89"/>
        <v>36</v>
      </c>
      <c r="Y368" s="131">
        <f t="shared" si="89"/>
        <v>36</v>
      </c>
      <c r="Z368" s="131">
        <f t="shared" si="89"/>
        <v>36</v>
      </c>
      <c r="AA368" s="131" t="e">
        <f t="shared" si="89"/>
        <v>#DIV/0!</v>
      </c>
      <c r="AB368" s="131">
        <f t="shared" si="89"/>
        <v>36</v>
      </c>
      <c r="AC368" s="64"/>
      <c r="AD368" s="309" t="s">
        <v>389</v>
      </c>
      <c r="AE368" s="59"/>
      <c r="AF368" s="59"/>
      <c r="AG368" s="59"/>
      <c r="AH368" s="59"/>
      <c r="AI368" s="59"/>
      <c r="AJ368" s="59"/>
      <c r="AK368" s="59"/>
      <c r="AL368" s="59"/>
      <c r="AM368" s="59"/>
      <c r="AN368" s="59"/>
      <c r="AO368" s="59"/>
      <c r="AP368" s="59"/>
      <c r="AQ368" s="59"/>
      <c r="AR368" s="59"/>
      <c r="AS368" s="59"/>
      <c r="AT368" s="59"/>
      <c r="AU368" s="59"/>
      <c r="AV368" s="59"/>
      <c r="AW368" s="59"/>
      <c r="AX368" s="59"/>
      <c r="AY368" s="59"/>
      <c r="AZ368" s="59"/>
    </row>
    <row r="369" spans="1:30" s="1" customFormat="1" hidden="1">
      <c r="A369" s="148"/>
      <c r="B369" s="185" t="s">
        <v>70</v>
      </c>
      <c r="C369" s="159"/>
      <c r="D369" s="159"/>
      <c r="E369" s="9"/>
      <c r="F369" s="9"/>
      <c r="G369" s="38"/>
      <c r="H369" s="65"/>
      <c r="I369" s="9"/>
      <c r="J369" s="38"/>
      <c r="K369" s="65"/>
      <c r="L369" s="54">
        <f>Q369+S369+V369+Z369</f>
        <v>0</v>
      </c>
      <c r="M369" s="37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>
        <v>828</v>
      </c>
    </row>
    <row r="370" spans="1:30" s="1" customFormat="1" ht="22.5" customHeight="1">
      <c r="A370" s="148"/>
      <c r="B370" s="247" t="s">
        <v>296</v>
      </c>
      <c r="C370" s="101"/>
      <c r="D370" s="101"/>
      <c r="E370" s="248"/>
      <c r="F370" s="248"/>
      <c r="G370" s="249"/>
      <c r="H370" s="250"/>
      <c r="I370" s="248"/>
      <c r="J370" s="249"/>
      <c r="K370" s="250"/>
      <c r="L370" s="251">
        <v>400</v>
      </c>
      <c r="M370" s="252"/>
      <c r="N370" s="251"/>
      <c r="O370" s="251"/>
      <c r="P370" s="251"/>
      <c r="Q370" s="251">
        <v>50</v>
      </c>
      <c r="R370" s="251">
        <v>50</v>
      </c>
      <c r="S370" s="251">
        <v>50</v>
      </c>
      <c r="T370" s="251">
        <v>50</v>
      </c>
      <c r="U370" s="251"/>
      <c r="V370" s="251">
        <v>50</v>
      </c>
      <c r="W370" s="251"/>
      <c r="X370" s="251">
        <v>50</v>
      </c>
      <c r="Y370" s="251"/>
      <c r="Z370" s="251">
        <v>50</v>
      </c>
      <c r="AA370" s="251"/>
      <c r="AB370" s="251">
        <v>50</v>
      </c>
      <c r="AC370" s="246"/>
      <c r="AD370" s="54" t="s">
        <v>387</v>
      </c>
    </row>
    <row r="371" spans="1:30" s="2" customFormat="1">
      <c r="A371" s="149"/>
      <c r="B371" s="200"/>
      <c r="C371" s="40"/>
      <c r="D371" s="40"/>
      <c r="E371" s="40"/>
      <c r="F371" s="40"/>
      <c r="G371" s="40"/>
      <c r="H371" s="40"/>
      <c r="I371" s="40"/>
      <c r="J371" s="40"/>
      <c r="K371" s="40"/>
      <c r="M371" s="154"/>
      <c r="AC371" s="40"/>
      <c r="AD371" s="66"/>
    </row>
    <row r="372" spans="1:30" s="2" customFormat="1">
      <c r="A372" s="149"/>
      <c r="B372" s="200"/>
      <c r="C372" s="40"/>
      <c r="D372" s="40"/>
      <c r="E372" s="40"/>
      <c r="F372" s="40"/>
      <c r="G372" s="40"/>
      <c r="H372" s="40"/>
      <c r="I372" s="40"/>
      <c r="J372" s="40"/>
      <c r="K372" s="40"/>
      <c r="M372" s="154"/>
      <c r="AC372" s="40"/>
      <c r="AD372" s="66"/>
    </row>
    <row r="373" spans="1:30" s="2" customFormat="1">
      <c r="A373" s="149"/>
      <c r="B373" s="200"/>
      <c r="C373" s="40"/>
      <c r="D373" s="40"/>
      <c r="E373" s="40"/>
      <c r="F373" s="40"/>
      <c r="G373" s="40"/>
      <c r="H373" s="40"/>
      <c r="I373" s="40"/>
      <c r="J373" s="40"/>
      <c r="K373" s="40"/>
      <c r="M373" s="154"/>
      <c r="AC373" s="40"/>
      <c r="AD373" s="66"/>
    </row>
    <row r="374" spans="1:30" s="2" customFormat="1">
      <c r="A374" s="149"/>
      <c r="B374" s="200"/>
      <c r="C374" s="40"/>
      <c r="D374" s="40"/>
      <c r="E374" s="40"/>
      <c r="F374" s="40"/>
      <c r="G374" s="40"/>
      <c r="H374" s="40"/>
      <c r="I374" s="40"/>
      <c r="J374" s="40"/>
      <c r="K374" s="40"/>
      <c r="M374" s="154"/>
      <c r="AC374" s="40"/>
      <c r="AD374" s="66"/>
    </row>
    <row r="375" spans="1:30" s="2" customFormat="1">
      <c r="A375" s="149"/>
      <c r="B375" s="200"/>
      <c r="C375" s="40"/>
      <c r="D375" s="40"/>
      <c r="E375" s="40"/>
      <c r="F375" s="40"/>
      <c r="G375" s="40"/>
      <c r="H375" s="40"/>
      <c r="I375" s="40"/>
      <c r="J375" s="40"/>
      <c r="K375" s="40"/>
      <c r="M375" s="154"/>
      <c r="AC375" s="40"/>
      <c r="AD375" s="66"/>
    </row>
    <row r="376" spans="1:30" s="2" customFormat="1">
      <c r="A376" s="149"/>
      <c r="B376" s="200"/>
      <c r="C376" s="40"/>
      <c r="D376" s="40"/>
      <c r="E376" s="40"/>
      <c r="F376" s="40"/>
      <c r="G376" s="40"/>
      <c r="H376" s="40"/>
      <c r="I376" s="40"/>
      <c r="J376" s="40"/>
      <c r="K376" s="40"/>
      <c r="M376" s="154"/>
      <c r="AC376" s="40"/>
      <c r="AD376" s="66"/>
    </row>
    <row r="377" spans="1:30" s="2" customFormat="1">
      <c r="A377" s="149"/>
      <c r="B377" s="200"/>
      <c r="C377" s="40"/>
      <c r="D377" s="40"/>
      <c r="E377" s="40"/>
      <c r="F377" s="40"/>
      <c r="G377" s="40"/>
      <c r="H377" s="40"/>
      <c r="I377" s="40"/>
      <c r="J377" s="40"/>
      <c r="K377" s="40"/>
      <c r="M377" s="154"/>
      <c r="AC377" s="40"/>
      <c r="AD377" s="66"/>
    </row>
    <row r="378" spans="1:30" s="2" customFormat="1">
      <c r="A378" s="149"/>
      <c r="B378" s="200"/>
      <c r="C378" s="40"/>
      <c r="D378" s="40"/>
      <c r="E378" s="40"/>
      <c r="F378" s="40"/>
      <c r="G378" s="40"/>
      <c r="H378" s="40"/>
      <c r="I378" s="40"/>
      <c r="J378" s="40"/>
      <c r="K378" s="40"/>
      <c r="M378" s="154"/>
      <c r="AC378" s="40"/>
      <c r="AD378" s="66"/>
    </row>
    <row r="379" spans="1:30" s="2" customFormat="1">
      <c r="A379" s="149"/>
      <c r="B379" s="200"/>
      <c r="C379" s="40"/>
      <c r="D379" s="40"/>
      <c r="E379" s="40"/>
      <c r="F379" s="40"/>
      <c r="G379" s="40"/>
      <c r="H379" s="40"/>
      <c r="I379" s="40"/>
      <c r="J379" s="40"/>
      <c r="K379" s="40"/>
      <c r="M379" s="154"/>
      <c r="AC379" s="40"/>
      <c r="AD379" s="66"/>
    </row>
    <row r="380" spans="1:30" s="2" customFormat="1">
      <c r="A380" s="149"/>
      <c r="B380" s="200"/>
      <c r="C380" s="40"/>
      <c r="D380" s="40"/>
      <c r="E380" s="40"/>
      <c r="F380" s="40"/>
      <c r="G380" s="40"/>
      <c r="H380" s="40"/>
      <c r="I380" s="40"/>
      <c r="J380" s="40"/>
      <c r="K380" s="40"/>
      <c r="M380" s="154"/>
      <c r="AC380" s="40"/>
      <c r="AD380" s="66"/>
    </row>
    <row r="381" spans="1:30" s="2" customFormat="1">
      <c r="A381" s="149"/>
      <c r="B381" s="200"/>
      <c r="C381" s="40"/>
      <c r="D381" s="40"/>
      <c r="E381" s="40"/>
      <c r="F381" s="40"/>
      <c r="G381" s="40"/>
      <c r="H381" s="40"/>
      <c r="I381" s="40"/>
      <c r="J381" s="40"/>
      <c r="K381" s="40"/>
      <c r="M381" s="154"/>
      <c r="AC381" s="40"/>
      <c r="AD381" s="66"/>
    </row>
    <row r="382" spans="1:30" s="2" customFormat="1">
      <c r="A382" s="149"/>
      <c r="B382" s="200"/>
      <c r="C382" s="40"/>
      <c r="D382" s="40"/>
      <c r="E382" s="40"/>
      <c r="F382" s="40"/>
      <c r="G382" s="40"/>
      <c r="H382" s="40"/>
      <c r="I382" s="40"/>
      <c r="J382" s="40"/>
      <c r="K382" s="40"/>
      <c r="M382" s="154"/>
      <c r="AC382" s="40"/>
      <c r="AD382" s="66"/>
    </row>
    <row r="383" spans="1:30" s="2" customFormat="1">
      <c r="A383" s="149"/>
      <c r="B383" s="200"/>
      <c r="C383" s="40"/>
      <c r="D383" s="40"/>
      <c r="E383" s="40"/>
      <c r="F383" s="40"/>
      <c r="G383" s="40"/>
      <c r="H383" s="40"/>
      <c r="I383" s="40"/>
      <c r="J383" s="40"/>
      <c r="K383" s="40"/>
      <c r="M383" s="154"/>
      <c r="AC383" s="40"/>
      <c r="AD383" s="66"/>
    </row>
    <row r="384" spans="1:30" s="2" customFormat="1">
      <c r="A384" s="149"/>
      <c r="B384" s="200"/>
      <c r="C384" s="40"/>
      <c r="D384" s="40"/>
      <c r="E384" s="40"/>
      <c r="F384" s="40"/>
      <c r="G384" s="40"/>
      <c r="H384" s="40"/>
      <c r="I384" s="40"/>
      <c r="J384" s="40"/>
      <c r="K384" s="40"/>
      <c r="M384" s="154"/>
      <c r="AC384" s="40"/>
      <c r="AD384" s="66"/>
    </row>
    <row r="385" spans="1:30" s="2" customFormat="1">
      <c r="A385" s="149"/>
      <c r="B385" s="200"/>
      <c r="C385" s="40"/>
      <c r="D385" s="40"/>
      <c r="E385" s="40"/>
      <c r="F385" s="40"/>
      <c r="G385" s="40"/>
      <c r="H385" s="40"/>
      <c r="I385" s="40"/>
      <c r="J385" s="40"/>
      <c r="K385" s="40"/>
      <c r="M385" s="154"/>
      <c r="AC385" s="40"/>
      <c r="AD385" s="66"/>
    </row>
    <row r="386" spans="1:30" s="2" customFormat="1">
      <c r="A386" s="149"/>
      <c r="B386" s="200"/>
      <c r="C386" s="40"/>
      <c r="D386" s="40"/>
      <c r="E386" s="40"/>
      <c r="F386" s="40"/>
      <c r="G386" s="40"/>
      <c r="H386" s="40"/>
      <c r="I386" s="40"/>
      <c r="J386" s="40"/>
      <c r="K386" s="40"/>
      <c r="M386" s="154"/>
      <c r="AC386" s="40"/>
      <c r="AD386" s="66"/>
    </row>
    <row r="387" spans="1:30" s="2" customFormat="1">
      <c r="A387" s="149"/>
      <c r="B387" s="200"/>
      <c r="C387" s="40"/>
      <c r="D387" s="40"/>
      <c r="E387" s="40"/>
      <c r="F387" s="40"/>
      <c r="G387" s="40"/>
      <c r="H387" s="40"/>
      <c r="I387" s="40"/>
      <c r="J387" s="40"/>
      <c r="K387" s="40"/>
      <c r="M387" s="154"/>
      <c r="AC387" s="40"/>
      <c r="AD387" s="66"/>
    </row>
    <row r="388" spans="1:30" s="2" customFormat="1">
      <c r="A388" s="149"/>
      <c r="B388" s="200"/>
      <c r="C388" s="40"/>
      <c r="D388" s="40"/>
      <c r="E388" s="40"/>
      <c r="F388" s="40"/>
      <c r="G388" s="40"/>
      <c r="H388" s="40"/>
      <c r="I388" s="40"/>
      <c r="J388" s="40"/>
      <c r="K388" s="40"/>
      <c r="M388" s="154"/>
      <c r="AC388" s="40"/>
      <c r="AD388" s="66"/>
    </row>
    <row r="389" spans="1:30" s="2" customFormat="1">
      <c r="A389" s="149"/>
      <c r="B389" s="200"/>
      <c r="C389" s="40"/>
      <c r="D389" s="40"/>
      <c r="E389" s="40"/>
      <c r="F389" s="40"/>
      <c r="G389" s="40"/>
      <c r="H389" s="40"/>
      <c r="I389" s="40"/>
      <c r="J389" s="40"/>
      <c r="K389" s="40"/>
      <c r="M389" s="154"/>
      <c r="AC389" s="40"/>
      <c r="AD389" s="66"/>
    </row>
    <row r="390" spans="1:30" s="2" customFormat="1">
      <c r="A390" s="149"/>
      <c r="B390" s="200"/>
      <c r="C390" s="40"/>
      <c r="D390" s="40"/>
      <c r="E390" s="40"/>
      <c r="F390" s="40"/>
      <c r="G390" s="40"/>
      <c r="H390" s="40"/>
      <c r="I390" s="40"/>
      <c r="J390" s="40"/>
      <c r="K390" s="40"/>
      <c r="M390" s="154"/>
      <c r="AC390" s="40"/>
      <c r="AD390" s="66"/>
    </row>
    <row r="391" spans="1:30" s="2" customFormat="1">
      <c r="A391" s="149"/>
      <c r="B391" s="200"/>
      <c r="C391" s="40"/>
      <c r="D391" s="40"/>
      <c r="E391" s="40"/>
      <c r="F391" s="40"/>
      <c r="G391" s="40"/>
      <c r="H391" s="40"/>
      <c r="I391" s="40"/>
      <c r="J391" s="40"/>
      <c r="K391" s="40"/>
      <c r="M391" s="154"/>
      <c r="AC391" s="40"/>
      <c r="AD391" s="66"/>
    </row>
    <row r="392" spans="1:30" s="2" customFormat="1">
      <c r="A392" s="149"/>
      <c r="B392" s="200"/>
      <c r="C392" s="40"/>
      <c r="D392" s="40"/>
      <c r="E392" s="40"/>
      <c r="F392" s="40"/>
      <c r="G392" s="40"/>
      <c r="H392" s="40"/>
      <c r="I392" s="40"/>
      <c r="J392" s="40"/>
      <c r="K392" s="40"/>
      <c r="M392" s="154"/>
      <c r="AC392" s="40"/>
      <c r="AD392" s="66"/>
    </row>
    <row r="393" spans="1:30" s="2" customFormat="1">
      <c r="A393" s="149"/>
      <c r="B393" s="200"/>
      <c r="C393" s="40"/>
      <c r="D393" s="40"/>
      <c r="E393" s="40"/>
      <c r="F393" s="40"/>
      <c r="G393" s="40"/>
      <c r="H393" s="40"/>
      <c r="I393" s="40"/>
      <c r="J393" s="40"/>
      <c r="K393" s="40"/>
      <c r="M393" s="154"/>
      <c r="AC393" s="40"/>
      <c r="AD393" s="66"/>
    </row>
    <row r="394" spans="1:30" s="2" customFormat="1">
      <c r="A394" s="149"/>
      <c r="B394" s="200"/>
      <c r="C394" s="40"/>
      <c r="D394" s="40"/>
      <c r="E394" s="40"/>
      <c r="F394" s="40"/>
      <c r="G394" s="40"/>
      <c r="H394" s="40"/>
      <c r="I394" s="40"/>
      <c r="J394" s="40"/>
      <c r="K394" s="40"/>
      <c r="M394" s="154"/>
      <c r="AC394" s="40"/>
      <c r="AD394" s="66"/>
    </row>
    <row r="395" spans="1:30" s="2" customFormat="1">
      <c r="A395" s="149"/>
      <c r="B395" s="200"/>
      <c r="C395" s="40"/>
      <c r="D395" s="40"/>
      <c r="E395" s="40"/>
      <c r="F395" s="40"/>
      <c r="G395" s="40"/>
      <c r="H395" s="40"/>
      <c r="I395" s="40"/>
      <c r="J395" s="40"/>
      <c r="K395" s="40"/>
      <c r="M395" s="154"/>
      <c r="AC395" s="40"/>
      <c r="AD395" s="66"/>
    </row>
    <row r="396" spans="1:30" s="2" customFormat="1">
      <c r="A396" s="149"/>
      <c r="B396" s="200"/>
      <c r="C396" s="40"/>
      <c r="D396" s="40"/>
      <c r="E396" s="40"/>
      <c r="F396" s="40"/>
      <c r="G396" s="40"/>
      <c r="H396" s="40"/>
      <c r="I396" s="40"/>
      <c r="J396" s="40"/>
      <c r="K396" s="40"/>
      <c r="M396" s="154"/>
      <c r="AC396" s="40"/>
      <c r="AD396" s="66"/>
    </row>
    <row r="397" spans="1:30" s="2" customFormat="1">
      <c r="A397" s="149"/>
      <c r="B397" s="200"/>
      <c r="C397" s="40"/>
      <c r="D397" s="40"/>
      <c r="E397" s="40"/>
      <c r="F397" s="40"/>
      <c r="G397" s="40"/>
      <c r="H397" s="40"/>
      <c r="I397" s="40"/>
      <c r="J397" s="40"/>
      <c r="K397" s="40"/>
      <c r="M397" s="154"/>
      <c r="AC397" s="40"/>
      <c r="AD397" s="66"/>
    </row>
    <row r="398" spans="1:30" s="2" customFormat="1">
      <c r="A398" s="149"/>
      <c r="B398" s="200"/>
      <c r="C398" s="40"/>
      <c r="D398" s="40"/>
      <c r="E398" s="40"/>
      <c r="F398" s="40"/>
      <c r="G398" s="40"/>
      <c r="H398" s="40"/>
      <c r="I398" s="40"/>
      <c r="J398" s="40"/>
      <c r="K398" s="40"/>
      <c r="M398" s="154"/>
      <c r="AC398" s="40"/>
      <c r="AD398" s="66"/>
    </row>
    <row r="399" spans="1:30" s="2" customFormat="1">
      <c r="A399" s="149"/>
      <c r="B399" s="200"/>
      <c r="C399" s="40"/>
      <c r="D399" s="40"/>
      <c r="E399" s="40"/>
      <c r="F399" s="40"/>
      <c r="G399" s="40"/>
      <c r="H399" s="40"/>
      <c r="I399" s="40"/>
      <c r="J399" s="40"/>
      <c r="K399" s="40"/>
      <c r="M399" s="154"/>
      <c r="AC399" s="40"/>
      <c r="AD399" s="66"/>
    </row>
    <row r="400" spans="1:30" s="2" customFormat="1">
      <c r="A400" s="149"/>
      <c r="B400" s="200"/>
      <c r="C400" s="40"/>
      <c r="D400" s="40"/>
      <c r="E400" s="40"/>
      <c r="F400" s="40"/>
      <c r="G400" s="40"/>
      <c r="H400" s="40"/>
      <c r="I400" s="40"/>
      <c r="J400" s="40"/>
      <c r="K400" s="40"/>
      <c r="M400" s="154"/>
      <c r="AC400" s="40"/>
      <c r="AD400" s="66"/>
    </row>
    <row r="401" spans="1:30" s="2" customFormat="1">
      <c r="A401" s="149"/>
      <c r="B401" s="200"/>
      <c r="C401" s="40"/>
      <c r="D401" s="40"/>
      <c r="E401" s="40"/>
      <c r="F401" s="40"/>
      <c r="G401" s="40"/>
      <c r="H401" s="40"/>
      <c r="I401" s="40"/>
      <c r="J401" s="40"/>
      <c r="K401" s="40"/>
      <c r="M401" s="154"/>
      <c r="AC401" s="40"/>
      <c r="AD401" s="66"/>
    </row>
    <row r="402" spans="1:30" s="2" customFormat="1">
      <c r="A402" s="149"/>
      <c r="B402" s="200"/>
      <c r="C402" s="40"/>
      <c r="D402" s="40"/>
      <c r="E402" s="40"/>
      <c r="F402" s="40"/>
      <c r="G402" s="40"/>
      <c r="H402" s="40"/>
      <c r="I402" s="40"/>
      <c r="J402" s="40"/>
      <c r="K402" s="40"/>
      <c r="M402" s="154"/>
      <c r="AC402" s="40"/>
      <c r="AD402" s="66"/>
    </row>
    <row r="403" spans="1:30" s="2" customFormat="1">
      <c r="A403" s="149"/>
      <c r="B403" s="200"/>
      <c r="C403" s="40"/>
      <c r="D403" s="40"/>
      <c r="E403" s="40"/>
      <c r="F403" s="40"/>
      <c r="G403" s="40"/>
      <c r="H403" s="40"/>
      <c r="I403" s="40"/>
      <c r="J403" s="40"/>
      <c r="K403" s="40"/>
      <c r="M403" s="154"/>
      <c r="AC403" s="40"/>
      <c r="AD403" s="66"/>
    </row>
    <row r="404" spans="1:30" s="2" customFormat="1">
      <c r="A404" s="149"/>
      <c r="B404" s="200"/>
      <c r="C404" s="40"/>
      <c r="D404" s="40"/>
      <c r="E404" s="40"/>
      <c r="F404" s="40"/>
      <c r="G404" s="40"/>
      <c r="H404" s="40"/>
      <c r="I404" s="40"/>
      <c r="J404" s="40"/>
      <c r="K404" s="40"/>
      <c r="M404" s="154"/>
      <c r="AC404" s="40"/>
      <c r="AD404" s="66"/>
    </row>
    <row r="405" spans="1:30" s="2" customFormat="1">
      <c r="A405" s="149"/>
      <c r="B405" s="200"/>
      <c r="C405" s="40"/>
      <c r="D405" s="40"/>
      <c r="E405" s="40"/>
      <c r="F405" s="40"/>
      <c r="G405" s="40"/>
      <c r="H405" s="40"/>
      <c r="I405" s="40"/>
      <c r="J405" s="40"/>
      <c r="K405" s="40"/>
      <c r="M405" s="154"/>
      <c r="AC405" s="40"/>
      <c r="AD405" s="66"/>
    </row>
    <row r="406" spans="1:30" s="2" customFormat="1">
      <c r="A406" s="149"/>
      <c r="B406" s="200"/>
      <c r="C406" s="40"/>
      <c r="D406" s="40"/>
      <c r="E406" s="40"/>
      <c r="F406" s="40"/>
      <c r="G406" s="40"/>
      <c r="H406" s="40"/>
      <c r="I406" s="40"/>
      <c r="J406" s="40"/>
      <c r="K406" s="40"/>
      <c r="M406" s="154"/>
      <c r="AC406" s="40"/>
      <c r="AD406" s="66"/>
    </row>
    <row r="407" spans="1:30" s="2" customFormat="1">
      <c r="A407" s="149"/>
      <c r="B407" s="200"/>
      <c r="C407" s="40"/>
      <c r="D407" s="40"/>
      <c r="E407" s="40"/>
      <c r="F407" s="40"/>
      <c r="G407" s="40"/>
      <c r="H407" s="40"/>
      <c r="I407" s="40"/>
      <c r="J407" s="40"/>
      <c r="K407" s="40"/>
      <c r="M407" s="154"/>
      <c r="AC407" s="40"/>
      <c r="AD407" s="66"/>
    </row>
    <row r="408" spans="1:30" s="2" customFormat="1">
      <c r="A408" s="149"/>
      <c r="B408" s="200"/>
      <c r="C408" s="40"/>
      <c r="D408" s="40"/>
      <c r="E408" s="40"/>
      <c r="F408" s="40"/>
      <c r="G408" s="40"/>
      <c r="H408" s="40"/>
      <c r="I408" s="40"/>
      <c r="J408" s="40"/>
      <c r="K408" s="40"/>
      <c r="M408" s="154"/>
      <c r="AC408" s="40"/>
      <c r="AD408" s="66"/>
    </row>
    <row r="409" spans="1:30" s="2" customFormat="1">
      <c r="A409" s="149"/>
      <c r="B409" s="200"/>
      <c r="C409" s="40"/>
      <c r="D409" s="40"/>
      <c r="E409" s="40"/>
      <c r="F409" s="40"/>
      <c r="G409" s="40"/>
      <c r="H409" s="40"/>
      <c r="I409" s="40"/>
      <c r="J409" s="40"/>
      <c r="K409" s="40"/>
      <c r="M409" s="154"/>
      <c r="AC409" s="40"/>
      <c r="AD409" s="66"/>
    </row>
    <row r="410" spans="1:30" s="2" customFormat="1">
      <c r="A410" s="149"/>
      <c r="B410" s="200"/>
      <c r="C410" s="40"/>
      <c r="D410" s="40"/>
      <c r="E410" s="40"/>
      <c r="F410" s="40"/>
      <c r="G410" s="40"/>
      <c r="H410" s="40"/>
      <c r="I410" s="40"/>
      <c r="J410" s="40"/>
      <c r="K410" s="40"/>
      <c r="M410" s="154"/>
      <c r="AC410" s="40"/>
      <c r="AD410" s="66"/>
    </row>
    <row r="411" spans="1:30" s="2" customFormat="1">
      <c r="A411" s="149"/>
      <c r="B411" s="200"/>
      <c r="C411" s="40"/>
      <c r="D411" s="40"/>
      <c r="E411" s="40"/>
      <c r="F411" s="40"/>
      <c r="G411" s="40"/>
      <c r="H411" s="40"/>
      <c r="I411" s="40"/>
      <c r="J411" s="40"/>
      <c r="K411" s="40"/>
      <c r="M411" s="154"/>
      <c r="AC411" s="40"/>
      <c r="AD411" s="66"/>
    </row>
    <row r="412" spans="1:30" s="2" customFormat="1">
      <c r="A412" s="149"/>
      <c r="B412" s="200"/>
      <c r="C412" s="40"/>
      <c r="D412" s="40"/>
      <c r="E412" s="40"/>
      <c r="F412" s="40"/>
      <c r="G412" s="40"/>
      <c r="H412" s="40"/>
      <c r="I412" s="40"/>
      <c r="J412" s="40"/>
      <c r="K412" s="40"/>
      <c r="M412" s="154"/>
      <c r="AC412" s="40"/>
      <c r="AD412" s="66"/>
    </row>
    <row r="413" spans="1:30" s="2" customFormat="1">
      <c r="A413" s="149"/>
      <c r="B413" s="200"/>
      <c r="C413" s="40"/>
      <c r="D413" s="40"/>
      <c r="E413" s="40"/>
      <c r="F413" s="40"/>
      <c r="G413" s="40"/>
      <c r="H413" s="40"/>
      <c r="I413" s="40"/>
      <c r="J413" s="40"/>
      <c r="K413" s="40"/>
      <c r="M413" s="154"/>
      <c r="AC413" s="40"/>
      <c r="AD413" s="66"/>
    </row>
    <row r="414" spans="1:30" s="2" customFormat="1">
      <c r="A414" s="149"/>
      <c r="B414" s="200"/>
      <c r="C414" s="40"/>
      <c r="D414" s="40"/>
      <c r="E414" s="40"/>
      <c r="F414" s="40"/>
      <c r="G414" s="40"/>
      <c r="H414" s="40"/>
      <c r="I414" s="40"/>
      <c r="J414" s="40"/>
      <c r="K414" s="40"/>
      <c r="M414" s="154"/>
      <c r="AC414" s="40"/>
      <c r="AD414" s="66"/>
    </row>
    <row r="415" spans="1:30" s="2" customFormat="1">
      <c r="A415" s="149"/>
      <c r="B415" s="200"/>
      <c r="C415" s="40"/>
      <c r="D415" s="40"/>
      <c r="E415" s="40"/>
      <c r="F415" s="40"/>
      <c r="G415" s="40"/>
      <c r="H415" s="40"/>
      <c r="I415" s="40"/>
      <c r="J415" s="40"/>
      <c r="K415" s="40"/>
      <c r="M415" s="154"/>
      <c r="AC415" s="40"/>
      <c r="AD415" s="66"/>
    </row>
    <row r="416" spans="1:30" s="2" customFormat="1">
      <c r="A416" s="149"/>
      <c r="B416" s="200"/>
      <c r="C416" s="40"/>
      <c r="D416" s="40"/>
      <c r="E416" s="40"/>
      <c r="F416" s="40"/>
      <c r="G416" s="40"/>
      <c r="H416" s="40"/>
      <c r="I416" s="40"/>
      <c r="J416" s="40"/>
      <c r="K416" s="40"/>
      <c r="M416" s="154"/>
      <c r="AC416" s="40"/>
      <c r="AD416" s="66"/>
    </row>
    <row r="417" spans="1:30" s="2" customFormat="1">
      <c r="A417" s="149"/>
      <c r="B417" s="200"/>
      <c r="C417" s="40"/>
      <c r="D417" s="40"/>
      <c r="E417" s="40"/>
      <c r="F417" s="40"/>
      <c r="G417" s="40"/>
      <c r="H417" s="40"/>
      <c r="I417" s="40"/>
      <c r="J417" s="40"/>
      <c r="K417" s="40"/>
      <c r="M417" s="154"/>
      <c r="AC417" s="40"/>
      <c r="AD417" s="66"/>
    </row>
    <row r="418" spans="1:30" s="2" customFormat="1">
      <c r="A418" s="149"/>
      <c r="B418" s="200"/>
      <c r="C418" s="40"/>
      <c r="D418" s="40"/>
      <c r="E418" s="40"/>
      <c r="F418" s="40"/>
      <c r="G418" s="40"/>
      <c r="H418" s="40"/>
      <c r="I418" s="40"/>
      <c r="J418" s="40"/>
      <c r="K418" s="40"/>
      <c r="M418" s="154"/>
      <c r="AC418" s="40"/>
      <c r="AD418" s="66"/>
    </row>
    <row r="419" spans="1:30" s="2" customFormat="1">
      <c r="A419" s="149"/>
      <c r="B419" s="200"/>
      <c r="C419" s="40"/>
      <c r="D419" s="40"/>
      <c r="E419" s="40"/>
      <c r="F419" s="40"/>
      <c r="G419" s="40"/>
      <c r="H419" s="40"/>
      <c r="I419" s="40"/>
      <c r="J419" s="40"/>
      <c r="K419" s="40"/>
      <c r="M419" s="154"/>
      <c r="AC419" s="40"/>
      <c r="AD419" s="66"/>
    </row>
    <row r="420" spans="1:30" s="2" customFormat="1">
      <c r="A420" s="149"/>
      <c r="B420" s="200"/>
      <c r="C420" s="40"/>
      <c r="D420" s="40"/>
      <c r="E420" s="40"/>
      <c r="F420" s="40"/>
      <c r="G420" s="40"/>
      <c r="H420" s="40"/>
      <c r="I420" s="40"/>
      <c r="J420" s="40"/>
      <c r="K420" s="40"/>
      <c r="M420" s="154"/>
      <c r="AC420" s="40"/>
      <c r="AD420" s="66"/>
    </row>
    <row r="421" spans="1:30" s="2" customFormat="1">
      <c r="A421" s="149"/>
      <c r="B421" s="200"/>
      <c r="C421" s="40"/>
      <c r="D421" s="40"/>
      <c r="E421" s="40"/>
      <c r="F421" s="40"/>
      <c r="G421" s="40"/>
      <c r="H421" s="40"/>
      <c r="I421" s="40"/>
      <c r="J421" s="40"/>
      <c r="K421" s="40"/>
      <c r="M421" s="154"/>
      <c r="AC421" s="40"/>
      <c r="AD421" s="66"/>
    </row>
    <row r="422" spans="1:30" s="2" customFormat="1">
      <c r="A422" s="149"/>
      <c r="B422" s="200"/>
      <c r="C422" s="40"/>
      <c r="D422" s="40"/>
      <c r="E422" s="40"/>
      <c r="F422" s="40"/>
      <c r="G422" s="40"/>
      <c r="H422" s="40"/>
      <c r="I422" s="40"/>
      <c r="J422" s="40"/>
      <c r="K422" s="40"/>
      <c r="M422" s="154"/>
      <c r="AC422" s="40"/>
      <c r="AD422" s="66"/>
    </row>
    <row r="423" spans="1:30" s="2" customFormat="1">
      <c r="A423" s="149"/>
      <c r="B423" s="200"/>
      <c r="C423" s="40"/>
      <c r="D423" s="40"/>
      <c r="E423" s="40"/>
      <c r="F423" s="40"/>
      <c r="G423" s="40"/>
      <c r="H423" s="40"/>
      <c r="I423" s="40"/>
      <c r="J423" s="40"/>
      <c r="K423" s="40"/>
      <c r="M423" s="154"/>
      <c r="AC423" s="40"/>
      <c r="AD423" s="66"/>
    </row>
    <row r="424" spans="1:30" s="2" customFormat="1">
      <c r="A424" s="149"/>
      <c r="B424" s="200"/>
      <c r="C424" s="40"/>
      <c r="D424" s="40"/>
      <c r="E424" s="40"/>
      <c r="F424" s="40"/>
      <c r="G424" s="40"/>
      <c r="H424" s="40"/>
      <c r="I424" s="40"/>
      <c r="J424" s="40"/>
      <c r="K424" s="40"/>
      <c r="M424" s="154"/>
      <c r="AC424" s="40"/>
      <c r="AD424" s="66"/>
    </row>
    <row r="425" spans="1:30" s="2" customFormat="1">
      <c r="A425" s="149"/>
      <c r="B425" s="200"/>
      <c r="C425" s="40"/>
      <c r="D425" s="40"/>
      <c r="E425" s="40"/>
      <c r="F425" s="40"/>
      <c r="G425" s="40"/>
      <c r="H425" s="40"/>
      <c r="I425" s="40"/>
      <c r="J425" s="40"/>
      <c r="K425" s="40"/>
      <c r="M425" s="154"/>
      <c r="AC425" s="40"/>
      <c r="AD425" s="66"/>
    </row>
    <row r="426" spans="1:30" s="2" customFormat="1">
      <c r="A426" s="149"/>
      <c r="B426" s="200"/>
      <c r="C426" s="40"/>
      <c r="D426" s="40"/>
      <c r="E426" s="40"/>
      <c r="F426" s="40"/>
      <c r="G426" s="40"/>
      <c r="H426" s="40"/>
      <c r="I426" s="40"/>
      <c r="J426" s="40"/>
      <c r="K426" s="40"/>
      <c r="M426" s="154"/>
      <c r="AC426" s="40"/>
      <c r="AD426" s="66"/>
    </row>
    <row r="427" spans="1:30" s="2" customFormat="1">
      <c r="A427" s="149"/>
      <c r="B427" s="200"/>
      <c r="C427" s="40"/>
      <c r="D427" s="40"/>
      <c r="E427" s="40"/>
      <c r="F427" s="40"/>
      <c r="G427" s="40"/>
      <c r="H427" s="40"/>
      <c r="I427" s="40"/>
      <c r="J427" s="40"/>
      <c r="K427" s="40"/>
      <c r="M427" s="154"/>
      <c r="AC427" s="40"/>
      <c r="AD427" s="66"/>
    </row>
    <row r="428" spans="1:30" s="2" customFormat="1">
      <c r="A428" s="149"/>
      <c r="B428" s="200"/>
      <c r="C428" s="40"/>
      <c r="D428" s="40"/>
      <c r="E428" s="40"/>
      <c r="F428" s="40"/>
      <c r="G428" s="40"/>
      <c r="H428" s="40"/>
      <c r="I428" s="40"/>
      <c r="J428" s="40"/>
      <c r="K428" s="40"/>
      <c r="M428" s="154"/>
      <c r="AC428" s="40"/>
      <c r="AD428" s="66"/>
    </row>
    <row r="429" spans="1:30" s="2" customFormat="1">
      <c r="A429" s="149"/>
      <c r="B429" s="200"/>
      <c r="C429" s="40"/>
      <c r="D429" s="40"/>
      <c r="E429" s="40"/>
      <c r="F429" s="40"/>
      <c r="G429" s="40"/>
      <c r="H429" s="40"/>
      <c r="I429" s="40"/>
      <c r="J429" s="40"/>
      <c r="K429" s="40"/>
      <c r="M429" s="154"/>
      <c r="AC429" s="40"/>
      <c r="AD429" s="66"/>
    </row>
    <row r="430" spans="1:30" s="2" customFormat="1">
      <c r="A430" s="149"/>
      <c r="B430" s="200"/>
      <c r="C430" s="40"/>
      <c r="D430" s="40"/>
      <c r="E430" s="40"/>
      <c r="F430" s="40"/>
      <c r="G430" s="40"/>
      <c r="H430" s="40"/>
      <c r="I430" s="40"/>
      <c r="J430" s="40"/>
      <c r="K430" s="40"/>
      <c r="M430" s="154"/>
      <c r="AC430" s="40"/>
      <c r="AD430" s="66"/>
    </row>
    <row r="431" spans="1:30" s="2" customFormat="1">
      <c r="A431" s="149"/>
      <c r="B431" s="200"/>
      <c r="C431" s="40"/>
      <c r="D431" s="40"/>
      <c r="E431" s="40"/>
      <c r="F431" s="40"/>
      <c r="G431" s="40"/>
      <c r="H431" s="40"/>
      <c r="I431" s="40"/>
      <c r="J431" s="40"/>
      <c r="K431" s="40"/>
      <c r="M431" s="154"/>
      <c r="AC431" s="40"/>
      <c r="AD431" s="66"/>
    </row>
    <row r="432" spans="1:30" s="2" customFormat="1">
      <c r="A432" s="149"/>
      <c r="B432" s="200"/>
      <c r="C432" s="40"/>
      <c r="D432" s="40"/>
      <c r="E432" s="40"/>
      <c r="F432" s="40"/>
      <c r="G432" s="40"/>
      <c r="H432" s="40"/>
      <c r="I432" s="40"/>
      <c r="J432" s="40"/>
      <c r="K432" s="40"/>
      <c r="M432" s="154"/>
      <c r="AC432" s="40"/>
      <c r="AD432" s="66"/>
    </row>
    <row r="433" spans="1:30" s="2" customFormat="1">
      <c r="A433" s="149"/>
      <c r="B433" s="200"/>
      <c r="C433" s="40"/>
      <c r="D433" s="40"/>
      <c r="E433" s="40"/>
      <c r="F433" s="40"/>
      <c r="G433" s="40"/>
      <c r="H433" s="40"/>
      <c r="I433" s="40"/>
      <c r="J433" s="40"/>
      <c r="K433" s="40"/>
      <c r="M433" s="154"/>
      <c r="AC433" s="40"/>
      <c r="AD433" s="66"/>
    </row>
    <row r="434" spans="1:30" s="2" customFormat="1">
      <c r="A434" s="149"/>
      <c r="B434" s="200"/>
      <c r="C434" s="40"/>
      <c r="D434" s="40"/>
      <c r="E434" s="40"/>
      <c r="F434" s="40"/>
      <c r="G434" s="40"/>
      <c r="H434" s="40"/>
      <c r="I434" s="40"/>
      <c r="J434" s="40"/>
      <c r="K434" s="40"/>
      <c r="M434" s="154"/>
      <c r="AC434" s="40"/>
      <c r="AD434" s="66"/>
    </row>
    <row r="435" spans="1:30" s="2" customFormat="1">
      <c r="A435" s="149"/>
      <c r="B435" s="200"/>
      <c r="C435" s="40"/>
      <c r="D435" s="40"/>
      <c r="E435" s="40"/>
      <c r="F435" s="40"/>
      <c r="G435" s="40"/>
      <c r="H435" s="40"/>
      <c r="I435" s="40"/>
      <c r="J435" s="40"/>
      <c r="K435" s="40"/>
      <c r="M435" s="154"/>
      <c r="AC435" s="40"/>
      <c r="AD435" s="66"/>
    </row>
    <row r="436" spans="1:30" s="2" customFormat="1">
      <c r="A436" s="149"/>
      <c r="B436" s="200"/>
      <c r="C436" s="40"/>
      <c r="D436" s="40"/>
      <c r="E436" s="40"/>
      <c r="F436" s="40"/>
      <c r="G436" s="40"/>
      <c r="H436" s="40"/>
      <c r="I436" s="40"/>
      <c r="J436" s="40"/>
      <c r="K436" s="40"/>
      <c r="M436" s="154"/>
      <c r="AC436" s="40"/>
      <c r="AD436" s="66"/>
    </row>
    <row r="437" spans="1:30" s="2" customFormat="1">
      <c r="A437" s="149"/>
      <c r="B437" s="200"/>
      <c r="C437" s="40"/>
      <c r="D437" s="40"/>
      <c r="E437" s="40"/>
      <c r="F437" s="40"/>
      <c r="G437" s="40"/>
      <c r="H437" s="40"/>
      <c r="I437" s="40"/>
      <c r="J437" s="40"/>
      <c r="K437" s="40"/>
      <c r="M437" s="154"/>
      <c r="AC437" s="40"/>
      <c r="AD437" s="66"/>
    </row>
    <row r="438" spans="1:30" s="2" customFormat="1">
      <c r="A438" s="149"/>
      <c r="B438" s="200"/>
      <c r="C438" s="40"/>
      <c r="D438" s="40"/>
      <c r="E438" s="40"/>
      <c r="F438" s="40"/>
      <c r="G438" s="40"/>
      <c r="H438" s="40"/>
      <c r="I438" s="40"/>
      <c r="J438" s="40"/>
      <c r="K438" s="40"/>
      <c r="M438" s="154"/>
      <c r="AC438" s="40"/>
      <c r="AD438" s="66"/>
    </row>
    <row r="439" spans="1:30" s="2" customFormat="1">
      <c r="A439" s="149"/>
      <c r="B439" s="200"/>
      <c r="C439" s="40"/>
      <c r="D439" s="40"/>
      <c r="E439" s="40"/>
      <c r="F439" s="40"/>
      <c r="G439" s="40"/>
      <c r="H439" s="40"/>
      <c r="I439" s="40"/>
      <c r="J439" s="40"/>
      <c r="K439" s="40"/>
      <c r="M439" s="154"/>
      <c r="AC439" s="40"/>
      <c r="AD439" s="66"/>
    </row>
    <row r="440" spans="1:30" s="2" customFormat="1">
      <c r="A440" s="149"/>
      <c r="B440" s="200"/>
      <c r="C440" s="40"/>
      <c r="D440" s="40"/>
      <c r="E440" s="40"/>
      <c r="F440" s="40"/>
      <c r="G440" s="40"/>
      <c r="H440" s="40"/>
      <c r="I440" s="40"/>
      <c r="J440" s="40"/>
      <c r="K440" s="40"/>
      <c r="M440" s="154"/>
      <c r="AC440" s="40"/>
      <c r="AD440" s="66"/>
    </row>
    <row r="441" spans="1:30" s="2" customFormat="1">
      <c r="A441" s="149"/>
      <c r="B441" s="200"/>
      <c r="C441" s="40"/>
      <c r="D441" s="40"/>
      <c r="E441" s="40"/>
      <c r="F441" s="40"/>
      <c r="G441" s="40"/>
      <c r="H441" s="40"/>
      <c r="I441" s="40"/>
      <c r="J441" s="40"/>
      <c r="K441" s="40"/>
      <c r="M441" s="154"/>
      <c r="AC441" s="40"/>
      <c r="AD441" s="66"/>
    </row>
    <row r="442" spans="1:30" s="2" customFormat="1">
      <c r="A442" s="149"/>
      <c r="B442" s="200"/>
      <c r="C442" s="40"/>
      <c r="D442" s="40"/>
      <c r="E442" s="40"/>
      <c r="F442" s="40"/>
      <c r="G442" s="40"/>
      <c r="H442" s="40"/>
      <c r="I442" s="40"/>
      <c r="J442" s="40"/>
      <c r="K442" s="40"/>
      <c r="M442" s="154"/>
      <c r="AC442" s="40"/>
      <c r="AD442" s="66"/>
    </row>
    <row r="443" spans="1:30" s="2" customFormat="1">
      <c r="A443" s="149"/>
      <c r="B443" s="200"/>
      <c r="C443" s="40"/>
      <c r="D443" s="40"/>
      <c r="E443" s="40"/>
      <c r="F443" s="40"/>
      <c r="G443" s="40"/>
      <c r="H443" s="40"/>
      <c r="I443" s="40"/>
      <c r="J443" s="40"/>
      <c r="K443" s="40"/>
      <c r="M443" s="154"/>
      <c r="AC443" s="40"/>
      <c r="AD443" s="66"/>
    </row>
    <row r="444" spans="1:30" s="2" customFormat="1">
      <c r="A444" s="149"/>
      <c r="B444" s="200"/>
      <c r="C444" s="40"/>
      <c r="D444" s="40"/>
      <c r="E444" s="40"/>
      <c r="F444" s="40"/>
      <c r="G444" s="40"/>
      <c r="H444" s="40"/>
      <c r="I444" s="40"/>
      <c r="J444" s="40"/>
      <c r="K444" s="40"/>
      <c r="M444" s="154"/>
      <c r="AC444" s="40"/>
      <c r="AD444" s="66"/>
    </row>
    <row r="445" spans="1:30" s="2" customFormat="1">
      <c r="A445" s="149"/>
      <c r="B445" s="200"/>
      <c r="C445" s="40"/>
      <c r="D445" s="40"/>
      <c r="E445" s="40"/>
      <c r="F445" s="40"/>
      <c r="G445" s="40"/>
      <c r="H445" s="40"/>
      <c r="I445" s="40"/>
      <c r="J445" s="40"/>
      <c r="K445" s="40"/>
      <c r="M445" s="154"/>
      <c r="AC445" s="40"/>
      <c r="AD445" s="66"/>
    </row>
    <row r="446" spans="1:30" s="2" customFormat="1">
      <c r="A446" s="149"/>
      <c r="B446" s="200"/>
      <c r="C446" s="40"/>
      <c r="D446" s="40"/>
      <c r="E446" s="40"/>
      <c r="F446" s="40"/>
      <c r="G446" s="40"/>
      <c r="H446" s="40"/>
      <c r="I446" s="40"/>
      <c r="J446" s="40"/>
      <c r="K446" s="40"/>
      <c r="M446" s="154"/>
      <c r="AC446" s="40"/>
      <c r="AD446" s="66"/>
    </row>
    <row r="447" spans="1:30" s="2" customFormat="1">
      <c r="A447" s="149"/>
      <c r="B447" s="200"/>
      <c r="C447" s="40"/>
      <c r="D447" s="40"/>
      <c r="E447" s="40"/>
      <c r="F447" s="40"/>
      <c r="G447" s="40"/>
      <c r="H447" s="40"/>
      <c r="I447" s="40"/>
      <c r="J447" s="40"/>
      <c r="K447" s="40"/>
      <c r="M447" s="154"/>
      <c r="AC447" s="40"/>
      <c r="AD447" s="66"/>
    </row>
    <row r="448" spans="1:30" s="2" customFormat="1">
      <c r="A448" s="149"/>
      <c r="B448" s="200"/>
      <c r="C448" s="40"/>
      <c r="D448" s="40"/>
      <c r="E448" s="40"/>
      <c r="F448" s="40"/>
      <c r="G448" s="40"/>
      <c r="H448" s="40"/>
      <c r="I448" s="40"/>
      <c r="J448" s="40"/>
      <c r="K448" s="40"/>
      <c r="M448" s="154"/>
      <c r="AC448" s="40"/>
      <c r="AD448" s="66"/>
    </row>
    <row r="449" spans="1:30" s="2" customFormat="1">
      <c r="A449" s="149"/>
      <c r="B449" s="200"/>
      <c r="C449" s="40"/>
      <c r="D449" s="40"/>
      <c r="E449" s="40"/>
      <c r="F449" s="40"/>
      <c r="G449" s="40"/>
      <c r="H449" s="40"/>
      <c r="I449" s="40"/>
      <c r="J449" s="40"/>
      <c r="K449" s="40"/>
      <c r="M449" s="154"/>
      <c r="AC449" s="40"/>
      <c r="AD449" s="66"/>
    </row>
    <row r="450" spans="1:30" s="2" customFormat="1">
      <c r="A450" s="149"/>
      <c r="B450" s="200"/>
      <c r="C450" s="40"/>
      <c r="D450" s="40"/>
      <c r="E450" s="40"/>
      <c r="F450" s="40"/>
      <c r="G450" s="40"/>
      <c r="H450" s="40"/>
      <c r="I450" s="40"/>
      <c r="J450" s="40"/>
      <c r="K450" s="40"/>
      <c r="M450" s="154"/>
      <c r="AC450" s="40"/>
      <c r="AD450" s="66"/>
    </row>
    <row r="451" spans="1:30" s="2" customFormat="1">
      <c r="A451" s="149"/>
      <c r="B451" s="200"/>
      <c r="C451" s="40"/>
      <c r="D451" s="40"/>
      <c r="E451" s="40"/>
      <c r="F451" s="40"/>
      <c r="G451" s="40"/>
      <c r="H451" s="40"/>
      <c r="I451" s="40"/>
      <c r="J451" s="40"/>
      <c r="K451" s="40"/>
      <c r="M451" s="154"/>
      <c r="AC451" s="40"/>
      <c r="AD451" s="66"/>
    </row>
    <row r="452" spans="1:30" s="2" customFormat="1">
      <c r="A452" s="149"/>
      <c r="B452" s="200"/>
      <c r="C452" s="40"/>
      <c r="D452" s="40"/>
      <c r="E452" s="40"/>
      <c r="F452" s="40"/>
      <c r="G452" s="40"/>
      <c r="H452" s="40"/>
      <c r="I452" s="40"/>
      <c r="J452" s="40"/>
      <c r="K452" s="40"/>
      <c r="M452" s="154"/>
      <c r="AC452" s="40"/>
      <c r="AD452" s="66"/>
    </row>
    <row r="453" spans="1:30" s="2" customFormat="1">
      <c r="A453" s="149"/>
      <c r="B453" s="200"/>
      <c r="C453" s="40"/>
      <c r="D453" s="40"/>
      <c r="E453" s="40"/>
      <c r="F453" s="40"/>
      <c r="G453" s="40"/>
      <c r="H453" s="40"/>
      <c r="I453" s="40"/>
      <c r="J453" s="40"/>
      <c r="K453" s="40"/>
      <c r="M453" s="154"/>
      <c r="AC453" s="40"/>
      <c r="AD453" s="66"/>
    </row>
    <row r="454" spans="1:30" s="2" customFormat="1">
      <c r="A454" s="149"/>
      <c r="B454" s="200"/>
      <c r="C454" s="40"/>
      <c r="D454" s="40"/>
      <c r="E454" s="40"/>
      <c r="F454" s="40"/>
      <c r="G454" s="40"/>
      <c r="H454" s="40"/>
      <c r="I454" s="40"/>
      <c r="J454" s="40"/>
      <c r="K454" s="40"/>
      <c r="M454" s="154"/>
      <c r="AC454" s="40"/>
      <c r="AD454" s="66"/>
    </row>
    <row r="455" spans="1:30" s="2" customFormat="1">
      <c r="A455" s="149"/>
      <c r="B455" s="200"/>
      <c r="C455" s="40"/>
      <c r="D455" s="40"/>
      <c r="E455" s="40"/>
      <c r="F455" s="40"/>
      <c r="G455" s="40"/>
      <c r="H455" s="40"/>
      <c r="I455" s="40"/>
      <c r="J455" s="40"/>
      <c r="K455" s="40"/>
      <c r="M455" s="154"/>
      <c r="AC455" s="40"/>
      <c r="AD455" s="66"/>
    </row>
    <row r="456" spans="1:30" s="2" customFormat="1">
      <c r="A456" s="149"/>
      <c r="B456" s="200"/>
      <c r="C456" s="40"/>
      <c r="D456" s="40"/>
      <c r="E456" s="40"/>
      <c r="F456" s="40"/>
      <c r="G456" s="40"/>
      <c r="H456" s="40"/>
      <c r="I456" s="40"/>
      <c r="J456" s="40"/>
      <c r="K456" s="40"/>
      <c r="M456" s="154"/>
      <c r="AC456" s="40"/>
      <c r="AD456" s="66"/>
    </row>
    <row r="457" spans="1:30" s="2" customFormat="1">
      <c r="A457" s="149"/>
      <c r="B457" s="200"/>
      <c r="C457" s="40"/>
      <c r="D457" s="40"/>
      <c r="E457" s="40"/>
      <c r="F457" s="40"/>
      <c r="G457" s="40"/>
      <c r="H457" s="40"/>
      <c r="I457" s="40"/>
      <c r="J457" s="40"/>
      <c r="K457" s="40"/>
      <c r="M457" s="154"/>
      <c r="AC457" s="40"/>
      <c r="AD457" s="66"/>
    </row>
    <row r="458" spans="1:30" s="2" customFormat="1">
      <c r="A458" s="149"/>
      <c r="B458" s="200"/>
      <c r="C458" s="40"/>
      <c r="D458" s="40"/>
      <c r="E458" s="40"/>
      <c r="F458" s="40"/>
      <c r="G458" s="40"/>
      <c r="H458" s="40"/>
      <c r="I458" s="40"/>
      <c r="J458" s="40"/>
      <c r="K458" s="40"/>
      <c r="M458" s="154"/>
      <c r="AC458" s="40"/>
      <c r="AD458" s="66"/>
    </row>
    <row r="459" spans="1:30" s="2" customFormat="1">
      <c r="A459" s="149"/>
      <c r="B459" s="200"/>
      <c r="C459" s="40"/>
      <c r="D459" s="40"/>
      <c r="E459" s="40"/>
      <c r="F459" s="40"/>
      <c r="G459" s="40"/>
      <c r="H459" s="40"/>
      <c r="I459" s="40"/>
      <c r="J459" s="40"/>
      <c r="K459" s="40"/>
      <c r="M459" s="154"/>
      <c r="AC459" s="40"/>
      <c r="AD459" s="66"/>
    </row>
    <row r="460" spans="1:30" s="2" customFormat="1">
      <c r="A460" s="149"/>
      <c r="B460" s="200"/>
      <c r="C460" s="40"/>
      <c r="D460" s="40"/>
      <c r="E460" s="40"/>
      <c r="F460" s="40"/>
      <c r="G460" s="40"/>
      <c r="H460" s="40"/>
      <c r="I460" s="40"/>
      <c r="J460" s="40"/>
      <c r="K460" s="40"/>
      <c r="M460" s="154"/>
      <c r="AC460" s="40"/>
      <c r="AD460" s="66"/>
    </row>
    <row r="461" spans="1:30" s="2" customFormat="1">
      <c r="A461" s="149"/>
      <c r="B461" s="200"/>
      <c r="C461" s="40"/>
      <c r="D461" s="40"/>
      <c r="E461" s="40"/>
      <c r="F461" s="40"/>
      <c r="G461" s="40"/>
      <c r="H461" s="40"/>
      <c r="I461" s="40"/>
      <c r="J461" s="40"/>
      <c r="K461" s="40"/>
      <c r="M461" s="154"/>
      <c r="AC461" s="40"/>
      <c r="AD461" s="66"/>
    </row>
    <row r="462" spans="1:30" s="2" customFormat="1">
      <c r="A462" s="149"/>
      <c r="B462" s="200"/>
      <c r="C462" s="40"/>
      <c r="D462" s="40"/>
      <c r="E462" s="40"/>
      <c r="F462" s="40"/>
      <c r="G462" s="40"/>
      <c r="H462" s="40"/>
      <c r="I462" s="40"/>
      <c r="J462" s="40"/>
      <c r="K462" s="40"/>
      <c r="M462" s="154"/>
      <c r="AC462" s="40"/>
      <c r="AD462" s="66"/>
    </row>
    <row r="463" spans="1:30" s="2" customFormat="1">
      <c r="A463" s="149"/>
      <c r="B463" s="200"/>
      <c r="C463" s="40"/>
      <c r="D463" s="40"/>
      <c r="E463" s="40"/>
      <c r="F463" s="40"/>
      <c r="G463" s="40"/>
      <c r="H463" s="40"/>
      <c r="I463" s="40"/>
      <c r="J463" s="40"/>
      <c r="K463" s="40"/>
      <c r="M463" s="154"/>
      <c r="AC463" s="40"/>
      <c r="AD463" s="66"/>
    </row>
    <row r="464" spans="1:30" s="2" customFormat="1">
      <c r="A464" s="149"/>
      <c r="B464" s="200"/>
      <c r="C464" s="40"/>
      <c r="D464" s="40"/>
      <c r="E464" s="40"/>
      <c r="F464" s="40"/>
      <c r="G464" s="40"/>
      <c r="H464" s="40"/>
      <c r="I464" s="40"/>
      <c r="J464" s="40"/>
      <c r="K464" s="40"/>
      <c r="M464" s="154"/>
      <c r="AC464" s="40"/>
      <c r="AD464" s="66"/>
    </row>
    <row r="465" spans="1:30" s="2" customFormat="1">
      <c r="A465" s="149"/>
      <c r="B465" s="200"/>
      <c r="C465" s="40"/>
      <c r="D465" s="40"/>
      <c r="E465" s="40"/>
      <c r="F465" s="40"/>
      <c r="G465" s="40"/>
      <c r="H465" s="40"/>
      <c r="I465" s="40"/>
      <c r="J465" s="40"/>
      <c r="K465" s="40"/>
      <c r="M465" s="154"/>
      <c r="AC465" s="40"/>
      <c r="AD465" s="66"/>
    </row>
    <row r="466" spans="1:30" s="2" customFormat="1">
      <c r="A466" s="149"/>
      <c r="B466" s="200"/>
      <c r="C466" s="40"/>
      <c r="D466" s="40"/>
      <c r="E466" s="40"/>
      <c r="F466" s="40"/>
      <c r="G466" s="40"/>
      <c r="H466" s="40"/>
      <c r="I466" s="40"/>
      <c r="J466" s="40"/>
      <c r="K466" s="40"/>
      <c r="M466" s="154"/>
      <c r="AC466" s="40"/>
      <c r="AD466" s="66"/>
    </row>
    <row r="467" spans="1:30" s="2" customFormat="1">
      <c r="A467" s="149"/>
      <c r="B467" s="200"/>
      <c r="C467" s="40"/>
      <c r="D467" s="40"/>
      <c r="E467" s="40"/>
      <c r="F467" s="40"/>
      <c r="G467" s="40"/>
      <c r="H467" s="40"/>
      <c r="I467" s="40"/>
      <c r="J467" s="40"/>
      <c r="K467" s="40"/>
      <c r="M467" s="154"/>
      <c r="AC467" s="40"/>
      <c r="AD467" s="66"/>
    </row>
    <row r="468" spans="1:30" s="2" customFormat="1">
      <c r="A468" s="149"/>
      <c r="B468" s="200"/>
      <c r="C468" s="40"/>
      <c r="D468" s="40"/>
      <c r="E468" s="40"/>
      <c r="F468" s="40"/>
      <c r="G468" s="40"/>
      <c r="H468" s="40"/>
      <c r="I468" s="40"/>
      <c r="J468" s="40"/>
      <c r="K468" s="40"/>
      <c r="M468" s="154"/>
      <c r="AC468" s="40"/>
      <c r="AD468" s="66"/>
    </row>
    <row r="469" spans="1:30" s="2" customFormat="1">
      <c r="A469" s="149"/>
      <c r="B469" s="200"/>
      <c r="C469" s="40"/>
      <c r="D469" s="40"/>
      <c r="E469" s="40"/>
      <c r="F469" s="40"/>
      <c r="G469" s="40"/>
      <c r="H469" s="40"/>
      <c r="I469" s="40"/>
      <c r="J469" s="40"/>
      <c r="K469" s="40"/>
      <c r="M469" s="154"/>
      <c r="AC469" s="40"/>
      <c r="AD469" s="66"/>
    </row>
    <row r="470" spans="1:30" s="2" customFormat="1">
      <c r="A470" s="149"/>
      <c r="B470" s="200"/>
      <c r="C470" s="40"/>
      <c r="D470" s="40"/>
      <c r="E470" s="40"/>
      <c r="F470" s="40"/>
      <c r="G470" s="40"/>
      <c r="H470" s="40"/>
      <c r="I470" s="40"/>
      <c r="J470" s="40"/>
      <c r="K470" s="40"/>
      <c r="M470" s="154"/>
      <c r="AC470" s="40"/>
      <c r="AD470" s="66"/>
    </row>
    <row r="471" spans="1:30" s="2" customFormat="1">
      <c r="A471" s="149"/>
      <c r="B471" s="200"/>
      <c r="C471" s="40"/>
      <c r="D471" s="40"/>
      <c r="E471" s="40"/>
      <c r="F471" s="40"/>
      <c r="G471" s="40"/>
      <c r="H471" s="40"/>
      <c r="I471" s="40"/>
      <c r="J471" s="40"/>
      <c r="K471" s="40"/>
      <c r="M471" s="154"/>
      <c r="AC471" s="40"/>
      <c r="AD471" s="66"/>
    </row>
    <row r="472" spans="1:30" s="2" customFormat="1">
      <c r="A472" s="149"/>
      <c r="B472" s="200"/>
      <c r="C472" s="40"/>
      <c r="D472" s="40"/>
      <c r="E472" s="40"/>
      <c r="F472" s="40"/>
      <c r="G472" s="40"/>
      <c r="H472" s="40"/>
      <c r="I472" s="40"/>
      <c r="J472" s="40"/>
      <c r="K472" s="40"/>
      <c r="M472" s="154"/>
      <c r="AC472" s="40"/>
      <c r="AD472" s="66"/>
    </row>
    <row r="473" spans="1:30" s="2" customFormat="1">
      <c r="A473" s="149"/>
      <c r="B473" s="200"/>
      <c r="C473" s="40"/>
      <c r="D473" s="40"/>
      <c r="E473" s="40"/>
      <c r="F473" s="40"/>
      <c r="G473" s="40"/>
      <c r="H473" s="40"/>
      <c r="I473" s="40"/>
      <c r="J473" s="40"/>
      <c r="K473" s="40"/>
      <c r="M473" s="154"/>
      <c r="AC473" s="40"/>
      <c r="AD473" s="66"/>
    </row>
    <row r="474" spans="1:30" s="2" customFormat="1">
      <c r="A474" s="149"/>
      <c r="B474" s="200"/>
      <c r="C474" s="40"/>
      <c r="D474" s="40"/>
      <c r="E474" s="40"/>
      <c r="F474" s="40"/>
      <c r="G474" s="40"/>
      <c r="H474" s="40"/>
      <c r="I474" s="40"/>
      <c r="J474" s="40"/>
      <c r="K474" s="40"/>
      <c r="M474" s="154"/>
      <c r="AC474" s="40"/>
      <c r="AD474" s="66"/>
    </row>
    <row r="475" spans="1:30" s="2" customFormat="1">
      <c r="A475" s="149"/>
      <c r="B475" s="200"/>
      <c r="C475" s="40"/>
      <c r="D475" s="40"/>
      <c r="E475" s="40"/>
      <c r="F475" s="40"/>
      <c r="G475" s="40"/>
      <c r="H475" s="40"/>
      <c r="I475" s="40"/>
      <c r="J475" s="40"/>
      <c r="K475" s="40"/>
      <c r="M475" s="154"/>
      <c r="AC475" s="40"/>
      <c r="AD475" s="66"/>
    </row>
    <row r="476" spans="1:30" s="2" customFormat="1">
      <c r="A476" s="149"/>
      <c r="B476" s="200"/>
      <c r="C476" s="40"/>
      <c r="D476" s="40"/>
      <c r="E476" s="40"/>
      <c r="F476" s="40"/>
      <c r="G476" s="40"/>
      <c r="H476" s="40"/>
      <c r="I476" s="40"/>
      <c r="J476" s="40"/>
      <c r="K476" s="40"/>
      <c r="M476" s="154"/>
      <c r="AC476" s="40"/>
      <c r="AD476" s="66"/>
    </row>
    <row r="477" spans="1:30" s="2" customFormat="1">
      <c r="A477" s="149"/>
      <c r="B477" s="200"/>
      <c r="C477" s="40"/>
      <c r="D477" s="40"/>
      <c r="E477" s="40"/>
      <c r="F477" s="40"/>
      <c r="G477" s="40"/>
      <c r="H477" s="40"/>
      <c r="I477" s="40"/>
      <c r="J477" s="40"/>
      <c r="K477" s="40"/>
      <c r="M477" s="154"/>
      <c r="AC477" s="40"/>
      <c r="AD477" s="66"/>
    </row>
    <row r="478" spans="1:30" s="2" customFormat="1">
      <c r="A478" s="149"/>
      <c r="B478" s="200"/>
      <c r="C478" s="40"/>
      <c r="D478" s="40"/>
      <c r="E478" s="40"/>
      <c r="F478" s="40"/>
      <c r="G478" s="40"/>
      <c r="H478" s="40"/>
      <c r="I478" s="40"/>
      <c r="J478" s="40"/>
      <c r="K478" s="40"/>
      <c r="M478" s="154"/>
      <c r="AC478" s="40"/>
      <c r="AD478" s="66"/>
    </row>
    <row r="479" spans="1:30" s="2" customFormat="1">
      <c r="A479" s="149"/>
      <c r="B479" s="200"/>
      <c r="C479" s="40"/>
      <c r="D479" s="40"/>
      <c r="E479" s="40"/>
      <c r="F479" s="40"/>
      <c r="G479" s="40"/>
      <c r="H479" s="40"/>
      <c r="I479" s="40"/>
      <c r="J479" s="40"/>
      <c r="K479" s="40"/>
      <c r="M479" s="154"/>
      <c r="AC479" s="40"/>
      <c r="AD479" s="66"/>
    </row>
    <row r="480" spans="1:30" s="2" customFormat="1">
      <c r="A480" s="149"/>
      <c r="B480" s="200"/>
      <c r="C480" s="40"/>
      <c r="D480" s="40"/>
      <c r="E480" s="40"/>
      <c r="F480" s="40"/>
      <c r="G480" s="40"/>
      <c r="H480" s="40"/>
      <c r="I480" s="40"/>
      <c r="J480" s="40"/>
      <c r="K480" s="40"/>
      <c r="M480" s="154"/>
      <c r="AC480" s="40"/>
      <c r="AD480" s="66"/>
    </row>
    <row r="481" spans="1:30" s="2" customFormat="1">
      <c r="A481" s="149"/>
      <c r="B481" s="200"/>
      <c r="C481" s="40"/>
      <c r="D481" s="40"/>
      <c r="E481" s="40"/>
      <c r="F481" s="40"/>
      <c r="G481" s="40"/>
      <c r="H481" s="40"/>
      <c r="I481" s="40"/>
      <c r="J481" s="40"/>
      <c r="K481" s="40"/>
      <c r="M481" s="154"/>
      <c r="AC481" s="40"/>
      <c r="AD481" s="66"/>
    </row>
    <row r="482" spans="1:30" s="2" customFormat="1">
      <c r="A482" s="149"/>
      <c r="B482" s="200"/>
      <c r="C482" s="40"/>
      <c r="D482" s="40"/>
      <c r="E482" s="40"/>
      <c r="F482" s="40"/>
      <c r="G482" s="40"/>
      <c r="H482" s="40"/>
      <c r="I482" s="40"/>
      <c r="J482" s="40"/>
      <c r="K482" s="40"/>
      <c r="M482" s="154"/>
      <c r="AC482" s="40"/>
      <c r="AD482" s="66"/>
    </row>
    <row r="483" spans="1:30" s="2" customFormat="1">
      <c r="A483" s="149"/>
      <c r="B483" s="200"/>
      <c r="C483" s="40"/>
      <c r="D483" s="40"/>
      <c r="E483" s="40"/>
      <c r="F483" s="40"/>
      <c r="G483" s="40"/>
      <c r="H483" s="40"/>
      <c r="I483" s="40"/>
      <c r="J483" s="40"/>
      <c r="K483" s="40"/>
      <c r="M483" s="154"/>
      <c r="AC483" s="40"/>
      <c r="AD483" s="66"/>
    </row>
    <row r="484" spans="1:30" s="2" customFormat="1">
      <c r="A484" s="149"/>
      <c r="B484" s="200"/>
      <c r="C484" s="40"/>
      <c r="D484" s="40"/>
      <c r="E484" s="40"/>
      <c r="F484" s="40"/>
      <c r="G484" s="40"/>
      <c r="H484" s="40"/>
      <c r="I484" s="40"/>
      <c r="J484" s="40"/>
      <c r="K484" s="40"/>
      <c r="M484" s="154"/>
      <c r="AC484" s="40"/>
      <c r="AD484" s="66"/>
    </row>
    <row r="485" spans="1:30" s="2" customFormat="1">
      <c r="A485" s="149"/>
      <c r="B485" s="200"/>
      <c r="C485" s="40"/>
      <c r="D485" s="40"/>
      <c r="E485" s="40"/>
      <c r="F485" s="40"/>
      <c r="G485" s="40"/>
      <c r="H485" s="40"/>
      <c r="I485" s="40"/>
      <c r="J485" s="40"/>
      <c r="K485" s="40"/>
      <c r="M485" s="154"/>
      <c r="AC485" s="40"/>
      <c r="AD485" s="66"/>
    </row>
    <row r="486" spans="1:30" s="2" customFormat="1">
      <c r="A486" s="149"/>
      <c r="B486" s="200"/>
      <c r="C486" s="40"/>
      <c r="D486" s="40"/>
      <c r="E486" s="40"/>
      <c r="F486" s="40"/>
      <c r="G486" s="40"/>
      <c r="H486" s="40"/>
      <c r="I486" s="40"/>
      <c r="J486" s="40"/>
      <c r="K486" s="40"/>
      <c r="M486" s="154"/>
      <c r="AC486" s="40"/>
      <c r="AD486" s="66"/>
    </row>
    <row r="487" spans="1:30" s="2" customFormat="1">
      <c r="A487" s="149"/>
      <c r="B487" s="200"/>
      <c r="C487" s="40"/>
      <c r="D487" s="40"/>
      <c r="E487" s="40"/>
      <c r="F487" s="40"/>
      <c r="G487" s="40"/>
      <c r="H487" s="40"/>
      <c r="I487" s="40"/>
      <c r="J487" s="40"/>
      <c r="K487" s="40"/>
      <c r="M487" s="154"/>
      <c r="AC487" s="40"/>
      <c r="AD487" s="66"/>
    </row>
    <row r="488" spans="1:30" s="2" customFormat="1">
      <c r="A488" s="149"/>
      <c r="B488" s="200"/>
      <c r="C488" s="40"/>
      <c r="D488" s="40"/>
      <c r="E488" s="40"/>
      <c r="F488" s="40"/>
      <c r="G488" s="40"/>
      <c r="H488" s="40"/>
      <c r="I488" s="40"/>
      <c r="J488" s="40"/>
      <c r="K488" s="40"/>
      <c r="M488" s="154"/>
      <c r="AC488" s="40"/>
      <c r="AD488" s="66"/>
    </row>
    <row r="489" spans="1:30" s="2" customFormat="1">
      <c r="A489" s="149"/>
      <c r="B489" s="200"/>
      <c r="C489" s="40"/>
      <c r="D489" s="40"/>
      <c r="E489" s="40"/>
      <c r="F489" s="40"/>
      <c r="G489" s="40"/>
      <c r="H489" s="40"/>
      <c r="I489" s="40"/>
      <c r="J489" s="40"/>
      <c r="K489" s="40"/>
      <c r="M489" s="154"/>
      <c r="AC489" s="40"/>
      <c r="AD489" s="66"/>
    </row>
    <row r="490" spans="1:30" s="2" customFormat="1">
      <c r="A490" s="149"/>
      <c r="B490" s="200"/>
      <c r="C490" s="40"/>
      <c r="D490" s="40"/>
      <c r="E490" s="40"/>
      <c r="F490" s="40"/>
      <c r="G490" s="40"/>
      <c r="H490" s="40"/>
      <c r="I490" s="40"/>
      <c r="J490" s="40"/>
      <c r="K490" s="40"/>
      <c r="M490" s="154"/>
      <c r="AC490" s="40"/>
      <c r="AD490" s="66"/>
    </row>
    <row r="491" spans="1:30" s="2" customFormat="1">
      <c r="A491" s="149"/>
      <c r="B491" s="200"/>
      <c r="C491" s="40"/>
      <c r="D491" s="40"/>
      <c r="E491" s="40"/>
      <c r="F491" s="40"/>
      <c r="G491" s="40"/>
      <c r="H491" s="40"/>
      <c r="I491" s="40"/>
      <c r="J491" s="40"/>
      <c r="K491" s="40"/>
      <c r="M491" s="154"/>
      <c r="AC491" s="40"/>
      <c r="AD491" s="66"/>
    </row>
    <row r="492" spans="1:30" s="2" customFormat="1">
      <c r="A492" s="149"/>
      <c r="B492" s="200"/>
      <c r="C492" s="40"/>
      <c r="D492" s="40"/>
      <c r="E492" s="40"/>
      <c r="F492" s="40"/>
      <c r="G492" s="40"/>
      <c r="H492" s="40"/>
      <c r="I492" s="40"/>
      <c r="J492" s="40"/>
      <c r="K492" s="40"/>
      <c r="M492" s="154"/>
      <c r="AC492" s="40"/>
      <c r="AD492" s="66"/>
    </row>
    <row r="493" spans="1:30" s="2" customFormat="1">
      <c r="A493" s="149"/>
      <c r="B493" s="200"/>
      <c r="C493" s="40"/>
      <c r="D493" s="40"/>
      <c r="E493" s="40"/>
      <c r="F493" s="40"/>
      <c r="G493" s="40"/>
      <c r="H493" s="40"/>
      <c r="I493" s="40"/>
      <c r="J493" s="40"/>
      <c r="K493" s="40"/>
      <c r="M493" s="154"/>
      <c r="AC493" s="40"/>
      <c r="AD493" s="66"/>
    </row>
    <row r="494" spans="1:30" s="2" customFormat="1">
      <c r="A494" s="149"/>
      <c r="B494" s="200"/>
      <c r="C494" s="40"/>
      <c r="D494" s="40"/>
      <c r="E494" s="40"/>
      <c r="F494" s="40"/>
      <c r="G494" s="40"/>
      <c r="H494" s="40"/>
      <c r="I494" s="40"/>
      <c r="J494" s="40"/>
      <c r="K494" s="40"/>
      <c r="M494" s="154"/>
      <c r="AC494" s="40"/>
      <c r="AD494" s="66"/>
    </row>
    <row r="495" spans="1:30" s="2" customFormat="1">
      <c r="A495" s="149"/>
      <c r="B495" s="200"/>
      <c r="C495" s="40"/>
      <c r="D495" s="40"/>
      <c r="E495" s="40"/>
      <c r="F495" s="40"/>
      <c r="G495" s="40"/>
      <c r="H495" s="40"/>
      <c r="I495" s="40"/>
      <c r="J495" s="40"/>
      <c r="K495" s="40"/>
      <c r="M495" s="154"/>
      <c r="AC495" s="40"/>
      <c r="AD495" s="66"/>
    </row>
    <row r="496" spans="1:30" s="2" customFormat="1">
      <c r="A496" s="149"/>
      <c r="B496" s="200"/>
      <c r="C496" s="40"/>
      <c r="D496" s="40"/>
      <c r="E496" s="40"/>
      <c r="F496" s="40"/>
      <c r="G496" s="40"/>
      <c r="H496" s="40"/>
      <c r="I496" s="40"/>
      <c r="J496" s="40"/>
      <c r="K496" s="40"/>
      <c r="M496" s="154"/>
      <c r="AC496" s="40"/>
      <c r="AD496" s="66"/>
    </row>
    <row r="497" spans="1:30" s="2" customFormat="1">
      <c r="A497" s="149"/>
      <c r="B497" s="200"/>
      <c r="C497" s="40"/>
      <c r="D497" s="40"/>
      <c r="E497" s="40"/>
      <c r="F497" s="40"/>
      <c r="G497" s="40"/>
      <c r="H497" s="40"/>
      <c r="I497" s="40"/>
      <c r="J497" s="40"/>
      <c r="K497" s="40"/>
      <c r="M497" s="154"/>
      <c r="AC497" s="40"/>
      <c r="AD497" s="66"/>
    </row>
    <row r="498" spans="1:30" s="2" customFormat="1">
      <c r="A498" s="149"/>
      <c r="B498" s="200"/>
      <c r="C498" s="40"/>
      <c r="D498" s="40"/>
      <c r="E498" s="40"/>
      <c r="F498" s="40"/>
      <c r="G498" s="40"/>
      <c r="H498" s="40"/>
      <c r="I498" s="40"/>
      <c r="J498" s="40"/>
      <c r="K498" s="40"/>
      <c r="M498" s="154"/>
      <c r="AC498" s="40"/>
      <c r="AD498" s="66"/>
    </row>
    <row r="499" spans="1:30" s="2" customFormat="1">
      <c r="A499" s="149"/>
      <c r="B499" s="200"/>
      <c r="C499" s="40"/>
      <c r="D499" s="40"/>
      <c r="E499" s="40"/>
      <c r="F499" s="40"/>
      <c r="G499" s="40"/>
      <c r="H499" s="40"/>
      <c r="I499" s="40"/>
      <c r="J499" s="40"/>
      <c r="K499" s="40"/>
      <c r="M499" s="154"/>
      <c r="AC499" s="40"/>
      <c r="AD499" s="66"/>
    </row>
    <row r="500" spans="1:30" s="2" customFormat="1">
      <c r="A500" s="149"/>
      <c r="B500" s="200"/>
      <c r="C500" s="40"/>
      <c r="D500" s="40"/>
      <c r="E500" s="40"/>
      <c r="F500" s="40"/>
      <c r="G500" s="40"/>
      <c r="H500" s="40"/>
      <c r="I500" s="40"/>
      <c r="J500" s="40"/>
      <c r="K500" s="40"/>
      <c r="M500" s="154"/>
      <c r="AC500" s="40"/>
      <c r="AD500" s="66"/>
    </row>
    <row r="501" spans="1:30" s="2" customFormat="1">
      <c r="A501" s="149"/>
      <c r="B501" s="200"/>
      <c r="C501" s="40"/>
      <c r="D501" s="40"/>
      <c r="E501" s="40"/>
      <c r="F501" s="40"/>
      <c r="G501" s="40"/>
      <c r="H501" s="40"/>
      <c r="I501" s="40"/>
      <c r="J501" s="40"/>
      <c r="K501" s="40"/>
      <c r="M501" s="154"/>
      <c r="AC501" s="40"/>
      <c r="AD501" s="66"/>
    </row>
    <row r="502" spans="1:30" s="2" customFormat="1">
      <c r="A502" s="149"/>
      <c r="B502" s="200"/>
      <c r="C502" s="40"/>
      <c r="D502" s="40"/>
      <c r="E502" s="40"/>
      <c r="F502" s="40"/>
      <c r="G502" s="40"/>
      <c r="H502" s="40"/>
      <c r="I502" s="40"/>
      <c r="J502" s="40"/>
      <c r="K502" s="40"/>
      <c r="M502" s="154"/>
      <c r="AC502" s="40"/>
      <c r="AD502" s="66"/>
    </row>
    <row r="503" spans="1:30" s="2" customFormat="1">
      <c r="A503" s="149"/>
      <c r="B503" s="200"/>
      <c r="C503" s="40"/>
      <c r="D503" s="40"/>
      <c r="E503" s="40"/>
      <c r="F503" s="40"/>
      <c r="G503" s="40"/>
      <c r="H503" s="40"/>
      <c r="I503" s="40"/>
      <c r="J503" s="40"/>
      <c r="K503" s="40"/>
      <c r="M503" s="154"/>
      <c r="AC503" s="40"/>
      <c r="AD503" s="66"/>
    </row>
    <row r="504" spans="1:30" s="2" customFormat="1">
      <c r="A504" s="149"/>
      <c r="B504" s="200"/>
      <c r="C504" s="40"/>
      <c r="D504" s="40"/>
      <c r="E504" s="40"/>
      <c r="F504" s="40"/>
      <c r="G504" s="40"/>
      <c r="H504" s="40"/>
      <c r="I504" s="40"/>
      <c r="J504" s="40"/>
      <c r="K504" s="40"/>
      <c r="M504" s="154"/>
      <c r="AC504" s="40"/>
      <c r="AD504" s="66"/>
    </row>
    <row r="505" spans="1:30" s="2" customFormat="1">
      <c r="A505" s="149"/>
      <c r="B505" s="200"/>
      <c r="C505" s="40"/>
      <c r="D505" s="40"/>
      <c r="E505" s="40"/>
      <c r="F505" s="40"/>
      <c r="G505" s="40"/>
      <c r="H505" s="40"/>
      <c r="I505" s="40"/>
      <c r="J505" s="40"/>
      <c r="K505" s="40"/>
      <c r="M505" s="154"/>
      <c r="AC505" s="40"/>
      <c r="AD505" s="66"/>
    </row>
    <row r="506" spans="1:30" s="2" customFormat="1">
      <c r="A506" s="149"/>
      <c r="B506" s="200"/>
      <c r="C506" s="40"/>
      <c r="D506" s="40"/>
      <c r="E506" s="40"/>
      <c r="F506" s="40"/>
      <c r="G506" s="40"/>
      <c r="H506" s="40"/>
      <c r="I506" s="40"/>
      <c r="J506" s="40"/>
      <c r="K506" s="40"/>
      <c r="M506" s="154"/>
      <c r="AC506" s="40"/>
      <c r="AD506" s="66"/>
    </row>
    <row r="507" spans="1:30" s="2" customFormat="1">
      <c r="A507" s="149"/>
      <c r="B507" s="200"/>
      <c r="C507" s="40"/>
      <c r="D507" s="40"/>
      <c r="E507" s="40"/>
      <c r="F507" s="40"/>
      <c r="G507" s="40"/>
      <c r="H507" s="40"/>
      <c r="I507" s="40"/>
      <c r="J507" s="40"/>
      <c r="K507" s="40"/>
      <c r="M507" s="154"/>
      <c r="AC507" s="40"/>
      <c r="AD507" s="66"/>
    </row>
    <row r="508" spans="1:30" s="2" customFormat="1">
      <c r="A508" s="149"/>
      <c r="B508" s="200"/>
      <c r="C508" s="40"/>
      <c r="D508" s="40"/>
      <c r="E508" s="40"/>
      <c r="F508" s="40"/>
      <c r="G508" s="40"/>
      <c r="H508" s="40"/>
      <c r="I508" s="40"/>
      <c r="J508" s="40"/>
      <c r="K508" s="40"/>
      <c r="M508" s="154"/>
      <c r="AC508" s="40"/>
      <c r="AD508" s="66"/>
    </row>
    <row r="509" spans="1:30" s="2" customFormat="1">
      <c r="A509" s="149"/>
      <c r="B509" s="200"/>
      <c r="C509" s="40"/>
      <c r="D509" s="40"/>
      <c r="E509" s="40"/>
      <c r="F509" s="40"/>
      <c r="G509" s="40"/>
      <c r="H509" s="40"/>
      <c r="I509" s="40"/>
      <c r="J509" s="40"/>
      <c r="K509" s="40"/>
      <c r="M509" s="154"/>
      <c r="AC509" s="40"/>
      <c r="AD509" s="66"/>
    </row>
    <row r="510" spans="1:30" s="2" customFormat="1">
      <c r="A510" s="149"/>
      <c r="B510" s="200"/>
      <c r="C510" s="40"/>
      <c r="D510" s="40"/>
      <c r="E510" s="40"/>
      <c r="F510" s="40"/>
      <c r="G510" s="40"/>
      <c r="H510" s="40"/>
      <c r="I510" s="40"/>
      <c r="J510" s="40"/>
      <c r="K510" s="40"/>
      <c r="M510" s="154"/>
      <c r="AC510" s="40"/>
      <c r="AD510" s="66"/>
    </row>
    <row r="511" spans="1:30" s="2" customFormat="1">
      <c r="A511" s="149"/>
      <c r="B511" s="200"/>
      <c r="C511" s="40"/>
      <c r="D511" s="40"/>
      <c r="E511" s="40"/>
      <c r="F511" s="40"/>
      <c r="G511" s="40"/>
      <c r="H511" s="40"/>
      <c r="I511" s="40"/>
      <c r="J511" s="40"/>
      <c r="K511" s="40"/>
      <c r="M511" s="154"/>
      <c r="AC511" s="40"/>
      <c r="AD511" s="66"/>
    </row>
    <row r="512" spans="1:30" s="2" customFormat="1">
      <c r="A512" s="149"/>
      <c r="B512" s="200"/>
      <c r="C512" s="40"/>
      <c r="D512" s="40"/>
      <c r="E512" s="40"/>
      <c r="F512" s="40"/>
      <c r="G512" s="40"/>
      <c r="H512" s="40"/>
      <c r="I512" s="40"/>
      <c r="J512" s="40"/>
      <c r="K512" s="40"/>
      <c r="M512" s="154"/>
      <c r="AC512" s="40"/>
      <c r="AD512" s="66"/>
    </row>
    <row r="513" spans="1:30" s="2" customFormat="1">
      <c r="A513" s="149"/>
      <c r="B513" s="200"/>
      <c r="C513" s="40"/>
      <c r="D513" s="40"/>
      <c r="E513" s="40"/>
      <c r="F513" s="40"/>
      <c r="G513" s="40"/>
      <c r="H513" s="40"/>
      <c r="I513" s="40"/>
      <c r="J513" s="40"/>
      <c r="K513" s="40"/>
      <c r="M513" s="154"/>
      <c r="AC513" s="40"/>
      <c r="AD513" s="66"/>
    </row>
    <row r="514" spans="1:30" s="2" customFormat="1">
      <c r="A514" s="149"/>
      <c r="B514" s="200"/>
      <c r="C514" s="40"/>
      <c r="D514" s="40"/>
      <c r="E514" s="40"/>
      <c r="F514" s="40"/>
      <c r="G514" s="40"/>
      <c r="H514" s="40"/>
      <c r="I514" s="40"/>
      <c r="J514" s="40"/>
      <c r="K514" s="40"/>
      <c r="M514" s="154"/>
      <c r="AC514" s="40"/>
      <c r="AD514" s="66"/>
    </row>
    <row r="515" spans="1:30" s="2" customFormat="1">
      <c r="A515" s="149"/>
      <c r="B515" s="200"/>
      <c r="C515" s="40"/>
      <c r="D515" s="40"/>
      <c r="E515" s="40"/>
      <c r="F515" s="40"/>
      <c r="G515" s="40"/>
      <c r="H515" s="40"/>
      <c r="I515" s="40"/>
      <c r="J515" s="40"/>
      <c r="K515" s="40"/>
      <c r="M515" s="154"/>
      <c r="AC515" s="40"/>
      <c r="AD515" s="66"/>
    </row>
    <row r="516" spans="1:30" s="2" customFormat="1">
      <c r="A516" s="149"/>
      <c r="B516" s="200"/>
      <c r="C516" s="40"/>
      <c r="D516" s="40"/>
      <c r="E516" s="40"/>
      <c r="F516" s="40"/>
      <c r="G516" s="40"/>
      <c r="H516" s="40"/>
      <c r="I516" s="40"/>
      <c r="J516" s="40"/>
      <c r="K516" s="40"/>
      <c r="M516" s="154"/>
      <c r="AC516" s="40"/>
      <c r="AD516" s="66"/>
    </row>
    <row r="517" spans="1:30" s="2" customFormat="1">
      <c r="A517" s="149"/>
      <c r="B517" s="200"/>
      <c r="C517" s="40"/>
      <c r="D517" s="40"/>
      <c r="E517" s="40"/>
      <c r="F517" s="40"/>
      <c r="G517" s="40"/>
      <c r="H517" s="40"/>
      <c r="I517" s="40"/>
      <c r="J517" s="40"/>
      <c r="K517" s="40"/>
      <c r="M517" s="154"/>
      <c r="AC517" s="40"/>
      <c r="AD517" s="66"/>
    </row>
    <row r="518" spans="1:30" s="2" customFormat="1">
      <c r="A518" s="149"/>
      <c r="B518" s="200"/>
      <c r="C518" s="40"/>
      <c r="D518" s="40"/>
      <c r="E518" s="40"/>
      <c r="F518" s="40"/>
      <c r="G518" s="40"/>
      <c r="H518" s="40"/>
      <c r="I518" s="40"/>
      <c r="J518" s="40"/>
      <c r="K518" s="40"/>
      <c r="M518" s="154"/>
      <c r="AC518" s="40"/>
      <c r="AD518" s="66"/>
    </row>
    <row r="519" spans="1:30" s="2" customFormat="1">
      <c r="A519" s="149"/>
      <c r="B519" s="200"/>
      <c r="C519" s="40"/>
      <c r="D519" s="40"/>
      <c r="E519" s="40"/>
      <c r="F519" s="40"/>
      <c r="G519" s="40"/>
      <c r="H519" s="40"/>
      <c r="I519" s="40"/>
      <c r="J519" s="40"/>
      <c r="K519" s="40"/>
      <c r="M519" s="154"/>
      <c r="AC519" s="40"/>
      <c r="AD519" s="66"/>
    </row>
    <row r="520" spans="1:30" s="2" customFormat="1">
      <c r="A520" s="149"/>
      <c r="B520" s="200"/>
      <c r="C520" s="40"/>
      <c r="D520" s="40"/>
      <c r="E520" s="40"/>
      <c r="F520" s="40"/>
      <c r="G520" s="40"/>
      <c r="H520" s="40"/>
      <c r="I520" s="40"/>
      <c r="J520" s="40"/>
      <c r="K520" s="40"/>
      <c r="M520" s="154"/>
      <c r="AC520" s="40"/>
      <c r="AD520" s="66"/>
    </row>
    <row r="521" spans="1:30" s="2" customFormat="1">
      <c r="A521" s="149"/>
      <c r="B521" s="200"/>
      <c r="C521" s="40"/>
      <c r="D521" s="40"/>
      <c r="E521" s="40"/>
      <c r="F521" s="40"/>
      <c r="G521" s="40"/>
      <c r="H521" s="40"/>
      <c r="I521" s="40"/>
      <c r="J521" s="40"/>
      <c r="K521" s="40"/>
      <c r="M521" s="154"/>
      <c r="AC521" s="40"/>
      <c r="AD521" s="66"/>
    </row>
    <row r="522" spans="1:30" s="2" customFormat="1">
      <c r="A522" s="149"/>
      <c r="B522" s="200"/>
      <c r="C522" s="40"/>
      <c r="D522" s="40"/>
      <c r="E522" s="40"/>
      <c r="F522" s="40"/>
      <c r="G522" s="40"/>
      <c r="H522" s="40"/>
      <c r="I522" s="40"/>
      <c r="J522" s="40"/>
      <c r="K522" s="40"/>
      <c r="M522" s="154"/>
      <c r="AC522" s="40"/>
      <c r="AD522" s="66"/>
    </row>
    <row r="523" spans="1:30" s="2" customFormat="1">
      <c r="A523" s="149"/>
      <c r="B523" s="200"/>
      <c r="C523" s="40"/>
      <c r="D523" s="40"/>
      <c r="E523" s="40"/>
      <c r="F523" s="40"/>
      <c r="G523" s="40"/>
      <c r="H523" s="40"/>
      <c r="I523" s="40"/>
      <c r="J523" s="40"/>
      <c r="K523" s="40"/>
      <c r="M523" s="154"/>
      <c r="AC523" s="40"/>
      <c r="AD523" s="66"/>
    </row>
    <row r="524" spans="1:30" s="2" customFormat="1">
      <c r="A524" s="149"/>
      <c r="B524" s="200"/>
      <c r="C524" s="40"/>
      <c r="D524" s="40"/>
      <c r="E524" s="40"/>
      <c r="F524" s="40"/>
      <c r="G524" s="40"/>
      <c r="H524" s="40"/>
      <c r="I524" s="40"/>
      <c r="J524" s="40"/>
      <c r="K524" s="40"/>
      <c r="M524" s="154"/>
      <c r="AC524" s="40"/>
      <c r="AD524" s="66"/>
    </row>
    <row r="525" spans="1:30" s="2" customFormat="1">
      <c r="A525" s="149"/>
      <c r="B525" s="200"/>
      <c r="C525" s="40"/>
      <c r="D525" s="40"/>
      <c r="E525" s="40"/>
      <c r="F525" s="40"/>
      <c r="G525" s="40"/>
      <c r="H525" s="40"/>
      <c r="I525" s="40"/>
      <c r="J525" s="40"/>
      <c r="K525" s="40"/>
      <c r="M525" s="154"/>
      <c r="AC525" s="40"/>
      <c r="AD525" s="66"/>
    </row>
    <row r="526" spans="1:30" s="2" customFormat="1">
      <c r="A526" s="149"/>
      <c r="B526" s="200"/>
      <c r="C526" s="40"/>
      <c r="D526" s="40"/>
      <c r="E526" s="40"/>
      <c r="F526" s="40"/>
      <c r="G526" s="40"/>
      <c r="H526" s="40"/>
      <c r="I526" s="40"/>
      <c r="J526" s="40"/>
      <c r="K526" s="40"/>
      <c r="M526" s="154"/>
      <c r="AC526" s="40"/>
      <c r="AD526" s="66"/>
    </row>
    <row r="527" spans="1:30" s="2" customFormat="1">
      <c r="A527" s="149"/>
      <c r="B527" s="200"/>
      <c r="C527" s="40"/>
      <c r="D527" s="40"/>
      <c r="E527" s="40"/>
      <c r="F527" s="40"/>
      <c r="G527" s="40"/>
      <c r="H527" s="40"/>
      <c r="I527" s="40"/>
      <c r="J527" s="40"/>
      <c r="K527" s="40"/>
      <c r="M527" s="154"/>
      <c r="AC527" s="40"/>
      <c r="AD527" s="66"/>
    </row>
    <row r="528" spans="1:30" s="2" customFormat="1">
      <c r="A528" s="149"/>
      <c r="B528" s="200"/>
      <c r="C528" s="40"/>
      <c r="D528" s="40"/>
      <c r="E528" s="40"/>
      <c r="F528" s="40"/>
      <c r="G528" s="40"/>
      <c r="H528" s="40"/>
      <c r="I528" s="40"/>
      <c r="J528" s="40"/>
      <c r="K528" s="40"/>
      <c r="M528" s="154"/>
      <c r="AC528" s="40"/>
      <c r="AD528" s="66"/>
    </row>
    <row r="529" spans="1:30" s="2" customFormat="1">
      <c r="A529" s="149"/>
      <c r="B529" s="200"/>
      <c r="C529" s="40"/>
      <c r="D529" s="40"/>
      <c r="E529" s="40"/>
      <c r="F529" s="40"/>
      <c r="G529" s="40"/>
      <c r="H529" s="40"/>
      <c r="I529" s="40"/>
      <c r="J529" s="40"/>
      <c r="K529" s="40"/>
      <c r="M529" s="154"/>
      <c r="AC529" s="40"/>
      <c r="AD529" s="66"/>
    </row>
    <row r="530" spans="1:30" s="2" customFormat="1">
      <c r="A530" s="149"/>
      <c r="B530" s="200"/>
      <c r="C530" s="40"/>
      <c r="D530" s="40"/>
      <c r="E530" s="40"/>
      <c r="F530" s="40"/>
      <c r="G530" s="40"/>
      <c r="H530" s="40"/>
      <c r="I530" s="40"/>
      <c r="J530" s="40"/>
      <c r="K530" s="40"/>
      <c r="M530" s="154"/>
      <c r="AC530" s="40"/>
      <c r="AD530" s="66"/>
    </row>
    <row r="531" spans="1:30" s="2" customFormat="1">
      <c r="A531" s="149"/>
      <c r="B531" s="200"/>
      <c r="C531" s="40"/>
      <c r="D531" s="40"/>
      <c r="E531" s="40"/>
      <c r="F531" s="40"/>
      <c r="G531" s="40"/>
      <c r="H531" s="40"/>
      <c r="I531" s="40"/>
      <c r="J531" s="40"/>
      <c r="K531" s="40"/>
      <c r="M531" s="154"/>
      <c r="AC531" s="40"/>
      <c r="AD531" s="66"/>
    </row>
    <row r="532" spans="1:30" s="2" customFormat="1">
      <c r="A532" s="149"/>
      <c r="B532" s="200"/>
      <c r="C532" s="40"/>
      <c r="D532" s="40"/>
      <c r="E532" s="40"/>
      <c r="F532" s="40"/>
      <c r="G532" s="40"/>
      <c r="H532" s="40"/>
      <c r="I532" s="40"/>
      <c r="J532" s="40"/>
      <c r="K532" s="40"/>
      <c r="M532" s="154"/>
      <c r="AC532" s="40"/>
      <c r="AD532" s="66"/>
    </row>
    <row r="533" spans="1:30" s="2" customFormat="1">
      <c r="A533" s="149"/>
      <c r="B533" s="200"/>
      <c r="C533" s="40"/>
      <c r="D533" s="40"/>
      <c r="E533" s="40"/>
      <c r="F533" s="40"/>
      <c r="G533" s="40"/>
      <c r="H533" s="40"/>
      <c r="I533" s="40"/>
      <c r="J533" s="40"/>
      <c r="K533" s="40"/>
      <c r="M533" s="154"/>
      <c r="AC533" s="40"/>
      <c r="AD533" s="66"/>
    </row>
    <row r="534" spans="1:30" s="2" customFormat="1">
      <c r="A534" s="149"/>
      <c r="B534" s="200"/>
      <c r="C534" s="40"/>
      <c r="D534" s="40"/>
      <c r="E534" s="40"/>
      <c r="F534" s="40"/>
      <c r="G534" s="40"/>
      <c r="H534" s="40"/>
      <c r="I534" s="40"/>
      <c r="J534" s="40"/>
      <c r="K534" s="40"/>
      <c r="M534" s="154"/>
      <c r="AC534" s="40"/>
      <c r="AD534" s="66"/>
    </row>
    <row r="535" spans="1:30" s="2" customFormat="1">
      <c r="A535" s="149"/>
      <c r="B535" s="200"/>
      <c r="C535" s="40"/>
      <c r="D535" s="40"/>
      <c r="E535" s="40"/>
      <c r="F535" s="40"/>
      <c r="G535" s="40"/>
      <c r="H535" s="40"/>
      <c r="I535" s="40"/>
      <c r="J535" s="40"/>
      <c r="K535" s="40"/>
      <c r="M535" s="154"/>
      <c r="AC535" s="40"/>
      <c r="AD535" s="66"/>
    </row>
    <row r="536" spans="1:30" s="2" customFormat="1">
      <c r="A536" s="149"/>
      <c r="B536" s="200"/>
      <c r="C536" s="40"/>
      <c r="D536" s="40"/>
      <c r="E536" s="40"/>
      <c r="F536" s="40"/>
      <c r="G536" s="40"/>
      <c r="H536" s="40"/>
      <c r="I536" s="40"/>
      <c r="J536" s="40"/>
      <c r="K536" s="40"/>
      <c r="M536" s="154"/>
      <c r="AC536" s="40"/>
      <c r="AD536" s="66"/>
    </row>
    <row r="537" spans="1:30" s="2" customFormat="1">
      <c r="A537" s="149"/>
      <c r="B537" s="200"/>
      <c r="C537" s="40"/>
      <c r="D537" s="40"/>
      <c r="E537" s="40"/>
      <c r="F537" s="40"/>
      <c r="G537" s="40"/>
      <c r="H537" s="40"/>
      <c r="I537" s="40"/>
      <c r="J537" s="40"/>
      <c r="K537" s="40"/>
      <c r="M537" s="154"/>
      <c r="AC537" s="40"/>
      <c r="AD537" s="66"/>
    </row>
    <row r="538" spans="1:30" s="2" customFormat="1">
      <c r="A538" s="149"/>
      <c r="B538" s="200"/>
      <c r="C538" s="40"/>
      <c r="D538" s="40"/>
      <c r="E538" s="40"/>
      <c r="F538" s="40"/>
      <c r="G538" s="40"/>
      <c r="H538" s="40"/>
      <c r="I538" s="40"/>
      <c r="J538" s="40"/>
      <c r="K538" s="40"/>
      <c r="M538" s="154"/>
      <c r="AC538" s="40"/>
      <c r="AD538" s="66"/>
    </row>
    <row r="539" spans="1:30" s="2" customFormat="1">
      <c r="A539" s="149"/>
      <c r="B539" s="200"/>
      <c r="C539" s="40"/>
      <c r="D539" s="40"/>
      <c r="E539" s="40"/>
      <c r="F539" s="40"/>
      <c r="G539" s="40"/>
      <c r="H539" s="40"/>
      <c r="I539" s="40"/>
      <c r="J539" s="40"/>
      <c r="K539" s="40"/>
      <c r="M539" s="154"/>
      <c r="AC539" s="40"/>
      <c r="AD539" s="66"/>
    </row>
    <row r="540" spans="1:30" s="2" customFormat="1">
      <c r="A540" s="149"/>
      <c r="B540" s="200"/>
      <c r="C540" s="40"/>
      <c r="D540" s="40"/>
      <c r="E540" s="40"/>
      <c r="F540" s="40"/>
      <c r="G540" s="40"/>
      <c r="H540" s="40"/>
      <c r="I540" s="40"/>
      <c r="J540" s="40"/>
      <c r="K540" s="40"/>
      <c r="M540" s="154"/>
      <c r="AC540" s="40"/>
      <c r="AD540" s="66"/>
    </row>
    <row r="541" spans="1:30" s="2" customFormat="1">
      <c r="A541" s="149"/>
      <c r="B541" s="200"/>
      <c r="C541" s="40"/>
      <c r="D541" s="40"/>
      <c r="E541" s="40"/>
      <c r="F541" s="40"/>
      <c r="G541" s="40"/>
      <c r="H541" s="40"/>
      <c r="I541" s="40"/>
      <c r="J541" s="40"/>
      <c r="K541" s="40"/>
      <c r="M541" s="154"/>
      <c r="AC541" s="40"/>
      <c r="AD541" s="66"/>
    </row>
    <row r="542" spans="1:30" s="2" customFormat="1">
      <c r="A542" s="149"/>
      <c r="B542" s="200"/>
      <c r="C542" s="40"/>
      <c r="D542" s="40"/>
      <c r="E542" s="40"/>
      <c r="F542" s="40"/>
      <c r="G542" s="40"/>
      <c r="H542" s="40"/>
      <c r="I542" s="40"/>
      <c r="J542" s="40"/>
      <c r="K542" s="40"/>
      <c r="M542" s="154"/>
      <c r="AC542" s="40"/>
      <c r="AD542" s="66"/>
    </row>
    <row r="543" spans="1:30" s="2" customFormat="1">
      <c r="A543" s="149"/>
      <c r="B543" s="200"/>
      <c r="C543" s="40"/>
      <c r="D543" s="40"/>
      <c r="E543" s="40"/>
      <c r="F543" s="40"/>
      <c r="G543" s="40"/>
      <c r="H543" s="40"/>
      <c r="I543" s="40"/>
      <c r="J543" s="40"/>
      <c r="K543" s="40"/>
      <c r="M543" s="154"/>
      <c r="AC543" s="40"/>
      <c r="AD543" s="66"/>
    </row>
    <row r="544" spans="1:30" s="2" customFormat="1">
      <c r="A544" s="149"/>
      <c r="B544" s="200"/>
      <c r="C544" s="40"/>
      <c r="D544" s="40"/>
      <c r="E544" s="40"/>
      <c r="F544" s="40"/>
      <c r="G544" s="40"/>
      <c r="H544" s="40"/>
      <c r="I544" s="40"/>
      <c r="J544" s="40"/>
      <c r="K544" s="40"/>
      <c r="M544" s="154"/>
      <c r="AC544" s="40"/>
      <c r="AD544" s="66"/>
    </row>
    <row r="545" spans="1:30" s="2" customFormat="1">
      <c r="A545" s="149"/>
      <c r="B545" s="200"/>
      <c r="C545" s="40"/>
      <c r="D545" s="40"/>
      <c r="E545" s="40"/>
      <c r="F545" s="40"/>
      <c r="G545" s="40"/>
      <c r="H545" s="40"/>
      <c r="I545" s="40"/>
      <c r="J545" s="40"/>
      <c r="K545" s="40"/>
      <c r="M545" s="154"/>
      <c r="AC545" s="40"/>
      <c r="AD545" s="66"/>
    </row>
    <row r="546" spans="1:30" s="2" customFormat="1">
      <c r="A546" s="149"/>
      <c r="B546" s="200"/>
      <c r="C546" s="40"/>
      <c r="D546" s="40"/>
      <c r="E546" s="40"/>
      <c r="F546" s="40"/>
      <c r="G546" s="40"/>
      <c r="H546" s="40"/>
      <c r="I546" s="40"/>
      <c r="J546" s="40"/>
      <c r="K546" s="40"/>
      <c r="M546" s="154"/>
      <c r="AC546" s="40"/>
      <c r="AD546" s="66"/>
    </row>
    <row r="547" spans="1:30" s="2" customFormat="1">
      <c r="A547" s="149"/>
      <c r="B547" s="200"/>
      <c r="C547" s="40"/>
      <c r="D547" s="40"/>
      <c r="E547" s="40"/>
      <c r="F547" s="40"/>
      <c r="G547" s="40"/>
      <c r="H547" s="40"/>
      <c r="I547" s="40"/>
      <c r="J547" s="40"/>
      <c r="K547" s="40"/>
      <c r="M547" s="154"/>
      <c r="AC547" s="40"/>
      <c r="AD547" s="66"/>
    </row>
    <row r="548" spans="1:30" s="2" customFormat="1">
      <c r="A548" s="149"/>
      <c r="B548" s="200"/>
      <c r="C548" s="40"/>
      <c r="D548" s="40"/>
      <c r="E548" s="40"/>
      <c r="F548" s="40"/>
      <c r="G548" s="40"/>
      <c r="H548" s="40"/>
      <c r="I548" s="40"/>
      <c r="J548" s="40"/>
      <c r="K548" s="40"/>
      <c r="M548" s="154"/>
      <c r="AC548" s="40"/>
      <c r="AD548" s="66"/>
    </row>
    <row r="549" spans="1:30" s="2" customFormat="1">
      <c r="A549" s="149"/>
      <c r="B549" s="200"/>
      <c r="C549" s="40"/>
      <c r="D549" s="40"/>
      <c r="E549" s="40"/>
      <c r="F549" s="40"/>
      <c r="G549" s="40"/>
      <c r="H549" s="40"/>
      <c r="I549" s="40"/>
      <c r="J549" s="40"/>
      <c r="K549" s="40"/>
      <c r="M549" s="154"/>
      <c r="AC549" s="40"/>
      <c r="AD549" s="66"/>
    </row>
    <row r="550" spans="1:30" s="2" customFormat="1">
      <c r="A550" s="149"/>
      <c r="B550" s="200"/>
      <c r="C550" s="40"/>
      <c r="D550" s="40"/>
      <c r="E550" s="40"/>
      <c r="F550" s="40"/>
      <c r="G550" s="40"/>
      <c r="H550" s="40"/>
      <c r="I550" s="40"/>
      <c r="J550" s="40"/>
      <c r="K550" s="40"/>
      <c r="M550" s="154"/>
      <c r="AC550" s="40"/>
      <c r="AD550" s="66"/>
    </row>
    <row r="551" spans="1:30" s="2" customFormat="1">
      <c r="A551" s="149"/>
      <c r="B551" s="200"/>
      <c r="C551" s="40"/>
      <c r="D551" s="40"/>
      <c r="E551" s="40"/>
      <c r="F551" s="40"/>
      <c r="G551" s="40"/>
      <c r="H551" s="40"/>
      <c r="I551" s="40"/>
      <c r="J551" s="40"/>
      <c r="K551" s="40"/>
      <c r="M551" s="154"/>
      <c r="AC551" s="40"/>
      <c r="AD551" s="66"/>
    </row>
    <row r="552" spans="1:30" s="2" customFormat="1">
      <c r="A552" s="149"/>
      <c r="B552" s="200"/>
      <c r="C552" s="40"/>
      <c r="D552" s="40"/>
      <c r="E552" s="40"/>
      <c r="F552" s="40"/>
      <c r="G552" s="40"/>
      <c r="H552" s="40"/>
      <c r="I552" s="40"/>
      <c r="J552" s="40"/>
      <c r="K552" s="40"/>
      <c r="M552" s="154"/>
      <c r="AC552" s="40"/>
      <c r="AD552" s="66"/>
    </row>
    <row r="553" spans="1:30" s="2" customFormat="1">
      <c r="A553" s="149"/>
      <c r="B553" s="200"/>
      <c r="C553" s="40"/>
      <c r="D553" s="40"/>
      <c r="E553" s="40"/>
      <c r="F553" s="40"/>
      <c r="G553" s="40"/>
      <c r="H553" s="40"/>
      <c r="I553" s="40"/>
      <c r="J553" s="40"/>
      <c r="K553" s="40"/>
      <c r="M553" s="154"/>
      <c r="AC553" s="40"/>
      <c r="AD553" s="66"/>
    </row>
    <row r="554" spans="1:30" s="2" customFormat="1">
      <c r="A554" s="149"/>
      <c r="B554" s="200"/>
      <c r="C554" s="40"/>
      <c r="D554" s="40"/>
      <c r="E554" s="40"/>
      <c r="F554" s="40"/>
      <c r="G554" s="40"/>
      <c r="H554" s="40"/>
      <c r="I554" s="40"/>
      <c r="J554" s="40"/>
      <c r="K554" s="40"/>
      <c r="M554" s="154"/>
      <c r="AC554" s="40"/>
      <c r="AD554" s="66"/>
    </row>
    <row r="555" spans="1:30" s="2" customFormat="1">
      <c r="A555" s="149"/>
      <c r="B555" s="200"/>
      <c r="C555" s="40"/>
      <c r="D555" s="40"/>
      <c r="E555" s="40"/>
      <c r="F555" s="40"/>
      <c r="G555" s="40"/>
      <c r="H555" s="40"/>
      <c r="I555" s="40"/>
      <c r="J555" s="40"/>
      <c r="K555" s="40"/>
      <c r="M555" s="154"/>
      <c r="AC555" s="40"/>
      <c r="AD555" s="66"/>
    </row>
    <row r="556" spans="1:30" s="2" customFormat="1">
      <c r="A556" s="149"/>
      <c r="B556" s="200"/>
      <c r="C556" s="40"/>
      <c r="D556" s="40"/>
      <c r="E556" s="40"/>
      <c r="F556" s="40"/>
      <c r="G556" s="40"/>
      <c r="H556" s="40"/>
      <c r="I556" s="40"/>
      <c r="J556" s="40"/>
      <c r="K556" s="40"/>
      <c r="M556" s="154"/>
      <c r="AC556" s="40"/>
      <c r="AD556" s="66"/>
    </row>
    <row r="557" spans="1:30" s="2" customFormat="1">
      <c r="A557" s="149"/>
      <c r="B557" s="200"/>
      <c r="C557" s="40"/>
      <c r="D557" s="40"/>
      <c r="E557" s="40"/>
      <c r="F557" s="40"/>
      <c r="G557" s="40"/>
      <c r="H557" s="40"/>
      <c r="I557" s="40"/>
      <c r="J557" s="40"/>
      <c r="K557" s="40"/>
      <c r="M557" s="154"/>
      <c r="AC557" s="40"/>
      <c r="AD557" s="66"/>
    </row>
    <row r="558" spans="1:30" s="2" customFormat="1">
      <c r="A558" s="149"/>
      <c r="B558" s="200"/>
      <c r="C558" s="40"/>
      <c r="D558" s="40"/>
      <c r="E558" s="40"/>
      <c r="F558" s="40"/>
      <c r="G558" s="40"/>
      <c r="H558" s="40"/>
      <c r="I558" s="40"/>
      <c r="J558" s="40"/>
      <c r="K558" s="40"/>
      <c r="M558" s="154"/>
      <c r="AC558" s="40"/>
      <c r="AD558" s="66"/>
    </row>
    <row r="559" spans="1:30" s="2" customFormat="1">
      <c r="A559" s="149"/>
      <c r="B559" s="200"/>
      <c r="C559" s="40"/>
      <c r="D559" s="40"/>
      <c r="E559" s="40"/>
      <c r="F559" s="40"/>
      <c r="G559" s="40"/>
      <c r="H559" s="40"/>
      <c r="I559" s="40"/>
      <c r="J559" s="40"/>
      <c r="K559" s="40"/>
      <c r="M559" s="154"/>
      <c r="AC559" s="40"/>
      <c r="AD559" s="66"/>
    </row>
    <row r="560" spans="1:30" s="2" customFormat="1">
      <c r="A560" s="149"/>
      <c r="B560" s="200"/>
      <c r="C560" s="40"/>
      <c r="D560" s="40"/>
      <c r="E560" s="40"/>
      <c r="F560" s="40"/>
      <c r="G560" s="40"/>
      <c r="H560" s="40"/>
      <c r="I560" s="40"/>
      <c r="J560" s="40"/>
      <c r="K560" s="40"/>
      <c r="M560" s="154"/>
      <c r="AC560" s="40"/>
      <c r="AD560" s="66"/>
    </row>
    <row r="561" spans="1:30" s="2" customFormat="1">
      <c r="A561" s="149"/>
      <c r="B561" s="200"/>
      <c r="C561" s="40"/>
      <c r="D561" s="40"/>
      <c r="E561" s="40"/>
      <c r="F561" s="40"/>
      <c r="G561" s="40"/>
      <c r="H561" s="40"/>
      <c r="I561" s="40"/>
      <c r="J561" s="40"/>
      <c r="K561" s="40"/>
      <c r="M561" s="154"/>
      <c r="AC561" s="40"/>
      <c r="AD561" s="66"/>
    </row>
    <row r="562" spans="1:30" s="2" customFormat="1">
      <c r="A562" s="149"/>
      <c r="B562" s="200"/>
      <c r="C562" s="40"/>
      <c r="D562" s="40"/>
      <c r="E562" s="40"/>
      <c r="F562" s="40"/>
      <c r="G562" s="40"/>
      <c r="H562" s="40"/>
      <c r="I562" s="40"/>
      <c r="J562" s="40"/>
      <c r="K562" s="40"/>
      <c r="M562" s="154"/>
      <c r="AC562" s="40"/>
      <c r="AD562" s="66"/>
    </row>
    <row r="563" spans="1:30" s="2" customFormat="1">
      <c r="A563" s="149"/>
      <c r="B563" s="200"/>
      <c r="C563" s="40"/>
      <c r="D563" s="40"/>
      <c r="E563" s="40"/>
      <c r="F563" s="40"/>
      <c r="G563" s="40"/>
      <c r="H563" s="40"/>
      <c r="I563" s="40"/>
      <c r="J563" s="40"/>
      <c r="K563" s="40"/>
      <c r="M563" s="154"/>
      <c r="AC563" s="40"/>
      <c r="AD563" s="66"/>
    </row>
    <row r="564" spans="1:30" s="2" customFormat="1">
      <c r="A564" s="149"/>
      <c r="B564" s="200"/>
      <c r="C564" s="40"/>
      <c r="D564" s="40"/>
      <c r="E564" s="40"/>
      <c r="F564" s="40"/>
      <c r="G564" s="40"/>
      <c r="H564" s="40"/>
      <c r="I564" s="40"/>
      <c r="J564" s="40"/>
      <c r="K564" s="40"/>
      <c r="M564" s="154"/>
      <c r="AC564" s="40"/>
      <c r="AD564" s="66"/>
    </row>
    <row r="565" spans="1:30" s="2" customFormat="1">
      <c r="A565" s="149"/>
      <c r="B565" s="200"/>
      <c r="C565" s="40"/>
      <c r="D565" s="40"/>
      <c r="E565" s="40"/>
      <c r="F565" s="40"/>
      <c r="G565" s="40"/>
      <c r="H565" s="40"/>
      <c r="I565" s="40"/>
      <c r="J565" s="40"/>
      <c r="K565" s="40"/>
      <c r="M565" s="154"/>
      <c r="AC565" s="40"/>
      <c r="AD565" s="66"/>
    </row>
    <row r="566" spans="1:30" s="2" customFormat="1">
      <c r="A566" s="149"/>
      <c r="B566" s="200"/>
      <c r="C566" s="40"/>
      <c r="D566" s="40"/>
      <c r="E566" s="40"/>
      <c r="F566" s="40"/>
      <c r="G566" s="40"/>
      <c r="H566" s="40"/>
      <c r="I566" s="40"/>
      <c r="J566" s="40"/>
      <c r="K566" s="40"/>
      <c r="M566" s="154"/>
      <c r="AC566" s="40"/>
      <c r="AD566" s="66"/>
    </row>
    <row r="567" spans="1:30" s="2" customFormat="1">
      <c r="A567" s="149"/>
      <c r="B567" s="200"/>
      <c r="C567" s="40"/>
      <c r="D567" s="40"/>
      <c r="E567" s="40"/>
      <c r="F567" s="40"/>
      <c r="G567" s="40"/>
      <c r="H567" s="40"/>
      <c r="I567" s="40"/>
      <c r="J567" s="40"/>
      <c r="K567" s="40"/>
      <c r="M567" s="154"/>
      <c r="AC567" s="40"/>
      <c r="AD567" s="66"/>
    </row>
    <row r="568" spans="1:30" s="2" customFormat="1">
      <c r="A568" s="149"/>
      <c r="B568" s="200"/>
      <c r="C568" s="40"/>
      <c r="D568" s="40"/>
      <c r="E568" s="40"/>
      <c r="F568" s="40"/>
      <c r="G568" s="40"/>
      <c r="H568" s="40"/>
      <c r="I568" s="40"/>
      <c r="J568" s="40"/>
      <c r="K568" s="40"/>
      <c r="M568" s="154"/>
      <c r="AC568" s="40"/>
      <c r="AD568" s="66"/>
    </row>
    <row r="569" spans="1:30" s="2" customFormat="1">
      <c r="A569" s="149"/>
      <c r="B569" s="200"/>
      <c r="C569" s="40"/>
      <c r="D569" s="40"/>
      <c r="E569" s="40"/>
      <c r="F569" s="40"/>
      <c r="G569" s="40"/>
      <c r="H569" s="40"/>
      <c r="I569" s="40"/>
      <c r="J569" s="40"/>
      <c r="K569" s="40"/>
      <c r="M569" s="154"/>
      <c r="AC569" s="40"/>
      <c r="AD569" s="66"/>
    </row>
    <row r="570" spans="1:30" s="2" customFormat="1">
      <c r="A570" s="149"/>
      <c r="B570" s="200"/>
      <c r="C570" s="40"/>
      <c r="D570" s="40"/>
      <c r="E570" s="40"/>
      <c r="F570" s="40"/>
      <c r="G570" s="40"/>
      <c r="H570" s="40"/>
      <c r="I570" s="40"/>
      <c r="J570" s="40"/>
      <c r="K570" s="40"/>
      <c r="M570" s="154"/>
      <c r="AC570" s="40"/>
      <c r="AD570" s="66"/>
    </row>
    <row r="571" spans="1:30" s="2" customFormat="1">
      <c r="A571" s="149"/>
      <c r="B571" s="200"/>
      <c r="C571" s="40"/>
      <c r="D571" s="40"/>
      <c r="E571" s="40"/>
      <c r="F571" s="40"/>
      <c r="G571" s="40"/>
      <c r="H571" s="40"/>
      <c r="I571" s="40"/>
      <c r="J571" s="40"/>
      <c r="K571" s="40"/>
      <c r="M571" s="154"/>
      <c r="AC571" s="40"/>
      <c r="AD571" s="66"/>
    </row>
    <row r="572" spans="1:30" s="2" customFormat="1">
      <c r="A572" s="149"/>
      <c r="B572" s="200"/>
      <c r="C572" s="40"/>
      <c r="D572" s="40"/>
      <c r="E572" s="40"/>
      <c r="F572" s="40"/>
      <c r="G572" s="40"/>
      <c r="H572" s="40"/>
      <c r="I572" s="40"/>
      <c r="J572" s="40"/>
      <c r="K572" s="40"/>
      <c r="M572" s="154"/>
      <c r="AC572" s="40"/>
      <c r="AD572" s="66"/>
    </row>
    <row r="573" spans="1:30" s="2" customFormat="1">
      <c r="A573" s="149"/>
      <c r="B573" s="200"/>
      <c r="C573" s="40"/>
      <c r="D573" s="40"/>
      <c r="E573" s="40"/>
      <c r="F573" s="40"/>
      <c r="G573" s="40"/>
      <c r="H573" s="40"/>
      <c r="I573" s="40"/>
      <c r="J573" s="40"/>
      <c r="K573" s="40"/>
      <c r="M573" s="154"/>
      <c r="AC573" s="40"/>
      <c r="AD573" s="66"/>
    </row>
    <row r="574" spans="1:30" s="2" customFormat="1">
      <c r="A574" s="149"/>
      <c r="B574" s="200"/>
      <c r="C574" s="40"/>
      <c r="D574" s="40"/>
      <c r="E574" s="40"/>
      <c r="F574" s="40"/>
      <c r="G574" s="40"/>
      <c r="H574" s="40"/>
      <c r="I574" s="40"/>
      <c r="J574" s="40"/>
      <c r="K574" s="40"/>
      <c r="M574" s="154"/>
      <c r="AC574" s="40"/>
      <c r="AD574" s="66"/>
    </row>
    <row r="575" spans="1:30" s="2" customFormat="1">
      <c r="A575" s="149"/>
      <c r="B575" s="200"/>
      <c r="C575" s="40"/>
      <c r="D575" s="40"/>
      <c r="E575" s="40"/>
      <c r="F575" s="40"/>
      <c r="G575" s="40"/>
      <c r="H575" s="40"/>
      <c r="I575" s="40"/>
      <c r="J575" s="40"/>
      <c r="K575" s="40"/>
      <c r="M575" s="154"/>
      <c r="AC575" s="40"/>
      <c r="AD575" s="66"/>
    </row>
    <row r="576" spans="1:30" s="2" customFormat="1">
      <c r="A576" s="149"/>
      <c r="B576" s="200"/>
      <c r="C576" s="40"/>
      <c r="D576" s="40"/>
      <c r="E576" s="40"/>
      <c r="F576" s="40"/>
      <c r="G576" s="40"/>
      <c r="H576" s="40"/>
      <c r="I576" s="40"/>
      <c r="J576" s="40"/>
      <c r="K576" s="40"/>
      <c r="M576" s="154"/>
      <c r="AC576" s="40"/>
      <c r="AD576" s="66"/>
    </row>
    <row r="577" spans="1:30" s="2" customFormat="1">
      <c r="A577" s="149"/>
      <c r="B577" s="200"/>
      <c r="C577" s="40"/>
      <c r="D577" s="40"/>
      <c r="E577" s="40"/>
      <c r="F577" s="40"/>
      <c r="G577" s="40"/>
      <c r="H577" s="40"/>
      <c r="I577" s="40"/>
      <c r="J577" s="40"/>
      <c r="K577" s="40"/>
      <c r="M577" s="154"/>
      <c r="AC577" s="40"/>
      <c r="AD577" s="66"/>
    </row>
    <row r="578" spans="1:30" s="2" customFormat="1">
      <c r="A578" s="149"/>
      <c r="B578" s="200"/>
      <c r="C578" s="40"/>
      <c r="D578" s="40"/>
      <c r="E578" s="40"/>
      <c r="F578" s="40"/>
      <c r="G578" s="40"/>
      <c r="H578" s="40"/>
      <c r="I578" s="40"/>
      <c r="J578" s="40"/>
      <c r="K578" s="40"/>
      <c r="M578" s="154"/>
      <c r="AC578" s="40"/>
      <c r="AD578" s="66"/>
    </row>
    <row r="579" spans="1:30" s="2" customFormat="1">
      <c r="A579" s="149"/>
      <c r="B579" s="200"/>
      <c r="C579" s="40"/>
      <c r="D579" s="40"/>
      <c r="E579" s="40"/>
      <c r="F579" s="40"/>
      <c r="G579" s="40"/>
      <c r="H579" s="40"/>
      <c r="I579" s="40"/>
      <c r="J579" s="40"/>
      <c r="K579" s="40"/>
      <c r="M579" s="154"/>
      <c r="AC579" s="40"/>
      <c r="AD579" s="66"/>
    </row>
    <row r="580" spans="1:30" s="2" customFormat="1">
      <c r="A580" s="149"/>
      <c r="B580" s="200"/>
      <c r="C580" s="40"/>
      <c r="D580" s="40"/>
      <c r="E580" s="40"/>
      <c r="F580" s="40"/>
      <c r="G580" s="40"/>
      <c r="H580" s="40"/>
      <c r="I580" s="40"/>
      <c r="J580" s="40"/>
      <c r="K580" s="40"/>
      <c r="M580" s="154"/>
      <c r="AC580" s="40"/>
      <c r="AD580" s="66"/>
    </row>
    <row r="581" spans="1:30" s="2" customFormat="1">
      <c r="A581" s="149"/>
      <c r="B581" s="200"/>
      <c r="C581" s="40"/>
      <c r="D581" s="40"/>
      <c r="E581" s="40"/>
      <c r="F581" s="40"/>
      <c r="G581" s="40"/>
      <c r="H581" s="40"/>
      <c r="I581" s="40"/>
      <c r="J581" s="40"/>
      <c r="K581" s="40"/>
      <c r="M581" s="154"/>
      <c r="AC581" s="40"/>
      <c r="AD581" s="66"/>
    </row>
    <row r="582" spans="1:30" s="2" customFormat="1">
      <c r="A582" s="149"/>
      <c r="B582" s="200"/>
      <c r="C582" s="40"/>
      <c r="D582" s="40"/>
      <c r="E582" s="40"/>
      <c r="F582" s="40"/>
      <c r="G582" s="40"/>
      <c r="H582" s="40"/>
      <c r="I582" s="40"/>
      <c r="J582" s="40"/>
      <c r="K582" s="40"/>
      <c r="M582" s="154"/>
      <c r="AC582" s="40"/>
      <c r="AD582" s="66"/>
    </row>
    <row r="583" spans="1:30" s="2" customFormat="1">
      <c r="A583" s="149"/>
      <c r="B583" s="200"/>
      <c r="C583" s="40"/>
      <c r="D583" s="40"/>
      <c r="E583" s="40"/>
      <c r="F583" s="40"/>
      <c r="G583" s="40"/>
      <c r="H583" s="40"/>
      <c r="I583" s="40"/>
      <c r="J583" s="40"/>
      <c r="K583" s="40"/>
      <c r="M583" s="154"/>
      <c r="AC583" s="40"/>
      <c r="AD583" s="66"/>
    </row>
    <row r="584" spans="1:30" s="2" customFormat="1">
      <c r="A584" s="149"/>
      <c r="B584" s="200"/>
      <c r="C584" s="40"/>
      <c r="D584" s="40"/>
      <c r="E584" s="40"/>
      <c r="F584" s="40"/>
      <c r="G584" s="40"/>
      <c r="H584" s="40"/>
      <c r="I584" s="40"/>
      <c r="J584" s="40"/>
      <c r="K584" s="40"/>
      <c r="M584" s="154"/>
      <c r="AC584" s="40"/>
      <c r="AD584" s="66"/>
    </row>
    <row r="585" spans="1:30" s="2" customFormat="1">
      <c r="A585" s="149"/>
      <c r="B585" s="200"/>
      <c r="C585" s="40"/>
      <c r="D585" s="40"/>
      <c r="E585" s="40"/>
      <c r="F585" s="40"/>
      <c r="G585" s="40"/>
      <c r="H585" s="40"/>
      <c r="I585" s="40"/>
      <c r="J585" s="40"/>
      <c r="K585" s="40"/>
      <c r="M585" s="154"/>
      <c r="AC585" s="40"/>
      <c r="AD585" s="66"/>
    </row>
    <row r="586" spans="1:30" s="2" customFormat="1">
      <c r="A586" s="149"/>
      <c r="B586" s="200"/>
      <c r="C586" s="40"/>
      <c r="D586" s="40"/>
      <c r="E586" s="40"/>
      <c r="F586" s="40"/>
      <c r="G586" s="40"/>
      <c r="H586" s="40"/>
      <c r="I586" s="40"/>
      <c r="J586" s="40"/>
      <c r="K586" s="40"/>
      <c r="M586" s="154"/>
      <c r="AC586" s="40"/>
      <c r="AD586" s="66"/>
    </row>
    <row r="587" spans="1:30" s="2" customFormat="1">
      <c r="A587" s="149"/>
      <c r="B587" s="200"/>
      <c r="C587" s="40"/>
      <c r="D587" s="40"/>
      <c r="E587" s="40"/>
      <c r="F587" s="40"/>
      <c r="G587" s="40"/>
      <c r="H587" s="40"/>
      <c r="I587" s="40"/>
      <c r="J587" s="40"/>
      <c r="K587" s="40"/>
      <c r="M587" s="154"/>
      <c r="AC587" s="40"/>
      <c r="AD587" s="66"/>
    </row>
    <row r="588" spans="1:30" s="2" customFormat="1">
      <c r="A588" s="149"/>
      <c r="B588" s="200"/>
      <c r="C588" s="40"/>
      <c r="D588" s="40"/>
      <c r="E588" s="40"/>
      <c r="F588" s="40"/>
      <c r="G588" s="40"/>
      <c r="H588" s="40"/>
      <c r="I588" s="40"/>
      <c r="J588" s="40"/>
      <c r="K588" s="40"/>
      <c r="M588" s="154"/>
      <c r="AC588" s="40"/>
      <c r="AD588" s="66"/>
    </row>
    <row r="589" spans="1:30" s="2" customFormat="1">
      <c r="A589" s="149"/>
      <c r="B589" s="200"/>
      <c r="C589" s="40"/>
      <c r="D589" s="40"/>
      <c r="E589" s="40"/>
      <c r="F589" s="40"/>
      <c r="G589" s="40"/>
      <c r="H589" s="40"/>
      <c r="I589" s="40"/>
      <c r="J589" s="40"/>
      <c r="K589" s="40"/>
      <c r="M589" s="154"/>
      <c r="AC589" s="40"/>
      <c r="AD589" s="66"/>
    </row>
    <row r="590" spans="1:30" s="2" customFormat="1">
      <c r="A590" s="149"/>
      <c r="B590" s="200"/>
      <c r="C590" s="40"/>
      <c r="D590" s="40"/>
      <c r="E590" s="40"/>
      <c r="F590" s="40"/>
      <c r="G590" s="40"/>
      <c r="H590" s="40"/>
      <c r="I590" s="40"/>
      <c r="J590" s="40"/>
      <c r="K590" s="40"/>
      <c r="M590" s="154"/>
      <c r="AC590" s="40"/>
      <c r="AD590" s="66"/>
    </row>
    <row r="591" spans="1:30" s="2" customFormat="1">
      <c r="A591" s="149"/>
      <c r="B591" s="200"/>
      <c r="C591" s="40"/>
      <c r="D591" s="40"/>
      <c r="E591" s="40"/>
      <c r="F591" s="40"/>
      <c r="G591" s="40"/>
      <c r="H591" s="40"/>
      <c r="I591" s="40"/>
      <c r="J591" s="40"/>
      <c r="K591" s="40"/>
      <c r="M591" s="154"/>
      <c r="AC591" s="40"/>
      <c r="AD591" s="66"/>
    </row>
    <row r="592" spans="1:30" s="2" customFormat="1">
      <c r="A592" s="149"/>
      <c r="B592" s="200"/>
      <c r="C592" s="40"/>
      <c r="D592" s="40"/>
      <c r="E592" s="40"/>
      <c r="F592" s="40"/>
      <c r="G592" s="40"/>
      <c r="H592" s="40"/>
      <c r="I592" s="40"/>
      <c r="J592" s="40"/>
      <c r="K592" s="40"/>
      <c r="M592" s="154"/>
      <c r="AC592" s="40"/>
      <c r="AD592" s="66"/>
    </row>
    <row r="593" spans="1:30" s="2" customFormat="1">
      <c r="A593" s="149"/>
      <c r="B593" s="200"/>
      <c r="C593" s="40"/>
      <c r="D593" s="40"/>
      <c r="E593" s="40"/>
      <c r="F593" s="40"/>
      <c r="G593" s="40"/>
      <c r="H593" s="40"/>
      <c r="I593" s="40"/>
      <c r="J593" s="40"/>
      <c r="K593" s="40"/>
      <c r="M593" s="154"/>
      <c r="AC593" s="40"/>
      <c r="AD593" s="66"/>
    </row>
    <row r="594" spans="1:30" s="2" customFormat="1">
      <c r="A594" s="149"/>
      <c r="B594" s="200"/>
      <c r="C594" s="40"/>
      <c r="D594" s="40"/>
      <c r="E594" s="40"/>
      <c r="F594" s="40"/>
      <c r="G594" s="40"/>
      <c r="H594" s="40"/>
      <c r="I594" s="40"/>
      <c r="J594" s="40"/>
      <c r="K594" s="40"/>
      <c r="M594" s="154"/>
      <c r="AC594" s="40"/>
      <c r="AD594" s="66"/>
    </row>
    <row r="595" spans="1:30" s="2" customFormat="1">
      <c r="A595" s="149"/>
      <c r="B595" s="200"/>
      <c r="C595" s="40"/>
      <c r="D595" s="40"/>
      <c r="E595" s="40"/>
      <c r="F595" s="40"/>
      <c r="G595" s="40"/>
      <c r="H595" s="40"/>
      <c r="I595" s="40"/>
      <c r="J595" s="40"/>
      <c r="K595" s="40"/>
      <c r="M595" s="154"/>
      <c r="AC595" s="40"/>
      <c r="AD595" s="66"/>
    </row>
    <row r="596" spans="1:30" s="2" customFormat="1">
      <c r="A596" s="149"/>
      <c r="B596" s="200"/>
      <c r="C596" s="40"/>
      <c r="D596" s="40"/>
      <c r="E596" s="40"/>
      <c r="F596" s="40"/>
      <c r="G596" s="40"/>
      <c r="H596" s="40"/>
      <c r="I596" s="40"/>
      <c r="J596" s="40"/>
      <c r="K596" s="40"/>
      <c r="M596" s="154"/>
      <c r="AC596" s="40"/>
      <c r="AD596" s="66"/>
    </row>
    <row r="597" spans="1:30" s="2" customFormat="1">
      <c r="A597" s="149"/>
      <c r="B597" s="200"/>
      <c r="C597" s="40"/>
      <c r="D597" s="40"/>
      <c r="E597" s="40"/>
      <c r="F597" s="40"/>
      <c r="G597" s="40"/>
      <c r="H597" s="40"/>
      <c r="I597" s="40"/>
      <c r="J597" s="40"/>
      <c r="K597" s="40"/>
      <c r="M597" s="154"/>
      <c r="AC597" s="40"/>
      <c r="AD597" s="66"/>
    </row>
    <row r="598" spans="1:30" s="2" customFormat="1">
      <c r="A598" s="149"/>
      <c r="B598" s="200"/>
      <c r="C598" s="40"/>
      <c r="D598" s="40"/>
      <c r="E598" s="40"/>
      <c r="F598" s="40"/>
      <c r="G598" s="40"/>
      <c r="H598" s="40"/>
      <c r="I598" s="40"/>
      <c r="J598" s="40"/>
      <c r="K598" s="40"/>
      <c r="M598" s="154"/>
      <c r="AC598" s="40"/>
      <c r="AD598" s="66"/>
    </row>
    <row r="599" spans="1:30" s="2" customFormat="1">
      <c r="A599" s="149"/>
      <c r="B599" s="200"/>
      <c r="C599" s="40"/>
      <c r="D599" s="40"/>
      <c r="E599" s="40"/>
      <c r="F599" s="40"/>
      <c r="G599" s="40"/>
      <c r="H599" s="40"/>
      <c r="I599" s="40"/>
      <c r="J599" s="40"/>
      <c r="K599" s="40"/>
      <c r="M599" s="154"/>
      <c r="AC599" s="40"/>
      <c r="AD599" s="66"/>
    </row>
    <row r="600" spans="1:30" s="2" customFormat="1">
      <c r="A600" s="149"/>
      <c r="B600" s="200"/>
      <c r="C600" s="40"/>
      <c r="D600" s="40"/>
      <c r="E600" s="40"/>
      <c r="F600" s="40"/>
      <c r="G600" s="40"/>
      <c r="H600" s="40"/>
      <c r="I600" s="40"/>
      <c r="J600" s="40"/>
      <c r="K600" s="40"/>
      <c r="M600" s="154"/>
      <c r="AC600" s="40"/>
      <c r="AD600" s="66"/>
    </row>
    <row r="601" spans="1:30" s="2" customFormat="1">
      <c r="A601" s="149"/>
      <c r="B601" s="200"/>
      <c r="C601" s="40"/>
      <c r="D601" s="40"/>
      <c r="E601" s="40"/>
      <c r="F601" s="40"/>
      <c r="G601" s="40"/>
      <c r="H601" s="40"/>
      <c r="I601" s="40"/>
      <c r="J601" s="40"/>
      <c r="K601" s="40"/>
      <c r="M601" s="154"/>
      <c r="AC601" s="40"/>
      <c r="AD601" s="66"/>
    </row>
    <row r="602" spans="1:30" s="2" customFormat="1">
      <c r="A602" s="149"/>
      <c r="B602" s="200"/>
      <c r="C602" s="40"/>
      <c r="D602" s="40"/>
      <c r="E602" s="40"/>
      <c r="F602" s="40"/>
      <c r="G602" s="40"/>
      <c r="H602" s="40"/>
      <c r="I602" s="40"/>
      <c r="J602" s="40"/>
      <c r="K602" s="40"/>
      <c r="M602" s="154"/>
      <c r="AC602" s="40"/>
      <c r="AD602" s="66"/>
    </row>
    <row r="603" spans="1:30" s="2" customFormat="1">
      <c r="A603" s="149"/>
      <c r="B603" s="200"/>
      <c r="C603" s="40"/>
      <c r="D603" s="40"/>
      <c r="E603" s="40"/>
      <c r="F603" s="40"/>
      <c r="G603" s="40"/>
      <c r="H603" s="40"/>
      <c r="I603" s="40"/>
      <c r="J603" s="40"/>
      <c r="K603" s="40"/>
      <c r="M603" s="154"/>
      <c r="AC603" s="40"/>
      <c r="AD603" s="66"/>
    </row>
    <row r="604" spans="1:30" s="2" customFormat="1">
      <c r="A604" s="149"/>
      <c r="B604" s="200"/>
      <c r="C604" s="40"/>
      <c r="D604" s="40"/>
      <c r="E604" s="40"/>
      <c r="F604" s="40"/>
      <c r="G604" s="40"/>
      <c r="H604" s="40"/>
      <c r="I604" s="40"/>
      <c r="J604" s="40"/>
      <c r="K604" s="40"/>
      <c r="M604" s="154"/>
      <c r="AC604" s="40"/>
      <c r="AD604" s="66"/>
    </row>
    <row r="605" spans="1:30" s="2" customFormat="1">
      <c r="A605" s="149"/>
      <c r="B605" s="200"/>
      <c r="C605" s="40"/>
      <c r="D605" s="40"/>
      <c r="E605" s="40"/>
      <c r="F605" s="40"/>
      <c r="G605" s="40"/>
      <c r="H605" s="40"/>
      <c r="I605" s="40"/>
      <c r="J605" s="40"/>
      <c r="K605" s="40"/>
      <c r="M605" s="154"/>
      <c r="AC605" s="40"/>
      <c r="AD605" s="66"/>
    </row>
    <row r="606" spans="1:30" s="2" customFormat="1">
      <c r="A606" s="149"/>
      <c r="B606" s="200"/>
      <c r="C606" s="40"/>
      <c r="D606" s="40"/>
      <c r="E606" s="40"/>
      <c r="F606" s="40"/>
      <c r="G606" s="40"/>
      <c r="H606" s="40"/>
      <c r="I606" s="40"/>
      <c r="J606" s="40"/>
      <c r="K606" s="40"/>
      <c r="M606" s="154"/>
      <c r="AC606" s="40"/>
      <c r="AD606" s="66"/>
    </row>
    <row r="607" spans="1:30">
      <c r="AC607" s="114"/>
      <c r="AD607" s="67"/>
    </row>
  </sheetData>
  <mergeCells count="88">
    <mergeCell ref="C360:E360"/>
    <mergeCell ref="C218:E218"/>
    <mergeCell ref="C247:E247"/>
    <mergeCell ref="C275:E275"/>
    <mergeCell ref="C303:E303"/>
    <mergeCell ref="C331:E331"/>
    <mergeCell ref="C7:E7"/>
    <mergeCell ref="C3:E6"/>
    <mergeCell ref="C8:E8"/>
    <mergeCell ref="C9:E9"/>
    <mergeCell ref="C35:E35"/>
    <mergeCell ref="C62:E62"/>
    <mergeCell ref="C88:E88"/>
    <mergeCell ref="C114:E114"/>
    <mergeCell ref="C115:E115"/>
    <mergeCell ref="C158:E158"/>
    <mergeCell ref="C159:E159"/>
    <mergeCell ref="C160:E160"/>
    <mergeCell ref="C189:E189"/>
    <mergeCell ref="O366:P366"/>
    <mergeCell ref="AC2:AC7"/>
    <mergeCell ref="I159:K159"/>
    <mergeCell ref="I160:K160"/>
    <mergeCell ref="F160:H160"/>
    <mergeCell ref="F159:H159"/>
    <mergeCell ref="O364:P364"/>
    <mergeCell ref="A362:M367"/>
    <mergeCell ref="N362:N367"/>
    <mergeCell ref="O362:P362"/>
    <mergeCell ref="O363:P363"/>
    <mergeCell ref="O367:P367"/>
    <mergeCell ref="O365:P365"/>
    <mergeCell ref="AD2:AD7"/>
    <mergeCell ref="F88:H88"/>
    <mergeCell ref="I88:K88"/>
    <mergeCell ref="Q2:R3"/>
    <mergeCell ref="M3:M6"/>
    <mergeCell ref="O4:P5"/>
    <mergeCell ref="N3:P3"/>
    <mergeCell ref="N4:N6"/>
    <mergeCell ref="S2:U3"/>
    <mergeCell ref="V2:Y3"/>
    <mergeCell ref="Z2:AB3"/>
    <mergeCell ref="F35:H35"/>
    <mergeCell ref="I35:K35"/>
    <mergeCell ref="C1:K2"/>
    <mergeCell ref="L1:P2"/>
    <mergeCell ref="L3:L6"/>
    <mergeCell ref="A1:A6"/>
    <mergeCell ref="B1:B6"/>
    <mergeCell ref="I9:K9"/>
    <mergeCell ref="F9:H9"/>
    <mergeCell ref="F158:H158"/>
    <mergeCell ref="I158:K158"/>
    <mergeCell ref="F62:H62"/>
    <mergeCell ref="I62:K62"/>
    <mergeCell ref="F115:H115"/>
    <mergeCell ref="I115:K115"/>
    <mergeCell ref="F114:H114"/>
    <mergeCell ref="I114:K114"/>
    <mergeCell ref="F3:H6"/>
    <mergeCell ref="F7:H7"/>
    <mergeCell ref="I7:K7"/>
    <mergeCell ref="I3:K6"/>
    <mergeCell ref="F8:H8"/>
    <mergeCell ref="I8:K8"/>
    <mergeCell ref="F189:H189"/>
    <mergeCell ref="I189:K189"/>
    <mergeCell ref="F218:H218"/>
    <mergeCell ref="I218:K218"/>
    <mergeCell ref="F368:H368"/>
    <mergeCell ref="I368:K368"/>
    <mergeCell ref="F303:H303"/>
    <mergeCell ref="I303:K303"/>
    <mergeCell ref="F331:H331"/>
    <mergeCell ref="I331:K331"/>
    <mergeCell ref="F360:H360"/>
    <mergeCell ref="I360:K360"/>
    <mergeCell ref="AD363:AD364"/>
    <mergeCell ref="F247:H247"/>
    <mergeCell ref="I247:K247"/>
    <mergeCell ref="F275:H275"/>
    <mergeCell ref="I275:K275"/>
    <mergeCell ref="C41:E41"/>
    <mergeCell ref="F41:H41"/>
    <mergeCell ref="I41:K41"/>
    <mergeCell ref="AC36:AC37"/>
    <mergeCell ref="AD36:AD37"/>
  </mergeCells>
  <phoneticPr fontId="0" type="noConversion"/>
  <pageMargins left="0.39370078740157483" right="0.39370078740157483" top="0.39370078740157483" bottom="0.39370078740157483" header="0" footer="0"/>
  <pageSetup paperSize="9" fitToWidth="0" fitToHeight="5" orientation="landscape" horizontalDpi="300" verticalDpi="300" r:id="rId1"/>
  <headerFooter alignWithMargins="0"/>
  <ignoredErrors>
    <ignoredError sqref="N10 N89" formulaRange="1"/>
    <ignoredError sqref="L62 N62:O62 L88 N88:O88 L115:P115 N190:O190 L275 N275:O275 L331 N331:O332 L303:O303 S115:AB115" formula="1"/>
    <ignoredError sqref="N36" formula="1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учебного процесса</vt:lpstr>
      <vt:lpstr>МО</vt:lpstr>
      <vt:lpstr>МО!Заголовки_для_печати</vt:lpstr>
      <vt:lpstr>МО!Область_печати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</cp:lastModifiedBy>
  <cp:lastPrinted>2020-02-06T09:58:50Z</cp:lastPrinted>
  <dcterms:created xsi:type="dcterms:W3CDTF">2010-12-02T15:47:34Z</dcterms:created>
  <dcterms:modified xsi:type="dcterms:W3CDTF">2024-09-24T20:14:47Z</dcterms:modified>
</cp:coreProperties>
</file>