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2120" windowHeight="8130" activeTab="1"/>
  </bookViews>
  <sheets>
    <sheet name="График учебного процесса" sheetId="10" r:id="rId1"/>
    <sheet name="СР" sheetId="8" r:id="rId2"/>
  </sheets>
  <definedNames>
    <definedName name="_xlnm.Print_Titles" localSheetId="1">СР!$1:$7</definedName>
  </definedNames>
  <calcPr calcId="125725"/>
</workbook>
</file>

<file path=xl/calcChain.xml><?xml version="1.0" encoding="utf-8"?>
<calcChain xmlns="http://schemas.openxmlformats.org/spreadsheetml/2006/main">
  <c r="T371" i="8"/>
  <c r="BF5" i="10"/>
  <c r="BF6"/>
  <c r="BF7"/>
  <c r="BF4"/>
  <c r="Q19" i="8"/>
  <c r="N15"/>
  <c r="O15" s="1"/>
  <c r="N14"/>
  <c r="O14" s="1"/>
  <c r="N13"/>
  <c r="L13" s="1"/>
  <c r="N12"/>
  <c r="O12" s="1"/>
  <c r="L15" l="1"/>
  <c r="L14"/>
  <c r="L12"/>
  <c r="O13"/>
  <c r="P40" l="1"/>
  <c r="Q40"/>
  <c r="R40"/>
  <c r="M40"/>
  <c r="N24"/>
  <c r="O24" s="1"/>
  <c r="P19"/>
  <c r="R19"/>
  <c r="P9"/>
  <c r="Q9"/>
  <c r="R9"/>
  <c r="N16"/>
  <c r="O16" s="1"/>
  <c r="Q8" l="1"/>
  <c r="L16"/>
  <c r="R8"/>
  <c r="P8"/>
  <c r="V371"/>
  <c r="AA371"/>
  <c r="Y371"/>
  <c r="Z371"/>
  <c r="W371"/>
  <c r="U371"/>
  <c r="S371"/>
  <c r="X367"/>
  <c r="Y367"/>
  <c r="Z367"/>
  <c r="AA367"/>
  <c r="U367"/>
  <c r="V367"/>
  <c r="N144"/>
  <c r="O144" s="1"/>
  <c r="T367"/>
  <c r="S367"/>
  <c r="L11"/>
  <c r="O11"/>
  <c r="X192"/>
  <c r="X163"/>
  <c r="X369"/>
  <c r="L144" l="1"/>
  <c r="Q119"/>
  <c r="R119"/>
  <c r="N145"/>
  <c r="N146"/>
  <c r="AC146" s="1"/>
  <c r="N147"/>
  <c r="M147" s="1"/>
  <c r="L147" s="1"/>
  <c r="N148"/>
  <c r="M148" s="1"/>
  <c r="L148" s="1"/>
  <c r="N149"/>
  <c r="N150"/>
  <c r="AC150" s="1"/>
  <c r="N151"/>
  <c r="N152"/>
  <c r="M152" s="1"/>
  <c r="L152" s="1"/>
  <c r="N153"/>
  <c r="N154"/>
  <c r="N155"/>
  <c r="N156"/>
  <c r="M156" s="1"/>
  <c r="L156" s="1"/>
  <c r="N157"/>
  <c r="N158"/>
  <c r="N159"/>
  <c r="M159" s="1"/>
  <c r="L159" s="1"/>
  <c r="N160"/>
  <c r="M160" s="1"/>
  <c r="L160" s="1"/>
  <c r="N143"/>
  <c r="O143" s="1"/>
  <c r="AC143" l="1"/>
  <c r="AC155"/>
  <c r="AC149"/>
  <c r="M157"/>
  <c r="L157" s="1"/>
  <c r="AC145"/>
  <c r="M158"/>
  <c r="L158" s="1"/>
  <c r="AC159"/>
  <c r="AC160"/>
  <c r="AC147"/>
  <c r="AC151"/>
  <c r="AC156"/>
  <c r="AC157"/>
  <c r="AC152"/>
  <c r="L143"/>
  <c r="M145"/>
  <c r="L145" s="1"/>
  <c r="AC153"/>
  <c r="AC148"/>
  <c r="M153"/>
  <c r="L153" s="1"/>
  <c r="M154"/>
  <c r="L154" s="1"/>
  <c r="M146"/>
  <c r="L146" s="1"/>
  <c r="M155"/>
  <c r="L155" s="1"/>
  <c r="M150"/>
  <c r="L150" s="1"/>
  <c r="AC158"/>
  <c r="AC154"/>
  <c r="M151"/>
  <c r="L151" s="1"/>
  <c r="M149"/>
  <c r="L149" s="1"/>
  <c r="Z369"/>
  <c r="AA369"/>
  <c r="Y369"/>
  <c r="X373"/>
  <c r="W369"/>
  <c r="U369"/>
  <c r="V369"/>
  <c r="T369"/>
  <c r="S369"/>
  <c r="Z368"/>
  <c r="AA368"/>
  <c r="Y368"/>
  <c r="X368"/>
  <c r="W368"/>
  <c r="U368"/>
  <c r="V368"/>
  <c r="T368"/>
  <c r="S368"/>
  <c r="X221"/>
  <c r="X308"/>
  <c r="X279"/>
  <c r="AA250"/>
  <c r="Y250"/>
  <c r="X250"/>
  <c r="W250"/>
  <c r="V250"/>
  <c r="T250"/>
  <c r="S250"/>
  <c r="R250"/>
  <c r="AA119"/>
  <c r="Y119"/>
  <c r="W119"/>
  <c r="V119"/>
  <c r="T119"/>
  <c r="S119"/>
  <c r="AA92"/>
  <c r="Y92"/>
  <c r="W92"/>
  <c r="V92"/>
  <c r="T92"/>
  <c r="S92"/>
  <c r="AA66"/>
  <c r="Y66"/>
  <c r="W66"/>
  <c r="T66"/>
  <c r="U66"/>
  <c r="V66"/>
  <c r="X365" l="1"/>
  <c r="AA308"/>
  <c r="Y308"/>
  <c r="W308"/>
  <c r="V308"/>
  <c r="T308"/>
  <c r="S308"/>
  <c r="R308"/>
  <c r="Q308"/>
  <c r="AA279"/>
  <c r="Y279"/>
  <c r="W279"/>
  <c r="V279"/>
  <c r="T279"/>
  <c r="S279"/>
  <c r="R279"/>
  <c r="Q279"/>
  <c r="AA192"/>
  <c r="Y192"/>
  <c r="W192"/>
  <c r="V192"/>
  <c r="T192"/>
  <c r="S192"/>
  <c r="R192"/>
  <c r="Q192"/>
  <c r="AA163"/>
  <c r="Y163"/>
  <c r="W163"/>
  <c r="V163"/>
  <c r="T163"/>
  <c r="S163"/>
  <c r="R163"/>
  <c r="Q163"/>
  <c r="AA221"/>
  <c r="Y221"/>
  <c r="W221"/>
  <c r="V221"/>
  <c r="T221"/>
  <c r="S221"/>
  <c r="R221"/>
  <c r="Q221"/>
  <c r="T162" l="1"/>
  <c r="AA162"/>
  <c r="S162"/>
  <c r="V162"/>
  <c r="Y162"/>
  <c r="W162"/>
  <c r="L375" l="1"/>
  <c r="Z163"/>
  <c r="Z365" l="1"/>
  <c r="Z373" s="1"/>
  <c r="AB118" l="1"/>
  <c r="N248"/>
  <c r="R369"/>
  <c r="Q369"/>
  <c r="R368"/>
  <c r="Q368"/>
  <c r="R367"/>
  <c r="Q367"/>
  <c r="AB369" l="1"/>
  <c r="P248"/>
  <c r="AB368"/>
  <c r="N190"/>
  <c r="N189"/>
  <c r="AC371" l="1"/>
  <c r="AC373" s="1"/>
  <c r="P190"/>
  <c r="P189"/>
  <c r="N363"/>
  <c r="AC363" s="1"/>
  <c r="N362"/>
  <c r="AC362" s="1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AB336"/>
  <c r="AA336"/>
  <c r="Z336"/>
  <c r="Y336"/>
  <c r="X336"/>
  <c r="W336"/>
  <c r="V336"/>
  <c r="U336"/>
  <c r="T336"/>
  <c r="S336"/>
  <c r="R336"/>
  <c r="Q336"/>
  <c r="P336"/>
  <c r="I336"/>
  <c r="F336"/>
  <c r="R371" s="1"/>
  <c r="C336"/>
  <c r="N335"/>
  <c r="P335" s="1"/>
  <c r="N334"/>
  <c r="P334" s="1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P311" s="1"/>
  <c r="N310"/>
  <c r="O310" s="1"/>
  <c r="N309"/>
  <c r="U308"/>
  <c r="I308"/>
  <c r="F308"/>
  <c r="C308"/>
  <c r="N306"/>
  <c r="P306" s="1"/>
  <c r="N305"/>
  <c r="P305" s="1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P280" s="1"/>
  <c r="U279"/>
  <c r="I279"/>
  <c r="F279"/>
  <c r="C279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O253" s="1"/>
  <c r="N252"/>
  <c r="N251"/>
  <c r="P251" s="1"/>
  <c r="Q250"/>
  <c r="I250"/>
  <c r="F250"/>
  <c r="C250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O224" s="1"/>
  <c r="N223"/>
  <c r="O223" s="1"/>
  <c r="N222"/>
  <c r="O222" s="1"/>
  <c r="U221"/>
  <c r="I221"/>
  <c r="F221"/>
  <c r="C221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6"/>
  <c r="P196" s="1"/>
  <c r="N195"/>
  <c r="N194"/>
  <c r="N193"/>
  <c r="I192"/>
  <c r="F192"/>
  <c r="C192"/>
  <c r="L190"/>
  <c r="L189"/>
  <c r="I163"/>
  <c r="F163"/>
  <c r="C163"/>
  <c r="R162"/>
  <c r="N165"/>
  <c r="P165" s="1"/>
  <c r="N166"/>
  <c r="P166" s="1"/>
  <c r="N167"/>
  <c r="P167" s="1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I119"/>
  <c r="F119"/>
  <c r="C119"/>
  <c r="U119"/>
  <c r="X119"/>
  <c r="Z119"/>
  <c r="N136"/>
  <c r="N137"/>
  <c r="M137" s="1"/>
  <c r="N138"/>
  <c r="N139"/>
  <c r="N140"/>
  <c r="N141"/>
  <c r="N142"/>
  <c r="AC142" s="1"/>
  <c r="Q371" l="1"/>
  <c r="P221"/>
  <c r="P193"/>
  <c r="O193" s="1"/>
  <c r="L195"/>
  <c r="P195"/>
  <c r="O195" s="1"/>
  <c r="L312"/>
  <c r="P312"/>
  <c r="O312" s="1"/>
  <c r="P279"/>
  <c r="O309"/>
  <c r="P250"/>
  <c r="N250"/>
  <c r="AC250" s="1"/>
  <c r="P139"/>
  <c r="O139" s="1"/>
  <c r="P137"/>
  <c r="O137" s="1"/>
  <c r="P138"/>
  <c r="O138" s="1"/>
  <c r="P136"/>
  <c r="O136" s="1"/>
  <c r="P219"/>
  <c r="P277"/>
  <c r="N221"/>
  <c r="AC221" s="1"/>
  <c r="P247"/>
  <c r="P276"/>
  <c r="N279"/>
  <c r="AC279" s="1"/>
  <c r="P218"/>
  <c r="O141"/>
  <c r="N308"/>
  <c r="AC308" s="1"/>
  <c r="I162"/>
  <c r="I118" s="1"/>
  <c r="N192"/>
  <c r="O140"/>
  <c r="F162"/>
  <c r="F118" s="1"/>
  <c r="C162"/>
  <c r="C118" s="1"/>
  <c r="R118"/>
  <c r="Q162"/>
  <c r="Q118" s="1"/>
  <c r="AC188"/>
  <c r="M188"/>
  <c r="L188" s="1"/>
  <c r="AC186"/>
  <c r="M186"/>
  <c r="L186" s="1"/>
  <c r="AC184"/>
  <c r="M184"/>
  <c r="L184" s="1"/>
  <c r="AC182"/>
  <c r="M182"/>
  <c r="L182" s="1"/>
  <c r="AC180"/>
  <c r="M180"/>
  <c r="L180" s="1"/>
  <c r="AC178"/>
  <c r="M178"/>
  <c r="L178" s="1"/>
  <c r="AC176"/>
  <c r="M176"/>
  <c r="L176" s="1"/>
  <c r="AC174"/>
  <c r="M174"/>
  <c r="L174" s="1"/>
  <c r="AC168"/>
  <c r="M168"/>
  <c r="L168" s="1"/>
  <c r="L166"/>
  <c r="AC199"/>
  <c r="M199"/>
  <c r="L199" s="1"/>
  <c r="AC201"/>
  <c r="M201"/>
  <c r="L201" s="1"/>
  <c r="AC203"/>
  <c r="M203"/>
  <c r="L203" s="1"/>
  <c r="AC205"/>
  <c r="M205"/>
  <c r="L205" s="1"/>
  <c r="AC207"/>
  <c r="M207"/>
  <c r="L207" s="1"/>
  <c r="AC209"/>
  <c r="M209"/>
  <c r="L209" s="1"/>
  <c r="AC211"/>
  <c r="M211"/>
  <c r="L211" s="1"/>
  <c r="AC213"/>
  <c r="M213"/>
  <c r="L213" s="1"/>
  <c r="AC215"/>
  <c r="M215"/>
  <c r="AC217"/>
  <c r="M217"/>
  <c r="L217" s="1"/>
  <c r="L223"/>
  <c r="AC225"/>
  <c r="M225"/>
  <c r="L225" s="1"/>
  <c r="AC227"/>
  <c r="M227"/>
  <c r="L227" s="1"/>
  <c r="AC229"/>
  <c r="M229"/>
  <c r="L229" s="1"/>
  <c r="AC231"/>
  <c r="M231"/>
  <c r="L231" s="1"/>
  <c r="AC233"/>
  <c r="M233"/>
  <c r="L233" s="1"/>
  <c r="AC235"/>
  <c r="M235"/>
  <c r="L235" s="1"/>
  <c r="AC237"/>
  <c r="M237"/>
  <c r="L237" s="1"/>
  <c r="AC239"/>
  <c r="M239"/>
  <c r="L239" s="1"/>
  <c r="AC241"/>
  <c r="M241"/>
  <c r="L241" s="1"/>
  <c r="AC243"/>
  <c r="M243"/>
  <c r="L243" s="1"/>
  <c r="AC245"/>
  <c r="M245"/>
  <c r="L245" s="1"/>
  <c r="L252"/>
  <c r="AC254"/>
  <c r="M254"/>
  <c r="L254" s="1"/>
  <c r="AC256"/>
  <c r="M256"/>
  <c r="L256" s="1"/>
  <c r="AC258"/>
  <c r="M258"/>
  <c r="L258" s="1"/>
  <c r="AC260"/>
  <c r="M260"/>
  <c r="L260" s="1"/>
  <c r="AC262"/>
  <c r="M262"/>
  <c r="L262" s="1"/>
  <c r="AC264"/>
  <c r="M264"/>
  <c r="L264" s="1"/>
  <c r="AC266"/>
  <c r="M266"/>
  <c r="L266" s="1"/>
  <c r="AC268"/>
  <c r="M268"/>
  <c r="L268" s="1"/>
  <c r="AC270"/>
  <c r="M270"/>
  <c r="L270" s="1"/>
  <c r="AC272"/>
  <c r="M272"/>
  <c r="L272" s="1"/>
  <c r="AC274"/>
  <c r="M274"/>
  <c r="L274" s="1"/>
  <c r="L282"/>
  <c r="AC284"/>
  <c r="M284"/>
  <c r="L284" s="1"/>
  <c r="AC286"/>
  <c r="M286"/>
  <c r="L286" s="1"/>
  <c r="AC288"/>
  <c r="M288"/>
  <c r="AC290"/>
  <c r="M290"/>
  <c r="L290" s="1"/>
  <c r="AC292"/>
  <c r="M292"/>
  <c r="L292" s="1"/>
  <c r="AC294"/>
  <c r="M294"/>
  <c r="L294" s="1"/>
  <c r="AC296"/>
  <c r="M296"/>
  <c r="AC298"/>
  <c r="M298"/>
  <c r="L298" s="1"/>
  <c r="AC300"/>
  <c r="M300"/>
  <c r="L300" s="1"/>
  <c r="AC302"/>
  <c r="M302"/>
  <c r="L302" s="1"/>
  <c r="AC304"/>
  <c r="M304"/>
  <c r="L310"/>
  <c r="AC314"/>
  <c r="M314"/>
  <c r="L314" s="1"/>
  <c r="AC316"/>
  <c r="M316"/>
  <c r="L316" s="1"/>
  <c r="AC318"/>
  <c r="M318"/>
  <c r="L318" s="1"/>
  <c r="AC320"/>
  <c r="M320"/>
  <c r="L320" s="1"/>
  <c r="AC322"/>
  <c r="M322"/>
  <c r="L322" s="1"/>
  <c r="AC324"/>
  <c r="M324"/>
  <c r="L324" s="1"/>
  <c r="AC326"/>
  <c r="M326"/>
  <c r="L326" s="1"/>
  <c r="AC328"/>
  <c r="M328"/>
  <c r="L328" s="1"/>
  <c r="AC330"/>
  <c r="M330"/>
  <c r="L330" s="1"/>
  <c r="AC332"/>
  <c r="M332"/>
  <c r="L332" s="1"/>
  <c r="AC337"/>
  <c r="M337"/>
  <c r="L337" s="1"/>
  <c r="AC339"/>
  <c r="M339"/>
  <c r="L339" s="1"/>
  <c r="AC341"/>
  <c r="M341"/>
  <c r="L341" s="1"/>
  <c r="AC343"/>
  <c r="M343"/>
  <c r="L343" s="1"/>
  <c r="AC345"/>
  <c r="M345"/>
  <c r="L345" s="1"/>
  <c r="AC347"/>
  <c r="M347"/>
  <c r="L347" s="1"/>
  <c r="AC349"/>
  <c r="M349"/>
  <c r="L349" s="1"/>
  <c r="AC351"/>
  <c r="M351"/>
  <c r="L351" s="1"/>
  <c r="AC353"/>
  <c r="M353"/>
  <c r="L353" s="1"/>
  <c r="AC355"/>
  <c r="M355"/>
  <c r="L355" s="1"/>
  <c r="AC357"/>
  <c r="M357"/>
  <c r="L357" s="1"/>
  <c r="AC359"/>
  <c r="M359"/>
  <c r="L359" s="1"/>
  <c r="AC361"/>
  <c r="M361"/>
  <c r="L361" s="1"/>
  <c r="O142"/>
  <c r="L142"/>
  <c r="L138"/>
  <c r="L141"/>
  <c r="L137"/>
  <c r="AC187"/>
  <c r="M187"/>
  <c r="L187" s="1"/>
  <c r="AC185"/>
  <c r="M185"/>
  <c r="L185" s="1"/>
  <c r="AC183"/>
  <c r="M183"/>
  <c r="L183" s="1"/>
  <c r="AC181"/>
  <c r="M181"/>
  <c r="L181" s="1"/>
  <c r="AC179"/>
  <c r="M179"/>
  <c r="L179" s="1"/>
  <c r="AC177"/>
  <c r="M177"/>
  <c r="L177" s="1"/>
  <c r="AC175"/>
  <c r="M175"/>
  <c r="L175" s="1"/>
  <c r="AC173"/>
  <c r="M173"/>
  <c r="L173" s="1"/>
  <c r="AC171"/>
  <c r="M171"/>
  <c r="L171" s="1"/>
  <c r="AC169"/>
  <c r="M169"/>
  <c r="L169" s="1"/>
  <c r="L194"/>
  <c r="L196"/>
  <c r="AC198"/>
  <c r="M198"/>
  <c r="L198" s="1"/>
  <c r="AC200"/>
  <c r="M200"/>
  <c r="L200" s="1"/>
  <c r="AC202"/>
  <c r="M202"/>
  <c r="L202" s="1"/>
  <c r="AC204"/>
  <c r="M204"/>
  <c r="L204" s="1"/>
  <c r="AC206"/>
  <c r="M206"/>
  <c r="L206" s="1"/>
  <c r="AC208"/>
  <c r="M208"/>
  <c r="L208" s="1"/>
  <c r="AC210"/>
  <c r="M210"/>
  <c r="L210" s="1"/>
  <c r="AC212"/>
  <c r="M212"/>
  <c r="L212" s="1"/>
  <c r="AC214"/>
  <c r="M214"/>
  <c r="L214" s="1"/>
  <c r="AC216"/>
  <c r="M216"/>
  <c r="L216" s="1"/>
  <c r="L222"/>
  <c r="L224"/>
  <c r="AC226"/>
  <c r="M226"/>
  <c r="L226" s="1"/>
  <c r="AC228"/>
  <c r="M228"/>
  <c r="L228" s="1"/>
  <c r="AC230"/>
  <c r="M230"/>
  <c r="L230" s="1"/>
  <c r="AC232"/>
  <c r="M232"/>
  <c r="L232" s="1"/>
  <c r="AC234"/>
  <c r="M234"/>
  <c r="L234" s="1"/>
  <c r="AC236"/>
  <c r="M236"/>
  <c r="L236" s="1"/>
  <c r="AC238"/>
  <c r="M238"/>
  <c r="L238" s="1"/>
  <c r="AC240"/>
  <c r="M240"/>
  <c r="L240" s="1"/>
  <c r="AC242"/>
  <c r="M242"/>
  <c r="AC244"/>
  <c r="M244"/>
  <c r="L244" s="1"/>
  <c r="AC246"/>
  <c r="M246"/>
  <c r="L246" s="1"/>
  <c r="M253"/>
  <c r="AC255"/>
  <c r="M255"/>
  <c r="L255" s="1"/>
  <c r="AC257"/>
  <c r="M257"/>
  <c r="L257" s="1"/>
  <c r="AC259"/>
  <c r="M259"/>
  <c r="L259" s="1"/>
  <c r="AC261"/>
  <c r="M261"/>
  <c r="L261" s="1"/>
  <c r="AC263"/>
  <c r="M263"/>
  <c r="L263" s="1"/>
  <c r="AC265"/>
  <c r="M265"/>
  <c r="L265" s="1"/>
  <c r="AC267"/>
  <c r="M267"/>
  <c r="L267" s="1"/>
  <c r="AC269"/>
  <c r="M269"/>
  <c r="L269" s="1"/>
  <c r="AC271"/>
  <c r="M271"/>
  <c r="L271" s="1"/>
  <c r="AC273"/>
  <c r="M273"/>
  <c r="L273" s="1"/>
  <c r="AC275"/>
  <c r="M275"/>
  <c r="L275" s="1"/>
  <c r="L281"/>
  <c r="AC283"/>
  <c r="M283"/>
  <c r="L283" s="1"/>
  <c r="AC285"/>
  <c r="M285"/>
  <c r="L285" s="1"/>
  <c r="AC287"/>
  <c r="M287"/>
  <c r="L287" s="1"/>
  <c r="AC289"/>
  <c r="M289"/>
  <c r="L289" s="1"/>
  <c r="AC291"/>
  <c r="M291"/>
  <c r="L291" s="1"/>
  <c r="AC293"/>
  <c r="M293"/>
  <c r="L293" s="1"/>
  <c r="AC295"/>
  <c r="M295"/>
  <c r="L295" s="1"/>
  <c r="AC297"/>
  <c r="M297"/>
  <c r="L297" s="1"/>
  <c r="AC299"/>
  <c r="M299"/>
  <c r="L299" s="1"/>
  <c r="AC301"/>
  <c r="M301"/>
  <c r="L301" s="1"/>
  <c r="AC303"/>
  <c r="M303"/>
  <c r="L303" s="1"/>
  <c r="M311"/>
  <c r="L311" s="1"/>
  <c r="M313"/>
  <c r="L313" s="1"/>
  <c r="AC315"/>
  <c r="M315"/>
  <c r="L315" s="1"/>
  <c r="AC317"/>
  <c r="M317"/>
  <c r="L317" s="1"/>
  <c r="AC319"/>
  <c r="M319"/>
  <c r="L319" s="1"/>
  <c r="AC321"/>
  <c r="M321"/>
  <c r="L321" s="1"/>
  <c r="AC323"/>
  <c r="M323"/>
  <c r="L323" s="1"/>
  <c r="AC325"/>
  <c r="M325"/>
  <c r="L325" s="1"/>
  <c r="AC327"/>
  <c r="M327"/>
  <c r="L327" s="1"/>
  <c r="AC329"/>
  <c r="M329"/>
  <c r="L329" s="1"/>
  <c r="AC331"/>
  <c r="M331"/>
  <c r="L331" s="1"/>
  <c r="AC333"/>
  <c r="M333"/>
  <c r="L333" s="1"/>
  <c r="AC338"/>
  <c r="M338"/>
  <c r="L338" s="1"/>
  <c r="AC340"/>
  <c r="M340"/>
  <c r="L340" s="1"/>
  <c r="AC342"/>
  <c r="M342"/>
  <c r="L342" s="1"/>
  <c r="AC344"/>
  <c r="M344"/>
  <c r="L344" s="1"/>
  <c r="AC346"/>
  <c r="M346"/>
  <c r="L346" s="1"/>
  <c r="AC348"/>
  <c r="M348"/>
  <c r="L348" s="1"/>
  <c r="AC350"/>
  <c r="M350"/>
  <c r="L350" s="1"/>
  <c r="AC352"/>
  <c r="M352"/>
  <c r="L352" s="1"/>
  <c r="AC354"/>
  <c r="M354"/>
  <c r="L354" s="1"/>
  <c r="AC356"/>
  <c r="M356"/>
  <c r="L356" s="1"/>
  <c r="AC358"/>
  <c r="M358"/>
  <c r="L358" s="1"/>
  <c r="AC360"/>
  <c r="M360"/>
  <c r="L360" s="1"/>
  <c r="M251"/>
  <c r="AC170"/>
  <c r="M170"/>
  <c r="L170" s="1"/>
  <c r="AC172"/>
  <c r="M172"/>
  <c r="L172" s="1"/>
  <c r="L165"/>
  <c r="T118"/>
  <c r="T365" s="1"/>
  <c r="L139"/>
  <c r="AA118"/>
  <c r="AA365" s="1"/>
  <c r="Y118"/>
  <c r="Y365" s="1"/>
  <c r="W118"/>
  <c r="W365" s="1"/>
  <c r="V118"/>
  <c r="V365" s="1"/>
  <c r="S118"/>
  <c r="O311"/>
  <c r="O315"/>
  <c r="O317"/>
  <c r="O319"/>
  <c r="O321"/>
  <c r="O323"/>
  <c r="O325"/>
  <c r="O327"/>
  <c r="O329"/>
  <c r="O331"/>
  <c r="O333"/>
  <c r="L335"/>
  <c r="N336"/>
  <c r="O314"/>
  <c r="O316"/>
  <c r="O318"/>
  <c r="O320"/>
  <c r="O322"/>
  <c r="O324"/>
  <c r="O326"/>
  <c r="O328"/>
  <c r="O330"/>
  <c r="O332"/>
  <c r="L334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L362"/>
  <c r="O362"/>
  <c r="L363"/>
  <c r="O363"/>
  <c r="O280"/>
  <c r="O281"/>
  <c r="O282"/>
  <c r="O283"/>
  <c r="O284"/>
  <c r="O285"/>
  <c r="O286"/>
  <c r="O287"/>
  <c r="L288"/>
  <c r="O288"/>
  <c r="O289"/>
  <c r="O290"/>
  <c r="O291"/>
  <c r="O292"/>
  <c r="O293"/>
  <c r="O294"/>
  <c r="O295"/>
  <c r="L296"/>
  <c r="O296"/>
  <c r="O297"/>
  <c r="O298"/>
  <c r="O299"/>
  <c r="O300"/>
  <c r="O301"/>
  <c r="O302"/>
  <c r="O303"/>
  <c r="L304"/>
  <c r="O304"/>
  <c r="L305"/>
  <c r="L306"/>
  <c r="O251"/>
  <c r="O252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L276"/>
  <c r="L277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L242"/>
  <c r="O242"/>
  <c r="O243"/>
  <c r="O244"/>
  <c r="O245"/>
  <c r="O246"/>
  <c r="L247"/>
  <c r="L248"/>
  <c r="O194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L215"/>
  <c r="O215"/>
  <c r="O216"/>
  <c r="O217"/>
  <c r="L218"/>
  <c r="L219"/>
  <c r="O188"/>
  <c r="O186"/>
  <c r="O184"/>
  <c r="O182"/>
  <c r="O180"/>
  <c r="O178"/>
  <c r="O176"/>
  <c r="O174"/>
  <c r="O170"/>
  <c r="O168"/>
  <c r="O166"/>
  <c r="O187"/>
  <c r="O185"/>
  <c r="O183"/>
  <c r="O181"/>
  <c r="O179"/>
  <c r="O177"/>
  <c r="O175"/>
  <c r="O173"/>
  <c r="O171"/>
  <c r="O169"/>
  <c r="O167"/>
  <c r="O165"/>
  <c r="I92"/>
  <c r="F92"/>
  <c r="C92"/>
  <c r="Q92"/>
  <c r="R92"/>
  <c r="U92"/>
  <c r="U365" s="1"/>
  <c r="X92"/>
  <c r="Z92"/>
  <c r="Z66"/>
  <c r="X66"/>
  <c r="Z40"/>
  <c r="X40"/>
  <c r="U40"/>
  <c r="Z9"/>
  <c r="X9"/>
  <c r="U9"/>
  <c r="N94"/>
  <c r="N95"/>
  <c r="P95" s="1"/>
  <c r="P92" s="1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T40"/>
  <c r="S40"/>
  <c r="I66"/>
  <c r="F66"/>
  <c r="C66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I40"/>
  <c r="F40"/>
  <c r="C40"/>
  <c r="C19" s="1"/>
  <c r="R372" s="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20"/>
  <c r="N21"/>
  <c r="O21" s="1"/>
  <c r="N22"/>
  <c r="N23"/>
  <c r="N25"/>
  <c r="N26"/>
  <c r="N27"/>
  <c r="N28"/>
  <c r="N29"/>
  <c r="N30"/>
  <c r="N31"/>
  <c r="N32"/>
  <c r="N33"/>
  <c r="N34"/>
  <c r="N35"/>
  <c r="N36"/>
  <c r="N37"/>
  <c r="N38"/>
  <c r="N39"/>
  <c r="I19" l="1"/>
  <c r="I8" s="1"/>
  <c r="R370"/>
  <c r="C9"/>
  <c r="T370"/>
  <c r="Q370"/>
  <c r="Y370"/>
  <c r="Z370"/>
  <c r="W370"/>
  <c r="V372"/>
  <c r="S372"/>
  <c r="Y372"/>
  <c r="AA372"/>
  <c r="W372"/>
  <c r="T372"/>
  <c r="Z372"/>
  <c r="U372"/>
  <c r="V370"/>
  <c r="U370"/>
  <c r="S370"/>
  <c r="AA370"/>
  <c r="Q372"/>
  <c r="N19"/>
  <c r="X8"/>
  <c r="U8"/>
  <c r="Z8"/>
  <c r="L136"/>
  <c r="M192"/>
  <c r="P308"/>
  <c r="P192"/>
  <c r="AC192"/>
  <c r="O250"/>
  <c r="L140"/>
  <c r="L253"/>
  <c r="M250"/>
  <c r="O308"/>
  <c r="O279"/>
  <c r="L280"/>
  <c r="L279" s="1"/>
  <c r="M279"/>
  <c r="O221"/>
  <c r="L221"/>
  <c r="M221"/>
  <c r="O192"/>
  <c r="L193"/>
  <c r="L192" s="1"/>
  <c r="X118"/>
  <c r="AC336"/>
  <c r="U373"/>
  <c r="M37"/>
  <c r="L37" s="1"/>
  <c r="M35"/>
  <c r="L35" s="1"/>
  <c r="M31"/>
  <c r="L31" s="1"/>
  <c r="M29"/>
  <c r="L29" s="1"/>
  <c r="M25"/>
  <c r="L25" s="1"/>
  <c r="M23"/>
  <c r="L23" s="1"/>
  <c r="L21"/>
  <c r="M38"/>
  <c r="L38" s="1"/>
  <c r="M36"/>
  <c r="L36" s="1"/>
  <c r="M34"/>
  <c r="L34" s="1"/>
  <c r="M32"/>
  <c r="L32" s="1"/>
  <c r="M30"/>
  <c r="L30" s="1"/>
  <c r="M28"/>
  <c r="L28" s="1"/>
  <c r="M26"/>
  <c r="L26" s="1"/>
  <c r="L24"/>
  <c r="L22"/>
  <c r="M20"/>
  <c r="F8"/>
  <c r="O65"/>
  <c r="M65"/>
  <c r="L65" s="1"/>
  <c r="O63"/>
  <c r="M63"/>
  <c r="L63" s="1"/>
  <c r="O61"/>
  <c r="M61"/>
  <c r="L61" s="1"/>
  <c r="O59"/>
  <c r="M59"/>
  <c r="L59" s="1"/>
  <c r="O57"/>
  <c r="M57"/>
  <c r="L57" s="1"/>
  <c r="O55"/>
  <c r="M55"/>
  <c r="L55" s="1"/>
  <c r="O53"/>
  <c r="M53"/>
  <c r="L53" s="1"/>
  <c r="O51"/>
  <c r="M51"/>
  <c r="L51" s="1"/>
  <c r="O49"/>
  <c r="M49"/>
  <c r="L49" s="1"/>
  <c r="O47"/>
  <c r="M47"/>
  <c r="L47" s="1"/>
  <c r="AC90"/>
  <c r="M90"/>
  <c r="L90" s="1"/>
  <c r="AC88"/>
  <c r="M88"/>
  <c r="L88" s="1"/>
  <c r="AC86"/>
  <c r="M86"/>
  <c r="L86" s="1"/>
  <c r="AC84"/>
  <c r="M84"/>
  <c r="L84" s="1"/>
  <c r="AC82"/>
  <c r="M82"/>
  <c r="L82" s="1"/>
  <c r="AC80"/>
  <c r="M80"/>
  <c r="L80" s="1"/>
  <c r="AC78"/>
  <c r="M78"/>
  <c r="L78" s="1"/>
  <c r="AC76"/>
  <c r="M76"/>
  <c r="L76" s="1"/>
  <c r="AC74"/>
  <c r="M74"/>
  <c r="L74" s="1"/>
  <c r="AC72"/>
  <c r="M72"/>
  <c r="L72" s="1"/>
  <c r="AC70"/>
  <c r="L70"/>
  <c r="AC68"/>
  <c r="L68"/>
  <c r="AC116"/>
  <c r="M116"/>
  <c r="L116" s="1"/>
  <c r="AC114"/>
  <c r="M114"/>
  <c r="L114" s="1"/>
  <c r="AC112"/>
  <c r="M112"/>
  <c r="L112" s="1"/>
  <c r="AC110"/>
  <c r="M110"/>
  <c r="L110" s="1"/>
  <c r="AC108"/>
  <c r="M108"/>
  <c r="L108" s="1"/>
  <c r="AC106"/>
  <c r="M106"/>
  <c r="L106" s="1"/>
  <c r="AC104"/>
  <c r="M104"/>
  <c r="L104" s="1"/>
  <c r="AC102"/>
  <c r="M102"/>
  <c r="L102" s="1"/>
  <c r="AC100"/>
  <c r="M100"/>
  <c r="L100" s="1"/>
  <c r="AC98"/>
  <c r="M98"/>
  <c r="L98" s="1"/>
  <c r="AC96"/>
  <c r="M96"/>
  <c r="L96" s="1"/>
  <c r="M94"/>
  <c r="L94" s="1"/>
  <c r="M336"/>
  <c r="M39"/>
  <c r="L39" s="1"/>
  <c r="M33"/>
  <c r="L33" s="1"/>
  <c r="M27"/>
  <c r="L27" s="1"/>
  <c r="AC64"/>
  <c r="M64"/>
  <c r="L64" s="1"/>
  <c r="AC62"/>
  <c r="M62"/>
  <c r="L62" s="1"/>
  <c r="AC60"/>
  <c r="M60"/>
  <c r="L60" s="1"/>
  <c r="AC58"/>
  <c r="M58"/>
  <c r="L58" s="1"/>
  <c r="AC56"/>
  <c r="M56"/>
  <c r="L56" s="1"/>
  <c r="AC54"/>
  <c r="M54"/>
  <c r="L54" s="1"/>
  <c r="AC52"/>
  <c r="M52"/>
  <c r="L52" s="1"/>
  <c r="AC50"/>
  <c r="M50"/>
  <c r="L50" s="1"/>
  <c r="AC48"/>
  <c r="M48"/>
  <c r="L48" s="1"/>
  <c r="AC46"/>
  <c r="M46"/>
  <c r="L46" s="1"/>
  <c r="AC91"/>
  <c r="M91"/>
  <c r="L91" s="1"/>
  <c r="AC89"/>
  <c r="M89"/>
  <c r="L89" s="1"/>
  <c r="AC87"/>
  <c r="M87"/>
  <c r="L87" s="1"/>
  <c r="AC85"/>
  <c r="M85"/>
  <c r="L85" s="1"/>
  <c r="AC83"/>
  <c r="M83"/>
  <c r="L83" s="1"/>
  <c r="AC81"/>
  <c r="M81"/>
  <c r="L81" s="1"/>
  <c r="AC79"/>
  <c r="M79"/>
  <c r="L79" s="1"/>
  <c r="AC77"/>
  <c r="M77"/>
  <c r="L77" s="1"/>
  <c r="AC75"/>
  <c r="M75"/>
  <c r="L75" s="1"/>
  <c r="AC73"/>
  <c r="M73"/>
  <c r="L73" s="1"/>
  <c r="AC71"/>
  <c r="L71"/>
  <c r="AC69"/>
  <c r="L69"/>
  <c r="AC117"/>
  <c r="M117"/>
  <c r="L117" s="1"/>
  <c r="AC115"/>
  <c r="M115"/>
  <c r="L115" s="1"/>
  <c r="AC113"/>
  <c r="M113"/>
  <c r="L113" s="1"/>
  <c r="AC111"/>
  <c r="M111"/>
  <c r="L111" s="1"/>
  <c r="AC109"/>
  <c r="M109"/>
  <c r="L109" s="1"/>
  <c r="AC107"/>
  <c r="M107"/>
  <c r="L107" s="1"/>
  <c r="AC105"/>
  <c r="M105"/>
  <c r="L105" s="1"/>
  <c r="AC103"/>
  <c r="M103"/>
  <c r="L103" s="1"/>
  <c r="AC101"/>
  <c r="M101"/>
  <c r="L101" s="1"/>
  <c r="AC99"/>
  <c r="M99"/>
  <c r="L99" s="1"/>
  <c r="AC97"/>
  <c r="M97"/>
  <c r="L97" s="1"/>
  <c r="M95"/>
  <c r="L95" s="1"/>
  <c r="L251"/>
  <c r="L167"/>
  <c r="O45"/>
  <c r="L45"/>
  <c r="L44"/>
  <c r="O43"/>
  <c r="L43"/>
  <c r="L42"/>
  <c r="C8"/>
  <c r="O336"/>
  <c r="L336"/>
  <c r="O116"/>
  <c r="O114"/>
  <c r="O112"/>
  <c r="O110"/>
  <c r="O108"/>
  <c r="O106"/>
  <c r="O104"/>
  <c r="O102"/>
  <c r="O100"/>
  <c r="O98"/>
  <c r="O96"/>
  <c r="O94"/>
  <c r="O117"/>
  <c r="O115"/>
  <c r="O113"/>
  <c r="O111"/>
  <c r="O109"/>
  <c r="O107"/>
  <c r="O105"/>
  <c r="O103"/>
  <c r="O101"/>
  <c r="O99"/>
  <c r="O97"/>
  <c r="O95"/>
  <c r="O90"/>
  <c r="O88"/>
  <c r="O86"/>
  <c r="O84"/>
  <c r="O82"/>
  <c r="O80"/>
  <c r="O78"/>
  <c r="O76"/>
  <c r="O74"/>
  <c r="O72"/>
  <c r="O70"/>
  <c r="O68"/>
  <c r="O91"/>
  <c r="O89"/>
  <c r="O87"/>
  <c r="O85"/>
  <c r="O83"/>
  <c r="O81"/>
  <c r="O79"/>
  <c r="O77"/>
  <c r="O75"/>
  <c r="O73"/>
  <c r="O71"/>
  <c r="O69"/>
  <c r="O64"/>
  <c r="O62"/>
  <c r="O60"/>
  <c r="O58"/>
  <c r="O56"/>
  <c r="O54"/>
  <c r="O52"/>
  <c r="O50"/>
  <c r="O48"/>
  <c r="O46"/>
  <c r="O44"/>
  <c r="O42"/>
  <c r="AC65"/>
  <c r="AC63"/>
  <c r="AC61"/>
  <c r="AC59"/>
  <c r="AC57"/>
  <c r="AC55"/>
  <c r="AC53"/>
  <c r="AC51"/>
  <c r="AC49"/>
  <c r="AC47"/>
  <c r="O39"/>
  <c r="O37"/>
  <c r="O35"/>
  <c r="O33"/>
  <c r="O31"/>
  <c r="O29"/>
  <c r="O27"/>
  <c r="O25"/>
  <c r="O23"/>
  <c r="O38"/>
  <c r="O36"/>
  <c r="O34"/>
  <c r="O32"/>
  <c r="O30"/>
  <c r="O28"/>
  <c r="O26"/>
  <c r="O22"/>
  <c r="O20"/>
  <c r="M19" l="1"/>
  <c r="O19"/>
  <c r="L20"/>
  <c r="L19" s="1"/>
  <c r="L250"/>
  <c r="M308"/>
  <c r="L309"/>
  <c r="L308" s="1"/>
  <c r="N41"/>
  <c r="N40" s="1"/>
  <c r="AA40"/>
  <c r="Y40"/>
  <c r="W40"/>
  <c r="V40"/>
  <c r="N17" l="1"/>
  <c r="N18"/>
  <c r="N10"/>
  <c r="N9" l="1"/>
  <c r="N8" s="1"/>
  <c r="O18"/>
  <c r="L18"/>
  <c r="O17"/>
  <c r="L17"/>
  <c r="O10"/>
  <c r="L374"/>
  <c r="N135"/>
  <c r="N119" s="1"/>
  <c r="N93"/>
  <c r="N92" s="1"/>
  <c r="AC92" s="1"/>
  <c r="AB66"/>
  <c r="S66"/>
  <c r="R66"/>
  <c r="Q66"/>
  <c r="P66"/>
  <c r="AA9"/>
  <c r="Y9"/>
  <c r="W9"/>
  <c r="V9"/>
  <c r="T9"/>
  <c r="L10" l="1"/>
  <c r="L9" s="1"/>
  <c r="M9"/>
  <c r="M8" s="1"/>
  <c r="O9"/>
  <c r="P119"/>
  <c r="M93"/>
  <c r="M92" s="1"/>
  <c r="M119"/>
  <c r="AC119"/>
  <c r="O93"/>
  <c r="O92" s="1"/>
  <c r="Y8"/>
  <c r="W8"/>
  <c r="V8"/>
  <c r="L93" l="1"/>
  <c r="O135"/>
  <c r="O119" s="1"/>
  <c r="V373"/>
  <c r="W373"/>
  <c r="Y373"/>
  <c r="L135"/>
  <c r="AA8"/>
  <c r="S9"/>
  <c r="S8" s="1"/>
  <c r="Q120"/>
  <c r="R120"/>
  <c r="S120"/>
  <c r="N121"/>
  <c r="AC121" s="1"/>
  <c r="N122"/>
  <c r="AC122" s="1"/>
  <c r="N123"/>
  <c r="AC123" s="1"/>
  <c r="N124"/>
  <c r="AC124" s="1"/>
  <c r="N125"/>
  <c r="AC125" s="1"/>
  <c r="N126"/>
  <c r="AC126" s="1"/>
  <c r="N127"/>
  <c r="AC127" s="1"/>
  <c r="N128"/>
  <c r="AC128" s="1"/>
  <c r="N129"/>
  <c r="AC129" s="1"/>
  <c r="N130"/>
  <c r="AC130" s="1"/>
  <c r="N131"/>
  <c r="AC131" s="1"/>
  <c r="N132"/>
  <c r="AC132" s="1"/>
  <c r="N133"/>
  <c r="AC133" s="1"/>
  <c r="N134"/>
  <c r="AC134" s="1"/>
  <c r="N164"/>
  <c r="N67"/>
  <c r="O41"/>
  <c r="M132"/>
  <c r="L132" s="1"/>
  <c r="M121" l="1"/>
  <c r="L121" s="1"/>
  <c r="O40"/>
  <c r="O8" s="1"/>
  <c r="S365"/>
  <c r="S373" s="1"/>
  <c r="M130"/>
  <c r="L130" s="1"/>
  <c r="M122"/>
  <c r="L122" s="1"/>
  <c r="M128"/>
  <c r="L128" s="1"/>
  <c r="M124"/>
  <c r="L124" s="1"/>
  <c r="M123"/>
  <c r="L123" s="1"/>
  <c r="N120"/>
  <c r="AC120" s="1"/>
  <c r="M125"/>
  <c r="L125" s="1"/>
  <c r="M126"/>
  <c r="L126" s="1"/>
  <c r="M131"/>
  <c r="L131" s="1"/>
  <c r="N163"/>
  <c r="P164"/>
  <c r="P163" s="1"/>
  <c r="P162" s="1"/>
  <c r="M127"/>
  <c r="L127" s="1"/>
  <c r="M133"/>
  <c r="L133" s="1"/>
  <c r="M129"/>
  <c r="L129" s="1"/>
  <c r="AA373"/>
  <c r="O67"/>
  <c r="O66" s="1"/>
  <c r="L67"/>
  <c r="L66" s="1"/>
  <c r="M163"/>
  <c r="M162" s="1"/>
  <c r="O164"/>
  <c r="N66"/>
  <c r="AC66" s="1"/>
  <c r="AC67"/>
  <c r="T8"/>
  <c r="M134"/>
  <c r="L134" s="1"/>
  <c r="L41"/>
  <c r="L119"/>
  <c r="L92"/>
  <c r="L40" l="1"/>
  <c r="L8" s="1"/>
  <c r="M120"/>
  <c r="L120" s="1"/>
  <c r="Q365"/>
  <c r="Q373" s="1"/>
  <c r="AC163"/>
  <c r="N162"/>
  <c r="AC162" s="1"/>
  <c r="O163"/>
  <c r="M66"/>
  <c r="R365"/>
  <c r="R373" s="1"/>
  <c r="T373"/>
  <c r="M118"/>
  <c r="L164"/>
  <c r="M365" l="1"/>
  <c r="O162"/>
  <c r="O118" s="1"/>
  <c r="O365" s="1"/>
  <c r="L163"/>
  <c r="L162" s="1"/>
  <c r="N118"/>
  <c r="N365" l="1"/>
  <c r="AC118"/>
  <c r="L118"/>
  <c r="L365" s="1"/>
  <c r="P118"/>
  <c r="P365" s="1"/>
  <c r="AC367" l="1"/>
  <c r="AC375"/>
  <c r="AC368" s="1"/>
</calcChain>
</file>

<file path=xl/sharedStrings.xml><?xml version="1.0" encoding="utf-8"?>
<sst xmlns="http://schemas.openxmlformats.org/spreadsheetml/2006/main" count="657" uniqueCount="519">
  <si>
    <t>Индекс</t>
  </si>
  <si>
    <t>Наименование циклов, разделов, дисциплин, профессиональных модулей, междисциплинарных курсов</t>
  </si>
  <si>
    <t>Обязательная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</si>
  <si>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</si>
  <si>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</si>
  <si>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</si>
  <si>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</si>
  <si>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</si>
  <si>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</si>
  <si>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</si>
  <si>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</si>
  <si>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теоретических занятий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</si>
  <si>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</si>
  <si>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</si>
  <si>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</si>
  <si>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</si>
  <si>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</si>
  <si>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</si>
  <si>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</si>
  <si>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</si>
  <si>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</si>
  <si>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</si>
  <si>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</si>
  <si>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</si>
  <si>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</si>
  <si>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</si>
  <si>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</si>
  <si>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</si>
  <si>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</si>
  <si>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</si>
  <si>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</si>
  <si>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</si>
  <si>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</si>
  <si>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</si>
  <si>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</si>
  <si>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</si>
  <si>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</si>
  <si>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</si>
  <si>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</si>
  <si>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 xml:space="preserve"> нед.</t>
  </si>
  <si>
    <t>ПМ.03</t>
  </si>
  <si>
    <t>ПМ.04</t>
  </si>
  <si>
    <t>Самостоятельная   работа (час)</t>
  </si>
  <si>
    <t>Учебная нагрузка обучающихся (час)</t>
  </si>
  <si>
    <t>Максимальная</t>
  </si>
  <si>
    <t>Общеобразовательный цикл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</si>
  <si>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</si>
  <si>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</si>
  <si>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</si>
  <si>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</si>
  <si>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</si>
  <si>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</si>
  <si>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</si>
  <si>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</si>
  <si>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</si>
  <si>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</si>
  <si>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</si>
  <si>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</si>
  <si>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МДК.01.05</t>
  </si>
  <si>
    <t>МДК.01.06</t>
  </si>
  <si>
    <t>МДК.01.07</t>
  </si>
  <si>
    <t>МДК.01.08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</si>
  <si>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</si>
  <si>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</si>
  <si>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</si>
  <si>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</si>
  <si>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ОДБ.11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</si>
  <si>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</si>
  <si>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</si>
  <si>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</si>
  <si>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</si>
  <si>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</si>
  <si>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</si>
  <si>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</si>
  <si>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</si>
  <si>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</si>
  <si>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</si>
  <si>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</si>
  <si>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</si>
  <si>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</si>
  <si>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</si>
  <si>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ОДП.08</t>
  </si>
  <si>
    <t>ОДП.09</t>
  </si>
  <si>
    <t>ОДП.10</t>
  </si>
  <si>
    <t>ОДП.11</t>
  </si>
  <si>
    <t>ОДП.12</t>
  </si>
  <si>
    <t>ОДП.13</t>
  </si>
  <si>
    <t>ОДП.14</t>
  </si>
  <si>
    <t>ОДП.15</t>
  </si>
  <si>
    <t>ОДП.16</t>
  </si>
  <si>
    <t>ОДП.17</t>
  </si>
  <si>
    <t>ОДП.18</t>
  </si>
  <si>
    <t>ОДП.19</t>
  </si>
  <si>
    <t>ОДП.20</t>
  </si>
  <si>
    <t>ОДП.21</t>
  </si>
  <si>
    <t>ОДП.22</t>
  </si>
  <si>
    <t>ОДП.23</t>
  </si>
  <si>
    <t>ОДП.24</t>
  </si>
  <si>
    <t>ОДП.25</t>
  </si>
  <si>
    <t>1 сем.</t>
  </si>
  <si>
    <t>ОГСЭ.06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</si>
  <si>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</si>
  <si>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</si>
  <si>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</si>
  <si>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</si>
  <si>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</si>
  <si>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</si>
  <si>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</si>
  <si>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</si>
  <si>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</si>
  <si>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</si>
  <si>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</si>
  <si>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</si>
  <si>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</si>
  <si>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</si>
  <si>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</si>
  <si>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</si>
  <si>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</si>
  <si>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</si>
  <si>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</si>
  <si>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</si>
  <si>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</si>
  <si>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</si>
  <si>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</si>
  <si>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</si>
  <si>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</si>
  <si>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</si>
  <si>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</si>
  <si>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</si>
  <si>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</si>
  <si>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</si>
  <si>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</si>
  <si>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</si>
  <si>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</si>
  <si>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</si>
  <si>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</si>
  <si>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</si>
  <si>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</si>
  <si>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</si>
  <si>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</si>
  <si>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</si>
  <si>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</si>
  <si>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</si>
  <si>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</si>
  <si>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</si>
  <si>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</si>
  <si>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</si>
  <si>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</si>
  <si>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</si>
  <si>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</si>
  <si>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</si>
  <si>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</si>
  <si>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</si>
  <si>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</si>
  <si>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</si>
  <si>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</si>
  <si>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</si>
  <si>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</si>
  <si>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</si>
  <si>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</si>
  <si>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</si>
  <si>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</si>
  <si>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</si>
  <si>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</si>
  <si>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</si>
  <si>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</si>
  <si>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</si>
  <si>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</si>
  <si>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</si>
  <si>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</si>
  <si>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</si>
  <si>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</si>
  <si>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</si>
  <si>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</si>
  <si>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</si>
  <si>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</si>
  <si>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</si>
  <si>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</si>
  <si>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</si>
  <si>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</si>
  <si>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</si>
  <si>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</si>
  <si>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</si>
  <si>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</si>
  <si>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</si>
  <si>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</si>
  <si>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</si>
  <si>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</si>
  <si>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</si>
  <si>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</si>
  <si>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</si>
  <si>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</si>
  <si>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</si>
  <si>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</si>
  <si>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МДК.03.04</t>
  </si>
  <si>
    <t>МДК.03.05</t>
  </si>
  <si>
    <t>МДК.03.06</t>
  </si>
  <si>
    <t>МДК.03.07</t>
  </si>
  <si>
    <t>МДК.03.08</t>
  </si>
  <si>
    <t>МДК.03.09</t>
  </si>
  <si>
    <t>МДК.03.10</t>
  </si>
  <si>
    <t>МДК.03.11</t>
  </si>
  <si>
    <t>МДК.03.12</t>
  </si>
  <si>
    <t>МДК.03.13</t>
  </si>
  <si>
    <t>МДК.03.14</t>
  </si>
  <si>
    <t>МДК.03.15</t>
  </si>
  <si>
    <t>МДК.03.16</t>
  </si>
  <si>
    <t>МДК.03.17</t>
  </si>
  <si>
    <t>МДК.03.18</t>
  </si>
  <si>
    <t>МДК.03.19</t>
  </si>
  <si>
    <t>МДК.03.20</t>
  </si>
  <si>
    <t>МДК.03.21</t>
  </si>
  <si>
    <t>МДК.03.22</t>
  </si>
  <si>
    <t>МДК.03.23</t>
  </si>
  <si>
    <t>МДК.03.24</t>
  </si>
  <si>
    <t>МДК.03.25</t>
  </si>
  <si>
    <t>ПП.03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</si>
  <si>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</si>
  <si>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</si>
  <si>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</si>
  <si>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</si>
  <si>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</si>
  <si>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</si>
  <si>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</si>
  <si>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</si>
  <si>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</si>
  <si>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</si>
  <si>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</si>
  <si>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</si>
  <si>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</si>
  <si>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</si>
  <si>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</si>
  <si>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</si>
  <si>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</si>
  <si>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</si>
  <si>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</si>
  <si>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</si>
  <si>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</si>
  <si>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</si>
  <si>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</si>
  <si>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</si>
  <si>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</si>
  <si>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</si>
  <si>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</si>
  <si>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</si>
  <si>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</si>
  <si>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</si>
  <si>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</si>
  <si>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</si>
  <si>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</si>
  <si>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</si>
  <si>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</si>
  <si>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</si>
  <si>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</si>
  <si>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</si>
  <si>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</si>
  <si>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</si>
  <si>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</si>
  <si>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</si>
  <si>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</si>
  <si>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</si>
  <si>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</si>
  <si>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</si>
  <si>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</si>
  <si>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</si>
  <si>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</si>
  <si>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</si>
  <si>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</si>
  <si>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</si>
  <si>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</si>
  <si>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</si>
  <si>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</si>
  <si>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</si>
  <si>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</si>
  <si>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</si>
  <si>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</si>
  <si>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</si>
  <si>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</si>
  <si>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</si>
  <si>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</si>
  <si>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</si>
  <si>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</si>
  <si>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</si>
  <si>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</si>
  <si>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</si>
  <si>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</si>
  <si>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</si>
  <si>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</si>
  <si>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</si>
  <si>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</si>
  <si>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</si>
  <si>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</si>
  <si>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</si>
  <si>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</si>
  <si>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</si>
  <si>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</si>
  <si>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</si>
  <si>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</si>
  <si>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</si>
  <si>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</si>
  <si>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</si>
  <si>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</si>
  <si>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</si>
  <si>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</si>
  <si>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</si>
  <si>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</si>
  <si>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</si>
  <si>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</si>
  <si>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</si>
  <si>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</si>
  <si>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</si>
  <si>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</si>
  <si>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</si>
  <si>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</si>
  <si>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</si>
  <si>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</si>
  <si>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</si>
  <si>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</si>
  <si>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Производст-венной практики</t>
  </si>
  <si>
    <t>Консультации на учебную группу на весь период обучения</t>
  </si>
  <si>
    <t>Иностранный язык</t>
  </si>
  <si>
    <t>Физическая культура</t>
  </si>
  <si>
    <t>Основы философии</t>
  </si>
  <si>
    <t>История</t>
  </si>
  <si>
    <t xml:space="preserve"> </t>
  </si>
  <si>
    <t>Безопасность жизнедеятельности</t>
  </si>
  <si>
    <t>РЕЗЕРВ ВРЕМЕНИ</t>
  </si>
  <si>
    <t>СУММА:</t>
  </si>
  <si>
    <t>Документационное обеспечение управления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</si>
  <si>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</si>
  <si>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</si>
  <si>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</si>
  <si>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</si>
  <si>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</si>
  <si>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</si>
  <si>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</si>
  <si>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</si>
  <si>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</si>
  <si>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</si>
  <si>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</si>
  <si>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</si>
  <si>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</si>
  <si>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</si>
  <si>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</si>
  <si>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</si>
  <si>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</si>
  <si>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</si>
  <si>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</si>
  <si>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</si>
  <si>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</si>
  <si>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</si>
  <si>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</si>
  <si>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</si>
  <si>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</si>
  <si>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</si>
  <si>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</si>
  <si>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</si>
  <si>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</si>
  <si>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</si>
  <si>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</si>
  <si>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</si>
  <si>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</si>
  <si>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</si>
  <si>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</si>
  <si>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</si>
  <si>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</si>
  <si>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</si>
  <si>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</si>
  <si>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</si>
  <si>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</si>
  <si>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</si>
  <si>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</si>
  <si>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</si>
  <si>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</si>
  <si>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</si>
  <si>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</si>
  <si>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</si>
  <si>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</si>
  <si>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</si>
  <si>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</si>
  <si>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</si>
  <si>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</si>
  <si>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</si>
  <si>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</si>
  <si>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</si>
  <si>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</si>
  <si>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</si>
  <si>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</si>
  <si>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</si>
  <si>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</si>
  <si>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 xml:space="preserve">Информатика   </t>
  </si>
  <si>
    <t>Психология общения</t>
  </si>
  <si>
    <t>Статистика</t>
  </si>
  <si>
    <t>Информационные технологии в профессиональной деятельности</t>
  </si>
  <si>
    <t>Теория и методика социальной работы</t>
  </si>
  <si>
    <t>Деловая культура</t>
  </si>
  <si>
    <t>Основы учебно-исследовательской деятельности</t>
  </si>
  <si>
    <t>Основы педагогики и психологии</t>
  </si>
  <si>
    <t>Основы социальной медицины</t>
  </si>
  <si>
    <t>Социальная работа с лицами пожилого возраста и инвалидами</t>
  </si>
  <si>
    <t>Психология и андрогогика лиц пожилого возраста и инвалидов</t>
  </si>
  <si>
    <t>Социальный патронат лиц пожилого возраста и инвалидов</t>
  </si>
  <si>
    <t>Социальная работа с семьёй и детьми</t>
  </si>
  <si>
    <t>Социальный патронат различных типов семей и детей</t>
  </si>
  <si>
    <t>Технология социальной работы в учреждениях здравоохранения</t>
  </si>
  <si>
    <t>Технология социальной работы в учреждениях социальной защиты</t>
  </si>
  <si>
    <t>Социальная работа с лицами из групп риска, оказавшимися в ТЖС</t>
  </si>
  <si>
    <t>Проектная деятельность специалиста по социальной работе</t>
  </si>
  <si>
    <t>Инновационная деятельность в социальной работе</t>
  </si>
  <si>
    <t>Менеджмент в социальной работе</t>
  </si>
  <si>
    <t>*8</t>
  </si>
  <si>
    <t>*6</t>
  </si>
  <si>
    <t>Организация социальной работы в Российской федерации</t>
  </si>
  <si>
    <t>Основы безопасности жизнедеятельности</t>
  </si>
  <si>
    <t xml:space="preserve">Учебная практика </t>
  </si>
  <si>
    <t>Производственная практика</t>
  </si>
  <si>
    <t>Зачёт</t>
  </si>
  <si>
    <t>Экзамены</t>
  </si>
  <si>
    <t>*4</t>
  </si>
  <si>
    <t>*5</t>
  </si>
  <si>
    <t>*7</t>
  </si>
  <si>
    <t>Технология социальной работы с семьёй и детьми</t>
  </si>
  <si>
    <t>Дифференцированный зачёт</t>
  </si>
  <si>
    <t>ФГОС</t>
  </si>
  <si>
    <t>Зачёты без ФК</t>
  </si>
  <si>
    <t>Эффективное поведение на рынке труда</t>
  </si>
  <si>
    <t>Диф.  зачеты без ФК</t>
  </si>
  <si>
    <t>Технологии социальной работы с лицами пожилого возраста и инвалидами</t>
  </si>
  <si>
    <t>Нормативно-правовая основа социальной работы с лицами из групп риска</t>
  </si>
  <si>
    <t>Технологии социальной работы с лицами из групп риска</t>
  </si>
  <si>
    <t>Социальный патронат лиц их групп риска</t>
  </si>
  <si>
    <t>Превентивная психология в подготовке специалистов по социальной работе</t>
  </si>
  <si>
    <t>Организация и содержание деятельности социального работника</t>
  </si>
  <si>
    <t>Этика и профессиональные риски в деятельности социального работника</t>
  </si>
  <si>
    <t>Обществознание</t>
  </si>
  <si>
    <t>Социально-правовые и законодательные основы социальной работы с лицами пожилого возраста и инвалидами</t>
  </si>
  <si>
    <t>Возрастная психология и педагогика, семьеведение</t>
  </si>
  <si>
    <t>Организация социиальной работы в различных сферах (социальная защита, здравоохранение, образование, культура)</t>
  </si>
  <si>
    <t>Технология социальной работы в организациях образования</t>
  </si>
  <si>
    <t>Проектирование социальной работы с различными категориями граждан, оказавшихся в ТЖС</t>
  </si>
  <si>
    <t>Выполнение работ по одной или нескольким профессиям рабочих, должностям служащих</t>
  </si>
  <si>
    <t>Экзамен (квалификационный)</t>
  </si>
  <si>
    <t xml:space="preserve">Социально-правовая и законодательная основы социальной работы с семьёй и детьми </t>
  </si>
  <si>
    <t>Резерв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</si>
  <si>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</si>
  <si>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</si>
  <si>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</si>
  <si>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Общепрофессиональные дисциплины</t>
  </si>
  <si>
    <t>Астрономия</t>
  </si>
  <si>
    <t>Математика</t>
  </si>
  <si>
    <t>*3</t>
  </si>
  <si>
    <t>ОУПБ</t>
  </si>
  <si>
    <t>Общеобразовательные учебные предметы базового уровня</t>
  </si>
  <si>
    <t>ОУПБ.01</t>
  </si>
  <si>
    <t>Русский язык</t>
  </si>
  <si>
    <t>ОУПБ.02</t>
  </si>
  <si>
    <t>ОУПБ.03</t>
  </si>
  <si>
    <t>ОУПБ.04</t>
  </si>
  <si>
    <t>ОУПБ.05</t>
  </si>
  <si>
    <t>ОУПБ.06</t>
  </si>
  <si>
    <t>ОУПБ.07</t>
  </si>
  <si>
    <t>Литература</t>
  </si>
  <si>
    <t>Родной язык</t>
  </si>
  <si>
    <t>ОУПБ.08</t>
  </si>
  <si>
    <t>ОУПБ.09</t>
  </si>
  <si>
    <t>Общеобразовательные учебные предметы углублённого уровня</t>
  </si>
  <si>
    <t>ОУПП</t>
  </si>
  <si>
    <t>ОУПП.01</t>
  </si>
  <si>
    <t>ОУПП.02</t>
  </si>
  <si>
    <t>ОУПП.03</t>
  </si>
  <si>
    <t>ИП</t>
  </si>
  <si>
    <t>ОУПВ. 06</t>
  </si>
  <si>
    <t>ОУПВ. 07</t>
  </si>
  <si>
    <t>Естествознание</t>
  </si>
  <si>
    <t>производственная практика (по профилю специальности) (концентрированная)</t>
  </si>
  <si>
    <t>ОГСЭ.02.</t>
  </si>
  <si>
    <t>ОГСЭ.01.</t>
  </si>
  <si>
    <t>ОГСЭ.03.</t>
  </si>
  <si>
    <t>ОГСЭ.04.</t>
  </si>
  <si>
    <t>ОГСЭ.05.</t>
  </si>
  <si>
    <t>ЕН.01.</t>
  </si>
  <si>
    <t>ЕН.02.</t>
  </si>
  <si>
    <t>ЕН.03.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</si>
  <si>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</si>
  <si>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</si>
  <si>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</si>
  <si>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</si>
  <si>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</si>
  <si>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</si>
  <si>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</si>
  <si>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</si>
  <si>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</si>
  <si>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 10.</t>
  </si>
  <si>
    <t>МДК.01.01.</t>
  </si>
  <si>
    <t>МДК.01.02.</t>
  </si>
  <si>
    <t>МДК.01.03.</t>
  </si>
  <si>
    <t>МДК.01.04.</t>
  </si>
  <si>
    <t>МДК.02.01.</t>
  </si>
  <si>
    <t>МДК.02.02.</t>
  </si>
  <si>
    <t>МДК.02.03.</t>
  </si>
  <si>
    <t>МДК.02.04.</t>
  </si>
  <si>
    <t>МДК.03.01.</t>
  </si>
  <si>
    <t>МДК.03.02.</t>
  </si>
  <si>
    <t>МДК.03.03.</t>
  </si>
  <si>
    <t>МДК.04.01.</t>
  </si>
  <si>
    <t>МДК.04.02.</t>
  </si>
  <si>
    <t>МДК.04.03.</t>
  </si>
  <si>
    <t>МДК.05.01.</t>
  </si>
  <si>
    <t>МДК.05.02.</t>
  </si>
  <si>
    <t>МДК.05.03.</t>
  </si>
  <si>
    <t>МДК.06.01.</t>
  </si>
  <si>
    <t>МДК.06.02.</t>
  </si>
  <si>
    <t>Государственная итоговая аттестация</t>
  </si>
  <si>
    <t>ГИА</t>
  </si>
  <si>
    <t>государственная итоговая аттестация (защита выпускной квалификационной работы)</t>
  </si>
  <si>
    <t xml:space="preserve">производственная практика (преддипломная) </t>
  </si>
  <si>
    <t>неделя отсутствует</t>
  </si>
  <si>
    <t>Социальная работа (приём 2022 - выпуск 2026) ФГОС 3+</t>
  </si>
  <si>
    <t>Социальная работа           (приём 2022-выпуск 2026)   ФГОС 3+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</si>
</sst>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8"/>
      <color indexed="8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8" borderId="0" xfId="0" applyFont="1" applyFill="1" applyBorder="1"/>
    <xf numFmtId="0" fontId="1" fillId="8" borderId="0" xfId="0" applyFont="1" applyFill="1"/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3" fillId="7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0" borderId="0" xfId="0" applyFont="1"/>
    <xf numFmtId="0" fontId="3" fillId="3" borderId="0" xfId="0" applyFont="1" applyFill="1"/>
    <xf numFmtId="0" fontId="3" fillId="2" borderId="0" xfId="0" applyFont="1" applyFill="1"/>
    <xf numFmtId="0" fontId="3" fillId="4" borderId="0" xfId="0" applyFont="1" applyFill="1"/>
    <xf numFmtId="0" fontId="2" fillId="8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1" fillId="0" borderId="8" xfId="0" applyNumberFormat="1" applyFont="1" applyBorder="1" applyAlignment="1"/>
    <xf numFmtId="0" fontId="0" fillId="4" borderId="8" xfId="0" applyFill="1" applyBorder="1" applyAlignment="1">
      <alignment horizontal="center" vertical="center"/>
    </xf>
    <xf numFmtId="0" fontId="11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2" fillId="4" borderId="8" xfId="0" applyFont="1" applyFill="1" applyBorder="1" applyAlignment="1"/>
    <xf numFmtId="0" fontId="13" fillId="4" borderId="8" xfId="0" applyFont="1" applyFill="1" applyBorder="1" applyAlignment="1"/>
    <xf numFmtId="0" fontId="0" fillId="0" borderId="8" xfId="0" applyBorder="1"/>
    <xf numFmtId="0" fontId="12" fillId="4" borderId="8" xfId="0" applyNumberFormat="1" applyFont="1" applyFill="1" applyBorder="1" applyAlignment="1"/>
    <xf numFmtId="0" fontId="14" fillId="4" borderId="8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6" fillId="4" borderId="8" xfId="0" applyNumberFormat="1" applyFont="1" applyFill="1" applyBorder="1" applyAlignment="1">
      <alignment horizontal="center"/>
    </xf>
    <xf numFmtId="0" fontId="17" fillId="4" borderId="8" xfId="0" applyNumberFormat="1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0" fillId="4" borderId="8" xfId="0" applyFill="1" applyBorder="1" applyAlignment="1"/>
    <xf numFmtId="0" fontId="19" fillId="4" borderId="8" xfId="0" applyFont="1" applyFill="1" applyBorder="1" applyAlignment="1"/>
    <xf numFmtId="0" fontId="20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1" fontId="2" fillId="0" borderId="29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>
      <alignment vertical="top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0" fontId="1" fillId="7" borderId="0" xfId="0" applyFont="1" applyFill="1" applyBorder="1"/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1" fontId="4" fillId="11" borderId="8" xfId="0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1" fontId="2" fillId="11" borderId="8" xfId="0" applyNumberFormat="1" applyFont="1" applyFill="1" applyBorder="1" applyAlignment="1">
      <alignment horizontal="center" vertical="center" wrapText="1"/>
    </xf>
    <xf numFmtId="1" fontId="2" fillId="11" borderId="8" xfId="0" applyNumberFormat="1" applyFont="1" applyFill="1" applyBorder="1" applyAlignment="1">
      <alignment horizontal="center" vertical="center"/>
    </xf>
    <xf numFmtId="0" fontId="3" fillId="11" borderId="0" xfId="0" applyFont="1" applyFill="1"/>
    <xf numFmtId="0" fontId="3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wrapText="1"/>
    </xf>
    <xf numFmtId="0" fontId="3" fillId="12" borderId="0" xfId="0" applyFont="1" applyFill="1"/>
    <xf numFmtId="0" fontId="1" fillId="11" borderId="0" xfId="0" applyFont="1" applyFill="1"/>
    <xf numFmtId="0" fontId="2" fillId="0" borderId="25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9" xfId="0" applyNumberFormat="1" applyFill="1" applyBorder="1"/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2" fillId="13" borderId="9" xfId="0" applyNumberFormat="1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 wrapText="1"/>
    </xf>
    <xf numFmtId="1" fontId="3" fillId="15" borderId="8" xfId="0" applyNumberFormat="1" applyFont="1" applyFill="1" applyBorder="1" applyAlignment="1">
      <alignment horizontal="center" vertical="center" wrapText="1"/>
    </xf>
    <xf numFmtId="1" fontId="5" fillId="15" borderId="8" xfId="0" applyNumberFormat="1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1" fontId="3" fillId="15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left" vertical="top" wrapText="1"/>
    </xf>
    <xf numFmtId="0" fontId="3" fillId="15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 wrapText="1"/>
    </xf>
    <xf numFmtId="0" fontId="3" fillId="15" borderId="29" xfId="0" applyFont="1" applyFill="1" applyBorder="1" applyAlignment="1">
      <alignment horizontal="center" vertical="center" wrapText="1"/>
    </xf>
    <xf numFmtId="0" fontId="3" fillId="15" borderId="30" xfId="0" applyFont="1" applyFill="1" applyBorder="1" applyAlignment="1">
      <alignment horizontal="center" vertical="center" wrapText="1"/>
    </xf>
    <xf numFmtId="0" fontId="3" fillId="15" borderId="3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textRotation="90" wrapText="1"/>
    </xf>
    <xf numFmtId="0" fontId="3" fillId="0" borderId="8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horizontal="center" vertical="top" wrapText="1"/>
    </xf>
    <xf numFmtId="0" fontId="2" fillId="10" borderId="8" xfId="0" applyFont="1" applyFill="1" applyBorder="1" applyAlignment="1">
      <alignment horizontal="left" vertical="top" wrapText="1" shrinkToFit="1"/>
    </xf>
    <xf numFmtId="1" fontId="2" fillId="10" borderId="9" xfId="0" applyNumberFormat="1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  <protection hidden="1"/>
    </xf>
    <xf numFmtId="0" fontId="2" fillId="0" borderId="25" xfId="0" applyFont="1" applyFill="1" applyBorder="1" applyAlignment="1" applyProtection="1">
      <alignment horizontal="left" vertical="top" wrapText="1"/>
      <protection hidden="1"/>
    </xf>
    <xf numFmtId="0" fontId="4" fillId="11" borderId="25" xfId="0" applyFont="1" applyFill="1" applyBorder="1" applyAlignment="1">
      <alignment horizontal="left" vertical="top" wrapText="1"/>
    </xf>
    <xf numFmtId="0" fontId="4" fillId="11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 shrinkToFit="1"/>
      <protection hidden="1"/>
    </xf>
    <xf numFmtId="0" fontId="3" fillId="0" borderId="25" xfId="0" applyFont="1" applyFill="1" applyBorder="1" applyAlignment="1" applyProtection="1">
      <alignment horizontal="left" vertical="top" wrapText="1" shrinkToFit="1"/>
      <protection hidden="1"/>
    </xf>
    <xf numFmtId="0" fontId="3" fillId="0" borderId="8" xfId="0" applyFont="1" applyFill="1" applyBorder="1" applyAlignment="1">
      <alignment horizontal="left" vertical="top" wrapText="1" shrinkToFit="1"/>
    </xf>
    <xf numFmtId="0" fontId="3" fillId="0" borderId="15" xfId="0" applyFont="1" applyFill="1" applyBorder="1" applyAlignment="1" applyProtection="1">
      <alignment horizontal="left" vertical="top" wrapText="1" shrinkToFit="1"/>
      <protection hidden="1"/>
    </xf>
    <xf numFmtId="0" fontId="2" fillId="11" borderId="25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11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5" fillId="15" borderId="25" xfId="0" applyFont="1" applyFill="1" applyBorder="1" applyAlignment="1">
      <alignment horizontal="left" vertical="top" wrapText="1"/>
    </xf>
    <xf numFmtId="2" fontId="4" fillId="0" borderId="8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hidden="1"/>
    </xf>
    <xf numFmtId="0" fontId="2" fillId="17" borderId="10" xfId="0" applyFont="1" applyFill="1" applyBorder="1" applyAlignment="1" applyProtection="1">
      <alignment horizontal="left" vertical="top" wrapText="1"/>
      <protection hidden="1"/>
    </xf>
    <xf numFmtId="0" fontId="28" fillId="17" borderId="8" xfId="0" applyFont="1" applyFill="1" applyBorder="1" applyAlignment="1">
      <alignment horizontal="left" vertical="top" wrapText="1"/>
    </xf>
    <xf numFmtId="0" fontId="3" fillId="17" borderId="26" xfId="0" applyFont="1" applyFill="1" applyBorder="1" applyAlignment="1">
      <alignment horizontal="center" vertical="center"/>
    </xf>
    <xf numFmtId="0" fontId="3" fillId="17" borderId="26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/>
    </xf>
    <xf numFmtId="1" fontId="3" fillId="17" borderId="8" xfId="0" applyNumberFormat="1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1" fontId="3" fillId="17" borderId="8" xfId="0" applyNumberFormat="1" applyFont="1" applyFill="1" applyBorder="1" applyAlignment="1" applyProtection="1">
      <alignment horizontal="center" vertical="center" wrapText="1"/>
      <protection hidden="1"/>
    </xf>
    <xf numFmtId="1" fontId="3" fillId="17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3" fillId="16" borderId="25" xfId="0" applyFont="1" applyFill="1" applyBorder="1" applyAlignment="1" applyProtection="1">
      <alignment horizontal="left" vertical="top" wrapText="1"/>
      <protection hidden="1"/>
    </xf>
    <xf numFmtId="0" fontId="3" fillId="16" borderId="8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left" vertical="top" wrapText="1"/>
    </xf>
    <xf numFmtId="0" fontId="3" fillId="15" borderId="8" xfId="0" applyFont="1" applyFill="1" applyBorder="1" applyAlignment="1">
      <alignment horizontal="left" vertical="top" wrapText="1"/>
    </xf>
    <xf numFmtId="49" fontId="3" fillId="15" borderId="25" xfId="0" applyNumberFormat="1" applyFont="1" applyFill="1" applyBorder="1" applyAlignment="1">
      <alignment horizontal="center" vertical="center" wrapText="1"/>
    </xf>
    <xf numFmtId="0" fontId="3" fillId="15" borderId="26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/>
    </xf>
    <xf numFmtId="1" fontId="3" fillId="15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19" borderId="26" xfId="0" applyFont="1" applyFill="1" applyBorder="1" applyAlignment="1">
      <alignment horizontal="center" vertical="center" wrapText="1"/>
    </xf>
    <xf numFmtId="0" fontId="3" fillId="19" borderId="26" xfId="0" applyFont="1" applyFill="1" applyBorder="1" applyAlignment="1">
      <alignment horizontal="center" vertical="center" wrapText="1"/>
    </xf>
    <xf numFmtId="0" fontId="3" fillId="20" borderId="26" xfId="0" applyFont="1" applyFill="1" applyBorder="1" applyAlignment="1">
      <alignment horizontal="center" vertical="center" wrapText="1"/>
    </xf>
    <xf numFmtId="0" fontId="3" fillId="20" borderId="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left" textRotation="90"/>
    </xf>
    <xf numFmtId="0" fontId="10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 textRotation="3"/>
    </xf>
    <xf numFmtId="0" fontId="22" fillId="0" borderId="13" xfId="0" applyFont="1" applyBorder="1" applyAlignment="1">
      <alignment horizontal="left" vertical="top" textRotation="3"/>
    </xf>
    <xf numFmtId="0" fontId="27" fillId="0" borderId="0" xfId="0" applyFont="1" applyAlignment="1"/>
    <xf numFmtId="0" fontId="18" fillId="0" borderId="25" xfId="0" applyFont="1" applyBorder="1" applyAlignment="1">
      <alignment horizontal="left" vertical="top" textRotation="1"/>
    </xf>
    <xf numFmtId="0" fontId="18" fillId="0" borderId="13" xfId="0" applyFont="1" applyBorder="1" applyAlignment="1">
      <alignment horizontal="left" vertical="top" textRotation="1"/>
    </xf>
    <xf numFmtId="0" fontId="23" fillId="0" borderId="25" xfId="0" applyFont="1" applyBorder="1" applyAlignment="1">
      <alignment horizontal="left" vertical="top"/>
    </xf>
    <xf numFmtId="0" fontId="23" fillId="0" borderId="13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 textRotation="2"/>
    </xf>
    <xf numFmtId="0" fontId="23" fillId="0" borderId="13" xfId="0" applyFont="1" applyBorder="1" applyAlignment="1">
      <alignment horizontal="left" vertical="top" textRotation="2"/>
    </xf>
    <xf numFmtId="0" fontId="9" fillId="0" borderId="25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27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11" borderId="25" xfId="0" applyNumberFormat="1" applyFont="1" applyFill="1" applyBorder="1" applyAlignment="1">
      <alignment horizontal="center" vertical="center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4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G24" sqref="AG24"/>
    </sheetView>
  </sheetViews>
  <sheetFormatPr defaultRowHeight="15"/>
  <cols>
    <col min="1" max="53" width="2.42578125" customWidth="1"/>
    <col min="54" max="54" width="3.140625" customWidth="1"/>
    <col min="55" max="57" width="2.42578125" customWidth="1"/>
    <col min="58" max="58" width="3.5703125" customWidth="1"/>
  </cols>
  <sheetData>
    <row r="1" spans="1:58">
      <c r="A1" s="298" t="s">
        <v>329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30"/>
      <c r="N1" s="30"/>
    </row>
    <row r="2" spans="1:58">
      <c r="A2" s="299" t="s">
        <v>330</v>
      </c>
      <c r="B2" s="301" t="s">
        <v>331</v>
      </c>
      <c r="C2" s="302"/>
      <c r="D2" s="302"/>
      <c r="E2" s="302"/>
      <c r="F2" s="303"/>
      <c r="G2" s="301" t="s">
        <v>332</v>
      </c>
      <c r="H2" s="302"/>
      <c r="I2" s="302"/>
      <c r="J2" s="303"/>
      <c r="K2" s="301" t="s">
        <v>333</v>
      </c>
      <c r="L2" s="302"/>
      <c r="M2" s="302"/>
      <c r="N2" s="303"/>
      <c r="O2" s="301" t="s">
        <v>334</v>
      </c>
      <c r="P2" s="302"/>
      <c r="Q2" s="302"/>
      <c r="R2" s="302"/>
      <c r="S2" s="303"/>
      <c r="T2" s="301" t="s">
        <v>335</v>
      </c>
      <c r="U2" s="302"/>
      <c r="V2" s="302"/>
      <c r="W2" s="303"/>
      <c r="X2" s="301" t="s">
        <v>336</v>
      </c>
      <c r="Y2" s="302"/>
      <c r="Z2" s="302"/>
      <c r="AA2" s="303"/>
      <c r="AB2" s="301" t="s">
        <v>337</v>
      </c>
      <c r="AC2" s="302"/>
      <c r="AD2" s="302"/>
      <c r="AE2" s="302"/>
      <c r="AF2" s="303"/>
      <c r="AG2" s="301" t="s">
        <v>338</v>
      </c>
      <c r="AH2" s="302"/>
      <c r="AI2" s="302"/>
      <c r="AJ2" s="303"/>
      <c r="AK2" s="301" t="s">
        <v>339</v>
      </c>
      <c r="AL2" s="302"/>
      <c r="AM2" s="302"/>
      <c r="AN2" s="303"/>
      <c r="AO2" s="301" t="s">
        <v>340</v>
      </c>
      <c r="AP2" s="302"/>
      <c r="AQ2" s="302"/>
      <c r="AR2" s="302"/>
      <c r="AS2" s="303"/>
      <c r="AT2" s="301" t="s">
        <v>341</v>
      </c>
      <c r="AU2" s="302"/>
      <c r="AV2" s="302"/>
      <c r="AW2" s="303"/>
      <c r="AX2" s="301" t="s">
        <v>342</v>
      </c>
      <c r="AY2" s="302"/>
      <c r="AZ2" s="302"/>
      <c r="BA2" s="303"/>
    </row>
    <row r="3" spans="1:58" ht="30">
      <c r="A3" s="300"/>
      <c r="B3" s="31" t="s">
        <v>343</v>
      </c>
      <c r="C3" s="31" t="s">
        <v>344</v>
      </c>
      <c r="D3" s="31" t="s">
        <v>345</v>
      </c>
      <c r="E3" s="31" t="s">
        <v>346</v>
      </c>
      <c r="F3" s="31" t="s">
        <v>347</v>
      </c>
      <c r="G3" s="31" t="s">
        <v>348</v>
      </c>
      <c r="H3" s="31" t="s">
        <v>349</v>
      </c>
      <c r="I3" s="31" t="s">
        <v>350</v>
      </c>
      <c r="J3" s="31" t="s">
        <v>351</v>
      </c>
      <c r="K3" s="31" t="s">
        <v>352</v>
      </c>
      <c r="L3" s="31" t="s">
        <v>353</v>
      </c>
      <c r="M3" s="31" t="s">
        <v>354</v>
      </c>
      <c r="N3" s="31" t="s">
        <v>355</v>
      </c>
      <c r="O3" s="31" t="s">
        <v>343</v>
      </c>
      <c r="P3" s="31" t="s">
        <v>344</v>
      </c>
      <c r="Q3" s="31" t="s">
        <v>345</v>
      </c>
      <c r="R3" s="31" t="s">
        <v>346</v>
      </c>
      <c r="S3" s="31" t="s">
        <v>356</v>
      </c>
      <c r="T3" s="31" t="s">
        <v>357</v>
      </c>
      <c r="U3" s="31" t="s">
        <v>358</v>
      </c>
      <c r="V3" s="31" t="s">
        <v>359</v>
      </c>
      <c r="W3" s="31" t="s">
        <v>360</v>
      </c>
      <c r="X3" s="31" t="s">
        <v>361</v>
      </c>
      <c r="Y3" s="31" t="s">
        <v>362</v>
      </c>
      <c r="Z3" s="31" t="s">
        <v>363</v>
      </c>
      <c r="AA3" s="31" t="s">
        <v>364</v>
      </c>
      <c r="AB3" s="31" t="s">
        <v>361</v>
      </c>
      <c r="AC3" s="31" t="s">
        <v>362</v>
      </c>
      <c r="AD3" s="31" t="s">
        <v>363</v>
      </c>
      <c r="AE3" s="31" t="s">
        <v>365</v>
      </c>
      <c r="AF3" s="31" t="s">
        <v>366</v>
      </c>
      <c r="AG3" s="31" t="s">
        <v>348</v>
      </c>
      <c r="AH3" s="31" t="s">
        <v>349</v>
      </c>
      <c r="AI3" s="31" t="s">
        <v>350</v>
      </c>
      <c r="AJ3" s="31" t="s">
        <v>367</v>
      </c>
      <c r="AK3" s="31" t="s">
        <v>368</v>
      </c>
      <c r="AL3" s="31" t="s">
        <v>369</v>
      </c>
      <c r="AM3" s="31" t="s">
        <v>370</v>
      </c>
      <c r="AN3" s="31" t="s">
        <v>371</v>
      </c>
      <c r="AO3" s="31" t="s">
        <v>343</v>
      </c>
      <c r="AP3" s="31" t="s">
        <v>344</v>
      </c>
      <c r="AQ3" s="31" t="s">
        <v>345</v>
      </c>
      <c r="AR3" s="31" t="s">
        <v>346</v>
      </c>
      <c r="AS3" s="31" t="s">
        <v>347</v>
      </c>
      <c r="AT3" s="31" t="s">
        <v>348</v>
      </c>
      <c r="AU3" s="31" t="s">
        <v>349</v>
      </c>
      <c r="AV3" s="31" t="s">
        <v>350</v>
      </c>
      <c r="AW3" s="31" t="s">
        <v>351</v>
      </c>
      <c r="AX3" s="31" t="s">
        <v>352</v>
      </c>
      <c r="AY3" s="31" t="s">
        <v>353</v>
      </c>
      <c r="AZ3" s="31" t="s">
        <v>354</v>
      </c>
      <c r="BA3" s="31" t="s">
        <v>372</v>
      </c>
      <c r="BB3" s="126" t="s">
        <v>373</v>
      </c>
      <c r="BC3" s="126" t="s">
        <v>374</v>
      </c>
      <c r="BD3" s="126" t="s">
        <v>375</v>
      </c>
      <c r="BE3" s="296" t="s">
        <v>376</v>
      </c>
      <c r="BF3" s="296"/>
    </row>
    <row r="4" spans="1:58">
      <c r="A4" s="32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 t="s">
        <v>377</v>
      </c>
      <c r="T4" s="34" t="s">
        <v>377</v>
      </c>
      <c r="U4" s="34"/>
      <c r="V4" s="34"/>
      <c r="W4" s="34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6"/>
      <c r="AQ4" s="36" t="s">
        <v>378</v>
      </c>
      <c r="AR4" s="36" t="s">
        <v>378</v>
      </c>
      <c r="AS4" s="37" t="s">
        <v>377</v>
      </c>
      <c r="AT4" s="37" t="s">
        <v>377</v>
      </c>
      <c r="AU4" s="37" t="s">
        <v>377</v>
      </c>
      <c r="AV4" s="37" t="s">
        <v>377</v>
      </c>
      <c r="AW4" s="37" t="s">
        <v>377</v>
      </c>
      <c r="AX4" s="37" t="s">
        <v>377</v>
      </c>
      <c r="AY4" s="37" t="s">
        <v>377</v>
      </c>
      <c r="AZ4" s="37" t="s">
        <v>377</v>
      </c>
      <c r="BA4" s="37" t="s">
        <v>377</v>
      </c>
      <c r="BB4" s="127">
        <v>39</v>
      </c>
      <c r="BC4" s="127">
        <v>2</v>
      </c>
      <c r="BD4" s="127">
        <v>2</v>
      </c>
      <c r="BE4" s="181">
        <v>9</v>
      </c>
      <c r="BF4" s="41">
        <f>SUM(BB4:BE4)</f>
        <v>52</v>
      </c>
    </row>
    <row r="5" spans="1:58">
      <c r="A5" s="38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4" t="s">
        <v>377</v>
      </c>
      <c r="T5" s="34" t="s">
        <v>377</v>
      </c>
      <c r="U5" s="34"/>
      <c r="V5" s="34"/>
      <c r="W5" s="34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6"/>
      <c r="AS5" s="36" t="s">
        <v>378</v>
      </c>
      <c r="AT5" s="34" t="s">
        <v>377</v>
      </c>
      <c r="AU5" s="34" t="s">
        <v>377</v>
      </c>
      <c r="AV5" s="34" t="s">
        <v>377</v>
      </c>
      <c r="AW5" s="34" t="s">
        <v>377</v>
      </c>
      <c r="AX5" s="34" t="s">
        <v>377</v>
      </c>
      <c r="AY5" s="34" t="s">
        <v>377</v>
      </c>
      <c r="AZ5" s="34" t="s">
        <v>377</v>
      </c>
      <c r="BA5" s="34" t="s">
        <v>377</v>
      </c>
      <c r="BB5" s="41">
        <v>41</v>
      </c>
      <c r="BC5" s="127">
        <v>2</v>
      </c>
      <c r="BD5" s="127">
        <v>1</v>
      </c>
      <c r="BE5" s="41">
        <v>8</v>
      </c>
      <c r="BF5" s="41">
        <f t="shared" ref="BF5:BF7" si="0">SUM(BB5:BE5)</f>
        <v>52</v>
      </c>
    </row>
    <row r="6" spans="1:58">
      <c r="A6" s="38">
        <v>3</v>
      </c>
      <c r="B6" s="39"/>
      <c r="C6" s="40"/>
      <c r="D6" s="39"/>
      <c r="E6" s="39"/>
      <c r="F6" s="39"/>
      <c r="G6" s="39"/>
      <c r="H6" s="39"/>
      <c r="I6" s="39"/>
      <c r="J6" s="41"/>
      <c r="K6" s="39"/>
      <c r="L6" s="39"/>
      <c r="M6" s="39"/>
      <c r="N6" s="39"/>
      <c r="O6" s="39"/>
      <c r="P6" s="42"/>
      <c r="Q6" s="39"/>
      <c r="R6" s="36" t="s">
        <v>378</v>
      </c>
      <c r="S6" s="34" t="s">
        <v>377</v>
      </c>
      <c r="T6" s="34" t="s">
        <v>377</v>
      </c>
      <c r="U6" s="36"/>
      <c r="V6" s="34"/>
      <c r="W6" s="34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36" t="s">
        <v>378</v>
      </c>
      <c r="AP6" s="44" t="s">
        <v>379</v>
      </c>
      <c r="AQ6" s="44" t="s">
        <v>379</v>
      </c>
      <c r="AR6" s="44" t="s">
        <v>379</v>
      </c>
      <c r="AS6" s="34" t="s">
        <v>377</v>
      </c>
      <c r="AT6" s="34" t="s">
        <v>377</v>
      </c>
      <c r="AU6" s="34" t="s">
        <v>377</v>
      </c>
      <c r="AV6" s="34" t="s">
        <v>377</v>
      </c>
      <c r="AW6" s="34" t="s">
        <v>377</v>
      </c>
      <c r="AX6" s="34" t="s">
        <v>377</v>
      </c>
      <c r="AY6" s="34" t="s">
        <v>377</v>
      </c>
      <c r="AZ6" s="34" t="s">
        <v>377</v>
      </c>
      <c r="BA6" s="34" t="s">
        <v>377</v>
      </c>
      <c r="BB6" s="41">
        <v>40</v>
      </c>
      <c r="BC6" s="127">
        <v>2</v>
      </c>
      <c r="BD6" s="127">
        <v>2</v>
      </c>
      <c r="BE6" s="41">
        <v>9</v>
      </c>
      <c r="BF6" s="41">
        <f t="shared" si="0"/>
        <v>53</v>
      </c>
    </row>
    <row r="7" spans="1:58">
      <c r="A7" s="38">
        <v>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39"/>
      <c r="O7" s="45"/>
      <c r="P7" s="45"/>
      <c r="Q7" s="45"/>
      <c r="R7" s="36" t="s">
        <v>378</v>
      </c>
      <c r="S7" s="34" t="s">
        <v>377</v>
      </c>
      <c r="T7" s="34" t="s">
        <v>377</v>
      </c>
      <c r="U7" s="34"/>
      <c r="V7" s="34"/>
      <c r="W7" s="34"/>
      <c r="X7" s="46"/>
      <c r="Y7" s="36"/>
      <c r="Z7" s="36"/>
      <c r="AA7" s="36"/>
      <c r="AB7" s="34"/>
      <c r="AC7" s="34"/>
      <c r="AD7" s="34"/>
      <c r="AE7" s="34"/>
      <c r="AF7" s="34"/>
      <c r="AG7" s="34"/>
      <c r="AH7" s="47" t="s">
        <v>378</v>
      </c>
      <c r="AI7" s="34" t="s">
        <v>380</v>
      </c>
      <c r="AJ7" s="34" t="s">
        <v>380</v>
      </c>
      <c r="AK7" s="34" t="s">
        <v>380</v>
      </c>
      <c r="AL7" s="48" t="s">
        <v>380</v>
      </c>
      <c r="AM7" s="49" t="s">
        <v>381</v>
      </c>
      <c r="AN7" s="49" t="s">
        <v>381</v>
      </c>
      <c r="AO7" s="49" t="s">
        <v>381</v>
      </c>
      <c r="AP7" s="49" t="s">
        <v>381</v>
      </c>
      <c r="AQ7" s="36" t="s">
        <v>382</v>
      </c>
      <c r="AR7" s="36" t="s">
        <v>382</v>
      </c>
      <c r="AS7" s="50" t="s">
        <v>383</v>
      </c>
      <c r="AT7" s="50" t="s">
        <v>383</v>
      </c>
      <c r="AU7" s="50" t="s">
        <v>383</v>
      </c>
      <c r="AV7" s="50" t="s">
        <v>383</v>
      </c>
      <c r="AW7" s="50" t="s">
        <v>383</v>
      </c>
      <c r="AX7" s="50" t="s">
        <v>383</v>
      </c>
      <c r="AY7" s="50" t="s">
        <v>383</v>
      </c>
      <c r="AZ7" s="50" t="s">
        <v>383</v>
      </c>
      <c r="BA7" s="50" t="s">
        <v>383</v>
      </c>
      <c r="BB7" s="41">
        <v>39</v>
      </c>
      <c r="BC7" s="127">
        <v>2</v>
      </c>
      <c r="BD7" s="128">
        <v>2</v>
      </c>
      <c r="BE7" s="41"/>
      <c r="BF7" s="41">
        <f t="shared" si="0"/>
        <v>43</v>
      </c>
    </row>
    <row r="8" spans="1:58">
      <c r="A8" s="297" t="s">
        <v>384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2"/>
      <c r="BC8" s="52"/>
      <c r="BD8" s="52"/>
      <c r="BE8" s="52"/>
    </row>
    <row r="9" spans="1:58" ht="44.25" customHeight="1">
      <c r="A9" s="307"/>
      <c r="B9" s="307"/>
      <c r="C9" s="308" t="s">
        <v>385</v>
      </c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10"/>
      <c r="S9" s="311" t="s">
        <v>373</v>
      </c>
      <c r="T9" s="311"/>
      <c r="U9" s="312" t="s">
        <v>386</v>
      </c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3" t="s">
        <v>382</v>
      </c>
      <c r="AL9" s="314"/>
      <c r="AM9" s="304" t="s">
        <v>514</v>
      </c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6"/>
      <c r="BB9" s="53"/>
      <c r="BC9" s="53"/>
      <c r="BD9" s="53"/>
      <c r="BE9" s="53"/>
    </row>
    <row r="10" spans="1:58" ht="27.75" customHeight="1">
      <c r="A10" s="316" t="s">
        <v>377</v>
      </c>
      <c r="B10" s="317"/>
      <c r="C10" s="312" t="s">
        <v>387</v>
      </c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8" t="s">
        <v>379</v>
      </c>
      <c r="T10" s="319"/>
      <c r="U10" s="304" t="s">
        <v>474</v>
      </c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6"/>
      <c r="AK10" s="307" t="s">
        <v>380</v>
      </c>
      <c r="AL10" s="307"/>
      <c r="AM10" s="304" t="s">
        <v>515</v>
      </c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6"/>
      <c r="BB10" s="53"/>
      <c r="BC10" s="53"/>
      <c r="BD10" s="53"/>
      <c r="BE10" s="53"/>
    </row>
    <row r="11" spans="1:58" ht="27" customHeight="1">
      <c r="A11" s="320" t="s">
        <v>378</v>
      </c>
      <c r="B11" s="321"/>
      <c r="C11" s="308" t="s">
        <v>388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10"/>
      <c r="S11" s="322" t="s">
        <v>381</v>
      </c>
      <c r="T11" s="323"/>
      <c r="U11" s="304" t="s">
        <v>389</v>
      </c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6"/>
      <c r="AK11" s="324" t="s">
        <v>383</v>
      </c>
      <c r="AL11" s="325"/>
      <c r="AM11" s="304" t="s">
        <v>516</v>
      </c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6"/>
      <c r="BB11" s="54"/>
      <c r="BC11" s="54"/>
      <c r="BD11" s="54"/>
      <c r="BE11" s="54"/>
    </row>
    <row r="14" spans="1:58" ht="18.75">
      <c r="A14" s="315" t="s">
        <v>517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</sheetData>
  <mergeCells count="35">
    <mergeCell ref="A14:AN14"/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  <mergeCell ref="A9:B9"/>
    <mergeCell ref="C9:R9"/>
    <mergeCell ref="S9:T9"/>
    <mergeCell ref="U9:AJ9"/>
    <mergeCell ref="AK9:AL9"/>
    <mergeCell ref="AM9:BA9"/>
    <mergeCell ref="AG2:AJ2"/>
    <mergeCell ref="AK2:AN2"/>
    <mergeCell ref="AO2:AS2"/>
    <mergeCell ref="AT2:AW2"/>
    <mergeCell ref="AX2:BA2"/>
    <mergeCell ref="BE3:BF3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620"/>
  <sheetViews>
    <sheetView tabSelected="1" view="pageBreakPreview" topLeftCell="A2" zoomScaleSheetLayoutView="100" workbookViewId="0">
      <pane xSplit="2" ySplit="6" topLeftCell="C66" activePane="bottomRight" state="frozen"/>
      <selection activeCell="A2" sqref="A2"/>
      <selection pane="topRight" activeCell="C2" sqref="C2"/>
      <selection pane="bottomLeft" activeCell="A8" sqref="A8"/>
      <selection pane="bottomRight" activeCell="V94" sqref="V94"/>
    </sheetView>
  </sheetViews>
  <sheetFormatPr defaultRowHeight="12.75"/>
  <cols>
    <col min="1" max="1" width="9.140625" style="2" customWidth="1"/>
    <col min="2" max="2" width="39.7109375" style="2" customWidth="1"/>
    <col min="3" max="11" width="2.7109375" style="3" customWidth="1"/>
    <col min="12" max="16" width="4.7109375" style="2" customWidth="1"/>
    <col min="17" max="20" width="3.7109375" style="2" customWidth="1"/>
    <col min="21" max="21" width="3.7109375" style="2" hidden="1" customWidth="1"/>
    <col min="22" max="25" width="3.7109375" style="2" customWidth="1"/>
    <col min="26" max="26" width="3.7109375" style="2" hidden="1" customWidth="1"/>
    <col min="27" max="27" width="3.7109375" style="2" customWidth="1"/>
    <col min="28" max="28" width="5.42578125" style="151" customWidth="1"/>
    <col min="29" max="29" width="6.7109375" style="25" hidden="1" customWidth="1"/>
    <col min="30" max="45" width="0" style="5" hidden="1" customWidth="1"/>
    <col min="46" max="16384" width="9.140625" style="2"/>
  </cols>
  <sheetData>
    <row r="1" spans="1:29" ht="45" hidden="1" customHeight="1">
      <c r="A1" s="372" t="s">
        <v>0</v>
      </c>
      <c r="B1" s="375" t="s">
        <v>1</v>
      </c>
      <c r="C1" s="335" t="s">
        <v>518</v>
      </c>
      <c r="D1" s="348"/>
      <c r="E1" s="348"/>
      <c r="F1" s="348"/>
      <c r="G1" s="348"/>
      <c r="H1" s="348"/>
      <c r="I1" s="348"/>
      <c r="J1" s="348"/>
      <c r="K1" s="336"/>
      <c r="L1" s="335" t="s">
        <v>43</v>
      </c>
      <c r="M1" s="348"/>
      <c r="N1" s="348"/>
      <c r="O1" s="348"/>
      <c r="P1" s="336"/>
      <c r="Q1" s="55"/>
      <c r="R1" s="56"/>
      <c r="S1" s="56"/>
      <c r="T1" s="56"/>
      <c r="U1" s="56"/>
      <c r="V1" s="56"/>
      <c r="W1" s="56"/>
      <c r="X1" s="56"/>
      <c r="Y1" s="56"/>
      <c r="Z1" s="56"/>
      <c r="AA1" s="57"/>
      <c r="AB1" s="146"/>
      <c r="AC1" s="58"/>
    </row>
    <row r="2" spans="1:29" ht="39" customHeight="1" thickBot="1">
      <c r="A2" s="373"/>
      <c r="B2" s="376"/>
      <c r="C2" s="337"/>
      <c r="D2" s="349"/>
      <c r="E2" s="349"/>
      <c r="F2" s="349"/>
      <c r="G2" s="349"/>
      <c r="H2" s="349"/>
      <c r="I2" s="349"/>
      <c r="J2" s="349"/>
      <c r="K2" s="338"/>
      <c r="L2" s="337"/>
      <c r="M2" s="349"/>
      <c r="N2" s="349"/>
      <c r="O2" s="349"/>
      <c r="P2" s="338"/>
      <c r="Q2" s="335" t="s">
        <v>3</v>
      </c>
      <c r="R2" s="336"/>
      <c r="S2" s="335" t="s">
        <v>4</v>
      </c>
      <c r="T2" s="348"/>
      <c r="U2" s="336"/>
      <c r="V2" s="335" t="s">
        <v>5</v>
      </c>
      <c r="W2" s="348"/>
      <c r="X2" s="336"/>
      <c r="Y2" s="350" t="s">
        <v>53</v>
      </c>
      <c r="Z2" s="351"/>
      <c r="AA2" s="352"/>
      <c r="AB2" s="329" t="s">
        <v>423</v>
      </c>
      <c r="AC2" s="329" t="s">
        <v>443</v>
      </c>
    </row>
    <row r="3" spans="1:29" ht="13.5" customHeight="1" thickBot="1">
      <c r="A3" s="373"/>
      <c r="B3" s="376"/>
      <c r="C3" s="380" t="s">
        <v>416</v>
      </c>
      <c r="D3" s="381"/>
      <c r="E3" s="382"/>
      <c r="F3" s="380" t="s">
        <v>422</v>
      </c>
      <c r="G3" s="381"/>
      <c r="H3" s="382"/>
      <c r="I3" s="380" t="s">
        <v>417</v>
      </c>
      <c r="J3" s="381"/>
      <c r="K3" s="382"/>
      <c r="L3" s="339" t="s">
        <v>44</v>
      </c>
      <c r="M3" s="339" t="s">
        <v>42</v>
      </c>
      <c r="N3" s="346" t="s">
        <v>2</v>
      </c>
      <c r="O3" s="347"/>
      <c r="P3" s="347"/>
      <c r="Q3" s="337"/>
      <c r="R3" s="338"/>
      <c r="S3" s="337"/>
      <c r="T3" s="349"/>
      <c r="U3" s="338"/>
      <c r="V3" s="337"/>
      <c r="W3" s="349"/>
      <c r="X3" s="338"/>
      <c r="Y3" s="353"/>
      <c r="Z3" s="354"/>
      <c r="AA3" s="355"/>
      <c r="AB3" s="330"/>
      <c r="AC3" s="330"/>
    </row>
    <row r="4" spans="1:29" ht="23.25" customHeight="1" thickBot="1">
      <c r="A4" s="373"/>
      <c r="B4" s="376"/>
      <c r="C4" s="383"/>
      <c r="D4" s="384"/>
      <c r="E4" s="385"/>
      <c r="F4" s="383"/>
      <c r="G4" s="384"/>
      <c r="H4" s="385"/>
      <c r="I4" s="383"/>
      <c r="J4" s="384"/>
      <c r="K4" s="385"/>
      <c r="L4" s="340"/>
      <c r="M4" s="340"/>
      <c r="N4" s="339" t="s">
        <v>6</v>
      </c>
      <c r="O4" s="342" t="s">
        <v>7</v>
      </c>
      <c r="P4" s="343"/>
      <c r="Q4" s="59" t="s">
        <v>99</v>
      </c>
      <c r="R4" s="60" t="s">
        <v>8</v>
      </c>
      <c r="S4" s="59" t="s">
        <v>9</v>
      </c>
      <c r="T4" s="60" t="s">
        <v>10</v>
      </c>
      <c r="U4" s="60"/>
      <c r="V4" s="60" t="s">
        <v>54</v>
      </c>
      <c r="W4" s="60" t="s">
        <v>55</v>
      </c>
      <c r="X4" s="60"/>
      <c r="Y4" s="60" t="s">
        <v>56</v>
      </c>
      <c r="Z4" s="60"/>
      <c r="AA4" s="59" t="s">
        <v>57</v>
      </c>
      <c r="AB4" s="330"/>
      <c r="AC4" s="330"/>
    </row>
    <row r="5" spans="1:29" ht="11.25" customHeight="1" thickBot="1">
      <c r="A5" s="373"/>
      <c r="B5" s="376"/>
      <c r="C5" s="383"/>
      <c r="D5" s="384"/>
      <c r="E5" s="385"/>
      <c r="F5" s="383"/>
      <c r="G5" s="384"/>
      <c r="H5" s="385"/>
      <c r="I5" s="383"/>
      <c r="J5" s="384"/>
      <c r="K5" s="385"/>
      <c r="L5" s="340"/>
      <c r="M5" s="340"/>
      <c r="N5" s="340"/>
      <c r="O5" s="344"/>
      <c r="P5" s="345"/>
      <c r="Q5" s="61">
        <v>17</v>
      </c>
      <c r="R5" s="62">
        <v>22</v>
      </c>
      <c r="S5" s="62">
        <v>17</v>
      </c>
      <c r="T5" s="62">
        <v>24</v>
      </c>
      <c r="U5" s="62"/>
      <c r="V5" s="62">
        <v>16</v>
      </c>
      <c r="W5" s="62">
        <v>20</v>
      </c>
      <c r="X5" s="62">
        <v>3</v>
      </c>
      <c r="Y5" s="62">
        <v>16</v>
      </c>
      <c r="Z5" s="62"/>
      <c r="AA5" s="62">
        <v>13</v>
      </c>
      <c r="AB5" s="330"/>
      <c r="AC5" s="330"/>
    </row>
    <row r="6" spans="1:29" ht="66" customHeight="1" thickBot="1">
      <c r="A6" s="374"/>
      <c r="B6" s="377"/>
      <c r="C6" s="386"/>
      <c r="D6" s="387"/>
      <c r="E6" s="388"/>
      <c r="F6" s="386"/>
      <c r="G6" s="387"/>
      <c r="H6" s="388"/>
      <c r="I6" s="383"/>
      <c r="J6" s="384"/>
      <c r="K6" s="385"/>
      <c r="L6" s="341"/>
      <c r="M6" s="341"/>
      <c r="N6" s="341"/>
      <c r="O6" s="63" t="s">
        <v>11</v>
      </c>
      <c r="P6" s="161" t="s">
        <v>12</v>
      </c>
      <c r="Q6" s="64" t="s">
        <v>39</v>
      </c>
      <c r="R6" s="64" t="s">
        <v>39</v>
      </c>
      <c r="S6" s="64" t="s">
        <v>39</v>
      </c>
      <c r="T6" s="64" t="s">
        <v>39</v>
      </c>
      <c r="U6" s="64"/>
      <c r="V6" s="64" t="s">
        <v>39</v>
      </c>
      <c r="W6" s="64" t="s">
        <v>39</v>
      </c>
      <c r="X6" s="64"/>
      <c r="Y6" s="64" t="s">
        <v>39</v>
      </c>
      <c r="Z6" s="64"/>
      <c r="AA6" s="64" t="s">
        <v>39</v>
      </c>
      <c r="AB6" s="330"/>
      <c r="AC6" s="330"/>
    </row>
    <row r="7" spans="1:29" ht="15.75" customHeight="1" thickBot="1">
      <c r="A7" s="65">
        <v>1</v>
      </c>
      <c r="B7" s="66">
        <v>2</v>
      </c>
      <c r="C7" s="394">
        <v>3</v>
      </c>
      <c r="D7" s="395"/>
      <c r="E7" s="396"/>
      <c r="F7" s="394">
        <v>4</v>
      </c>
      <c r="G7" s="395"/>
      <c r="H7" s="396"/>
      <c r="I7" s="394">
        <v>5</v>
      </c>
      <c r="J7" s="395"/>
      <c r="K7" s="396"/>
      <c r="L7" s="65">
        <v>6</v>
      </c>
      <c r="M7" s="67">
        <v>7</v>
      </c>
      <c r="N7" s="67">
        <v>8</v>
      </c>
      <c r="O7" s="67">
        <v>9</v>
      </c>
      <c r="P7" s="67">
        <v>10</v>
      </c>
      <c r="Q7" s="67">
        <v>11</v>
      </c>
      <c r="R7" s="67">
        <v>12</v>
      </c>
      <c r="S7" s="67">
        <v>14</v>
      </c>
      <c r="T7" s="67">
        <v>15</v>
      </c>
      <c r="U7" s="67"/>
      <c r="V7" s="67">
        <v>16</v>
      </c>
      <c r="W7" s="67">
        <v>18</v>
      </c>
      <c r="X7" s="67">
        <v>19</v>
      </c>
      <c r="Y7" s="67">
        <v>20</v>
      </c>
      <c r="Z7" s="67"/>
      <c r="AA7" s="67">
        <v>21</v>
      </c>
      <c r="AB7" s="331"/>
      <c r="AC7" s="331"/>
    </row>
    <row r="8" spans="1:29" s="164" customFormat="1" ht="15" customHeight="1">
      <c r="A8" s="222"/>
      <c r="B8" s="223" t="s">
        <v>45</v>
      </c>
      <c r="C8" s="397">
        <f>C9+C40</f>
        <v>0</v>
      </c>
      <c r="D8" s="398"/>
      <c r="E8" s="398"/>
      <c r="F8" s="398">
        <f>F9+F40</f>
        <v>9</v>
      </c>
      <c r="G8" s="398"/>
      <c r="H8" s="398"/>
      <c r="I8" s="398">
        <f>I9+I19</f>
        <v>2</v>
      </c>
      <c r="J8" s="398"/>
      <c r="K8" s="398"/>
      <c r="L8" s="224">
        <f>L9+L19+L24+L40</f>
        <v>2106</v>
      </c>
      <c r="M8" s="224">
        <f t="shared" ref="M8:R8" si="0">M9+M19+M24+M40</f>
        <v>702</v>
      </c>
      <c r="N8" s="224">
        <f t="shared" si="0"/>
        <v>1404</v>
      </c>
      <c r="O8" s="224">
        <f t="shared" si="0"/>
        <v>537</v>
      </c>
      <c r="P8" s="224">
        <f t="shared" si="0"/>
        <v>867</v>
      </c>
      <c r="Q8" s="224">
        <f t="shared" si="0"/>
        <v>612</v>
      </c>
      <c r="R8" s="224">
        <f t="shared" si="0"/>
        <v>792</v>
      </c>
      <c r="S8" s="225">
        <f t="shared" ref="S8:Z8" si="1">S9+S40</f>
        <v>0</v>
      </c>
      <c r="T8" s="225">
        <f t="shared" si="1"/>
        <v>0</v>
      </c>
      <c r="U8" s="225">
        <f t="shared" si="1"/>
        <v>0</v>
      </c>
      <c r="V8" s="225">
        <f>V9+V40</f>
        <v>0</v>
      </c>
      <c r="W8" s="225">
        <f>W9+W40</f>
        <v>0</v>
      </c>
      <c r="X8" s="225">
        <f t="shared" si="1"/>
        <v>0</v>
      </c>
      <c r="Y8" s="225">
        <f>Y9+Y40</f>
        <v>0</v>
      </c>
      <c r="Z8" s="225">
        <f t="shared" si="1"/>
        <v>0</v>
      </c>
      <c r="AA8" s="225">
        <f>AA9+AA40</f>
        <v>0</v>
      </c>
      <c r="AB8" s="224"/>
      <c r="AC8" s="226"/>
    </row>
    <row r="9" spans="1:29" ht="25.5" customHeight="1">
      <c r="A9" s="235" t="s">
        <v>451</v>
      </c>
      <c r="B9" s="69" t="s">
        <v>452</v>
      </c>
      <c r="C9" s="356">
        <f>COUNTIF(C10:E39,1)+COUNTIF(C10:E39,2)+COUNTIF(C10:E39,3)+COUNTIF(C10:E39,4)+COUNTIF(C10:E39,5)+COUNTIF(C10:E39,6)+COUNTIF(C10:E39,7)+COUNTIF(C10:E39,8)</f>
        <v>0</v>
      </c>
      <c r="D9" s="356"/>
      <c r="E9" s="357"/>
      <c r="F9" s="358">
        <v>8</v>
      </c>
      <c r="G9" s="356"/>
      <c r="H9" s="357"/>
      <c r="I9" s="358">
        <v>1</v>
      </c>
      <c r="J9" s="356"/>
      <c r="K9" s="357"/>
      <c r="L9" s="70">
        <f>SUM(L10:L18)</f>
        <v>1404</v>
      </c>
      <c r="M9" s="70">
        <f t="shared" ref="M9:R9" si="2">SUM(M10:M18)</f>
        <v>468</v>
      </c>
      <c r="N9" s="70">
        <f t="shared" si="2"/>
        <v>936</v>
      </c>
      <c r="O9" s="70">
        <f t="shared" si="2"/>
        <v>316</v>
      </c>
      <c r="P9" s="70">
        <f t="shared" si="2"/>
        <v>620</v>
      </c>
      <c r="Q9" s="70">
        <f t="shared" si="2"/>
        <v>408</v>
      </c>
      <c r="R9" s="70">
        <f t="shared" si="2"/>
        <v>528</v>
      </c>
      <c r="S9" s="71">
        <f t="shared" ref="S9:AA9" si="3">SUM(S10:S39)</f>
        <v>0</v>
      </c>
      <c r="T9" s="71">
        <f t="shared" si="3"/>
        <v>0</v>
      </c>
      <c r="U9" s="71">
        <f t="shared" si="3"/>
        <v>0</v>
      </c>
      <c r="V9" s="71">
        <f t="shared" si="3"/>
        <v>0</v>
      </c>
      <c r="W9" s="71">
        <f t="shared" si="3"/>
        <v>0</v>
      </c>
      <c r="X9" s="71">
        <f t="shared" si="3"/>
        <v>0</v>
      </c>
      <c r="Y9" s="71">
        <f t="shared" si="3"/>
        <v>0</v>
      </c>
      <c r="Z9" s="71">
        <f t="shared" si="3"/>
        <v>0</v>
      </c>
      <c r="AA9" s="71">
        <f t="shared" si="3"/>
        <v>0</v>
      </c>
      <c r="AB9" s="72"/>
      <c r="AC9" s="73"/>
    </row>
    <row r="10" spans="1:29" ht="14.25" customHeight="1">
      <c r="A10" s="258" t="s">
        <v>453</v>
      </c>
      <c r="B10" s="218" t="s">
        <v>454</v>
      </c>
      <c r="C10" s="75"/>
      <c r="D10" s="76"/>
      <c r="E10" s="77"/>
      <c r="F10" s="78"/>
      <c r="G10" s="76"/>
      <c r="H10" s="77"/>
      <c r="I10" s="79"/>
      <c r="J10" s="76">
        <v>2</v>
      </c>
      <c r="K10" s="75"/>
      <c r="L10" s="80">
        <f>M10+N10</f>
        <v>176</v>
      </c>
      <c r="M10" s="80">
        <v>59</v>
      </c>
      <c r="N10" s="80">
        <f>SUM(Q10:AA10)</f>
        <v>117</v>
      </c>
      <c r="O10" s="80">
        <f>N10-P10</f>
        <v>20</v>
      </c>
      <c r="P10" s="29">
        <v>97</v>
      </c>
      <c r="Q10" s="26">
        <v>51</v>
      </c>
      <c r="R10" s="26">
        <v>66</v>
      </c>
      <c r="S10" s="26"/>
      <c r="T10" s="26"/>
      <c r="U10" s="26"/>
      <c r="V10" s="26"/>
      <c r="W10" s="26"/>
      <c r="X10" s="26"/>
      <c r="Y10" s="26"/>
      <c r="Z10" s="26"/>
      <c r="AA10" s="26"/>
      <c r="AB10" s="400"/>
      <c r="AC10" s="402"/>
    </row>
    <row r="11" spans="1:29" ht="12.75" customHeight="1">
      <c r="A11" s="258" t="s">
        <v>455</v>
      </c>
      <c r="B11" s="218" t="s">
        <v>461</v>
      </c>
      <c r="C11" s="75"/>
      <c r="D11" s="76"/>
      <c r="E11" s="77"/>
      <c r="F11" s="78"/>
      <c r="G11" s="76">
        <v>2</v>
      </c>
      <c r="H11" s="77"/>
      <c r="I11" s="79"/>
      <c r="J11" s="76"/>
      <c r="K11" s="75"/>
      <c r="L11" s="80">
        <f>M11+N11</f>
        <v>175</v>
      </c>
      <c r="M11" s="80">
        <v>58</v>
      </c>
      <c r="N11" s="80">
        <v>117</v>
      </c>
      <c r="O11" s="80">
        <f>N11-P11</f>
        <v>54</v>
      </c>
      <c r="P11" s="204">
        <v>63</v>
      </c>
      <c r="Q11" s="26">
        <v>51</v>
      </c>
      <c r="R11" s="26">
        <v>66</v>
      </c>
      <c r="S11" s="26"/>
      <c r="T11" s="26"/>
      <c r="U11" s="26"/>
      <c r="V11" s="26"/>
      <c r="W11" s="26"/>
      <c r="X11" s="26"/>
      <c r="Y11" s="26"/>
      <c r="Z11" s="26"/>
      <c r="AA11" s="26"/>
      <c r="AB11" s="401"/>
      <c r="AC11" s="403"/>
    </row>
    <row r="12" spans="1:29" ht="12.75" customHeight="1">
      <c r="A12" s="258" t="s">
        <v>456</v>
      </c>
      <c r="B12" s="218" t="s">
        <v>320</v>
      </c>
      <c r="C12" s="82"/>
      <c r="D12" s="285"/>
      <c r="E12" s="286"/>
      <c r="F12" s="284"/>
      <c r="G12" s="285">
        <v>2</v>
      </c>
      <c r="H12" s="286"/>
      <c r="I12" s="83"/>
      <c r="J12" s="285"/>
      <c r="K12" s="82"/>
      <c r="L12" s="80">
        <f t="shared" ref="L12" si="4">M12+N12</f>
        <v>175</v>
      </c>
      <c r="M12" s="80">
        <v>58</v>
      </c>
      <c r="N12" s="80">
        <f t="shared" ref="N12" si="5">SUM(Q12:AA12)</f>
        <v>117</v>
      </c>
      <c r="O12" s="80">
        <f t="shared" ref="O12" si="6">N12-P12</f>
        <v>0</v>
      </c>
      <c r="P12" s="283">
        <v>117</v>
      </c>
      <c r="Q12" s="26">
        <v>51</v>
      </c>
      <c r="R12" s="26">
        <v>66</v>
      </c>
      <c r="S12" s="26"/>
      <c r="T12" s="26"/>
      <c r="U12" s="26"/>
      <c r="V12" s="26"/>
      <c r="W12" s="26"/>
      <c r="X12" s="26"/>
      <c r="Y12" s="26"/>
      <c r="Z12" s="26"/>
      <c r="AA12" s="26"/>
      <c r="AB12" s="227"/>
      <c r="AC12" s="228"/>
    </row>
    <row r="13" spans="1:29" ht="14.25" customHeight="1">
      <c r="A13" s="258" t="s">
        <v>457</v>
      </c>
      <c r="B13" s="218" t="s">
        <v>321</v>
      </c>
      <c r="C13" s="82"/>
      <c r="D13" s="130"/>
      <c r="E13" s="131"/>
      <c r="F13" s="132"/>
      <c r="G13" s="130">
        <v>2</v>
      </c>
      <c r="H13" s="131"/>
      <c r="I13" s="83"/>
      <c r="J13" s="130"/>
      <c r="K13" s="82"/>
      <c r="L13" s="80">
        <f t="shared" ref="L13:L39" si="7">M13+N13</f>
        <v>176</v>
      </c>
      <c r="M13" s="80">
        <v>59</v>
      </c>
      <c r="N13" s="80">
        <f t="shared" ref="N13:N39" si="8">SUM(Q13:AA13)</f>
        <v>117</v>
      </c>
      <c r="O13" s="80">
        <f t="shared" ref="O13:O39" si="9">N13-P13</f>
        <v>0</v>
      </c>
      <c r="P13" s="29">
        <v>117</v>
      </c>
      <c r="Q13" s="26">
        <v>51</v>
      </c>
      <c r="R13" s="26">
        <v>66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81"/>
    </row>
    <row r="14" spans="1:29" ht="12.75" customHeight="1">
      <c r="A14" s="258" t="s">
        <v>458</v>
      </c>
      <c r="B14" s="218" t="s">
        <v>413</v>
      </c>
      <c r="C14" s="82"/>
      <c r="D14" s="285"/>
      <c r="E14" s="286"/>
      <c r="F14" s="284"/>
      <c r="G14" s="285">
        <v>2</v>
      </c>
      <c r="H14" s="286"/>
      <c r="I14" s="83"/>
      <c r="J14" s="285"/>
      <c r="K14" s="82"/>
      <c r="L14" s="80">
        <f t="shared" ref="L14:L15" si="10">M14+N14</f>
        <v>117</v>
      </c>
      <c r="M14" s="80">
        <v>39</v>
      </c>
      <c r="N14" s="80">
        <f t="shared" ref="N14:N15" si="11">SUM(Q14:AA14)</f>
        <v>78</v>
      </c>
      <c r="O14" s="80">
        <f t="shared" ref="O14:O15" si="12">N14-P14</f>
        <v>48</v>
      </c>
      <c r="P14" s="283">
        <v>30</v>
      </c>
      <c r="Q14" s="26">
        <v>34</v>
      </c>
      <c r="R14" s="26">
        <v>44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81"/>
    </row>
    <row r="15" spans="1:29" ht="12.75" customHeight="1">
      <c r="A15" s="258" t="s">
        <v>459</v>
      </c>
      <c r="B15" s="218" t="s">
        <v>448</v>
      </c>
      <c r="C15" s="82"/>
      <c r="D15" s="285"/>
      <c r="E15" s="286"/>
      <c r="F15" s="284"/>
      <c r="G15" s="285">
        <v>2</v>
      </c>
      <c r="H15" s="286"/>
      <c r="I15" s="83"/>
      <c r="J15" s="285"/>
      <c r="K15" s="82"/>
      <c r="L15" s="80">
        <f t="shared" si="10"/>
        <v>58</v>
      </c>
      <c r="M15" s="80">
        <v>19</v>
      </c>
      <c r="N15" s="80">
        <f t="shared" si="11"/>
        <v>39</v>
      </c>
      <c r="O15" s="80">
        <f t="shared" si="12"/>
        <v>21</v>
      </c>
      <c r="P15" s="283">
        <v>18</v>
      </c>
      <c r="Q15" s="26">
        <v>17</v>
      </c>
      <c r="R15" s="26">
        <v>22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81"/>
    </row>
    <row r="16" spans="1:29" ht="12.75" customHeight="1">
      <c r="A16" s="258" t="s">
        <v>460</v>
      </c>
      <c r="B16" s="218" t="s">
        <v>434</v>
      </c>
      <c r="C16" s="82"/>
      <c r="D16" s="231"/>
      <c r="E16" s="232"/>
      <c r="F16" s="230"/>
      <c r="G16" s="274"/>
      <c r="H16" s="232"/>
      <c r="I16" s="83"/>
      <c r="J16" s="231">
        <v>2</v>
      </c>
      <c r="K16" s="82"/>
      <c r="L16" s="80">
        <f t="shared" si="7"/>
        <v>176</v>
      </c>
      <c r="M16" s="80">
        <v>59</v>
      </c>
      <c r="N16" s="80">
        <f t="shared" si="8"/>
        <v>117</v>
      </c>
      <c r="O16" s="80">
        <f t="shared" si="9"/>
        <v>67</v>
      </c>
      <c r="P16" s="229">
        <v>50</v>
      </c>
      <c r="Q16" s="26">
        <v>51</v>
      </c>
      <c r="R16" s="26">
        <v>66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81"/>
    </row>
    <row r="17" spans="1:29" ht="13.5" customHeight="1">
      <c r="A17" s="258" t="s">
        <v>463</v>
      </c>
      <c r="B17" s="218" t="s">
        <v>462</v>
      </c>
      <c r="C17" s="82"/>
      <c r="D17" s="203"/>
      <c r="E17" s="131"/>
      <c r="F17" s="132"/>
      <c r="G17" s="203">
        <v>2</v>
      </c>
      <c r="H17" s="131"/>
      <c r="I17" s="83"/>
      <c r="J17" s="130"/>
      <c r="K17" s="82"/>
      <c r="L17" s="80">
        <f>M17+N17</f>
        <v>58</v>
      </c>
      <c r="M17" s="80">
        <v>19</v>
      </c>
      <c r="N17" s="80">
        <f>SUM(Q17:AA17)</f>
        <v>39</v>
      </c>
      <c r="O17" s="80">
        <f>N17-P17</f>
        <v>9</v>
      </c>
      <c r="P17" s="29">
        <v>30</v>
      </c>
      <c r="Q17" s="26">
        <v>17</v>
      </c>
      <c r="R17" s="26">
        <v>22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81"/>
    </row>
    <row r="18" spans="1:29" ht="12.75" customHeight="1">
      <c r="A18" s="258" t="s">
        <v>464</v>
      </c>
      <c r="B18" s="218" t="s">
        <v>473</v>
      </c>
      <c r="C18" s="82"/>
      <c r="D18" s="130"/>
      <c r="E18" s="131"/>
      <c r="F18" s="132"/>
      <c r="G18" s="130">
        <v>2</v>
      </c>
      <c r="H18" s="131"/>
      <c r="I18" s="83"/>
      <c r="J18" s="130"/>
      <c r="K18" s="82"/>
      <c r="L18" s="80">
        <f t="shared" si="7"/>
        <v>293</v>
      </c>
      <c r="M18" s="80">
        <v>98</v>
      </c>
      <c r="N18" s="80">
        <f t="shared" si="8"/>
        <v>195</v>
      </c>
      <c r="O18" s="80">
        <f t="shared" si="9"/>
        <v>97</v>
      </c>
      <c r="P18" s="29">
        <v>98</v>
      </c>
      <c r="Q18" s="26">
        <v>85</v>
      </c>
      <c r="R18" s="26">
        <v>110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81"/>
    </row>
    <row r="19" spans="1:29" ht="24" customHeight="1">
      <c r="A19" s="235" t="s">
        <v>466</v>
      </c>
      <c r="B19" s="69" t="s">
        <v>465</v>
      </c>
      <c r="C19" s="356">
        <f>COUNTIF(C20:E49,1)+COUNTIF(C20:E49,2)+COUNTIF(C20:E49,3)+COUNTIF(C20:E49,4)+COUNTIF(C20:E49,5)+COUNTIF(C20:E49,6)+COUNTIF(C20:E49,7)+COUNTIF(C20:E49,8)</f>
        <v>0</v>
      </c>
      <c r="D19" s="356"/>
      <c r="E19" s="357"/>
      <c r="F19" s="358">
        <v>1</v>
      </c>
      <c r="G19" s="356"/>
      <c r="H19" s="357"/>
      <c r="I19" s="358">
        <f>COUNTIF(I20:K49,1)+COUNTIF(I20:K49,2)+COUNTIF(I20:K49,3)+COUNTIF(I20:K49,4)+COUNTIF(I20:K49,5)+COUNTIF(I20:K49,6)+COUNTIF(I20:K49,7)+COUNTIF(I20:K49,8)</f>
        <v>1</v>
      </c>
      <c r="J19" s="356"/>
      <c r="K19" s="357"/>
      <c r="L19" s="87">
        <f>SUM(L20:L23)</f>
        <v>702</v>
      </c>
      <c r="M19" s="87">
        <f t="shared" ref="M19:R19" si="13">SUM(M20:M23)</f>
        <v>234</v>
      </c>
      <c r="N19" s="87">
        <f t="shared" si="13"/>
        <v>468</v>
      </c>
      <c r="O19" s="87">
        <f t="shared" si="13"/>
        <v>221</v>
      </c>
      <c r="P19" s="87">
        <f t="shared" si="13"/>
        <v>247</v>
      </c>
      <c r="Q19" s="87">
        <f t="shared" si="13"/>
        <v>204</v>
      </c>
      <c r="R19" s="87">
        <f t="shared" si="13"/>
        <v>264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81"/>
    </row>
    <row r="20" spans="1:29" ht="14.25" customHeight="1">
      <c r="A20" s="258" t="s">
        <v>467</v>
      </c>
      <c r="B20" s="218" t="s">
        <v>449</v>
      </c>
      <c r="C20" s="82"/>
      <c r="D20" s="130"/>
      <c r="E20" s="131"/>
      <c r="F20" s="132"/>
      <c r="G20" s="130"/>
      <c r="H20" s="131"/>
      <c r="I20" s="83"/>
      <c r="J20" s="130">
        <v>2</v>
      </c>
      <c r="K20" s="82"/>
      <c r="L20" s="80">
        <f t="shared" si="7"/>
        <v>351</v>
      </c>
      <c r="M20" s="80">
        <f t="shared" ref="M20:M38" si="14">N20/2</f>
        <v>117</v>
      </c>
      <c r="N20" s="80">
        <f t="shared" si="8"/>
        <v>234</v>
      </c>
      <c r="O20" s="80">
        <f t="shared" si="9"/>
        <v>117</v>
      </c>
      <c r="P20" s="29">
        <v>117</v>
      </c>
      <c r="Q20" s="26">
        <v>102</v>
      </c>
      <c r="R20" s="26">
        <v>132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81"/>
    </row>
    <row r="21" spans="1:29" ht="12.75" customHeight="1">
      <c r="A21" s="258" t="s">
        <v>468</v>
      </c>
      <c r="B21" s="218" t="s">
        <v>390</v>
      </c>
      <c r="C21" s="82"/>
      <c r="D21" s="130"/>
      <c r="E21" s="131"/>
      <c r="F21" s="132"/>
      <c r="G21" s="233">
        <v>2</v>
      </c>
      <c r="H21" s="131"/>
      <c r="I21" s="83"/>
      <c r="J21" s="130"/>
      <c r="K21" s="82"/>
      <c r="L21" s="80">
        <f t="shared" si="7"/>
        <v>175</v>
      </c>
      <c r="M21" s="80">
        <v>58</v>
      </c>
      <c r="N21" s="80">
        <f t="shared" si="8"/>
        <v>117</v>
      </c>
      <c r="O21" s="80">
        <f t="shared" si="9"/>
        <v>37</v>
      </c>
      <c r="P21" s="29">
        <v>80</v>
      </c>
      <c r="Q21" s="26">
        <v>51</v>
      </c>
      <c r="R21" s="26">
        <v>66</v>
      </c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81"/>
    </row>
    <row r="22" spans="1:29" ht="12" customHeight="1">
      <c r="A22" s="258" t="s">
        <v>469</v>
      </c>
      <c r="B22" s="218" t="s">
        <v>323</v>
      </c>
      <c r="C22" s="82"/>
      <c r="D22" s="182"/>
      <c r="E22" s="131"/>
      <c r="F22" s="132"/>
      <c r="G22" s="182">
        <v>2</v>
      </c>
      <c r="H22" s="131"/>
      <c r="I22" s="83"/>
      <c r="J22" s="130"/>
      <c r="K22" s="82"/>
      <c r="L22" s="80">
        <f t="shared" si="7"/>
        <v>176</v>
      </c>
      <c r="M22" s="80">
        <v>59</v>
      </c>
      <c r="N22" s="80">
        <f t="shared" si="8"/>
        <v>117</v>
      </c>
      <c r="O22" s="80">
        <f t="shared" si="9"/>
        <v>67</v>
      </c>
      <c r="P22" s="29">
        <v>50</v>
      </c>
      <c r="Q22" s="26">
        <v>51</v>
      </c>
      <c r="R22" s="26">
        <v>66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81"/>
    </row>
    <row r="23" spans="1:29" ht="12.75" hidden="1" customHeight="1">
      <c r="A23" s="258"/>
      <c r="B23" s="218"/>
      <c r="C23" s="82"/>
      <c r="D23" s="130"/>
      <c r="E23" s="131"/>
      <c r="F23" s="132"/>
      <c r="G23" s="130"/>
      <c r="H23" s="131"/>
      <c r="I23" s="83"/>
      <c r="J23" s="130"/>
      <c r="K23" s="82"/>
      <c r="L23" s="80">
        <f t="shared" si="7"/>
        <v>0</v>
      </c>
      <c r="M23" s="80">
        <f t="shared" si="14"/>
        <v>0</v>
      </c>
      <c r="N23" s="80">
        <f t="shared" si="8"/>
        <v>0</v>
      </c>
      <c r="O23" s="80">
        <f t="shared" si="9"/>
        <v>0</v>
      </c>
      <c r="P23" s="20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81"/>
    </row>
    <row r="24" spans="1:29" hidden="1">
      <c r="A24" s="259" t="s">
        <v>470</v>
      </c>
      <c r="B24" s="260"/>
      <c r="C24" s="261"/>
      <c r="D24" s="262"/>
      <c r="E24" s="263"/>
      <c r="F24" s="264"/>
      <c r="G24" s="262"/>
      <c r="H24" s="263"/>
      <c r="I24" s="265"/>
      <c r="J24" s="262"/>
      <c r="K24" s="261"/>
      <c r="L24" s="266">
        <f t="shared" si="7"/>
        <v>0</v>
      </c>
      <c r="M24" s="267"/>
      <c r="N24" s="266">
        <f t="shared" si="8"/>
        <v>0</v>
      </c>
      <c r="O24" s="266">
        <f t="shared" si="9"/>
        <v>0</v>
      </c>
      <c r="P24" s="267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9"/>
    </row>
    <row r="25" spans="1:29" hidden="1">
      <c r="A25" s="217" t="s">
        <v>66</v>
      </c>
      <c r="B25" s="218"/>
      <c r="C25" s="82"/>
      <c r="D25" s="130"/>
      <c r="E25" s="131"/>
      <c r="F25" s="132"/>
      <c r="G25" s="130"/>
      <c r="H25" s="131"/>
      <c r="I25" s="83"/>
      <c r="J25" s="130"/>
      <c r="K25" s="82"/>
      <c r="L25" s="80">
        <f t="shared" si="7"/>
        <v>0</v>
      </c>
      <c r="M25" s="29">
        <f t="shared" si="14"/>
        <v>0</v>
      </c>
      <c r="N25" s="80">
        <f t="shared" si="8"/>
        <v>0</v>
      </c>
      <c r="O25" s="80">
        <f t="shared" si="9"/>
        <v>0</v>
      </c>
      <c r="P25" s="29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81"/>
    </row>
    <row r="26" spans="1:29" hidden="1">
      <c r="A26" s="217" t="s">
        <v>67</v>
      </c>
      <c r="B26" s="218"/>
      <c r="C26" s="82"/>
      <c r="D26" s="130"/>
      <c r="E26" s="131"/>
      <c r="F26" s="132"/>
      <c r="G26" s="130"/>
      <c r="H26" s="131"/>
      <c r="I26" s="83"/>
      <c r="J26" s="130"/>
      <c r="K26" s="82"/>
      <c r="L26" s="80">
        <f t="shared" si="7"/>
        <v>0</v>
      </c>
      <c r="M26" s="29">
        <f t="shared" si="14"/>
        <v>0</v>
      </c>
      <c r="N26" s="80">
        <f t="shared" si="8"/>
        <v>0</v>
      </c>
      <c r="O26" s="80">
        <f t="shared" si="9"/>
        <v>0</v>
      </c>
      <c r="P26" s="29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81"/>
    </row>
    <row r="27" spans="1:29" hidden="1">
      <c r="A27" s="217" t="s">
        <v>68</v>
      </c>
      <c r="B27" s="218"/>
      <c r="C27" s="82"/>
      <c r="D27" s="130"/>
      <c r="E27" s="131"/>
      <c r="F27" s="132"/>
      <c r="G27" s="130"/>
      <c r="H27" s="131"/>
      <c r="I27" s="83"/>
      <c r="J27" s="130"/>
      <c r="K27" s="82"/>
      <c r="L27" s="80">
        <f t="shared" si="7"/>
        <v>0</v>
      </c>
      <c r="M27" s="29">
        <f t="shared" si="14"/>
        <v>0</v>
      </c>
      <c r="N27" s="80">
        <f t="shared" si="8"/>
        <v>0</v>
      </c>
      <c r="O27" s="80">
        <f t="shared" si="9"/>
        <v>0</v>
      </c>
      <c r="P27" s="29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81"/>
    </row>
    <row r="28" spans="1:29" hidden="1">
      <c r="A28" s="217" t="s">
        <v>69</v>
      </c>
      <c r="B28" s="218"/>
      <c r="C28" s="82"/>
      <c r="D28" s="130"/>
      <c r="E28" s="131"/>
      <c r="F28" s="132"/>
      <c r="G28" s="130"/>
      <c r="H28" s="131"/>
      <c r="I28" s="83"/>
      <c r="J28" s="130"/>
      <c r="K28" s="82"/>
      <c r="L28" s="80">
        <f t="shared" si="7"/>
        <v>0</v>
      </c>
      <c r="M28" s="29">
        <f t="shared" si="14"/>
        <v>0</v>
      </c>
      <c r="N28" s="80">
        <f t="shared" si="8"/>
        <v>0</v>
      </c>
      <c r="O28" s="80">
        <f t="shared" si="9"/>
        <v>0</v>
      </c>
      <c r="P28" s="29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81"/>
    </row>
    <row r="29" spans="1:29" hidden="1">
      <c r="A29" s="217" t="s">
        <v>70</v>
      </c>
      <c r="B29" s="218"/>
      <c r="C29" s="82"/>
      <c r="D29" s="130"/>
      <c r="E29" s="131"/>
      <c r="F29" s="132"/>
      <c r="G29" s="130"/>
      <c r="H29" s="131"/>
      <c r="I29" s="83"/>
      <c r="J29" s="130"/>
      <c r="K29" s="82"/>
      <c r="L29" s="80">
        <f t="shared" si="7"/>
        <v>0</v>
      </c>
      <c r="M29" s="29">
        <f t="shared" si="14"/>
        <v>0</v>
      </c>
      <c r="N29" s="80">
        <f t="shared" si="8"/>
        <v>0</v>
      </c>
      <c r="O29" s="80">
        <f t="shared" si="9"/>
        <v>0</v>
      </c>
      <c r="P29" s="2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81"/>
    </row>
    <row r="30" spans="1:29" hidden="1">
      <c r="A30" s="217" t="s">
        <v>71</v>
      </c>
      <c r="B30" s="218"/>
      <c r="C30" s="82"/>
      <c r="D30" s="130"/>
      <c r="E30" s="131"/>
      <c r="F30" s="132"/>
      <c r="G30" s="130"/>
      <c r="H30" s="131"/>
      <c r="I30" s="83"/>
      <c r="J30" s="130"/>
      <c r="K30" s="82"/>
      <c r="L30" s="80">
        <f t="shared" si="7"/>
        <v>0</v>
      </c>
      <c r="M30" s="29">
        <f t="shared" si="14"/>
        <v>0</v>
      </c>
      <c r="N30" s="80">
        <f t="shared" si="8"/>
        <v>0</v>
      </c>
      <c r="O30" s="80">
        <f t="shared" si="9"/>
        <v>0</v>
      </c>
      <c r="P30" s="29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81"/>
    </row>
    <row r="31" spans="1:29" hidden="1">
      <c r="A31" s="217" t="s">
        <v>72</v>
      </c>
      <c r="B31" s="218"/>
      <c r="C31" s="82"/>
      <c r="D31" s="130"/>
      <c r="E31" s="131"/>
      <c r="F31" s="132"/>
      <c r="G31" s="130"/>
      <c r="H31" s="131"/>
      <c r="I31" s="83"/>
      <c r="J31" s="130"/>
      <c r="K31" s="82"/>
      <c r="L31" s="80">
        <f t="shared" si="7"/>
        <v>0</v>
      </c>
      <c r="M31" s="29">
        <f t="shared" si="14"/>
        <v>0</v>
      </c>
      <c r="N31" s="80">
        <f t="shared" si="8"/>
        <v>0</v>
      </c>
      <c r="O31" s="80">
        <f t="shared" si="9"/>
        <v>0</v>
      </c>
      <c r="P31" s="29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81"/>
    </row>
    <row r="32" spans="1:29" hidden="1">
      <c r="A32" s="217" t="s">
        <v>73</v>
      </c>
      <c r="B32" s="218"/>
      <c r="C32" s="82"/>
      <c r="D32" s="130"/>
      <c r="E32" s="131"/>
      <c r="F32" s="132"/>
      <c r="G32" s="130"/>
      <c r="H32" s="131"/>
      <c r="I32" s="83"/>
      <c r="J32" s="130"/>
      <c r="K32" s="82"/>
      <c r="L32" s="80">
        <f t="shared" si="7"/>
        <v>0</v>
      </c>
      <c r="M32" s="29">
        <f t="shared" si="14"/>
        <v>0</v>
      </c>
      <c r="N32" s="80">
        <f t="shared" si="8"/>
        <v>0</v>
      </c>
      <c r="O32" s="80">
        <f t="shared" si="9"/>
        <v>0</v>
      </c>
      <c r="P32" s="29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81"/>
    </row>
    <row r="33" spans="1:45" hidden="1">
      <c r="A33" s="217" t="s">
        <v>74</v>
      </c>
      <c r="B33" s="218"/>
      <c r="C33" s="82"/>
      <c r="D33" s="130"/>
      <c r="E33" s="131"/>
      <c r="F33" s="132"/>
      <c r="G33" s="130"/>
      <c r="H33" s="131"/>
      <c r="I33" s="83"/>
      <c r="J33" s="130"/>
      <c r="K33" s="82"/>
      <c r="L33" s="80">
        <f t="shared" si="7"/>
        <v>0</v>
      </c>
      <c r="M33" s="29">
        <f t="shared" si="14"/>
        <v>0</v>
      </c>
      <c r="N33" s="80">
        <f t="shared" si="8"/>
        <v>0</v>
      </c>
      <c r="O33" s="80">
        <f t="shared" si="9"/>
        <v>0</v>
      </c>
      <c r="P33" s="29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81"/>
    </row>
    <row r="34" spans="1:45" hidden="1">
      <c r="A34" s="217" t="s">
        <v>75</v>
      </c>
      <c r="B34" s="218"/>
      <c r="C34" s="82"/>
      <c r="D34" s="130"/>
      <c r="E34" s="131"/>
      <c r="F34" s="132"/>
      <c r="G34" s="130"/>
      <c r="H34" s="131"/>
      <c r="I34" s="83"/>
      <c r="J34" s="130"/>
      <c r="K34" s="82"/>
      <c r="L34" s="80">
        <f t="shared" si="7"/>
        <v>0</v>
      </c>
      <c r="M34" s="29">
        <f t="shared" si="14"/>
        <v>0</v>
      </c>
      <c r="N34" s="80">
        <f t="shared" si="8"/>
        <v>0</v>
      </c>
      <c r="O34" s="80">
        <f t="shared" si="9"/>
        <v>0</v>
      </c>
      <c r="P34" s="29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81"/>
    </row>
    <row r="35" spans="1:45" ht="12.75" hidden="1" customHeight="1">
      <c r="A35" s="217" t="s">
        <v>76</v>
      </c>
      <c r="B35" s="218"/>
      <c r="C35" s="82"/>
      <c r="D35" s="130"/>
      <c r="E35" s="131"/>
      <c r="F35" s="132"/>
      <c r="G35" s="130"/>
      <c r="H35" s="131"/>
      <c r="I35" s="83"/>
      <c r="J35" s="130"/>
      <c r="K35" s="82"/>
      <c r="L35" s="80">
        <f t="shared" si="7"/>
        <v>0</v>
      </c>
      <c r="M35" s="29">
        <f t="shared" si="14"/>
        <v>0</v>
      </c>
      <c r="N35" s="80">
        <f t="shared" si="8"/>
        <v>0</v>
      </c>
      <c r="O35" s="80">
        <f t="shared" si="9"/>
        <v>0</v>
      </c>
      <c r="P35" s="29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81"/>
    </row>
    <row r="36" spans="1:45" hidden="1">
      <c r="A36" s="217" t="s">
        <v>77</v>
      </c>
      <c r="B36" s="218"/>
      <c r="C36" s="82"/>
      <c r="D36" s="130"/>
      <c r="E36" s="131"/>
      <c r="F36" s="132"/>
      <c r="G36" s="130"/>
      <c r="H36" s="131"/>
      <c r="I36" s="83"/>
      <c r="J36" s="130"/>
      <c r="K36" s="82"/>
      <c r="L36" s="80">
        <f t="shared" si="7"/>
        <v>0</v>
      </c>
      <c r="M36" s="29">
        <f t="shared" si="14"/>
        <v>0</v>
      </c>
      <c r="N36" s="80">
        <f t="shared" si="8"/>
        <v>0</v>
      </c>
      <c r="O36" s="80">
        <f t="shared" si="9"/>
        <v>0</v>
      </c>
      <c r="P36" s="29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81"/>
    </row>
    <row r="37" spans="1:45" s="3" customFormat="1" hidden="1">
      <c r="A37" s="217" t="s">
        <v>78</v>
      </c>
      <c r="B37" s="218"/>
      <c r="C37" s="82"/>
      <c r="D37" s="130"/>
      <c r="E37" s="131"/>
      <c r="F37" s="132"/>
      <c r="G37" s="130"/>
      <c r="H37" s="131"/>
      <c r="I37" s="83"/>
      <c r="J37" s="130"/>
      <c r="K37" s="82"/>
      <c r="L37" s="80">
        <f t="shared" si="7"/>
        <v>0</v>
      </c>
      <c r="M37" s="29">
        <f t="shared" si="14"/>
        <v>0</v>
      </c>
      <c r="N37" s="80">
        <f t="shared" si="8"/>
        <v>0</v>
      </c>
      <c r="O37" s="80">
        <f t="shared" si="9"/>
        <v>0</v>
      </c>
      <c r="P37" s="29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81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idden="1">
      <c r="A38" s="217" t="s">
        <v>79</v>
      </c>
      <c r="B38" s="218"/>
      <c r="C38" s="82"/>
      <c r="D38" s="130"/>
      <c r="E38" s="131"/>
      <c r="F38" s="84"/>
      <c r="G38" s="85"/>
      <c r="H38" s="86"/>
      <c r="I38" s="83"/>
      <c r="J38" s="130"/>
      <c r="K38" s="82"/>
      <c r="L38" s="80">
        <f t="shared" si="7"/>
        <v>0</v>
      </c>
      <c r="M38" s="29">
        <f t="shared" si="14"/>
        <v>0</v>
      </c>
      <c r="N38" s="80">
        <f t="shared" si="8"/>
        <v>0</v>
      </c>
      <c r="O38" s="80">
        <f t="shared" si="9"/>
        <v>0</v>
      </c>
      <c r="P38" s="29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81"/>
    </row>
    <row r="39" spans="1:45" hidden="1">
      <c r="A39" s="217" t="s">
        <v>80</v>
      </c>
      <c r="B39" s="218"/>
      <c r="C39" s="75"/>
      <c r="D39" s="76"/>
      <c r="E39" s="77"/>
      <c r="F39" s="78"/>
      <c r="G39" s="76"/>
      <c r="H39" s="77"/>
      <c r="I39" s="79"/>
      <c r="J39" s="76"/>
      <c r="K39" s="75"/>
      <c r="L39" s="80">
        <f t="shared" si="7"/>
        <v>0</v>
      </c>
      <c r="M39" s="29">
        <f t="shared" ref="M39:M64" si="15">N39/2</f>
        <v>0</v>
      </c>
      <c r="N39" s="80">
        <f t="shared" si="8"/>
        <v>0</v>
      </c>
      <c r="O39" s="80">
        <f t="shared" si="9"/>
        <v>0</v>
      </c>
      <c r="P39" s="29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81"/>
    </row>
    <row r="40" spans="1:45" ht="24" hidden="1" customHeight="1">
      <c r="A40" s="236"/>
      <c r="B40" s="69"/>
      <c r="C40" s="356">
        <f>COUNTIF(C41:E65,1)+COUNTIF(C41:E65,2)+COUNTIF(C41:E65,3)+COUNTIF(C41:E65,4)+COUNTIF(C41:E65,5)+COUNTIF(C41:E65,6)+COUNTIF(C41:E65,7)+COUNTIF(C41:E65,8)</f>
        <v>0</v>
      </c>
      <c r="D40" s="356"/>
      <c r="E40" s="357"/>
      <c r="F40" s="358">
        <f>COUNTIF(F41:H65,1)+COUNTIF(F41:H65,2)+COUNTIF(F41:H65,3)+COUNTIF(F41:H65,4)+COUNTIF(F41:H65,5)+COUNTIF(F41:H65,6)+COUNTIF(F41:H65,7)+COUNTIF(F41:H65,8)</f>
        <v>1</v>
      </c>
      <c r="G40" s="356"/>
      <c r="H40" s="357"/>
      <c r="I40" s="366">
        <f>COUNTIF(I41:K65,1)+COUNTIF(I41:K65,2)+COUNTIF(I41:K65,3)+COUNTIF(I41:K65,4)+COUNTIF(I41:K65,5)+COUNTIF(I41:K65,6)+COUNTIF(I41:K65,7)+COUNTIF(I41:K65,8)</f>
        <v>0</v>
      </c>
      <c r="J40" s="367"/>
      <c r="K40" s="367"/>
      <c r="L40" s="87">
        <f>SUM(L41:L43)</f>
        <v>0</v>
      </c>
      <c r="M40" s="87">
        <f>SUM(M41:M43)</f>
        <v>0</v>
      </c>
      <c r="N40" s="87">
        <f t="shared" ref="N40:R40" si="16">SUM(N41:N43)</f>
        <v>0</v>
      </c>
      <c r="O40" s="87">
        <f t="shared" si="16"/>
        <v>0</v>
      </c>
      <c r="P40" s="87">
        <f t="shared" si="16"/>
        <v>0</v>
      </c>
      <c r="Q40" s="87">
        <f t="shared" si="16"/>
        <v>0</v>
      </c>
      <c r="R40" s="87">
        <f t="shared" si="16"/>
        <v>0</v>
      </c>
      <c r="S40" s="87">
        <f t="shared" ref="S40:AA40" si="17">SUM(S41:S65)</f>
        <v>0</v>
      </c>
      <c r="T40" s="87">
        <f t="shared" si="17"/>
        <v>0</v>
      </c>
      <c r="U40" s="87">
        <f t="shared" si="17"/>
        <v>0</v>
      </c>
      <c r="V40" s="88">
        <f t="shared" si="17"/>
        <v>0</v>
      </c>
      <c r="W40" s="88">
        <f t="shared" si="17"/>
        <v>0</v>
      </c>
      <c r="X40" s="87">
        <f t="shared" si="17"/>
        <v>0</v>
      </c>
      <c r="Y40" s="88">
        <f t="shared" si="17"/>
        <v>0</v>
      </c>
      <c r="Z40" s="87">
        <f t="shared" si="17"/>
        <v>0</v>
      </c>
      <c r="AA40" s="88">
        <f t="shared" si="17"/>
        <v>0</v>
      </c>
      <c r="AB40" s="89"/>
      <c r="AC40" s="87"/>
    </row>
    <row r="41" spans="1:45" ht="12.75" hidden="1" customHeight="1">
      <c r="A41" s="272"/>
      <c r="B41" s="273"/>
      <c r="C41" s="82"/>
      <c r="D41" s="130"/>
      <c r="E41" s="131"/>
      <c r="F41" s="132"/>
      <c r="G41" s="274"/>
      <c r="H41" s="130"/>
      <c r="I41" s="83"/>
      <c r="J41" s="130"/>
      <c r="K41" s="123"/>
      <c r="L41" s="80">
        <f t="shared" ref="L41:L65" si="18">M41+N41</f>
        <v>0</v>
      </c>
      <c r="M41" s="80"/>
      <c r="N41" s="80">
        <f>SUM(Q41:AA41)</f>
        <v>0</v>
      </c>
      <c r="O41" s="80">
        <f t="shared" ref="O41:O91" si="19">N41-P41</f>
        <v>0</v>
      </c>
      <c r="P41" s="29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81"/>
    </row>
    <row r="42" spans="1:45" ht="14.25" hidden="1" customHeight="1">
      <c r="A42" s="272"/>
      <c r="B42" s="273"/>
      <c r="C42" s="82"/>
      <c r="D42" s="130"/>
      <c r="E42" s="131"/>
      <c r="F42" s="132"/>
      <c r="G42" s="275"/>
      <c r="H42" s="130"/>
      <c r="I42" s="83"/>
      <c r="J42" s="130"/>
      <c r="K42" s="123"/>
      <c r="L42" s="80">
        <f t="shared" si="18"/>
        <v>0</v>
      </c>
      <c r="M42" s="80"/>
      <c r="N42" s="80">
        <f t="shared" ref="N42:N65" si="20">SUM(Q42:AA42)</f>
        <v>0</v>
      </c>
      <c r="O42" s="80">
        <f t="shared" si="19"/>
        <v>0</v>
      </c>
      <c r="P42" s="234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81"/>
    </row>
    <row r="43" spans="1:45" ht="11.25" hidden="1" customHeight="1">
      <c r="A43" s="272"/>
      <c r="B43" s="273"/>
      <c r="C43" s="82"/>
      <c r="D43" s="130"/>
      <c r="E43" s="131"/>
      <c r="F43" s="132"/>
      <c r="G43" s="275"/>
      <c r="H43" s="130"/>
      <c r="I43" s="83"/>
      <c r="J43" s="130"/>
      <c r="K43" s="123"/>
      <c r="L43" s="80">
        <f t="shared" si="18"/>
        <v>0</v>
      </c>
      <c r="M43" s="80"/>
      <c r="N43" s="80">
        <f t="shared" si="20"/>
        <v>0</v>
      </c>
      <c r="O43" s="80">
        <f t="shared" si="19"/>
        <v>0</v>
      </c>
      <c r="P43" s="23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81"/>
    </row>
    <row r="44" spans="1:45" ht="13.5" hidden="1" customHeight="1">
      <c r="A44" s="217"/>
      <c r="B44" s="218"/>
      <c r="C44" s="82"/>
      <c r="D44" s="130"/>
      <c r="E44" s="131"/>
      <c r="F44" s="132"/>
      <c r="G44" s="274"/>
      <c r="H44" s="130"/>
      <c r="I44" s="83"/>
      <c r="J44" s="130"/>
      <c r="K44" s="123"/>
      <c r="L44" s="80">
        <f t="shared" si="18"/>
        <v>0</v>
      </c>
      <c r="M44" s="80"/>
      <c r="N44" s="80">
        <f t="shared" si="20"/>
        <v>0</v>
      </c>
      <c r="O44" s="80">
        <f t="shared" si="19"/>
        <v>0</v>
      </c>
      <c r="P44" s="234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81"/>
    </row>
    <row r="45" spans="1:45" ht="14.25" hidden="1" customHeight="1">
      <c r="A45" s="217"/>
      <c r="B45" s="218"/>
      <c r="C45" s="82"/>
      <c r="D45" s="130"/>
      <c r="E45" s="131"/>
      <c r="F45" s="132"/>
      <c r="G45" s="274">
        <v>2</v>
      </c>
      <c r="H45" s="130"/>
      <c r="I45" s="79"/>
      <c r="J45" s="76"/>
      <c r="K45" s="75"/>
      <c r="L45" s="80">
        <f t="shared" si="18"/>
        <v>0</v>
      </c>
      <c r="M45" s="80"/>
      <c r="N45" s="80">
        <f t="shared" si="20"/>
        <v>0</v>
      </c>
      <c r="O45" s="80">
        <f t="shared" si="19"/>
        <v>0</v>
      </c>
      <c r="P45" s="23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81"/>
    </row>
    <row r="46" spans="1:45" hidden="1">
      <c r="A46" s="217" t="s">
        <v>471</v>
      </c>
      <c r="B46" s="218"/>
      <c r="C46" s="82"/>
      <c r="D46" s="130"/>
      <c r="E46" s="131"/>
      <c r="F46" s="132"/>
      <c r="G46" s="130"/>
      <c r="H46" s="130"/>
      <c r="I46" s="83"/>
      <c r="J46" s="130"/>
      <c r="K46" s="82"/>
      <c r="L46" s="80">
        <f t="shared" si="18"/>
        <v>0</v>
      </c>
      <c r="M46" s="29">
        <f t="shared" si="15"/>
        <v>0</v>
      </c>
      <c r="N46" s="80">
        <f t="shared" si="20"/>
        <v>0</v>
      </c>
      <c r="O46" s="80">
        <f t="shared" si="19"/>
        <v>0</v>
      </c>
      <c r="P46" s="29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81">
        <f t="shared" ref="AC46:AC76" si="21">N46-AB46</f>
        <v>0</v>
      </c>
    </row>
    <row r="47" spans="1:45" hidden="1">
      <c r="A47" s="217" t="s">
        <v>472</v>
      </c>
      <c r="B47" s="218"/>
      <c r="C47" s="82"/>
      <c r="D47" s="130"/>
      <c r="E47" s="131"/>
      <c r="F47" s="132"/>
      <c r="G47" s="130"/>
      <c r="H47" s="130"/>
      <c r="I47" s="83"/>
      <c r="J47" s="130"/>
      <c r="K47" s="82"/>
      <c r="L47" s="80">
        <f t="shared" si="18"/>
        <v>0</v>
      </c>
      <c r="M47" s="29">
        <f t="shared" si="15"/>
        <v>0</v>
      </c>
      <c r="N47" s="80">
        <f t="shared" si="20"/>
        <v>0</v>
      </c>
      <c r="O47" s="80">
        <f t="shared" si="19"/>
        <v>0</v>
      </c>
      <c r="P47" s="29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81">
        <f t="shared" si="21"/>
        <v>0</v>
      </c>
    </row>
    <row r="48" spans="1:45" hidden="1">
      <c r="A48" s="217" t="s">
        <v>81</v>
      </c>
      <c r="B48" s="218"/>
      <c r="C48" s="82"/>
      <c r="D48" s="130"/>
      <c r="E48" s="131"/>
      <c r="F48" s="132"/>
      <c r="G48" s="130"/>
      <c r="H48" s="130"/>
      <c r="I48" s="83"/>
      <c r="J48" s="130"/>
      <c r="K48" s="82"/>
      <c r="L48" s="80">
        <f t="shared" si="18"/>
        <v>0</v>
      </c>
      <c r="M48" s="29">
        <f t="shared" si="15"/>
        <v>0</v>
      </c>
      <c r="N48" s="80">
        <f t="shared" si="20"/>
        <v>0</v>
      </c>
      <c r="O48" s="80">
        <f t="shared" si="19"/>
        <v>0</v>
      </c>
      <c r="P48" s="29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81">
        <f t="shared" si="21"/>
        <v>0</v>
      </c>
    </row>
    <row r="49" spans="1:29" hidden="1">
      <c r="A49" s="217" t="s">
        <v>82</v>
      </c>
      <c r="B49" s="218"/>
      <c r="C49" s="82"/>
      <c r="D49" s="130"/>
      <c r="E49" s="131"/>
      <c r="F49" s="132"/>
      <c r="G49" s="130"/>
      <c r="H49" s="130"/>
      <c r="I49" s="83"/>
      <c r="J49" s="130"/>
      <c r="K49" s="82"/>
      <c r="L49" s="80">
        <f t="shared" si="18"/>
        <v>0</v>
      </c>
      <c r="M49" s="29">
        <f t="shared" si="15"/>
        <v>0</v>
      </c>
      <c r="N49" s="80">
        <f t="shared" si="20"/>
        <v>0</v>
      </c>
      <c r="O49" s="80">
        <f t="shared" si="19"/>
        <v>0</v>
      </c>
      <c r="P49" s="29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81">
        <f t="shared" si="21"/>
        <v>0</v>
      </c>
    </row>
    <row r="50" spans="1:29" hidden="1">
      <c r="A50" s="217" t="s">
        <v>83</v>
      </c>
      <c r="B50" s="218"/>
      <c r="C50" s="82"/>
      <c r="D50" s="130"/>
      <c r="E50" s="131"/>
      <c r="F50" s="132"/>
      <c r="G50" s="130"/>
      <c r="H50" s="130"/>
      <c r="I50" s="83"/>
      <c r="J50" s="130"/>
      <c r="K50" s="82"/>
      <c r="L50" s="80">
        <f t="shared" si="18"/>
        <v>0</v>
      </c>
      <c r="M50" s="29">
        <f t="shared" si="15"/>
        <v>0</v>
      </c>
      <c r="N50" s="80">
        <f t="shared" si="20"/>
        <v>0</v>
      </c>
      <c r="O50" s="80">
        <f t="shared" si="19"/>
        <v>0</v>
      </c>
      <c r="P50" s="29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81">
        <f t="shared" si="21"/>
        <v>0</v>
      </c>
    </row>
    <row r="51" spans="1:29" hidden="1">
      <c r="A51" s="217" t="s">
        <v>84</v>
      </c>
      <c r="B51" s="218"/>
      <c r="C51" s="82"/>
      <c r="D51" s="130"/>
      <c r="E51" s="131"/>
      <c r="F51" s="132"/>
      <c r="G51" s="130"/>
      <c r="H51" s="130"/>
      <c r="I51" s="83"/>
      <c r="J51" s="130"/>
      <c r="K51" s="82"/>
      <c r="L51" s="80">
        <f t="shared" si="18"/>
        <v>0</v>
      </c>
      <c r="M51" s="29">
        <f t="shared" si="15"/>
        <v>0</v>
      </c>
      <c r="N51" s="80">
        <f t="shared" si="20"/>
        <v>0</v>
      </c>
      <c r="O51" s="80">
        <f t="shared" si="19"/>
        <v>0</v>
      </c>
      <c r="P51" s="29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81">
        <f t="shared" si="21"/>
        <v>0</v>
      </c>
    </row>
    <row r="52" spans="1:29" hidden="1">
      <c r="A52" s="217" t="s">
        <v>85</v>
      </c>
      <c r="B52" s="218"/>
      <c r="C52" s="82"/>
      <c r="D52" s="130"/>
      <c r="E52" s="131"/>
      <c r="F52" s="132"/>
      <c r="G52" s="130"/>
      <c r="H52" s="130"/>
      <c r="I52" s="83"/>
      <c r="J52" s="130"/>
      <c r="K52" s="82"/>
      <c r="L52" s="80">
        <f t="shared" si="18"/>
        <v>0</v>
      </c>
      <c r="M52" s="29">
        <f t="shared" si="15"/>
        <v>0</v>
      </c>
      <c r="N52" s="80">
        <f t="shared" si="20"/>
        <v>0</v>
      </c>
      <c r="O52" s="80">
        <f t="shared" si="19"/>
        <v>0</v>
      </c>
      <c r="P52" s="29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81">
        <f t="shared" si="21"/>
        <v>0</v>
      </c>
    </row>
    <row r="53" spans="1:29" hidden="1">
      <c r="A53" s="217" t="s">
        <v>86</v>
      </c>
      <c r="B53" s="218"/>
      <c r="C53" s="82"/>
      <c r="D53" s="130"/>
      <c r="E53" s="131"/>
      <c r="F53" s="132"/>
      <c r="G53" s="130"/>
      <c r="H53" s="130"/>
      <c r="I53" s="83"/>
      <c r="J53" s="130"/>
      <c r="K53" s="82"/>
      <c r="L53" s="80">
        <f t="shared" si="18"/>
        <v>0</v>
      </c>
      <c r="M53" s="29">
        <f t="shared" si="15"/>
        <v>0</v>
      </c>
      <c r="N53" s="80">
        <f t="shared" si="20"/>
        <v>0</v>
      </c>
      <c r="O53" s="80">
        <f t="shared" si="19"/>
        <v>0</v>
      </c>
      <c r="P53" s="29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81">
        <f t="shared" si="21"/>
        <v>0</v>
      </c>
    </row>
    <row r="54" spans="1:29" hidden="1">
      <c r="A54" s="217" t="s">
        <v>87</v>
      </c>
      <c r="B54" s="218"/>
      <c r="C54" s="82"/>
      <c r="D54" s="130"/>
      <c r="E54" s="131"/>
      <c r="F54" s="132"/>
      <c r="G54" s="130"/>
      <c r="H54" s="130"/>
      <c r="I54" s="83"/>
      <c r="J54" s="130"/>
      <c r="K54" s="82"/>
      <c r="L54" s="80">
        <f t="shared" si="18"/>
        <v>0</v>
      </c>
      <c r="M54" s="29">
        <f t="shared" si="15"/>
        <v>0</v>
      </c>
      <c r="N54" s="80">
        <f t="shared" si="20"/>
        <v>0</v>
      </c>
      <c r="O54" s="80">
        <f t="shared" si="19"/>
        <v>0</v>
      </c>
      <c r="P54" s="29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81">
        <f t="shared" si="21"/>
        <v>0</v>
      </c>
    </row>
    <row r="55" spans="1:29" hidden="1">
      <c r="A55" s="217" t="s">
        <v>88</v>
      </c>
      <c r="B55" s="218"/>
      <c r="C55" s="82"/>
      <c r="D55" s="130"/>
      <c r="E55" s="131"/>
      <c r="F55" s="132"/>
      <c r="G55" s="130"/>
      <c r="H55" s="130"/>
      <c r="I55" s="83"/>
      <c r="J55" s="130"/>
      <c r="K55" s="82"/>
      <c r="L55" s="80">
        <f t="shared" si="18"/>
        <v>0</v>
      </c>
      <c r="M55" s="29">
        <f t="shared" si="15"/>
        <v>0</v>
      </c>
      <c r="N55" s="80">
        <f t="shared" si="20"/>
        <v>0</v>
      </c>
      <c r="O55" s="80">
        <f t="shared" si="19"/>
        <v>0</v>
      </c>
      <c r="P55" s="29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81">
        <f t="shared" si="21"/>
        <v>0</v>
      </c>
    </row>
    <row r="56" spans="1:29" hidden="1">
      <c r="A56" s="217" t="s">
        <v>89</v>
      </c>
      <c r="B56" s="218"/>
      <c r="C56" s="82"/>
      <c r="D56" s="130"/>
      <c r="E56" s="131"/>
      <c r="F56" s="132"/>
      <c r="G56" s="130"/>
      <c r="H56" s="130"/>
      <c r="I56" s="83"/>
      <c r="J56" s="130"/>
      <c r="K56" s="82"/>
      <c r="L56" s="80">
        <f t="shared" si="18"/>
        <v>0</v>
      </c>
      <c r="M56" s="29">
        <f t="shared" si="15"/>
        <v>0</v>
      </c>
      <c r="N56" s="80">
        <f t="shared" si="20"/>
        <v>0</v>
      </c>
      <c r="O56" s="80">
        <f t="shared" si="19"/>
        <v>0</v>
      </c>
      <c r="P56" s="29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81">
        <f t="shared" si="21"/>
        <v>0</v>
      </c>
    </row>
    <row r="57" spans="1:29" hidden="1">
      <c r="A57" s="217" t="s">
        <v>90</v>
      </c>
      <c r="B57" s="218"/>
      <c r="C57" s="82"/>
      <c r="D57" s="130"/>
      <c r="E57" s="131"/>
      <c r="F57" s="132"/>
      <c r="G57" s="130"/>
      <c r="H57" s="130"/>
      <c r="I57" s="83"/>
      <c r="J57" s="130"/>
      <c r="K57" s="82"/>
      <c r="L57" s="80">
        <f t="shared" si="18"/>
        <v>0</v>
      </c>
      <c r="M57" s="29">
        <f t="shared" si="15"/>
        <v>0</v>
      </c>
      <c r="N57" s="80">
        <f t="shared" si="20"/>
        <v>0</v>
      </c>
      <c r="O57" s="80">
        <f t="shared" si="19"/>
        <v>0</v>
      </c>
      <c r="P57" s="29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81">
        <f t="shared" si="21"/>
        <v>0</v>
      </c>
    </row>
    <row r="58" spans="1:29" hidden="1">
      <c r="A58" s="217" t="s">
        <v>91</v>
      </c>
      <c r="B58" s="218"/>
      <c r="C58" s="82"/>
      <c r="D58" s="130"/>
      <c r="E58" s="131"/>
      <c r="F58" s="132"/>
      <c r="G58" s="130"/>
      <c r="H58" s="130"/>
      <c r="I58" s="83"/>
      <c r="J58" s="130"/>
      <c r="K58" s="82"/>
      <c r="L58" s="80">
        <f t="shared" si="18"/>
        <v>0</v>
      </c>
      <c r="M58" s="29">
        <f t="shared" si="15"/>
        <v>0</v>
      </c>
      <c r="N58" s="80">
        <f t="shared" si="20"/>
        <v>0</v>
      </c>
      <c r="O58" s="80">
        <f t="shared" si="19"/>
        <v>0</v>
      </c>
      <c r="P58" s="29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81">
        <f t="shared" si="21"/>
        <v>0</v>
      </c>
    </row>
    <row r="59" spans="1:29" hidden="1">
      <c r="A59" s="217" t="s">
        <v>92</v>
      </c>
      <c r="B59" s="218"/>
      <c r="C59" s="82"/>
      <c r="D59" s="130"/>
      <c r="E59" s="131"/>
      <c r="F59" s="132"/>
      <c r="G59" s="130"/>
      <c r="H59" s="130"/>
      <c r="I59" s="83"/>
      <c r="J59" s="130"/>
      <c r="K59" s="82"/>
      <c r="L59" s="80">
        <f t="shared" si="18"/>
        <v>0</v>
      </c>
      <c r="M59" s="29">
        <f t="shared" si="15"/>
        <v>0</v>
      </c>
      <c r="N59" s="80">
        <f t="shared" si="20"/>
        <v>0</v>
      </c>
      <c r="O59" s="80">
        <f t="shared" si="19"/>
        <v>0</v>
      </c>
      <c r="P59" s="29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81">
        <f t="shared" si="21"/>
        <v>0</v>
      </c>
    </row>
    <row r="60" spans="1:29" hidden="1">
      <c r="A60" s="217" t="s">
        <v>93</v>
      </c>
      <c r="B60" s="218"/>
      <c r="C60" s="82"/>
      <c r="D60" s="130"/>
      <c r="E60" s="131"/>
      <c r="F60" s="132"/>
      <c r="G60" s="130"/>
      <c r="H60" s="130"/>
      <c r="I60" s="83"/>
      <c r="J60" s="130"/>
      <c r="K60" s="82"/>
      <c r="L60" s="80">
        <f t="shared" si="18"/>
        <v>0</v>
      </c>
      <c r="M60" s="29">
        <f t="shared" si="15"/>
        <v>0</v>
      </c>
      <c r="N60" s="80">
        <f t="shared" si="20"/>
        <v>0</v>
      </c>
      <c r="O60" s="80">
        <f t="shared" si="19"/>
        <v>0</v>
      </c>
      <c r="P60" s="29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81">
        <f t="shared" si="21"/>
        <v>0</v>
      </c>
    </row>
    <row r="61" spans="1:29" hidden="1">
      <c r="A61" s="217" t="s">
        <v>94</v>
      </c>
      <c r="B61" s="218"/>
      <c r="C61" s="82"/>
      <c r="D61" s="130"/>
      <c r="E61" s="131"/>
      <c r="F61" s="132"/>
      <c r="G61" s="130"/>
      <c r="H61" s="130"/>
      <c r="I61" s="83"/>
      <c r="J61" s="130"/>
      <c r="K61" s="82"/>
      <c r="L61" s="80">
        <f t="shared" si="18"/>
        <v>0</v>
      </c>
      <c r="M61" s="29">
        <f t="shared" si="15"/>
        <v>0</v>
      </c>
      <c r="N61" s="80">
        <f t="shared" si="20"/>
        <v>0</v>
      </c>
      <c r="O61" s="80">
        <f t="shared" si="19"/>
        <v>0</v>
      </c>
      <c r="P61" s="29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81">
        <f t="shared" si="21"/>
        <v>0</v>
      </c>
    </row>
    <row r="62" spans="1:29" hidden="1">
      <c r="A62" s="217" t="s">
        <v>95</v>
      </c>
      <c r="B62" s="218"/>
      <c r="C62" s="82"/>
      <c r="D62" s="130"/>
      <c r="E62" s="131"/>
      <c r="F62" s="132"/>
      <c r="G62" s="130"/>
      <c r="H62" s="130"/>
      <c r="I62" s="83"/>
      <c r="J62" s="130"/>
      <c r="K62" s="82"/>
      <c r="L62" s="80">
        <f t="shared" si="18"/>
        <v>0</v>
      </c>
      <c r="M62" s="29">
        <f t="shared" si="15"/>
        <v>0</v>
      </c>
      <c r="N62" s="80">
        <f t="shared" si="20"/>
        <v>0</v>
      </c>
      <c r="O62" s="80">
        <f t="shared" si="19"/>
        <v>0</v>
      </c>
      <c r="P62" s="29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81">
        <f t="shared" si="21"/>
        <v>0</v>
      </c>
    </row>
    <row r="63" spans="1:29" hidden="1">
      <c r="A63" s="217" t="s">
        <v>96</v>
      </c>
      <c r="B63" s="218"/>
      <c r="C63" s="82"/>
      <c r="D63" s="130"/>
      <c r="E63" s="131"/>
      <c r="F63" s="132"/>
      <c r="G63" s="130"/>
      <c r="H63" s="130"/>
      <c r="I63" s="83"/>
      <c r="J63" s="130"/>
      <c r="K63" s="82"/>
      <c r="L63" s="80">
        <f t="shared" si="18"/>
        <v>0</v>
      </c>
      <c r="M63" s="29">
        <f t="shared" si="15"/>
        <v>0</v>
      </c>
      <c r="N63" s="80">
        <f t="shared" si="20"/>
        <v>0</v>
      </c>
      <c r="O63" s="80">
        <f t="shared" si="19"/>
        <v>0</v>
      </c>
      <c r="P63" s="29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81">
        <f t="shared" si="21"/>
        <v>0</v>
      </c>
    </row>
    <row r="64" spans="1:29" hidden="1">
      <c r="A64" s="217" t="s">
        <v>97</v>
      </c>
      <c r="B64" s="218"/>
      <c r="C64" s="82"/>
      <c r="D64" s="130"/>
      <c r="E64" s="131"/>
      <c r="F64" s="132"/>
      <c r="G64" s="130"/>
      <c r="H64" s="130"/>
      <c r="I64" s="83"/>
      <c r="J64" s="130"/>
      <c r="K64" s="82"/>
      <c r="L64" s="80">
        <f t="shared" si="18"/>
        <v>0</v>
      </c>
      <c r="M64" s="29">
        <f t="shared" si="15"/>
        <v>0</v>
      </c>
      <c r="N64" s="80">
        <f t="shared" si="20"/>
        <v>0</v>
      </c>
      <c r="O64" s="80">
        <f t="shared" si="19"/>
        <v>0</v>
      </c>
      <c r="P64" s="29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81">
        <f t="shared" si="21"/>
        <v>0</v>
      </c>
    </row>
    <row r="65" spans="1:45" hidden="1">
      <c r="A65" s="217" t="s">
        <v>98</v>
      </c>
      <c r="B65" s="218"/>
      <c r="C65" s="82"/>
      <c r="D65" s="130"/>
      <c r="E65" s="131"/>
      <c r="F65" s="132"/>
      <c r="G65" s="130"/>
      <c r="H65" s="130"/>
      <c r="I65" s="83"/>
      <c r="J65" s="130"/>
      <c r="K65" s="82"/>
      <c r="L65" s="80">
        <f t="shared" si="18"/>
        <v>0</v>
      </c>
      <c r="M65" s="29">
        <f t="shared" ref="M65:M90" si="22">N65/2</f>
        <v>0</v>
      </c>
      <c r="N65" s="80">
        <f t="shared" si="20"/>
        <v>0</v>
      </c>
      <c r="O65" s="80">
        <f t="shared" si="19"/>
        <v>0</v>
      </c>
      <c r="P65" s="29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81">
        <f t="shared" si="21"/>
        <v>0</v>
      </c>
    </row>
    <row r="66" spans="1:45" s="142" customFormat="1" ht="25.5" customHeight="1">
      <c r="A66" s="237" t="s">
        <v>62</v>
      </c>
      <c r="B66" s="238" t="s">
        <v>444</v>
      </c>
      <c r="C66" s="363">
        <f>COUNTIF(C67:E91,1)+COUNTIF(C67:E91,2)+COUNTIF(C67:E91,3)+COUNTIF(C67:E91,4)+COUNTIF(C67:E91,5)+COUNTIF(C67:E91,6)+COUNTIF(C67:E91,7)+COUNTIF(C67:E91,8)</f>
        <v>0</v>
      </c>
      <c r="D66" s="363"/>
      <c r="E66" s="364"/>
      <c r="F66" s="365">
        <f>COUNTIF(F67:H91,1)+COUNTIF(F67:H91,2)+COUNTIF(F67:H91,3)+COUNTIF(F67:H91,4)+COUNTIF(F67:H91,5)+COUNTIF(F67:H91,6)+COUNTIF(F67:H91,7)+COUNTIF(F67:H91,8)</f>
        <v>4</v>
      </c>
      <c r="G66" s="363"/>
      <c r="H66" s="364"/>
      <c r="I66" s="365">
        <f>COUNTIF(I67:K91,1)+COUNTIF(I67:K91,2)+COUNTIF(I67:K91,3)+COUNTIF(I67:K91,4)+COUNTIF(I67:K91,5)+COUNTIF(I67:K91,6)+COUNTIF(I67:K91,7)+COUNTIF(I67:K91,8)</f>
        <v>0</v>
      </c>
      <c r="J66" s="363"/>
      <c r="K66" s="363"/>
      <c r="L66" s="140">
        <f t="shared" ref="L66:AB66" si="23">SUM(L67:L91)</f>
        <v>887</v>
      </c>
      <c r="M66" s="140">
        <f t="shared" si="23"/>
        <v>296</v>
      </c>
      <c r="N66" s="140">
        <f t="shared" si="23"/>
        <v>591</v>
      </c>
      <c r="O66" s="140">
        <f t="shared" si="23"/>
        <v>111</v>
      </c>
      <c r="P66" s="140">
        <f t="shared" si="23"/>
        <v>480</v>
      </c>
      <c r="Q66" s="140">
        <f t="shared" si="23"/>
        <v>0</v>
      </c>
      <c r="R66" s="140">
        <f t="shared" si="23"/>
        <v>0</v>
      </c>
      <c r="S66" s="140">
        <f t="shared" si="23"/>
        <v>119</v>
      </c>
      <c r="T66" s="140">
        <f t="shared" si="23"/>
        <v>96</v>
      </c>
      <c r="U66" s="140">
        <f t="shared" si="23"/>
        <v>0</v>
      </c>
      <c r="V66" s="140">
        <f t="shared" si="23"/>
        <v>64</v>
      </c>
      <c r="W66" s="140">
        <f t="shared" si="23"/>
        <v>80</v>
      </c>
      <c r="X66" s="140">
        <f t="shared" si="23"/>
        <v>0</v>
      </c>
      <c r="Y66" s="140">
        <f t="shared" si="23"/>
        <v>128</v>
      </c>
      <c r="Z66" s="140">
        <f t="shared" si="23"/>
        <v>0</v>
      </c>
      <c r="AA66" s="140">
        <f t="shared" si="23"/>
        <v>104</v>
      </c>
      <c r="AB66" s="140">
        <f t="shared" si="23"/>
        <v>488</v>
      </c>
      <c r="AC66" s="141">
        <f t="shared" si="21"/>
        <v>103</v>
      </c>
    </row>
    <row r="67" spans="1:45" s="11" customFormat="1" ht="14.25" customHeight="1">
      <c r="A67" s="217" t="s">
        <v>476</v>
      </c>
      <c r="B67" s="239" t="s">
        <v>322</v>
      </c>
      <c r="C67" s="83"/>
      <c r="D67" s="130"/>
      <c r="E67" s="131"/>
      <c r="F67" s="132"/>
      <c r="G67" s="130">
        <v>8</v>
      </c>
      <c r="H67" s="131"/>
      <c r="I67" s="83"/>
      <c r="J67" s="130"/>
      <c r="K67" s="123"/>
      <c r="L67" s="91">
        <f>M67+N67</f>
        <v>66</v>
      </c>
      <c r="M67" s="29">
        <v>8</v>
      </c>
      <c r="N67" s="80">
        <f t="shared" ref="N67:N91" si="24">SUM(Q67:AA67)</f>
        <v>58</v>
      </c>
      <c r="O67" s="80">
        <f t="shared" si="19"/>
        <v>42</v>
      </c>
      <c r="P67" s="29">
        <v>16</v>
      </c>
      <c r="Q67" s="26"/>
      <c r="R67" s="26"/>
      <c r="S67" s="26"/>
      <c r="T67" s="26"/>
      <c r="U67" s="26"/>
      <c r="V67" s="26"/>
      <c r="W67" s="26"/>
      <c r="X67" s="26"/>
      <c r="Y67" s="26">
        <v>32</v>
      </c>
      <c r="Z67" s="26"/>
      <c r="AA67" s="26">
        <v>26</v>
      </c>
      <c r="AB67" s="26">
        <v>48</v>
      </c>
      <c r="AC67" s="81">
        <f t="shared" si="21"/>
        <v>10</v>
      </c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s="11" customFormat="1" ht="12.75" customHeight="1">
      <c r="A68" s="217" t="s">
        <v>475</v>
      </c>
      <c r="B68" s="239" t="s">
        <v>323</v>
      </c>
      <c r="C68" s="83"/>
      <c r="D68" s="130"/>
      <c r="E68" s="131"/>
      <c r="F68" s="132"/>
      <c r="G68" s="130">
        <v>3</v>
      </c>
      <c r="H68" s="131"/>
      <c r="I68" s="83"/>
      <c r="J68" s="130"/>
      <c r="K68" s="123"/>
      <c r="L68" s="91">
        <f t="shared" ref="L68:L91" si="25">M68+N68</f>
        <v>59</v>
      </c>
      <c r="M68" s="162">
        <v>8</v>
      </c>
      <c r="N68" s="80">
        <f t="shared" si="24"/>
        <v>51</v>
      </c>
      <c r="O68" s="80">
        <f t="shared" si="19"/>
        <v>35</v>
      </c>
      <c r="P68" s="29">
        <v>16</v>
      </c>
      <c r="Q68" s="26"/>
      <c r="R68" s="26"/>
      <c r="S68" s="26">
        <v>51</v>
      </c>
      <c r="T68" s="26"/>
      <c r="U68" s="26"/>
      <c r="V68" s="26"/>
      <c r="W68" s="26"/>
      <c r="X68" s="26"/>
      <c r="Y68" s="26"/>
      <c r="Z68" s="26"/>
      <c r="AA68" s="26"/>
      <c r="AB68" s="26">
        <v>48</v>
      </c>
      <c r="AC68" s="81">
        <f t="shared" si="21"/>
        <v>3</v>
      </c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s="11" customFormat="1" ht="13.5" customHeight="1">
      <c r="A69" s="217" t="s">
        <v>477</v>
      </c>
      <c r="B69" s="239" t="s">
        <v>391</v>
      </c>
      <c r="C69" s="83"/>
      <c r="D69" s="130"/>
      <c r="E69" s="131"/>
      <c r="F69" s="132"/>
      <c r="G69" s="130">
        <v>8</v>
      </c>
      <c r="H69" s="131"/>
      <c r="I69" s="83"/>
      <c r="J69" s="130"/>
      <c r="K69" s="123"/>
      <c r="L69" s="91">
        <f t="shared" si="25"/>
        <v>72</v>
      </c>
      <c r="M69" s="80">
        <v>14</v>
      </c>
      <c r="N69" s="80">
        <f t="shared" si="24"/>
        <v>58</v>
      </c>
      <c r="O69" s="80">
        <f t="shared" si="19"/>
        <v>34</v>
      </c>
      <c r="P69" s="29">
        <v>24</v>
      </c>
      <c r="Q69" s="26"/>
      <c r="R69" s="26"/>
      <c r="S69" s="26"/>
      <c r="T69" s="26"/>
      <c r="U69" s="26"/>
      <c r="V69" s="26"/>
      <c r="W69" s="26"/>
      <c r="X69" s="26"/>
      <c r="Y69" s="26">
        <v>32</v>
      </c>
      <c r="Z69" s="26"/>
      <c r="AA69" s="26">
        <v>26</v>
      </c>
      <c r="AB69" s="26">
        <v>48</v>
      </c>
      <c r="AC69" s="81">
        <f t="shared" si="21"/>
        <v>10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s="11" customFormat="1" ht="14.25" customHeight="1">
      <c r="A70" s="217" t="s">
        <v>478</v>
      </c>
      <c r="B70" s="239" t="s">
        <v>320</v>
      </c>
      <c r="C70" s="83"/>
      <c r="D70" s="130"/>
      <c r="E70" s="131"/>
      <c r="F70" s="132"/>
      <c r="G70" s="130">
        <v>8</v>
      </c>
      <c r="H70" s="131"/>
      <c r="I70" s="83"/>
      <c r="J70" s="130"/>
      <c r="K70" s="92"/>
      <c r="L70" s="91">
        <f t="shared" si="25"/>
        <v>266</v>
      </c>
      <c r="M70" s="29">
        <v>54</v>
      </c>
      <c r="N70" s="80">
        <f t="shared" si="24"/>
        <v>212</v>
      </c>
      <c r="O70" s="80">
        <f t="shared" si="19"/>
        <v>0</v>
      </c>
      <c r="P70" s="29">
        <v>212</v>
      </c>
      <c r="Q70" s="26"/>
      <c r="R70" s="26"/>
      <c r="S70" s="26">
        <v>34</v>
      </c>
      <c r="T70" s="26">
        <v>48</v>
      </c>
      <c r="U70" s="26"/>
      <c r="V70" s="26">
        <v>32</v>
      </c>
      <c r="W70" s="26">
        <v>40</v>
      </c>
      <c r="X70" s="26"/>
      <c r="Y70" s="26">
        <v>32</v>
      </c>
      <c r="Z70" s="26"/>
      <c r="AA70" s="26">
        <v>26</v>
      </c>
      <c r="AB70" s="26">
        <v>172</v>
      </c>
      <c r="AC70" s="81">
        <f t="shared" si="21"/>
        <v>40</v>
      </c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s="11" customFormat="1" ht="13.5" customHeight="1">
      <c r="A71" s="217" t="s">
        <v>479</v>
      </c>
      <c r="B71" s="239" t="s">
        <v>321</v>
      </c>
      <c r="C71" s="83"/>
      <c r="D71" s="175"/>
      <c r="E71" s="176"/>
      <c r="F71" s="174"/>
      <c r="G71" s="293" t="s">
        <v>410</v>
      </c>
      <c r="H71" s="176"/>
      <c r="I71" s="83"/>
      <c r="J71" s="130"/>
      <c r="K71" s="123"/>
      <c r="L71" s="91">
        <f t="shared" si="25"/>
        <v>424</v>
      </c>
      <c r="M71" s="29">
        <v>212</v>
      </c>
      <c r="N71" s="80">
        <f t="shared" si="24"/>
        <v>212</v>
      </c>
      <c r="O71" s="80">
        <f t="shared" si="19"/>
        <v>0</v>
      </c>
      <c r="P71" s="29">
        <v>212</v>
      </c>
      <c r="Q71" s="26"/>
      <c r="R71" s="26"/>
      <c r="S71" s="26">
        <v>34</v>
      </c>
      <c r="T71" s="26">
        <v>48</v>
      </c>
      <c r="U71" s="26"/>
      <c r="V71" s="26">
        <v>32</v>
      </c>
      <c r="W71" s="26">
        <v>40</v>
      </c>
      <c r="X71" s="26"/>
      <c r="Y71" s="26">
        <v>32</v>
      </c>
      <c r="Z71" s="26"/>
      <c r="AA71" s="26">
        <v>26</v>
      </c>
      <c r="AB71" s="26">
        <v>172</v>
      </c>
      <c r="AC71" s="81">
        <f t="shared" si="21"/>
        <v>40</v>
      </c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s="11" customFormat="1" ht="11.25" hidden="1">
      <c r="A72" s="217" t="s">
        <v>100</v>
      </c>
      <c r="B72" s="218"/>
      <c r="C72" s="75"/>
      <c r="D72" s="76"/>
      <c r="E72" s="77"/>
      <c r="F72" s="78"/>
      <c r="G72" s="76"/>
      <c r="H72" s="77"/>
      <c r="I72" s="79"/>
      <c r="J72" s="76"/>
      <c r="K72" s="75"/>
      <c r="L72" s="80">
        <f t="shared" si="25"/>
        <v>0</v>
      </c>
      <c r="M72" s="29">
        <f t="shared" si="22"/>
        <v>0</v>
      </c>
      <c r="N72" s="80">
        <f t="shared" si="24"/>
        <v>0</v>
      </c>
      <c r="O72" s="80">
        <f t="shared" si="19"/>
        <v>0</v>
      </c>
      <c r="P72" s="29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81">
        <f t="shared" si="21"/>
        <v>0</v>
      </c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s="11" customFormat="1" ht="11.25" hidden="1">
      <c r="A73" s="217" t="s">
        <v>101</v>
      </c>
      <c r="B73" s="218"/>
      <c r="C73" s="82"/>
      <c r="D73" s="130"/>
      <c r="E73" s="131"/>
      <c r="F73" s="132"/>
      <c r="G73" s="130"/>
      <c r="H73" s="131"/>
      <c r="I73" s="83"/>
      <c r="J73" s="130"/>
      <c r="K73" s="82"/>
      <c r="L73" s="80">
        <f t="shared" si="25"/>
        <v>0</v>
      </c>
      <c r="M73" s="29">
        <f t="shared" si="22"/>
        <v>0</v>
      </c>
      <c r="N73" s="80">
        <f t="shared" si="24"/>
        <v>0</v>
      </c>
      <c r="O73" s="80">
        <f t="shared" si="19"/>
        <v>0</v>
      </c>
      <c r="P73" s="29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81">
        <f t="shared" si="21"/>
        <v>0</v>
      </c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s="11" customFormat="1" ht="11.25" hidden="1">
      <c r="A74" s="217" t="s">
        <v>102</v>
      </c>
      <c r="B74" s="218"/>
      <c r="C74" s="82"/>
      <c r="D74" s="130"/>
      <c r="E74" s="131"/>
      <c r="F74" s="132"/>
      <c r="G74" s="130"/>
      <c r="H74" s="131"/>
      <c r="I74" s="83"/>
      <c r="J74" s="130"/>
      <c r="K74" s="82"/>
      <c r="L74" s="80">
        <f t="shared" si="25"/>
        <v>0</v>
      </c>
      <c r="M74" s="29">
        <f t="shared" si="22"/>
        <v>0</v>
      </c>
      <c r="N74" s="80">
        <f t="shared" si="24"/>
        <v>0</v>
      </c>
      <c r="O74" s="80">
        <f t="shared" si="19"/>
        <v>0</v>
      </c>
      <c r="P74" s="29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81">
        <f t="shared" si="21"/>
        <v>0</v>
      </c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s="11" customFormat="1" ht="11.25" hidden="1">
      <c r="A75" s="217" t="s">
        <v>103</v>
      </c>
      <c r="B75" s="218"/>
      <c r="C75" s="82"/>
      <c r="D75" s="130"/>
      <c r="E75" s="131"/>
      <c r="F75" s="132"/>
      <c r="G75" s="130"/>
      <c r="H75" s="131"/>
      <c r="I75" s="83"/>
      <c r="J75" s="130"/>
      <c r="K75" s="82"/>
      <c r="L75" s="80">
        <f t="shared" si="25"/>
        <v>0</v>
      </c>
      <c r="M75" s="29">
        <f t="shared" si="22"/>
        <v>0</v>
      </c>
      <c r="N75" s="80">
        <f t="shared" si="24"/>
        <v>0</v>
      </c>
      <c r="O75" s="80">
        <f t="shared" si="19"/>
        <v>0</v>
      </c>
      <c r="P75" s="29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81">
        <f t="shared" si="21"/>
        <v>0</v>
      </c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s="11" customFormat="1" ht="11.25" hidden="1">
      <c r="A76" s="217" t="s">
        <v>104</v>
      </c>
      <c r="B76" s="218"/>
      <c r="C76" s="82"/>
      <c r="D76" s="130"/>
      <c r="E76" s="131"/>
      <c r="F76" s="132"/>
      <c r="G76" s="130"/>
      <c r="H76" s="131"/>
      <c r="I76" s="83"/>
      <c r="J76" s="130"/>
      <c r="K76" s="82"/>
      <c r="L76" s="80">
        <f t="shared" si="25"/>
        <v>0</v>
      </c>
      <c r="M76" s="29">
        <f t="shared" si="22"/>
        <v>0</v>
      </c>
      <c r="N76" s="80">
        <f t="shared" si="24"/>
        <v>0</v>
      </c>
      <c r="O76" s="80">
        <f t="shared" si="19"/>
        <v>0</v>
      </c>
      <c r="P76" s="29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81">
        <f t="shared" si="21"/>
        <v>0</v>
      </c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s="11" customFormat="1" ht="11.25" hidden="1">
      <c r="A77" s="217" t="s">
        <v>105</v>
      </c>
      <c r="B77" s="218"/>
      <c r="C77" s="82"/>
      <c r="D77" s="130"/>
      <c r="E77" s="131"/>
      <c r="F77" s="132"/>
      <c r="G77" s="130"/>
      <c r="H77" s="131"/>
      <c r="I77" s="83"/>
      <c r="J77" s="130"/>
      <c r="K77" s="82"/>
      <c r="L77" s="80">
        <f t="shared" si="25"/>
        <v>0</v>
      </c>
      <c r="M77" s="29">
        <f t="shared" si="22"/>
        <v>0</v>
      </c>
      <c r="N77" s="80">
        <f t="shared" si="24"/>
        <v>0</v>
      </c>
      <c r="O77" s="80">
        <f t="shared" si="19"/>
        <v>0</v>
      </c>
      <c r="P77" s="29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81">
        <f t="shared" ref="AC77:AC92" si="26">N77-AB77</f>
        <v>0</v>
      </c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s="11" customFormat="1" ht="11.25" hidden="1">
      <c r="A78" s="217" t="s">
        <v>106</v>
      </c>
      <c r="B78" s="218"/>
      <c r="C78" s="82"/>
      <c r="D78" s="130"/>
      <c r="E78" s="131"/>
      <c r="F78" s="132"/>
      <c r="G78" s="130"/>
      <c r="H78" s="131"/>
      <c r="I78" s="83"/>
      <c r="J78" s="130"/>
      <c r="K78" s="82"/>
      <c r="L78" s="80">
        <f t="shared" si="25"/>
        <v>0</v>
      </c>
      <c r="M78" s="29">
        <f t="shared" si="22"/>
        <v>0</v>
      </c>
      <c r="N78" s="80">
        <f t="shared" si="24"/>
        <v>0</v>
      </c>
      <c r="O78" s="80">
        <f t="shared" si="19"/>
        <v>0</v>
      </c>
      <c r="P78" s="29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81">
        <f t="shared" si="26"/>
        <v>0</v>
      </c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s="11" customFormat="1" ht="11.25" hidden="1">
      <c r="A79" s="217" t="s">
        <v>107</v>
      </c>
      <c r="B79" s="218"/>
      <c r="C79" s="82"/>
      <c r="D79" s="130"/>
      <c r="E79" s="131"/>
      <c r="F79" s="132"/>
      <c r="G79" s="130"/>
      <c r="H79" s="131"/>
      <c r="I79" s="83"/>
      <c r="J79" s="130"/>
      <c r="K79" s="82"/>
      <c r="L79" s="80">
        <f t="shared" si="25"/>
        <v>0</v>
      </c>
      <c r="M79" s="29">
        <f t="shared" si="22"/>
        <v>0</v>
      </c>
      <c r="N79" s="80">
        <f t="shared" si="24"/>
        <v>0</v>
      </c>
      <c r="O79" s="80">
        <f t="shared" si="19"/>
        <v>0</v>
      </c>
      <c r="P79" s="29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81">
        <f t="shared" si="26"/>
        <v>0</v>
      </c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s="11" customFormat="1" ht="11.25" hidden="1">
      <c r="A80" s="217" t="s">
        <v>108</v>
      </c>
      <c r="B80" s="218"/>
      <c r="C80" s="82"/>
      <c r="D80" s="130"/>
      <c r="E80" s="131"/>
      <c r="F80" s="132"/>
      <c r="G80" s="130"/>
      <c r="H80" s="131"/>
      <c r="I80" s="83"/>
      <c r="J80" s="130"/>
      <c r="K80" s="82"/>
      <c r="L80" s="80">
        <f t="shared" si="25"/>
        <v>0</v>
      </c>
      <c r="M80" s="29">
        <f t="shared" si="22"/>
        <v>0</v>
      </c>
      <c r="N80" s="80">
        <f t="shared" si="24"/>
        <v>0</v>
      </c>
      <c r="O80" s="80">
        <f t="shared" si="19"/>
        <v>0</v>
      </c>
      <c r="P80" s="29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81">
        <f t="shared" si="26"/>
        <v>0</v>
      </c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s="11" customFormat="1" ht="11.25" hidden="1">
      <c r="A81" s="217" t="s">
        <v>109</v>
      </c>
      <c r="B81" s="218"/>
      <c r="C81" s="82"/>
      <c r="D81" s="130"/>
      <c r="E81" s="131"/>
      <c r="F81" s="132"/>
      <c r="G81" s="130"/>
      <c r="H81" s="131"/>
      <c r="I81" s="83"/>
      <c r="J81" s="130"/>
      <c r="K81" s="82"/>
      <c r="L81" s="80">
        <f t="shared" si="25"/>
        <v>0</v>
      </c>
      <c r="M81" s="29">
        <f t="shared" si="22"/>
        <v>0</v>
      </c>
      <c r="N81" s="80">
        <f t="shared" si="24"/>
        <v>0</v>
      </c>
      <c r="O81" s="80">
        <f t="shared" si="19"/>
        <v>0</v>
      </c>
      <c r="P81" s="29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81">
        <f t="shared" si="26"/>
        <v>0</v>
      </c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s="11" customFormat="1" ht="11.25" hidden="1">
      <c r="A82" s="217" t="s">
        <v>110</v>
      </c>
      <c r="B82" s="218"/>
      <c r="C82" s="82"/>
      <c r="D82" s="130"/>
      <c r="E82" s="131"/>
      <c r="F82" s="132"/>
      <c r="G82" s="130"/>
      <c r="H82" s="131"/>
      <c r="I82" s="83"/>
      <c r="J82" s="130"/>
      <c r="K82" s="82"/>
      <c r="L82" s="80">
        <f t="shared" si="25"/>
        <v>0</v>
      </c>
      <c r="M82" s="29">
        <f t="shared" si="22"/>
        <v>0</v>
      </c>
      <c r="N82" s="80">
        <f t="shared" si="24"/>
        <v>0</v>
      </c>
      <c r="O82" s="80">
        <f t="shared" si="19"/>
        <v>0</v>
      </c>
      <c r="P82" s="29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81">
        <f t="shared" si="26"/>
        <v>0</v>
      </c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s="11" customFormat="1" ht="11.25" hidden="1">
      <c r="A83" s="217" t="s">
        <v>111</v>
      </c>
      <c r="B83" s="218"/>
      <c r="C83" s="82"/>
      <c r="D83" s="130"/>
      <c r="E83" s="131"/>
      <c r="F83" s="132"/>
      <c r="G83" s="130"/>
      <c r="H83" s="131"/>
      <c r="I83" s="83"/>
      <c r="J83" s="130"/>
      <c r="K83" s="82"/>
      <c r="L83" s="80">
        <f t="shared" si="25"/>
        <v>0</v>
      </c>
      <c r="M83" s="29">
        <f t="shared" si="22"/>
        <v>0</v>
      </c>
      <c r="N83" s="80">
        <f t="shared" si="24"/>
        <v>0</v>
      </c>
      <c r="O83" s="80">
        <f t="shared" si="19"/>
        <v>0</v>
      </c>
      <c r="P83" s="29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81">
        <f t="shared" si="26"/>
        <v>0</v>
      </c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s="11" customFormat="1" ht="11.25" hidden="1">
      <c r="A84" s="217" t="s">
        <v>112</v>
      </c>
      <c r="B84" s="218"/>
      <c r="C84" s="82"/>
      <c r="D84" s="130"/>
      <c r="E84" s="131"/>
      <c r="F84" s="132"/>
      <c r="G84" s="130"/>
      <c r="H84" s="131"/>
      <c r="I84" s="83"/>
      <c r="J84" s="130"/>
      <c r="K84" s="82"/>
      <c r="L84" s="80">
        <f t="shared" si="25"/>
        <v>0</v>
      </c>
      <c r="M84" s="29">
        <f t="shared" si="22"/>
        <v>0</v>
      </c>
      <c r="N84" s="80">
        <f t="shared" si="24"/>
        <v>0</v>
      </c>
      <c r="O84" s="80">
        <f t="shared" si="19"/>
        <v>0</v>
      </c>
      <c r="P84" s="29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81">
        <f t="shared" si="26"/>
        <v>0</v>
      </c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s="11" customFormat="1" ht="11.25" hidden="1">
      <c r="A85" s="217" t="s">
        <v>113</v>
      </c>
      <c r="B85" s="218"/>
      <c r="C85" s="82"/>
      <c r="D85" s="130"/>
      <c r="E85" s="131"/>
      <c r="F85" s="132"/>
      <c r="G85" s="130"/>
      <c r="H85" s="131"/>
      <c r="I85" s="83"/>
      <c r="J85" s="130"/>
      <c r="K85" s="82"/>
      <c r="L85" s="80">
        <f t="shared" si="25"/>
        <v>0</v>
      </c>
      <c r="M85" s="29">
        <f t="shared" si="22"/>
        <v>0</v>
      </c>
      <c r="N85" s="80">
        <f t="shared" si="24"/>
        <v>0</v>
      </c>
      <c r="O85" s="80">
        <f t="shared" si="19"/>
        <v>0</v>
      </c>
      <c r="P85" s="29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81">
        <f t="shared" si="26"/>
        <v>0</v>
      </c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s="11" customFormat="1" ht="11.25" hidden="1">
      <c r="A86" s="217" t="s">
        <v>114</v>
      </c>
      <c r="B86" s="218"/>
      <c r="C86" s="82"/>
      <c r="D86" s="130"/>
      <c r="E86" s="131"/>
      <c r="F86" s="132"/>
      <c r="G86" s="130"/>
      <c r="H86" s="131"/>
      <c r="I86" s="83"/>
      <c r="J86" s="130"/>
      <c r="K86" s="82"/>
      <c r="L86" s="80">
        <f t="shared" si="25"/>
        <v>0</v>
      </c>
      <c r="M86" s="29">
        <f t="shared" si="22"/>
        <v>0</v>
      </c>
      <c r="N86" s="80">
        <f t="shared" si="24"/>
        <v>0</v>
      </c>
      <c r="O86" s="80">
        <f t="shared" si="19"/>
        <v>0</v>
      </c>
      <c r="P86" s="29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81">
        <f t="shared" si="26"/>
        <v>0</v>
      </c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s="11" customFormat="1" ht="11.25" hidden="1">
      <c r="A87" s="217" t="s">
        <v>115</v>
      </c>
      <c r="B87" s="218"/>
      <c r="C87" s="82"/>
      <c r="D87" s="130"/>
      <c r="E87" s="131"/>
      <c r="F87" s="132"/>
      <c r="G87" s="130"/>
      <c r="H87" s="131"/>
      <c r="I87" s="83"/>
      <c r="J87" s="130"/>
      <c r="K87" s="82"/>
      <c r="L87" s="80">
        <f t="shared" si="25"/>
        <v>0</v>
      </c>
      <c r="M87" s="29">
        <f t="shared" si="22"/>
        <v>0</v>
      </c>
      <c r="N87" s="80">
        <f t="shared" si="24"/>
        <v>0</v>
      </c>
      <c r="O87" s="80">
        <f t="shared" si="19"/>
        <v>0</v>
      </c>
      <c r="P87" s="29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81">
        <f t="shared" si="26"/>
        <v>0</v>
      </c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s="11" customFormat="1" ht="11.25" hidden="1">
      <c r="A88" s="217" t="s">
        <v>116</v>
      </c>
      <c r="B88" s="218"/>
      <c r="C88" s="82"/>
      <c r="D88" s="130"/>
      <c r="E88" s="131"/>
      <c r="F88" s="132"/>
      <c r="G88" s="130"/>
      <c r="H88" s="131"/>
      <c r="I88" s="83"/>
      <c r="J88" s="130"/>
      <c r="K88" s="82"/>
      <c r="L88" s="80">
        <f t="shared" si="25"/>
        <v>0</v>
      </c>
      <c r="M88" s="29">
        <f t="shared" si="22"/>
        <v>0</v>
      </c>
      <c r="N88" s="80">
        <f t="shared" si="24"/>
        <v>0</v>
      </c>
      <c r="O88" s="80">
        <f t="shared" si="19"/>
        <v>0</v>
      </c>
      <c r="P88" s="29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81">
        <f t="shared" si="26"/>
        <v>0</v>
      </c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s="11" customFormat="1" ht="11.25" hidden="1">
      <c r="A89" s="217" t="s">
        <v>117</v>
      </c>
      <c r="B89" s="218"/>
      <c r="C89" s="82"/>
      <c r="D89" s="130"/>
      <c r="E89" s="131"/>
      <c r="F89" s="132"/>
      <c r="G89" s="130"/>
      <c r="H89" s="131"/>
      <c r="I89" s="83"/>
      <c r="J89" s="130"/>
      <c r="K89" s="82"/>
      <c r="L89" s="80">
        <f t="shared" si="25"/>
        <v>0</v>
      </c>
      <c r="M89" s="29">
        <f t="shared" si="22"/>
        <v>0</v>
      </c>
      <c r="N89" s="80">
        <f t="shared" si="24"/>
        <v>0</v>
      </c>
      <c r="O89" s="80">
        <f t="shared" si="19"/>
        <v>0</v>
      </c>
      <c r="P89" s="29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81">
        <f t="shared" si="26"/>
        <v>0</v>
      </c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s="11" customFormat="1" ht="11.25" hidden="1">
      <c r="A90" s="217" t="s">
        <v>118</v>
      </c>
      <c r="B90" s="218"/>
      <c r="C90" s="82"/>
      <c r="D90" s="130"/>
      <c r="E90" s="131"/>
      <c r="F90" s="132"/>
      <c r="G90" s="130"/>
      <c r="H90" s="131"/>
      <c r="I90" s="83"/>
      <c r="J90" s="130"/>
      <c r="K90" s="82"/>
      <c r="L90" s="80">
        <f t="shared" si="25"/>
        <v>0</v>
      </c>
      <c r="M90" s="29">
        <f t="shared" si="22"/>
        <v>0</v>
      </c>
      <c r="N90" s="80">
        <f t="shared" si="24"/>
        <v>0</v>
      </c>
      <c r="O90" s="80">
        <f t="shared" si="19"/>
        <v>0</v>
      </c>
      <c r="P90" s="29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81">
        <f t="shared" si="26"/>
        <v>0</v>
      </c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s="11" customFormat="1" ht="11.25" hidden="1">
      <c r="A91" s="217" t="s">
        <v>119</v>
      </c>
      <c r="B91" s="218"/>
      <c r="C91" s="82"/>
      <c r="D91" s="130"/>
      <c r="E91" s="131"/>
      <c r="F91" s="132"/>
      <c r="G91" s="130"/>
      <c r="H91" s="131"/>
      <c r="I91" s="83"/>
      <c r="J91" s="130"/>
      <c r="K91" s="82"/>
      <c r="L91" s="80">
        <f t="shared" si="25"/>
        <v>0</v>
      </c>
      <c r="M91" s="29">
        <f t="shared" ref="M91:M116" si="27">N91/2</f>
        <v>0</v>
      </c>
      <c r="N91" s="80">
        <f t="shared" si="24"/>
        <v>0</v>
      </c>
      <c r="O91" s="80">
        <f t="shared" si="19"/>
        <v>0</v>
      </c>
      <c r="P91" s="29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81">
        <f t="shared" si="26"/>
        <v>0</v>
      </c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s="145" customFormat="1" ht="26.25" customHeight="1">
      <c r="A92" s="237" t="s">
        <v>63</v>
      </c>
      <c r="B92" s="238" t="s">
        <v>445</v>
      </c>
      <c r="C92" s="332">
        <f>COUNTIF(C93:E117,1)+COUNTIF(C93:E117,2)+COUNTIF(C93:E117,3)+COUNTIF(C93:E117,4)+COUNTIF(C93:E117,5)+COUNTIF(C93:E117,6)+COUNTIF(C93:E117,7)+COUNTIF(C93:E117,8)</f>
        <v>0</v>
      </c>
      <c r="D92" s="332"/>
      <c r="E92" s="333"/>
      <c r="F92" s="334">
        <f>COUNTIF(F93:H117,1)+COUNTIF(F93:H117,2)+COUNTIF(F93:H117,3)+COUNTIF(F93:H117,4)+COUNTIF(F93:H117,5)+COUNTIF(F93:H117,6)+COUNTIF(F93:H117,7)+COUNTIF(F93:H117,8)</f>
        <v>3</v>
      </c>
      <c r="G92" s="332"/>
      <c r="H92" s="333"/>
      <c r="I92" s="334">
        <f>COUNTIF(I93:K117,1)+COUNTIF(I93:K117,2)+COUNTIF(I93:K117,3)+COUNTIF(I93:K117,4)+COUNTIF(I93:K117,5)+COUNTIF(I93:K117,6)+COUNTIF(I93:K117,7)+COUNTIF(I93:K117,8)</f>
        <v>0</v>
      </c>
      <c r="J92" s="332"/>
      <c r="K92" s="332"/>
      <c r="L92" s="140">
        <f>SUM(L93:L117)</f>
        <v>288</v>
      </c>
      <c r="M92" s="143">
        <f t="shared" ref="M92:AA92" si="28">SUM(M93:M117)</f>
        <v>96</v>
      </c>
      <c r="N92" s="143">
        <f t="shared" si="28"/>
        <v>192</v>
      </c>
      <c r="O92" s="143">
        <f t="shared" si="28"/>
        <v>78</v>
      </c>
      <c r="P92" s="143">
        <f t="shared" si="28"/>
        <v>114</v>
      </c>
      <c r="Q92" s="140">
        <f t="shared" si="28"/>
        <v>0</v>
      </c>
      <c r="R92" s="140">
        <f t="shared" si="28"/>
        <v>0</v>
      </c>
      <c r="S92" s="143">
        <f t="shared" si="28"/>
        <v>68</v>
      </c>
      <c r="T92" s="143">
        <f t="shared" si="28"/>
        <v>0</v>
      </c>
      <c r="U92" s="140">
        <f t="shared" si="28"/>
        <v>0</v>
      </c>
      <c r="V92" s="143">
        <f t="shared" si="28"/>
        <v>32</v>
      </c>
      <c r="W92" s="143">
        <f t="shared" si="28"/>
        <v>40</v>
      </c>
      <c r="X92" s="140">
        <f t="shared" si="28"/>
        <v>0</v>
      </c>
      <c r="Y92" s="143">
        <f t="shared" si="28"/>
        <v>0</v>
      </c>
      <c r="Z92" s="140">
        <f t="shared" si="28"/>
        <v>0</v>
      </c>
      <c r="AA92" s="143">
        <f t="shared" si="28"/>
        <v>52</v>
      </c>
      <c r="AB92" s="140">
        <v>96</v>
      </c>
      <c r="AC92" s="141">
        <f t="shared" si="26"/>
        <v>96</v>
      </c>
    </row>
    <row r="93" spans="1:45" s="11" customFormat="1" ht="13.5" customHeight="1">
      <c r="A93" s="240" t="s">
        <v>480</v>
      </c>
      <c r="B93" s="218" t="s">
        <v>390</v>
      </c>
      <c r="C93" s="82"/>
      <c r="D93" s="130"/>
      <c r="E93" s="131"/>
      <c r="F93" s="132"/>
      <c r="G93" s="179">
        <v>3</v>
      </c>
      <c r="H93" s="180"/>
      <c r="I93" s="83"/>
      <c r="J93" s="179"/>
      <c r="K93" s="82"/>
      <c r="L93" s="80">
        <f>M93+N93</f>
        <v>102</v>
      </c>
      <c r="M93" s="80">
        <f t="shared" si="27"/>
        <v>34</v>
      </c>
      <c r="N93" s="80">
        <f t="shared" ref="N93:N117" si="29">SUM(Q93:AA93)</f>
        <v>68</v>
      </c>
      <c r="O93" s="80">
        <f t="shared" ref="O93:O117" si="30">N93-P93</f>
        <v>8</v>
      </c>
      <c r="P93" s="94">
        <v>60</v>
      </c>
      <c r="Q93" s="26"/>
      <c r="R93" s="26"/>
      <c r="S93" s="26">
        <v>68</v>
      </c>
      <c r="T93" s="26"/>
      <c r="U93" s="26"/>
      <c r="V93" s="26"/>
      <c r="W93" s="26"/>
      <c r="X93" s="26"/>
      <c r="Y93" s="26"/>
      <c r="Z93" s="26"/>
      <c r="AA93" s="26"/>
      <c r="AB93" s="95"/>
      <c r="AC93" s="68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s="11" customFormat="1" ht="12.75" customHeight="1">
      <c r="A94" s="241" t="s">
        <v>481</v>
      </c>
      <c r="B94" s="169" t="s">
        <v>392</v>
      </c>
      <c r="C94" s="82"/>
      <c r="D94" s="130"/>
      <c r="E94" s="131"/>
      <c r="F94" s="132"/>
      <c r="G94" s="130">
        <v>8</v>
      </c>
      <c r="H94" s="131"/>
      <c r="I94" s="83"/>
      <c r="J94" s="130"/>
      <c r="K94" s="82"/>
      <c r="L94" s="80">
        <f t="shared" ref="L94:L117" si="31">M94+N94</f>
        <v>78</v>
      </c>
      <c r="M94" s="80">
        <f t="shared" si="27"/>
        <v>26</v>
      </c>
      <c r="N94" s="80">
        <f t="shared" si="29"/>
        <v>52</v>
      </c>
      <c r="O94" s="80">
        <f t="shared" si="30"/>
        <v>34</v>
      </c>
      <c r="P94" s="94">
        <v>18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v>52</v>
      </c>
      <c r="AB94" s="95"/>
      <c r="AC94" s="68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s="11" customFormat="1" ht="25.5" customHeight="1">
      <c r="A95" s="241" t="s">
        <v>482</v>
      </c>
      <c r="B95" s="242" t="s">
        <v>393</v>
      </c>
      <c r="C95" s="82"/>
      <c r="D95" s="130"/>
      <c r="E95" s="131"/>
      <c r="F95" s="132"/>
      <c r="G95" s="130">
        <v>6</v>
      </c>
      <c r="H95" s="131"/>
      <c r="I95" s="83"/>
      <c r="J95" s="130"/>
      <c r="K95" s="82"/>
      <c r="L95" s="80">
        <f t="shared" si="31"/>
        <v>108</v>
      </c>
      <c r="M95" s="80">
        <f t="shared" si="27"/>
        <v>36</v>
      </c>
      <c r="N95" s="80">
        <f t="shared" si="29"/>
        <v>72</v>
      </c>
      <c r="O95" s="80">
        <f t="shared" si="30"/>
        <v>36</v>
      </c>
      <c r="P95" s="94">
        <f>N95/2</f>
        <v>36</v>
      </c>
      <c r="Q95" s="26"/>
      <c r="R95" s="26"/>
      <c r="S95" s="26"/>
      <c r="T95" s="26"/>
      <c r="U95" s="26"/>
      <c r="V95" s="26">
        <v>32</v>
      </c>
      <c r="W95" s="26">
        <v>40</v>
      </c>
      <c r="X95" s="26"/>
      <c r="Y95" s="26"/>
      <c r="Z95" s="26"/>
      <c r="AA95" s="26"/>
      <c r="AB95" s="95"/>
      <c r="AC95" s="68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s="11" customFormat="1" ht="11.25" hidden="1">
      <c r="A96" s="241" t="s">
        <v>120</v>
      </c>
      <c r="B96" s="242"/>
      <c r="C96" s="82"/>
      <c r="D96" s="130"/>
      <c r="E96" s="131"/>
      <c r="F96" s="132"/>
      <c r="G96" s="130"/>
      <c r="H96" s="131"/>
      <c r="I96" s="83"/>
      <c r="J96" s="130"/>
      <c r="K96" s="82"/>
      <c r="L96" s="80">
        <f t="shared" si="31"/>
        <v>0</v>
      </c>
      <c r="M96" s="80">
        <f t="shared" si="27"/>
        <v>0</v>
      </c>
      <c r="N96" s="80">
        <f t="shared" si="29"/>
        <v>0</v>
      </c>
      <c r="O96" s="80">
        <f t="shared" si="30"/>
        <v>0</v>
      </c>
      <c r="P96" s="9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95"/>
      <c r="AC96" s="68">
        <f t="shared" ref="AC96:AC134" si="32">N96-AB96</f>
        <v>0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s="11" customFormat="1" ht="11.25" hidden="1">
      <c r="A97" s="241" t="s">
        <v>121</v>
      </c>
      <c r="B97" s="242"/>
      <c r="C97" s="82"/>
      <c r="D97" s="130"/>
      <c r="E97" s="131"/>
      <c r="F97" s="132"/>
      <c r="G97" s="130"/>
      <c r="H97" s="131"/>
      <c r="I97" s="83"/>
      <c r="J97" s="130"/>
      <c r="K97" s="82"/>
      <c r="L97" s="80">
        <f t="shared" si="31"/>
        <v>0</v>
      </c>
      <c r="M97" s="80">
        <f t="shared" si="27"/>
        <v>0</v>
      </c>
      <c r="N97" s="80">
        <f t="shared" si="29"/>
        <v>0</v>
      </c>
      <c r="O97" s="80">
        <f t="shared" si="30"/>
        <v>0</v>
      </c>
      <c r="P97" s="9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95"/>
      <c r="AC97" s="68">
        <f t="shared" si="32"/>
        <v>0</v>
      </c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s="11" customFormat="1" ht="11.25" hidden="1">
      <c r="A98" s="241" t="s">
        <v>122</v>
      </c>
      <c r="B98" s="242"/>
      <c r="C98" s="82"/>
      <c r="D98" s="130"/>
      <c r="E98" s="131"/>
      <c r="F98" s="132"/>
      <c r="G98" s="130"/>
      <c r="H98" s="131"/>
      <c r="I98" s="83"/>
      <c r="J98" s="130"/>
      <c r="K98" s="82"/>
      <c r="L98" s="80">
        <f t="shared" si="31"/>
        <v>0</v>
      </c>
      <c r="M98" s="80">
        <f t="shared" si="27"/>
        <v>0</v>
      </c>
      <c r="N98" s="80">
        <f t="shared" si="29"/>
        <v>0</v>
      </c>
      <c r="O98" s="80">
        <f t="shared" si="30"/>
        <v>0</v>
      </c>
      <c r="P98" s="9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95"/>
      <c r="AC98" s="68">
        <f t="shared" si="32"/>
        <v>0</v>
      </c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s="11" customFormat="1" ht="11.25" hidden="1">
      <c r="A99" s="241" t="s">
        <v>123</v>
      </c>
      <c r="B99" s="242"/>
      <c r="C99" s="82"/>
      <c r="D99" s="130"/>
      <c r="E99" s="131"/>
      <c r="F99" s="132"/>
      <c r="G99" s="130"/>
      <c r="H99" s="131"/>
      <c r="I99" s="83"/>
      <c r="J99" s="130"/>
      <c r="K99" s="82"/>
      <c r="L99" s="80">
        <f t="shared" si="31"/>
        <v>0</v>
      </c>
      <c r="M99" s="80">
        <f t="shared" si="27"/>
        <v>0</v>
      </c>
      <c r="N99" s="80">
        <f t="shared" si="29"/>
        <v>0</v>
      </c>
      <c r="O99" s="80">
        <f t="shared" si="30"/>
        <v>0</v>
      </c>
      <c r="P99" s="9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95"/>
      <c r="AC99" s="68">
        <f t="shared" si="32"/>
        <v>0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1:45" s="11" customFormat="1" ht="11.25" hidden="1">
      <c r="A100" s="241" t="s">
        <v>124</v>
      </c>
      <c r="B100" s="242"/>
      <c r="C100" s="82"/>
      <c r="D100" s="130"/>
      <c r="E100" s="131"/>
      <c r="F100" s="132"/>
      <c r="G100" s="130"/>
      <c r="H100" s="131"/>
      <c r="I100" s="83"/>
      <c r="J100" s="130"/>
      <c r="K100" s="82"/>
      <c r="L100" s="80">
        <f t="shared" si="31"/>
        <v>0</v>
      </c>
      <c r="M100" s="80">
        <f t="shared" si="27"/>
        <v>0</v>
      </c>
      <c r="N100" s="80">
        <f t="shared" si="29"/>
        <v>0</v>
      </c>
      <c r="O100" s="80">
        <f t="shared" si="30"/>
        <v>0</v>
      </c>
      <c r="P100" s="9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95"/>
      <c r="AC100" s="68">
        <f t="shared" si="32"/>
        <v>0</v>
      </c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1:45" s="11" customFormat="1" ht="11.25" hidden="1">
      <c r="A101" s="241" t="s">
        <v>125</v>
      </c>
      <c r="B101" s="242"/>
      <c r="C101" s="82"/>
      <c r="D101" s="130"/>
      <c r="E101" s="131"/>
      <c r="F101" s="132"/>
      <c r="G101" s="130"/>
      <c r="H101" s="131"/>
      <c r="I101" s="83"/>
      <c r="J101" s="130"/>
      <c r="K101" s="82"/>
      <c r="L101" s="80">
        <f t="shared" si="31"/>
        <v>0</v>
      </c>
      <c r="M101" s="80">
        <f t="shared" si="27"/>
        <v>0</v>
      </c>
      <c r="N101" s="80">
        <f t="shared" si="29"/>
        <v>0</v>
      </c>
      <c r="O101" s="80">
        <f t="shared" si="30"/>
        <v>0</v>
      </c>
      <c r="P101" s="9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95"/>
      <c r="AC101" s="68">
        <f t="shared" si="32"/>
        <v>0</v>
      </c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s="11" customFormat="1" ht="11.25" hidden="1">
      <c r="A102" s="241" t="s">
        <v>126</v>
      </c>
      <c r="B102" s="242"/>
      <c r="C102" s="82"/>
      <c r="D102" s="130"/>
      <c r="E102" s="131"/>
      <c r="F102" s="132"/>
      <c r="G102" s="130"/>
      <c r="H102" s="131"/>
      <c r="I102" s="83"/>
      <c r="J102" s="130"/>
      <c r="K102" s="82"/>
      <c r="L102" s="80">
        <f t="shared" si="31"/>
        <v>0</v>
      </c>
      <c r="M102" s="80">
        <f t="shared" si="27"/>
        <v>0</v>
      </c>
      <c r="N102" s="80">
        <f t="shared" si="29"/>
        <v>0</v>
      </c>
      <c r="O102" s="80">
        <f t="shared" si="30"/>
        <v>0</v>
      </c>
      <c r="P102" s="94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95"/>
      <c r="AC102" s="68">
        <f t="shared" si="32"/>
        <v>0</v>
      </c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s="11" customFormat="1" ht="11.25" hidden="1">
      <c r="A103" s="241" t="s">
        <v>127</v>
      </c>
      <c r="B103" s="242"/>
      <c r="C103" s="82"/>
      <c r="D103" s="130"/>
      <c r="E103" s="131"/>
      <c r="F103" s="132"/>
      <c r="G103" s="130"/>
      <c r="H103" s="131"/>
      <c r="I103" s="83"/>
      <c r="J103" s="130"/>
      <c r="K103" s="82"/>
      <c r="L103" s="80">
        <f t="shared" si="31"/>
        <v>0</v>
      </c>
      <c r="M103" s="80">
        <f t="shared" si="27"/>
        <v>0</v>
      </c>
      <c r="N103" s="80">
        <f t="shared" si="29"/>
        <v>0</v>
      </c>
      <c r="O103" s="80">
        <f t="shared" si="30"/>
        <v>0</v>
      </c>
      <c r="P103" s="94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95"/>
      <c r="AC103" s="68">
        <f t="shared" si="32"/>
        <v>0</v>
      </c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s="11" customFormat="1" ht="11.25" hidden="1">
      <c r="A104" s="241" t="s">
        <v>128</v>
      </c>
      <c r="B104" s="242"/>
      <c r="C104" s="82"/>
      <c r="D104" s="130"/>
      <c r="E104" s="131"/>
      <c r="F104" s="132"/>
      <c r="G104" s="130"/>
      <c r="H104" s="131"/>
      <c r="I104" s="83"/>
      <c r="J104" s="130"/>
      <c r="K104" s="82"/>
      <c r="L104" s="80">
        <f t="shared" si="31"/>
        <v>0</v>
      </c>
      <c r="M104" s="80">
        <f t="shared" si="27"/>
        <v>0</v>
      </c>
      <c r="N104" s="80">
        <f t="shared" si="29"/>
        <v>0</v>
      </c>
      <c r="O104" s="80">
        <f t="shared" si="30"/>
        <v>0</v>
      </c>
      <c r="P104" s="94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95"/>
      <c r="AC104" s="68">
        <f t="shared" si="32"/>
        <v>0</v>
      </c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s="11" customFormat="1" ht="11.25" hidden="1">
      <c r="A105" s="241" t="s">
        <v>129</v>
      </c>
      <c r="B105" s="242"/>
      <c r="C105" s="82"/>
      <c r="D105" s="130"/>
      <c r="E105" s="131"/>
      <c r="F105" s="132"/>
      <c r="G105" s="130"/>
      <c r="H105" s="131"/>
      <c r="I105" s="83"/>
      <c r="J105" s="130"/>
      <c r="K105" s="82"/>
      <c r="L105" s="80">
        <f t="shared" si="31"/>
        <v>0</v>
      </c>
      <c r="M105" s="80">
        <f t="shared" si="27"/>
        <v>0</v>
      </c>
      <c r="N105" s="80">
        <f t="shared" si="29"/>
        <v>0</v>
      </c>
      <c r="O105" s="80">
        <f t="shared" si="30"/>
        <v>0</v>
      </c>
      <c r="P105" s="9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95"/>
      <c r="AC105" s="68">
        <f t="shared" si="32"/>
        <v>0</v>
      </c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s="11" customFormat="1" ht="11.25" hidden="1">
      <c r="A106" s="241" t="s">
        <v>130</v>
      </c>
      <c r="B106" s="242"/>
      <c r="C106" s="82"/>
      <c r="D106" s="130"/>
      <c r="E106" s="131"/>
      <c r="F106" s="132"/>
      <c r="G106" s="130"/>
      <c r="H106" s="131"/>
      <c r="I106" s="83"/>
      <c r="J106" s="130"/>
      <c r="K106" s="82"/>
      <c r="L106" s="80">
        <f t="shared" si="31"/>
        <v>0</v>
      </c>
      <c r="M106" s="80">
        <f t="shared" si="27"/>
        <v>0</v>
      </c>
      <c r="N106" s="80">
        <f t="shared" si="29"/>
        <v>0</v>
      </c>
      <c r="O106" s="80">
        <f t="shared" si="30"/>
        <v>0</v>
      </c>
      <c r="P106" s="9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95"/>
      <c r="AC106" s="68">
        <f t="shared" si="32"/>
        <v>0</v>
      </c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s="11" customFormat="1" ht="11.25" hidden="1">
      <c r="A107" s="241" t="s">
        <v>131</v>
      </c>
      <c r="B107" s="242"/>
      <c r="C107" s="82"/>
      <c r="D107" s="130"/>
      <c r="E107" s="131"/>
      <c r="F107" s="132"/>
      <c r="G107" s="130"/>
      <c r="H107" s="131"/>
      <c r="I107" s="83"/>
      <c r="J107" s="130"/>
      <c r="K107" s="82"/>
      <c r="L107" s="80">
        <f t="shared" si="31"/>
        <v>0</v>
      </c>
      <c r="M107" s="80">
        <f t="shared" si="27"/>
        <v>0</v>
      </c>
      <c r="N107" s="80">
        <f t="shared" si="29"/>
        <v>0</v>
      </c>
      <c r="O107" s="80">
        <f t="shared" si="30"/>
        <v>0</v>
      </c>
      <c r="P107" s="94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95"/>
      <c r="AC107" s="68">
        <f t="shared" si="32"/>
        <v>0</v>
      </c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s="11" customFormat="1" ht="11.25" hidden="1">
      <c r="A108" s="241" t="s">
        <v>132</v>
      </c>
      <c r="B108" s="242"/>
      <c r="C108" s="82"/>
      <c r="D108" s="130"/>
      <c r="E108" s="131"/>
      <c r="F108" s="132"/>
      <c r="G108" s="130"/>
      <c r="H108" s="131"/>
      <c r="I108" s="83"/>
      <c r="J108" s="130"/>
      <c r="K108" s="82"/>
      <c r="L108" s="80">
        <f t="shared" si="31"/>
        <v>0</v>
      </c>
      <c r="M108" s="80">
        <f t="shared" si="27"/>
        <v>0</v>
      </c>
      <c r="N108" s="80">
        <f t="shared" si="29"/>
        <v>0</v>
      </c>
      <c r="O108" s="80">
        <f t="shared" si="30"/>
        <v>0</v>
      </c>
      <c r="P108" s="94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95"/>
      <c r="AC108" s="68">
        <f t="shared" si="32"/>
        <v>0</v>
      </c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s="11" customFormat="1" ht="11.25" hidden="1">
      <c r="A109" s="241" t="s">
        <v>133</v>
      </c>
      <c r="B109" s="242"/>
      <c r="C109" s="82"/>
      <c r="D109" s="130"/>
      <c r="E109" s="131"/>
      <c r="F109" s="132"/>
      <c r="G109" s="130"/>
      <c r="H109" s="131"/>
      <c r="I109" s="83"/>
      <c r="J109" s="130"/>
      <c r="K109" s="82"/>
      <c r="L109" s="80">
        <f t="shared" si="31"/>
        <v>0</v>
      </c>
      <c r="M109" s="80">
        <f t="shared" si="27"/>
        <v>0</v>
      </c>
      <c r="N109" s="80">
        <f t="shared" si="29"/>
        <v>0</v>
      </c>
      <c r="O109" s="80">
        <f t="shared" si="30"/>
        <v>0</v>
      </c>
      <c r="P109" s="9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95"/>
      <c r="AC109" s="68">
        <f t="shared" si="32"/>
        <v>0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s="11" customFormat="1" ht="11.25" hidden="1">
      <c r="A110" s="241" t="s">
        <v>134</v>
      </c>
      <c r="B110" s="242"/>
      <c r="C110" s="82"/>
      <c r="D110" s="130"/>
      <c r="E110" s="131"/>
      <c r="F110" s="132"/>
      <c r="G110" s="130"/>
      <c r="H110" s="131"/>
      <c r="I110" s="83"/>
      <c r="J110" s="130"/>
      <c r="K110" s="82"/>
      <c r="L110" s="80">
        <f t="shared" si="31"/>
        <v>0</v>
      </c>
      <c r="M110" s="80">
        <f t="shared" si="27"/>
        <v>0</v>
      </c>
      <c r="N110" s="80">
        <f t="shared" si="29"/>
        <v>0</v>
      </c>
      <c r="O110" s="80">
        <f t="shared" si="30"/>
        <v>0</v>
      </c>
      <c r="P110" s="9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95"/>
      <c r="AC110" s="68">
        <f t="shared" si="32"/>
        <v>0</v>
      </c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s="11" customFormat="1" ht="11.25" hidden="1">
      <c r="A111" s="241" t="s">
        <v>135</v>
      </c>
      <c r="B111" s="242"/>
      <c r="C111" s="82"/>
      <c r="D111" s="130"/>
      <c r="E111" s="131"/>
      <c r="F111" s="132"/>
      <c r="G111" s="130"/>
      <c r="H111" s="131"/>
      <c r="I111" s="83"/>
      <c r="J111" s="130"/>
      <c r="K111" s="82"/>
      <c r="L111" s="80">
        <f t="shared" si="31"/>
        <v>0</v>
      </c>
      <c r="M111" s="80">
        <f t="shared" si="27"/>
        <v>0</v>
      </c>
      <c r="N111" s="80">
        <f t="shared" si="29"/>
        <v>0</v>
      </c>
      <c r="O111" s="80">
        <f t="shared" si="30"/>
        <v>0</v>
      </c>
      <c r="P111" s="9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95"/>
      <c r="AC111" s="68">
        <f t="shared" si="32"/>
        <v>0</v>
      </c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s="11" customFormat="1" ht="11.25" hidden="1">
      <c r="A112" s="241" t="s">
        <v>136</v>
      </c>
      <c r="B112" s="242"/>
      <c r="C112" s="82"/>
      <c r="D112" s="130"/>
      <c r="E112" s="131"/>
      <c r="F112" s="132"/>
      <c r="G112" s="130"/>
      <c r="H112" s="131"/>
      <c r="I112" s="83"/>
      <c r="J112" s="130"/>
      <c r="K112" s="82"/>
      <c r="L112" s="80">
        <f t="shared" si="31"/>
        <v>0</v>
      </c>
      <c r="M112" s="80">
        <f t="shared" si="27"/>
        <v>0</v>
      </c>
      <c r="N112" s="80">
        <f t="shared" si="29"/>
        <v>0</v>
      </c>
      <c r="O112" s="80">
        <f t="shared" si="30"/>
        <v>0</v>
      </c>
      <c r="P112" s="9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95"/>
      <c r="AC112" s="68">
        <f t="shared" si="32"/>
        <v>0</v>
      </c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s="11" customFormat="1" ht="11.25" hidden="1">
      <c r="A113" s="241" t="s">
        <v>137</v>
      </c>
      <c r="B113" s="242"/>
      <c r="C113" s="82"/>
      <c r="D113" s="130"/>
      <c r="E113" s="131"/>
      <c r="F113" s="132"/>
      <c r="G113" s="130"/>
      <c r="H113" s="131"/>
      <c r="I113" s="83"/>
      <c r="J113" s="130"/>
      <c r="K113" s="82"/>
      <c r="L113" s="80">
        <f t="shared" si="31"/>
        <v>0</v>
      </c>
      <c r="M113" s="80">
        <f t="shared" si="27"/>
        <v>0</v>
      </c>
      <c r="N113" s="80">
        <f t="shared" si="29"/>
        <v>0</v>
      </c>
      <c r="O113" s="80">
        <f t="shared" si="30"/>
        <v>0</v>
      </c>
      <c r="P113" s="9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95"/>
      <c r="AC113" s="68">
        <f t="shared" si="32"/>
        <v>0</v>
      </c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s="11" customFormat="1" ht="11.25" hidden="1">
      <c r="A114" s="241" t="s">
        <v>138</v>
      </c>
      <c r="B114" s="242"/>
      <c r="C114" s="82"/>
      <c r="D114" s="130"/>
      <c r="E114" s="131"/>
      <c r="F114" s="132"/>
      <c r="G114" s="130"/>
      <c r="H114" s="131"/>
      <c r="I114" s="83"/>
      <c r="J114" s="130"/>
      <c r="K114" s="82"/>
      <c r="L114" s="80">
        <f t="shared" si="31"/>
        <v>0</v>
      </c>
      <c r="M114" s="80">
        <f t="shared" si="27"/>
        <v>0</v>
      </c>
      <c r="N114" s="80">
        <f t="shared" si="29"/>
        <v>0</v>
      </c>
      <c r="O114" s="80">
        <f t="shared" si="30"/>
        <v>0</v>
      </c>
      <c r="P114" s="9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95"/>
      <c r="AC114" s="68">
        <f t="shared" si="32"/>
        <v>0</v>
      </c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s="11" customFormat="1" ht="11.25" hidden="1">
      <c r="A115" s="241" t="s">
        <v>139</v>
      </c>
      <c r="B115" s="242"/>
      <c r="C115" s="82"/>
      <c r="D115" s="130"/>
      <c r="E115" s="131"/>
      <c r="F115" s="132"/>
      <c r="G115" s="130"/>
      <c r="H115" s="131"/>
      <c r="I115" s="83"/>
      <c r="J115" s="130"/>
      <c r="K115" s="82"/>
      <c r="L115" s="80">
        <f t="shared" si="31"/>
        <v>0</v>
      </c>
      <c r="M115" s="80">
        <f t="shared" si="27"/>
        <v>0</v>
      </c>
      <c r="N115" s="80">
        <f t="shared" si="29"/>
        <v>0</v>
      </c>
      <c r="O115" s="80">
        <f t="shared" si="30"/>
        <v>0</v>
      </c>
      <c r="P115" s="94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95"/>
      <c r="AC115" s="68">
        <f t="shared" si="32"/>
        <v>0</v>
      </c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s="11" customFormat="1" ht="11.25" hidden="1">
      <c r="A116" s="241" t="s">
        <v>140</v>
      </c>
      <c r="B116" s="242"/>
      <c r="C116" s="82"/>
      <c r="D116" s="130"/>
      <c r="E116" s="131"/>
      <c r="F116" s="132"/>
      <c r="G116" s="130"/>
      <c r="H116" s="131"/>
      <c r="I116" s="83"/>
      <c r="J116" s="130"/>
      <c r="K116" s="82"/>
      <c r="L116" s="80">
        <f t="shared" si="31"/>
        <v>0</v>
      </c>
      <c r="M116" s="80">
        <f t="shared" si="27"/>
        <v>0</v>
      </c>
      <c r="N116" s="80">
        <f t="shared" si="29"/>
        <v>0</v>
      </c>
      <c r="O116" s="80">
        <f t="shared" si="30"/>
        <v>0</v>
      </c>
      <c r="P116" s="9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95"/>
      <c r="AC116" s="68">
        <f t="shared" si="32"/>
        <v>0</v>
      </c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s="11" customFormat="1" ht="11.25" hidden="1">
      <c r="A117" s="243" t="s">
        <v>141</v>
      </c>
      <c r="B117" s="242"/>
      <c r="C117" s="154"/>
      <c r="D117" s="97"/>
      <c r="E117" s="98"/>
      <c r="F117" s="99"/>
      <c r="G117" s="97"/>
      <c r="H117" s="98"/>
      <c r="I117" s="155"/>
      <c r="J117" s="97"/>
      <c r="K117" s="154"/>
      <c r="L117" s="80">
        <f t="shared" si="31"/>
        <v>0</v>
      </c>
      <c r="M117" s="80">
        <f>N117/2</f>
        <v>0</v>
      </c>
      <c r="N117" s="80">
        <f t="shared" si="29"/>
        <v>0</v>
      </c>
      <c r="O117" s="80">
        <f t="shared" si="30"/>
        <v>0</v>
      </c>
      <c r="P117" s="94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95"/>
      <c r="AC117" s="100">
        <f t="shared" si="32"/>
        <v>0</v>
      </c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s="145" customFormat="1" ht="16.5" customHeight="1">
      <c r="A118" s="244" t="s">
        <v>29</v>
      </c>
      <c r="B118" s="245" t="s">
        <v>446</v>
      </c>
      <c r="C118" s="368">
        <f>C119+C162</f>
        <v>3</v>
      </c>
      <c r="D118" s="332"/>
      <c r="E118" s="333"/>
      <c r="F118" s="368">
        <f>F119+F162</f>
        <v>20</v>
      </c>
      <c r="G118" s="332"/>
      <c r="H118" s="333"/>
      <c r="I118" s="368">
        <f>I119+I162</f>
        <v>2</v>
      </c>
      <c r="J118" s="332"/>
      <c r="K118" s="333"/>
      <c r="L118" s="143">
        <f>SUM(L162,L119)</f>
        <v>3468.5</v>
      </c>
      <c r="M118" s="143">
        <f t="shared" ref="M118:AB118" si="33">M119+M162</f>
        <v>1155.5</v>
      </c>
      <c r="N118" s="143">
        <f t="shared" si="33"/>
        <v>2313</v>
      </c>
      <c r="O118" s="143">
        <f t="shared" si="33"/>
        <v>1180</v>
      </c>
      <c r="P118" s="143">
        <f t="shared" si="33"/>
        <v>1133</v>
      </c>
      <c r="Q118" s="143">
        <f t="shared" si="33"/>
        <v>0</v>
      </c>
      <c r="R118" s="143">
        <f t="shared" si="33"/>
        <v>0</v>
      </c>
      <c r="S118" s="143">
        <f t="shared" si="33"/>
        <v>357</v>
      </c>
      <c r="T118" s="143">
        <f t="shared" si="33"/>
        <v>624</v>
      </c>
      <c r="U118" s="143"/>
      <c r="V118" s="143">
        <f t="shared" si="33"/>
        <v>384</v>
      </c>
      <c r="W118" s="143">
        <f t="shared" si="33"/>
        <v>400</v>
      </c>
      <c r="X118" s="143">
        <f t="shared" si="33"/>
        <v>0</v>
      </c>
      <c r="Y118" s="143">
        <f t="shared" si="33"/>
        <v>301</v>
      </c>
      <c r="Z118" s="143"/>
      <c r="AA118" s="143">
        <f t="shared" si="33"/>
        <v>247</v>
      </c>
      <c r="AB118" s="143">
        <f t="shared" si="33"/>
        <v>1576</v>
      </c>
      <c r="AC118" s="141">
        <f t="shared" si="32"/>
        <v>737</v>
      </c>
    </row>
    <row r="119" spans="1:45" s="12" customFormat="1" ht="15.75" customHeight="1">
      <c r="A119" s="246" t="s">
        <v>30</v>
      </c>
      <c r="B119" s="247" t="s">
        <v>447</v>
      </c>
      <c r="C119" s="356">
        <f>COUNTIF(C120:E144,1)+COUNTIF(C120:E144,2)+COUNTIF(C120:E144,3)+COUNTIF(C120:E144,4)+COUNTIF(C120:E144,5)+COUNTIF(C120:E144,6)+COUNTIF(C120:E144,7)+COUNTIF(C120:E144,8)</f>
        <v>0</v>
      </c>
      <c r="D119" s="356"/>
      <c r="E119" s="357"/>
      <c r="F119" s="358">
        <f>COUNTIF(F120:H144,1)+COUNTIF(F120:H144,2)+COUNTIF(F120:H144,3)+COUNTIF(F120:H144,4)+COUNTIF(F120:H144,5)+COUNTIF(F120:H144,6)+COUNTIF(F120:H144,7)+COUNTIF(F120:H144,8)</f>
        <v>9</v>
      </c>
      <c r="G119" s="356"/>
      <c r="H119" s="357"/>
      <c r="I119" s="358">
        <f>COUNTIF(I120:K144,1)+COUNTIF(I120:K144,2)+COUNTIF(I120:K144,3)+COUNTIF(I120:K144,4)+COUNTIF(I120:K144,5)+COUNTIF(I120:K144,6)+COUNTIF(I120:K144,7)+COUNTIF(I120:K144,8)</f>
        <v>1</v>
      </c>
      <c r="J119" s="356"/>
      <c r="K119" s="356"/>
      <c r="L119" s="87">
        <f>SUM(L135:L159)</f>
        <v>1076</v>
      </c>
      <c r="M119" s="87">
        <f>SUM(M135:M159)</f>
        <v>357</v>
      </c>
      <c r="N119" s="87">
        <f>SUM(N135:N159)</f>
        <v>719</v>
      </c>
      <c r="O119" s="87">
        <f>SUM(O135:O159)</f>
        <v>384</v>
      </c>
      <c r="P119" s="87">
        <f>SUM(P135:P161)</f>
        <v>335</v>
      </c>
      <c r="Q119" s="87">
        <f>SUM(Q135:Q159)</f>
        <v>0</v>
      </c>
      <c r="R119" s="87">
        <f>SUM(R135:R159)</f>
        <v>0</v>
      </c>
      <c r="S119" s="87">
        <f>SUM(S135:S159)</f>
        <v>204</v>
      </c>
      <c r="T119" s="87">
        <f>SUM(T135:T159)</f>
        <v>240</v>
      </c>
      <c r="U119" s="87">
        <f t="shared" ref="U119:Z119" si="34">SUM(U135:U159)</f>
        <v>0</v>
      </c>
      <c r="V119" s="87">
        <f>SUM(V135:V159)</f>
        <v>144</v>
      </c>
      <c r="W119" s="87">
        <f>SUM(W135:W159)</f>
        <v>40</v>
      </c>
      <c r="X119" s="87">
        <f t="shared" si="34"/>
        <v>0</v>
      </c>
      <c r="Y119" s="87">
        <f>SUM(Y135:Y159)</f>
        <v>0</v>
      </c>
      <c r="Z119" s="87">
        <f t="shared" si="34"/>
        <v>0</v>
      </c>
      <c r="AA119" s="87">
        <f>SUM(AA135:AA159)</f>
        <v>91</v>
      </c>
      <c r="AB119" s="138">
        <v>316</v>
      </c>
      <c r="AC119" s="93">
        <f t="shared" si="32"/>
        <v>403</v>
      </c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s="13" customFormat="1" ht="28.5" hidden="1" customHeight="1" thickBot="1">
      <c r="A120" s="248" t="s">
        <v>13</v>
      </c>
      <c r="B120" s="247" t="s">
        <v>14</v>
      </c>
      <c r="C120" s="137"/>
      <c r="D120" s="137"/>
      <c r="E120" s="134"/>
      <c r="F120" s="133"/>
      <c r="G120" s="137"/>
      <c r="H120" s="134"/>
      <c r="I120" s="137"/>
      <c r="J120" s="137"/>
      <c r="K120" s="137"/>
      <c r="L120" s="88" t="e">
        <f t="shared" ref="L120:L134" si="35">M120+N120</f>
        <v>#REF!</v>
      </c>
      <c r="M120" s="87" t="e">
        <f t="shared" ref="M120:M134" si="36">N120*0.5</f>
        <v>#REF!</v>
      </c>
      <c r="N120" s="87" t="e">
        <f>Q120*$Q$5+R120*$R$5+#REF!*#REF!+S120*$S$5+T120*$T$5+#REF!*#REF!+#REF!*#REF!+AA120*$AA$5+#REF!*#REF!+#REF!*#REF!</f>
        <v>#REF!</v>
      </c>
      <c r="O120" s="87"/>
      <c r="P120" s="87"/>
      <c r="Q120" s="88">
        <f>SUM(Q121:Q134)</f>
        <v>0</v>
      </c>
      <c r="R120" s="88">
        <f>SUM(R121:R134)</f>
        <v>0</v>
      </c>
      <c r="S120" s="88">
        <f>SUM(S121:S134)</f>
        <v>0</v>
      </c>
      <c r="T120" s="88"/>
      <c r="U120" s="88"/>
      <c r="V120" s="88"/>
      <c r="W120" s="88"/>
      <c r="X120" s="88"/>
      <c r="Y120" s="88"/>
      <c r="Z120" s="88"/>
      <c r="AA120" s="88"/>
      <c r="AB120" s="106"/>
      <c r="AC120" s="68" t="e">
        <f t="shared" si="32"/>
        <v>#REF!</v>
      </c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s="11" customFormat="1" ht="12" hidden="1" thickBot="1">
      <c r="A121" s="249" t="s">
        <v>15</v>
      </c>
      <c r="B121" s="218"/>
      <c r="C121" s="102"/>
      <c r="D121" s="102"/>
      <c r="E121" s="103"/>
      <c r="F121" s="104"/>
      <c r="G121" s="102"/>
      <c r="H121" s="103"/>
      <c r="I121" s="102"/>
      <c r="J121" s="102"/>
      <c r="K121" s="102"/>
      <c r="L121" s="88" t="e">
        <f t="shared" si="35"/>
        <v>#REF!</v>
      </c>
      <c r="M121" s="87" t="e">
        <f t="shared" si="36"/>
        <v>#REF!</v>
      </c>
      <c r="N121" s="87" t="e">
        <f>Q121*$Q$5+R121*$R$5+#REF!*#REF!+S121*$S$5+T121*$T$5+#REF!*#REF!+#REF!*#REF!+AA121*$AA$5+#REF!*#REF!+#REF!*#REF!</f>
        <v>#REF!</v>
      </c>
      <c r="O121" s="80"/>
      <c r="P121" s="80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106"/>
      <c r="AC121" s="68" t="e">
        <f t="shared" si="32"/>
        <v>#REF!</v>
      </c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s="11" customFormat="1" ht="12" hidden="1" thickBot="1">
      <c r="A122" s="249" t="s">
        <v>16</v>
      </c>
      <c r="B122" s="218"/>
      <c r="C122" s="102"/>
      <c r="D122" s="102"/>
      <c r="E122" s="103"/>
      <c r="F122" s="104"/>
      <c r="G122" s="102"/>
      <c r="H122" s="103"/>
      <c r="I122" s="102"/>
      <c r="J122" s="102"/>
      <c r="K122" s="102"/>
      <c r="L122" s="88" t="e">
        <f t="shared" si="35"/>
        <v>#REF!</v>
      </c>
      <c r="M122" s="87" t="e">
        <f t="shared" si="36"/>
        <v>#REF!</v>
      </c>
      <c r="N122" s="87" t="e">
        <f>Q122*$Q$5+R122*$R$5+#REF!*#REF!+S122*$S$5+T122*$T$5+#REF!*#REF!+#REF!*#REF!+AA122*$AA$5+#REF!*#REF!+#REF!*#REF!</f>
        <v>#REF!</v>
      </c>
      <c r="O122" s="80"/>
      <c r="P122" s="80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106"/>
      <c r="AC122" s="68" t="e">
        <f t="shared" si="32"/>
        <v>#REF!</v>
      </c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s="11" customFormat="1" ht="12" hidden="1" thickBot="1">
      <c r="A123" s="249" t="s">
        <v>17</v>
      </c>
      <c r="B123" s="218"/>
      <c r="C123" s="102"/>
      <c r="D123" s="102"/>
      <c r="E123" s="103"/>
      <c r="F123" s="104"/>
      <c r="G123" s="102"/>
      <c r="H123" s="103"/>
      <c r="I123" s="102"/>
      <c r="J123" s="102"/>
      <c r="K123" s="102"/>
      <c r="L123" s="88" t="e">
        <f t="shared" si="35"/>
        <v>#REF!</v>
      </c>
      <c r="M123" s="87" t="e">
        <f t="shared" si="36"/>
        <v>#REF!</v>
      </c>
      <c r="N123" s="87" t="e">
        <f>Q123*$Q$5+R123*$R$5+#REF!*#REF!+S123*$S$5+T123*$T$5+#REF!*#REF!+#REF!*#REF!+AA123*$AA$5+#REF!*#REF!+#REF!*#REF!</f>
        <v>#REF!</v>
      </c>
      <c r="O123" s="80"/>
      <c r="P123" s="80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106"/>
      <c r="AC123" s="68" t="e">
        <f t="shared" si="32"/>
        <v>#REF!</v>
      </c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s="11" customFormat="1" ht="12" hidden="1" thickBot="1">
      <c r="A124" s="249" t="s">
        <v>18</v>
      </c>
      <c r="B124" s="218"/>
      <c r="C124" s="102"/>
      <c r="D124" s="102"/>
      <c r="E124" s="103"/>
      <c r="F124" s="104"/>
      <c r="G124" s="102"/>
      <c r="H124" s="103"/>
      <c r="I124" s="102"/>
      <c r="J124" s="102"/>
      <c r="K124" s="102"/>
      <c r="L124" s="88" t="e">
        <f t="shared" si="35"/>
        <v>#REF!</v>
      </c>
      <c r="M124" s="87" t="e">
        <f t="shared" si="36"/>
        <v>#REF!</v>
      </c>
      <c r="N124" s="87" t="e">
        <f>Q124*$Q$5+R124*$R$5+#REF!*#REF!+S124*$S$5+T124*$T$5+#REF!*#REF!+#REF!*#REF!+AA124*$AA$5+#REF!*#REF!+#REF!*#REF!</f>
        <v>#REF!</v>
      </c>
      <c r="O124" s="80"/>
      <c r="P124" s="80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106"/>
      <c r="AC124" s="68" t="e">
        <f t="shared" si="32"/>
        <v>#REF!</v>
      </c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s="11" customFormat="1" ht="12" hidden="1" thickBot="1">
      <c r="A125" s="249" t="s">
        <v>19</v>
      </c>
      <c r="B125" s="218"/>
      <c r="C125" s="102"/>
      <c r="D125" s="102"/>
      <c r="E125" s="103"/>
      <c r="F125" s="104"/>
      <c r="G125" s="102"/>
      <c r="H125" s="103"/>
      <c r="I125" s="102"/>
      <c r="J125" s="102"/>
      <c r="K125" s="102"/>
      <c r="L125" s="88" t="e">
        <f t="shared" si="35"/>
        <v>#REF!</v>
      </c>
      <c r="M125" s="87" t="e">
        <f t="shared" si="36"/>
        <v>#REF!</v>
      </c>
      <c r="N125" s="87" t="e">
        <f>Q125*$Q$5+R125*$R$5+#REF!*#REF!+S125*$S$5+T125*$T$5+#REF!*#REF!+#REF!*#REF!+AA125*$AA$5+#REF!*#REF!+#REF!*#REF!</f>
        <v>#REF!</v>
      </c>
      <c r="O125" s="80"/>
      <c r="P125" s="80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106"/>
      <c r="AC125" s="68" t="e">
        <f t="shared" si="32"/>
        <v>#REF!</v>
      </c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s="11" customFormat="1" ht="12" hidden="1" thickBot="1">
      <c r="A126" s="249" t="s">
        <v>20</v>
      </c>
      <c r="B126" s="218"/>
      <c r="C126" s="102"/>
      <c r="D126" s="102"/>
      <c r="E126" s="103"/>
      <c r="F126" s="104"/>
      <c r="G126" s="102"/>
      <c r="H126" s="103"/>
      <c r="I126" s="102"/>
      <c r="J126" s="102"/>
      <c r="K126" s="102"/>
      <c r="L126" s="88" t="e">
        <f t="shared" si="35"/>
        <v>#REF!</v>
      </c>
      <c r="M126" s="87" t="e">
        <f t="shared" si="36"/>
        <v>#REF!</v>
      </c>
      <c r="N126" s="87" t="e">
        <f>Q126*$Q$5+R126*$R$5+#REF!*#REF!+S126*$S$5+T126*$T$5+#REF!*#REF!+#REF!*#REF!+AA126*$AA$5+#REF!*#REF!+#REF!*#REF!</f>
        <v>#REF!</v>
      </c>
      <c r="O126" s="80"/>
      <c r="P126" s="80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106"/>
      <c r="AC126" s="68" t="e">
        <f t="shared" si="32"/>
        <v>#REF!</v>
      </c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s="11" customFormat="1" ht="12" hidden="1" thickBot="1">
      <c r="A127" s="249" t="s">
        <v>21</v>
      </c>
      <c r="B127" s="218"/>
      <c r="C127" s="102"/>
      <c r="D127" s="102"/>
      <c r="E127" s="103"/>
      <c r="F127" s="104"/>
      <c r="G127" s="102"/>
      <c r="H127" s="103"/>
      <c r="I127" s="102"/>
      <c r="J127" s="102"/>
      <c r="K127" s="102"/>
      <c r="L127" s="88" t="e">
        <f t="shared" si="35"/>
        <v>#REF!</v>
      </c>
      <c r="M127" s="87" t="e">
        <f t="shared" si="36"/>
        <v>#REF!</v>
      </c>
      <c r="N127" s="87" t="e">
        <f>Q127*$Q$5+R127*$R$5+#REF!*#REF!+S127*$S$5+T127*$T$5+#REF!*#REF!+#REF!*#REF!+AA127*$AA$5+#REF!*#REF!+#REF!*#REF!</f>
        <v>#REF!</v>
      </c>
      <c r="O127" s="80"/>
      <c r="P127" s="80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106"/>
      <c r="AC127" s="68" t="e">
        <f t="shared" si="32"/>
        <v>#REF!</v>
      </c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s="11" customFormat="1" ht="12" hidden="1" thickBot="1">
      <c r="A128" s="249" t="s">
        <v>22</v>
      </c>
      <c r="B128" s="218"/>
      <c r="C128" s="102"/>
      <c r="D128" s="102"/>
      <c r="E128" s="103"/>
      <c r="F128" s="104"/>
      <c r="G128" s="102"/>
      <c r="H128" s="103"/>
      <c r="I128" s="102"/>
      <c r="J128" s="102"/>
      <c r="K128" s="102"/>
      <c r="L128" s="88" t="e">
        <f t="shared" si="35"/>
        <v>#REF!</v>
      </c>
      <c r="M128" s="87" t="e">
        <f t="shared" si="36"/>
        <v>#REF!</v>
      </c>
      <c r="N128" s="87" t="e">
        <f>Q128*$Q$5+R128*$R$5+#REF!*#REF!+S128*$S$5+T128*$T$5+#REF!*#REF!+#REF!*#REF!+AA128*$AA$5+#REF!*#REF!+#REF!*#REF!</f>
        <v>#REF!</v>
      </c>
      <c r="O128" s="80"/>
      <c r="P128" s="80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106"/>
      <c r="AC128" s="68" t="e">
        <f t="shared" si="32"/>
        <v>#REF!</v>
      </c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s="11" customFormat="1" ht="12" hidden="1" thickBot="1">
      <c r="A129" s="249" t="s">
        <v>23</v>
      </c>
      <c r="B129" s="218"/>
      <c r="C129" s="102"/>
      <c r="D129" s="102"/>
      <c r="E129" s="103"/>
      <c r="F129" s="104"/>
      <c r="G129" s="102"/>
      <c r="H129" s="103"/>
      <c r="I129" s="102"/>
      <c r="J129" s="102"/>
      <c r="K129" s="102"/>
      <c r="L129" s="88" t="e">
        <f t="shared" si="35"/>
        <v>#REF!</v>
      </c>
      <c r="M129" s="87" t="e">
        <f t="shared" si="36"/>
        <v>#REF!</v>
      </c>
      <c r="N129" s="87" t="e">
        <f>Q129*$Q$5+R129*$R$5+#REF!*#REF!+S129*$S$5+T129*$T$5+#REF!*#REF!+#REF!*#REF!+AA129*$AA$5+#REF!*#REF!+#REF!*#REF!</f>
        <v>#REF!</v>
      </c>
      <c r="O129" s="80"/>
      <c r="P129" s="80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106"/>
      <c r="AC129" s="68" t="e">
        <f t="shared" si="32"/>
        <v>#REF!</v>
      </c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s="11" customFormat="1" ht="12" hidden="1" thickBot="1">
      <c r="A130" s="249" t="s">
        <v>24</v>
      </c>
      <c r="B130" s="218"/>
      <c r="C130" s="102"/>
      <c r="D130" s="102"/>
      <c r="E130" s="103"/>
      <c r="F130" s="104"/>
      <c r="G130" s="102"/>
      <c r="H130" s="103"/>
      <c r="I130" s="102"/>
      <c r="J130" s="102"/>
      <c r="K130" s="102"/>
      <c r="L130" s="88" t="e">
        <f t="shared" si="35"/>
        <v>#REF!</v>
      </c>
      <c r="M130" s="87" t="e">
        <f t="shared" si="36"/>
        <v>#REF!</v>
      </c>
      <c r="N130" s="87" t="e">
        <f>Q130*$Q$5+R130*$R$5+#REF!*#REF!+S130*$S$5+T130*$T$5+#REF!*#REF!+#REF!*#REF!+AA130*$AA$5+#REF!*#REF!+#REF!*#REF!</f>
        <v>#REF!</v>
      </c>
      <c r="O130" s="80"/>
      <c r="P130" s="80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106"/>
      <c r="AC130" s="68" t="e">
        <f t="shared" si="32"/>
        <v>#REF!</v>
      </c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s="11" customFormat="1" ht="12" hidden="1" thickBot="1">
      <c r="A131" s="249" t="s">
        <v>25</v>
      </c>
      <c r="B131" s="218"/>
      <c r="C131" s="102"/>
      <c r="D131" s="102"/>
      <c r="E131" s="103"/>
      <c r="F131" s="104"/>
      <c r="G131" s="102"/>
      <c r="H131" s="103"/>
      <c r="I131" s="102"/>
      <c r="J131" s="102"/>
      <c r="K131" s="102"/>
      <c r="L131" s="88" t="e">
        <f t="shared" si="35"/>
        <v>#REF!</v>
      </c>
      <c r="M131" s="87" t="e">
        <f t="shared" si="36"/>
        <v>#REF!</v>
      </c>
      <c r="N131" s="87" t="e">
        <f>Q131*$Q$5+R131*$R$5+#REF!*#REF!+S131*$S$5+T131*$T$5+#REF!*#REF!+#REF!*#REF!+AA131*$AA$5+#REF!*#REF!+#REF!*#REF!</f>
        <v>#REF!</v>
      </c>
      <c r="O131" s="80"/>
      <c r="P131" s="80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106"/>
      <c r="AC131" s="68" t="e">
        <f t="shared" si="32"/>
        <v>#REF!</v>
      </c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s="11" customFormat="1" ht="12" hidden="1" thickBot="1">
      <c r="A132" s="249" t="s">
        <v>26</v>
      </c>
      <c r="B132" s="218"/>
      <c r="C132" s="102"/>
      <c r="D132" s="102"/>
      <c r="E132" s="103"/>
      <c r="F132" s="104"/>
      <c r="G132" s="102"/>
      <c r="H132" s="103"/>
      <c r="I132" s="102"/>
      <c r="J132" s="102"/>
      <c r="K132" s="102"/>
      <c r="L132" s="88" t="e">
        <f t="shared" si="35"/>
        <v>#REF!</v>
      </c>
      <c r="M132" s="87" t="e">
        <f t="shared" si="36"/>
        <v>#REF!</v>
      </c>
      <c r="N132" s="87" t="e">
        <f>Q132*$Q$5+R132*$R$5+#REF!*#REF!+S132*$S$5+T132*$T$5+#REF!*#REF!+#REF!*#REF!+AA132*$AA$5+#REF!*#REF!+#REF!*#REF!</f>
        <v>#REF!</v>
      </c>
      <c r="O132" s="80"/>
      <c r="P132" s="80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106"/>
      <c r="AC132" s="68" t="e">
        <f t="shared" si="32"/>
        <v>#REF!</v>
      </c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s="11" customFormat="1" ht="12" hidden="1" thickBot="1">
      <c r="A133" s="249" t="s">
        <v>27</v>
      </c>
      <c r="B133" s="218"/>
      <c r="C133" s="102"/>
      <c r="D133" s="102"/>
      <c r="E133" s="103"/>
      <c r="F133" s="104"/>
      <c r="G133" s="102"/>
      <c r="H133" s="103"/>
      <c r="I133" s="102"/>
      <c r="J133" s="102"/>
      <c r="K133" s="102"/>
      <c r="L133" s="88" t="e">
        <f t="shared" si="35"/>
        <v>#REF!</v>
      </c>
      <c r="M133" s="87" t="e">
        <f t="shared" si="36"/>
        <v>#REF!</v>
      </c>
      <c r="N133" s="87" t="e">
        <f>Q133*$Q$5+R133*$R$5+#REF!*#REF!+S133*$S$5+T133*$T$5+#REF!*#REF!+#REF!*#REF!+AA133*$AA$5+#REF!*#REF!+#REF!*#REF!</f>
        <v>#REF!</v>
      </c>
      <c r="O133" s="80"/>
      <c r="P133" s="80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106"/>
      <c r="AC133" s="68" t="e">
        <f t="shared" si="32"/>
        <v>#REF!</v>
      </c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s="11" customFormat="1" ht="11.25" hidden="1">
      <c r="A134" s="250" t="s">
        <v>28</v>
      </c>
      <c r="B134" s="218"/>
      <c r="C134" s="136"/>
      <c r="D134" s="136"/>
      <c r="E134" s="105"/>
      <c r="F134" s="135"/>
      <c r="G134" s="136"/>
      <c r="H134" s="105"/>
      <c r="I134" s="136"/>
      <c r="J134" s="136"/>
      <c r="K134" s="136"/>
      <c r="L134" s="88" t="e">
        <f t="shared" si="35"/>
        <v>#REF!</v>
      </c>
      <c r="M134" s="87" t="e">
        <f t="shared" si="36"/>
        <v>#REF!</v>
      </c>
      <c r="N134" s="87" t="e">
        <f>Q134*$Q$5+R134*$R$5+#REF!*#REF!+S134*$S$5+T134*$T$5+#REF!*#REF!+#REF!*#REF!+AA134*$AA$5+#REF!*#REF!+#REF!*#REF!</f>
        <v>#REF!</v>
      </c>
      <c r="O134" s="80"/>
      <c r="P134" s="80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106"/>
      <c r="AC134" s="100" t="e">
        <f t="shared" si="32"/>
        <v>#REF!</v>
      </c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s="14" customFormat="1" ht="14.25" customHeight="1">
      <c r="A135" s="239" t="s">
        <v>483</v>
      </c>
      <c r="B135" s="239" t="s">
        <v>394</v>
      </c>
      <c r="C135" s="83"/>
      <c r="D135" s="130"/>
      <c r="E135" s="131"/>
      <c r="F135" s="132"/>
      <c r="G135" s="183">
        <v>3</v>
      </c>
      <c r="H135" s="131"/>
      <c r="I135" s="132"/>
      <c r="J135" s="130"/>
      <c r="K135" s="131"/>
      <c r="L135" s="91">
        <f>M135+N135</f>
        <v>77</v>
      </c>
      <c r="M135" s="80">
        <v>26</v>
      </c>
      <c r="N135" s="80">
        <f t="shared" ref="N135:N160" si="37">SUM(Q135:AA135)</f>
        <v>51</v>
      </c>
      <c r="O135" s="80">
        <f t="shared" ref="O135:O142" si="38">N135-P135</f>
        <v>26</v>
      </c>
      <c r="P135" s="94">
        <v>25</v>
      </c>
      <c r="Q135" s="29"/>
      <c r="R135" s="29"/>
      <c r="S135" s="29">
        <v>51</v>
      </c>
      <c r="T135" s="29"/>
      <c r="U135" s="29"/>
      <c r="V135" s="29"/>
      <c r="W135" s="29"/>
      <c r="X135" s="29"/>
      <c r="Y135" s="29"/>
      <c r="Z135" s="29"/>
      <c r="AA135" s="29"/>
      <c r="AB135" s="95"/>
      <c r="AC135" s="68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s="14" customFormat="1" ht="24.75" customHeight="1">
      <c r="A136" s="239" t="s">
        <v>484</v>
      </c>
      <c r="B136" s="239" t="s">
        <v>412</v>
      </c>
      <c r="C136" s="83"/>
      <c r="D136" s="130"/>
      <c r="E136" s="131"/>
      <c r="F136" s="132"/>
      <c r="G136" s="183">
        <v>4</v>
      </c>
      <c r="H136" s="131"/>
      <c r="I136" s="132"/>
      <c r="J136" s="130"/>
      <c r="K136" s="131"/>
      <c r="L136" s="91">
        <f t="shared" ref="L136:L160" si="39">M136+N136</f>
        <v>71</v>
      </c>
      <c r="M136" s="80">
        <v>23</v>
      </c>
      <c r="N136" s="80">
        <f t="shared" si="37"/>
        <v>48</v>
      </c>
      <c r="O136" s="80">
        <f t="shared" si="38"/>
        <v>24</v>
      </c>
      <c r="P136" s="94">
        <f t="shared" ref="P136:P139" si="40">N136/2</f>
        <v>24</v>
      </c>
      <c r="Q136" s="29"/>
      <c r="R136" s="29"/>
      <c r="S136" s="29"/>
      <c r="T136" s="29">
        <v>48</v>
      </c>
      <c r="U136" s="29"/>
      <c r="V136" s="29"/>
      <c r="W136" s="29"/>
      <c r="X136" s="29"/>
      <c r="Y136" s="29"/>
      <c r="Z136" s="29"/>
      <c r="AA136" s="29"/>
      <c r="AB136" s="95"/>
      <c r="AC136" s="68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s="14" customFormat="1" ht="15.75" customHeight="1">
      <c r="A137" s="239" t="s">
        <v>485</v>
      </c>
      <c r="B137" s="239" t="s">
        <v>328</v>
      </c>
      <c r="C137" s="83"/>
      <c r="D137" s="130"/>
      <c r="E137" s="131"/>
      <c r="F137" s="132"/>
      <c r="G137" s="130">
        <v>8</v>
      </c>
      <c r="H137" s="131"/>
      <c r="I137" s="132"/>
      <c r="J137" s="130"/>
      <c r="K137" s="131"/>
      <c r="L137" s="91">
        <f t="shared" si="39"/>
        <v>78</v>
      </c>
      <c r="M137" s="80">
        <f t="shared" ref="M137:M160" si="41">N137/2</f>
        <v>26</v>
      </c>
      <c r="N137" s="80">
        <f t="shared" si="37"/>
        <v>52</v>
      </c>
      <c r="O137" s="80">
        <f t="shared" si="38"/>
        <v>26</v>
      </c>
      <c r="P137" s="94">
        <f t="shared" si="40"/>
        <v>26</v>
      </c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>
        <v>52</v>
      </c>
      <c r="AB137" s="95"/>
      <c r="AC137" s="68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s="14" customFormat="1" ht="15" customHeight="1">
      <c r="A138" s="239" t="s">
        <v>486</v>
      </c>
      <c r="B138" s="239" t="s">
        <v>395</v>
      </c>
      <c r="C138" s="83"/>
      <c r="D138" s="130"/>
      <c r="E138" s="131"/>
      <c r="F138" s="132"/>
      <c r="G138" s="130">
        <v>4</v>
      </c>
      <c r="H138" s="131"/>
      <c r="I138" s="132"/>
      <c r="J138" s="130"/>
      <c r="K138" s="131"/>
      <c r="L138" s="91">
        <f t="shared" si="39"/>
        <v>71</v>
      </c>
      <c r="M138" s="80">
        <v>23</v>
      </c>
      <c r="N138" s="80">
        <f t="shared" si="37"/>
        <v>48</v>
      </c>
      <c r="O138" s="80">
        <f t="shared" si="38"/>
        <v>24</v>
      </c>
      <c r="P138" s="94">
        <f t="shared" si="40"/>
        <v>24</v>
      </c>
      <c r="Q138" s="29"/>
      <c r="R138" s="29"/>
      <c r="S138" s="29"/>
      <c r="T138" s="29">
        <v>48</v>
      </c>
      <c r="U138" s="29"/>
      <c r="V138" s="29"/>
      <c r="W138" s="29"/>
      <c r="X138" s="29"/>
      <c r="Y138" s="29"/>
      <c r="Z138" s="29"/>
      <c r="AA138" s="29"/>
      <c r="AB138" s="95"/>
      <c r="AC138" s="68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s="14" customFormat="1" ht="15" customHeight="1">
      <c r="A139" s="239" t="s">
        <v>487</v>
      </c>
      <c r="B139" s="251" t="s">
        <v>396</v>
      </c>
      <c r="C139" s="83"/>
      <c r="D139" s="130"/>
      <c r="E139" s="131"/>
      <c r="F139" s="328">
        <v>5</v>
      </c>
      <c r="G139" s="326"/>
      <c r="H139" s="326"/>
      <c r="I139" s="132"/>
      <c r="J139" s="130"/>
      <c r="K139" s="131"/>
      <c r="L139" s="80">
        <f t="shared" si="39"/>
        <v>54</v>
      </c>
      <c r="M139" s="80">
        <v>18</v>
      </c>
      <c r="N139" s="80">
        <f t="shared" si="37"/>
        <v>36</v>
      </c>
      <c r="O139" s="80">
        <f t="shared" si="38"/>
        <v>18</v>
      </c>
      <c r="P139" s="94">
        <f t="shared" si="40"/>
        <v>18</v>
      </c>
      <c r="Q139" s="29"/>
      <c r="R139" s="29"/>
      <c r="S139" s="29"/>
      <c r="T139" s="29"/>
      <c r="U139" s="29"/>
      <c r="V139" s="214">
        <v>36</v>
      </c>
      <c r="W139" s="29"/>
      <c r="X139" s="29"/>
      <c r="Y139" s="29"/>
      <c r="Z139" s="29"/>
      <c r="AA139" s="29"/>
      <c r="AB139" s="106"/>
      <c r="AC139" s="68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s="14" customFormat="1" ht="15.75" customHeight="1">
      <c r="A140" s="239" t="s">
        <v>488</v>
      </c>
      <c r="B140" s="169" t="s">
        <v>397</v>
      </c>
      <c r="C140" s="156"/>
      <c r="D140" s="27"/>
      <c r="E140" s="107"/>
      <c r="F140" s="108"/>
      <c r="G140" s="27"/>
      <c r="H140" s="107"/>
      <c r="I140" s="157"/>
      <c r="J140" s="27">
        <v>5</v>
      </c>
      <c r="K140" s="156"/>
      <c r="L140" s="80">
        <f t="shared" si="39"/>
        <v>419</v>
      </c>
      <c r="M140" s="80">
        <v>138</v>
      </c>
      <c r="N140" s="80">
        <f t="shared" si="37"/>
        <v>281</v>
      </c>
      <c r="O140" s="80">
        <f t="shared" si="38"/>
        <v>155</v>
      </c>
      <c r="P140" s="94">
        <v>126</v>
      </c>
      <c r="Q140" s="29"/>
      <c r="R140" s="29"/>
      <c r="S140" s="158">
        <v>85</v>
      </c>
      <c r="T140" s="158">
        <v>120</v>
      </c>
      <c r="U140" s="139"/>
      <c r="V140" s="214">
        <v>76</v>
      </c>
      <c r="W140" s="139"/>
      <c r="X140" s="29"/>
      <c r="Y140" s="29"/>
      <c r="Z140" s="29"/>
      <c r="AA140" s="29"/>
      <c r="AB140" s="95"/>
      <c r="AC140" s="68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s="14" customFormat="1" ht="15.75" customHeight="1">
      <c r="A141" s="239" t="s">
        <v>489</v>
      </c>
      <c r="B141" s="242" t="s">
        <v>398</v>
      </c>
      <c r="C141" s="154"/>
      <c r="D141" s="97"/>
      <c r="E141" s="98"/>
      <c r="F141" s="99"/>
      <c r="G141" s="97">
        <v>3</v>
      </c>
      <c r="H141" s="98"/>
      <c r="I141" s="155"/>
      <c r="J141" s="97"/>
      <c r="K141" s="154"/>
      <c r="L141" s="80">
        <f t="shared" si="39"/>
        <v>77</v>
      </c>
      <c r="M141" s="80">
        <v>26</v>
      </c>
      <c r="N141" s="80">
        <f t="shared" si="37"/>
        <v>51</v>
      </c>
      <c r="O141" s="80">
        <f t="shared" si="38"/>
        <v>26</v>
      </c>
      <c r="P141" s="94">
        <v>25</v>
      </c>
      <c r="Q141" s="29"/>
      <c r="R141" s="29"/>
      <c r="S141" s="158">
        <v>51</v>
      </c>
      <c r="T141" s="158"/>
      <c r="U141" s="29"/>
      <c r="V141" s="139"/>
      <c r="W141" s="29"/>
      <c r="X141" s="29"/>
      <c r="Y141" s="29"/>
      <c r="Z141" s="29"/>
      <c r="AA141" s="29"/>
      <c r="AB141" s="95"/>
      <c r="AC141" s="68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s="14" customFormat="1" ht="16.5" customHeight="1">
      <c r="A142" s="239" t="s">
        <v>490</v>
      </c>
      <c r="B142" s="242" t="s">
        <v>325</v>
      </c>
      <c r="C142" s="154"/>
      <c r="D142" s="97"/>
      <c r="E142" s="98"/>
      <c r="F142" s="99"/>
      <c r="G142" s="97">
        <v>6</v>
      </c>
      <c r="H142" s="98"/>
      <c r="I142" s="155"/>
      <c r="J142" s="97"/>
      <c r="K142" s="154"/>
      <c r="L142" s="80">
        <f t="shared" si="39"/>
        <v>109</v>
      </c>
      <c r="M142" s="80">
        <v>37</v>
      </c>
      <c r="N142" s="80">
        <f t="shared" si="37"/>
        <v>72</v>
      </c>
      <c r="O142" s="80">
        <f t="shared" si="38"/>
        <v>44</v>
      </c>
      <c r="P142" s="94">
        <v>28</v>
      </c>
      <c r="Q142" s="29"/>
      <c r="R142" s="29"/>
      <c r="S142" s="29"/>
      <c r="T142" s="29"/>
      <c r="U142" s="29"/>
      <c r="V142" s="29">
        <v>32</v>
      </c>
      <c r="W142" s="29">
        <v>40</v>
      </c>
      <c r="X142" s="29"/>
      <c r="Y142" s="29"/>
      <c r="Z142" s="29"/>
      <c r="AA142" s="29"/>
      <c r="AB142" s="95">
        <v>68</v>
      </c>
      <c r="AC142" s="68">
        <f t="shared" ref="AC142:AC160" si="42">N142-AB142</f>
        <v>4</v>
      </c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s="12" customFormat="1" ht="16.5" customHeight="1">
      <c r="A143" s="276" t="s">
        <v>491</v>
      </c>
      <c r="B143" s="277" t="s">
        <v>425</v>
      </c>
      <c r="C143" s="278"/>
      <c r="D143" s="279"/>
      <c r="E143" s="280"/>
      <c r="F143" s="278"/>
      <c r="G143" s="279">
        <v>8</v>
      </c>
      <c r="H143" s="280"/>
      <c r="I143" s="278"/>
      <c r="J143" s="279"/>
      <c r="K143" s="280"/>
      <c r="L143" s="197">
        <f>M143+N143</f>
        <v>58</v>
      </c>
      <c r="M143" s="197">
        <v>19</v>
      </c>
      <c r="N143" s="197">
        <f>SUM(Q143:AA143)</f>
        <v>39</v>
      </c>
      <c r="O143" s="197">
        <f>N143-P143</f>
        <v>20</v>
      </c>
      <c r="P143" s="198">
        <v>19</v>
      </c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>
        <v>39</v>
      </c>
      <c r="AB143" s="281">
        <v>32</v>
      </c>
      <c r="AC143" s="282">
        <f t="shared" si="42"/>
        <v>7</v>
      </c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s="14" customFormat="1" ht="26.25" customHeight="1">
      <c r="A144" s="256" t="s">
        <v>492</v>
      </c>
      <c r="B144" s="206" t="s">
        <v>431</v>
      </c>
      <c r="C144" s="191"/>
      <c r="D144" s="192"/>
      <c r="E144" s="193"/>
      <c r="F144" s="194"/>
      <c r="G144" s="192">
        <v>4</v>
      </c>
      <c r="H144" s="193"/>
      <c r="I144" s="195"/>
      <c r="J144" s="192"/>
      <c r="K144" s="191"/>
      <c r="L144" s="196">
        <f t="shared" ref="L144" si="43">M144+N144</f>
        <v>62</v>
      </c>
      <c r="M144" s="197">
        <v>21</v>
      </c>
      <c r="N144" s="197">
        <f t="shared" ref="N144" si="44">SUM(Q144:AA144)</f>
        <v>41</v>
      </c>
      <c r="O144" s="197">
        <f t="shared" ref="O144" si="45">N144-P144</f>
        <v>21</v>
      </c>
      <c r="P144" s="198">
        <v>20</v>
      </c>
      <c r="Q144" s="196"/>
      <c r="R144" s="196"/>
      <c r="S144" s="196">
        <v>17</v>
      </c>
      <c r="T144" s="196">
        <v>24</v>
      </c>
      <c r="U144" s="196"/>
      <c r="V144" s="196"/>
      <c r="W144" s="196"/>
      <c r="X144" s="196"/>
      <c r="Y144" s="196"/>
      <c r="Z144" s="196"/>
      <c r="AA144" s="196"/>
      <c r="AB144" s="199"/>
      <c r="AC144" s="20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s="14" customFormat="1" ht="11.25" hidden="1" customHeight="1">
      <c r="A145" s="239" t="s">
        <v>142</v>
      </c>
      <c r="B145" s="242"/>
      <c r="C145" s="154"/>
      <c r="D145" s="97"/>
      <c r="E145" s="98"/>
      <c r="F145" s="99"/>
      <c r="G145" s="97"/>
      <c r="H145" s="98"/>
      <c r="I145" s="155"/>
      <c r="J145" s="97"/>
      <c r="K145" s="154"/>
      <c r="L145" s="80">
        <f t="shared" si="39"/>
        <v>0</v>
      </c>
      <c r="M145" s="80">
        <f t="shared" si="41"/>
        <v>0</v>
      </c>
      <c r="N145" s="80">
        <f t="shared" si="37"/>
        <v>0</v>
      </c>
      <c r="O145" s="80"/>
      <c r="P145" s="94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95"/>
      <c r="AC145" s="68">
        <f t="shared" si="42"/>
        <v>0</v>
      </c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s="14" customFormat="1" ht="11.25" hidden="1" customHeight="1">
      <c r="A146" s="239" t="s">
        <v>143</v>
      </c>
      <c r="B146" s="242"/>
      <c r="C146" s="154"/>
      <c r="D146" s="97"/>
      <c r="E146" s="98"/>
      <c r="F146" s="99"/>
      <c r="G146" s="97"/>
      <c r="H146" s="98"/>
      <c r="I146" s="155"/>
      <c r="J146" s="97"/>
      <c r="K146" s="154"/>
      <c r="L146" s="80">
        <f t="shared" si="39"/>
        <v>0</v>
      </c>
      <c r="M146" s="80">
        <f t="shared" si="41"/>
        <v>0</v>
      </c>
      <c r="N146" s="80">
        <f t="shared" si="37"/>
        <v>0</v>
      </c>
      <c r="O146" s="80"/>
      <c r="P146" s="94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95"/>
      <c r="AC146" s="68">
        <f t="shared" si="42"/>
        <v>0</v>
      </c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s="14" customFormat="1" ht="11.25" hidden="1" customHeight="1">
      <c r="A147" s="239" t="s">
        <v>144</v>
      </c>
      <c r="B147" s="242"/>
      <c r="C147" s="154"/>
      <c r="D147" s="97"/>
      <c r="E147" s="98"/>
      <c r="F147" s="99"/>
      <c r="G147" s="97"/>
      <c r="H147" s="98"/>
      <c r="I147" s="155"/>
      <c r="J147" s="97"/>
      <c r="K147" s="154"/>
      <c r="L147" s="80">
        <f t="shared" si="39"/>
        <v>0</v>
      </c>
      <c r="M147" s="80">
        <f t="shared" si="41"/>
        <v>0</v>
      </c>
      <c r="N147" s="80">
        <f t="shared" si="37"/>
        <v>0</v>
      </c>
      <c r="O147" s="80"/>
      <c r="P147" s="94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95"/>
      <c r="AC147" s="68">
        <f t="shared" si="42"/>
        <v>0</v>
      </c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s="14" customFormat="1" ht="11.25" hidden="1" customHeight="1">
      <c r="A148" s="239" t="s">
        <v>145</v>
      </c>
      <c r="B148" s="242"/>
      <c r="C148" s="154"/>
      <c r="D148" s="97"/>
      <c r="E148" s="98"/>
      <c r="F148" s="99"/>
      <c r="G148" s="97"/>
      <c r="H148" s="98"/>
      <c r="I148" s="155"/>
      <c r="J148" s="97"/>
      <c r="K148" s="154"/>
      <c r="L148" s="80">
        <f t="shared" si="39"/>
        <v>0</v>
      </c>
      <c r="M148" s="80">
        <f t="shared" si="41"/>
        <v>0</v>
      </c>
      <c r="N148" s="80">
        <f t="shared" si="37"/>
        <v>0</v>
      </c>
      <c r="O148" s="80"/>
      <c r="P148" s="94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95"/>
      <c r="AC148" s="68">
        <f t="shared" si="42"/>
        <v>0</v>
      </c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s="14" customFormat="1" ht="11.25" hidden="1" customHeight="1">
      <c r="A149" s="239" t="s">
        <v>146</v>
      </c>
      <c r="B149" s="242"/>
      <c r="C149" s="154"/>
      <c r="D149" s="97"/>
      <c r="E149" s="98"/>
      <c r="F149" s="99"/>
      <c r="G149" s="97"/>
      <c r="H149" s="98"/>
      <c r="I149" s="155"/>
      <c r="J149" s="97"/>
      <c r="K149" s="154"/>
      <c r="L149" s="80">
        <f t="shared" si="39"/>
        <v>0</v>
      </c>
      <c r="M149" s="80">
        <f t="shared" si="41"/>
        <v>0</v>
      </c>
      <c r="N149" s="80">
        <f t="shared" si="37"/>
        <v>0</v>
      </c>
      <c r="O149" s="80"/>
      <c r="P149" s="94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95"/>
      <c r="AC149" s="68">
        <f t="shared" si="42"/>
        <v>0</v>
      </c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  <row r="150" spans="1:45" s="14" customFormat="1" ht="11.25" hidden="1" customHeight="1">
      <c r="A150" s="239" t="s">
        <v>147</v>
      </c>
      <c r="B150" s="242"/>
      <c r="C150" s="154"/>
      <c r="D150" s="97"/>
      <c r="E150" s="98"/>
      <c r="F150" s="99"/>
      <c r="G150" s="97"/>
      <c r="H150" s="98"/>
      <c r="I150" s="155"/>
      <c r="J150" s="97"/>
      <c r="K150" s="154"/>
      <c r="L150" s="80">
        <f t="shared" si="39"/>
        <v>0</v>
      </c>
      <c r="M150" s="80">
        <f t="shared" si="41"/>
        <v>0</v>
      </c>
      <c r="N150" s="80">
        <f t="shared" si="37"/>
        <v>0</v>
      </c>
      <c r="O150" s="80"/>
      <c r="P150" s="94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95"/>
      <c r="AC150" s="68">
        <f t="shared" si="42"/>
        <v>0</v>
      </c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</row>
    <row r="151" spans="1:45" s="14" customFormat="1" ht="11.25" hidden="1" customHeight="1">
      <c r="A151" s="239" t="s">
        <v>148</v>
      </c>
      <c r="B151" s="242"/>
      <c r="C151" s="154"/>
      <c r="D151" s="97"/>
      <c r="E151" s="98"/>
      <c r="F151" s="99"/>
      <c r="G151" s="97"/>
      <c r="H151" s="98"/>
      <c r="I151" s="155"/>
      <c r="J151" s="97"/>
      <c r="K151" s="154"/>
      <c r="L151" s="80">
        <f t="shared" si="39"/>
        <v>0</v>
      </c>
      <c r="M151" s="80">
        <f t="shared" si="41"/>
        <v>0</v>
      </c>
      <c r="N151" s="80">
        <f t="shared" si="37"/>
        <v>0</v>
      </c>
      <c r="O151" s="80"/>
      <c r="P151" s="94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95"/>
      <c r="AC151" s="68">
        <f t="shared" si="42"/>
        <v>0</v>
      </c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</row>
    <row r="152" spans="1:45" s="14" customFormat="1" ht="11.25" hidden="1" customHeight="1">
      <c r="A152" s="239" t="s">
        <v>149</v>
      </c>
      <c r="B152" s="242"/>
      <c r="C152" s="154"/>
      <c r="D152" s="97"/>
      <c r="E152" s="98"/>
      <c r="F152" s="99"/>
      <c r="G152" s="97"/>
      <c r="H152" s="98"/>
      <c r="I152" s="155"/>
      <c r="J152" s="97"/>
      <c r="K152" s="154"/>
      <c r="L152" s="80">
        <f t="shared" si="39"/>
        <v>0</v>
      </c>
      <c r="M152" s="80">
        <f t="shared" si="41"/>
        <v>0</v>
      </c>
      <c r="N152" s="80">
        <f t="shared" si="37"/>
        <v>0</v>
      </c>
      <c r="O152" s="80"/>
      <c r="P152" s="94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95"/>
      <c r="AC152" s="68">
        <f t="shared" si="42"/>
        <v>0</v>
      </c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</row>
    <row r="153" spans="1:45" s="14" customFormat="1" ht="11.25" hidden="1" customHeight="1">
      <c r="A153" s="239" t="s">
        <v>150</v>
      </c>
      <c r="B153" s="242"/>
      <c r="C153" s="154"/>
      <c r="D153" s="97"/>
      <c r="E153" s="98"/>
      <c r="F153" s="99"/>
      <c r="G153" s="97"/>
      <c r="H153" s="98"/>
      <c r="I153" s="155"/>
      <c r="J153" s="97"/>
      <c r="K153" s="154"/>
      <c r="L153" s="80">
        <f t="shared" si="39"/>
        <v>0</v>
      </c>
      <c r="M153" s="80">
        <f t="shared" si="41"/>
        <v>0</v>
      </c>
      <c r="N153" s="80">
        <f t="shared" si="37"/>
        <v>0</v>
      </c>
      <c r="O153" s="80"/>
      <c r="P153" s="94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95"/>
      <c r="AC153" s="68">
        <f t="shared" si="42"/>
        <v>0</v>
      </c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</row>
    <row r="154" spans="1:45" s="14" customFormat="1" ht="11.25" hidden="1" customHeight="1">
      <c r="A154" s="239" t="s">
        <v>151</v>
      </c>
      <c r="B154" s="242"/>
      <c r="C154" s="154"/>
      <c r="D154" s="97"/>
      <c r="E154" s="98"/>
      <c r="F154" s="99"/>
      <c r="G154" s="97"/>
      <c r="H154" s="98"/>
      <c r="I154" s="155"/>
      <c r="J154" s="97"/>
      <c r="K154" s="154"/>
      <c r="L154" s="80">
        <f t="shared" si="39"/>
        <v>0</v>
      </c>
      <c r="M154" s="80">
        <f t="shared" si="41"/>
        <v>0</v>
      </c>
      <c r="N154" s="80">
        <f t="shared" si="37"/>
        <v>0</v>
      </c>
      <c r="O154" s="80"/>
      <c r="P154" s="94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95"/>
      <c r="AC154" s="68">
        <f t="shared" si="42"/>
        <v>0</v>
      </c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</row>
    <row r="155" spans="1:45" s="14" customFormat="1" ht="11.25" hidden="1" customHeight="1">
      <c r="A155" s="239" t="s">
        <v>152</v>
      </c>
      <c r="B155" s="242"/>
      <c r="C155" s="154"/>
      <c r="D155" s="97"/>
      <c r="E155" s="98"/>
      <c r="F155" s="99"/>
      <c r="G155" s="97"/>
      <c r="H155" s="98"/>
      <c r="I155" s="155"/>
      <c r="J155" s="97"/>
      <c r="K155" s="154"/>
      <c r="L155" s="80">
        <f t="shared" si="39"/>
        <v>0</v>
      </c>
      <c r="M155" s="80">
        <f t="shared" si="41"/>
        <v>0</v>
      </c>
      <c r="N155" s="80">
        <f t="shared" si="37"/>
        <v>0</v>
      </c>
      <c r="O155" s="80"/>
      <c r="P155" s="94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95"/>
      <c r="AC155" s="68">
        <f t="shared" si="42"/>
        <v>0</v>
      </c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</row>
    <row r="156" spans="1:45" s="14" customFormat="1" ht="11.25" hidden="1" customHeight="1">
      <c r="A156" s="239" t="s">
        <v>153</v>
      </c>
      <c r="B156" s="242"/>
      <c r="C156" s="154"/>
      <c r="D156" s="97"/>
      <c r="E156" s="98"/>
      <c r="F156" s="99"/>
      <c r="G156" s="97"/>
      <c r="H156" s="98"/>
      <c r="I156" s="155"/>
      <c r="J156" s="97"/>
      <c r="K156" s="154"/>
      <c r="L156" s="80">
        <f t="shared" si="39"/>
        <v>0</v>
      </c>
      <c r="M156" s="80">
        <f t="shared" si="41"/>
        <v>0</v>
      </c>
      <c r="N156" s="80">
        <f t="shared" si="37"/>
        <v>0</v>
      </c>
      <c r="O156" s="80"/>
      <c r="P156" s="94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95"/>
      <c r="AC156" s="68">
        <f t="shared" si="42"/>
        <v>0</v>
      </c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45" s="14" customFormat="1" ht="11.25" hidden="1" customHeight="1">
      <c r="A157" s="239" t="s">
        <v>154</v>
      </c>
      <c r="B157" s="242"/>
      <c r="C157" s="154"/>
      <c r="D157" s="97"/>
      <c r="E157" s="98"/>
      <c r="F157" s="99"/>
      <c r="G157" s="97"/>
      <c r="H157" s="98"/>
      <c r="I157" s="155"/>
      <c r="J157" s="97"/>
      <c r="K157" s="154"/>
      <c r="L157" s="80">
        <f t="shared" si="39"/>
        <v>0</v>
      </c>
      <c r="M157" s="80">
        <f t="shared" si="41"/>
        <v>0</v>
      </c>
      <c r="N157" s="80">
        <f t="shared" si="37"/>
        <v>0</v>
      </c>
      <c r="O157" s="80"/>
      <c r="P157" s="94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95"/>
      <c r="AC157" s="68">
        <f t="shared" si="42"/>
        <v>0</v>
      </c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s="14" customFormat="1" ht="11.25" hidden="1" customHeight="1">
      <c r="A158" s="239" t="s">
        <v>155</v>
      </c>
      <c r="B158" s="242"/>
      <c r="C158" s="154"/>
      <c r="D158" s="97"/>
      <c r="E158" s="98"/>
      <c r="F158" s="99"/>
      <c r="G158" s="97"/>
      <c r="H158" s="98"/>
      <c r="I158" s="155"/>
      <c r="J158" s="97"/>
      <c r="K158" s="154"/>
      <c r="L158" s="80">
        <f t="shared" si="39"/>
        <v>0</v>
      </c>
      <c r="M158" s="80">
        <f t="shared" si="41"/>
        <v>0</v>
      </c>
      <c r="N158" s="80">
        <f t="shared" si="37"/>
        <v>0</v>
      </c>
      <c r="O158" s="80"/>
      <c r="P158" s="94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95"/>
      <c r="AC158" s="68">
        <f t="shared" si="42"/>
        <v>0</v>
      </c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 s="14" customFormat="1" ht="11.25" hidden="1" customHeight="1">
      <c r="A159" s="252" t="s">
        <v>156</v>
      </c>
      <c r="B159" s="242"/>
      <c r="C159" s="154"/>
      <c r="D159" s="97"/>
      <c r="E159" s="98"/>
      <c r="F159" s="99"/>
      <c r="G159" s="97"/>
      <c r="H159" s="98"/>
      <c r="I159" s="155"/>
      <c r="J159" s="97"/>
      <c r="K159" s="154"/>
      <c r="L159" s="80">
        <f t="shared" si="39"/>
        <v>0</v>
      </c>
      <c r="M159" s="80">
        <f t="shared" si="41"/>
        <v>0</v>
      </c>
      <c r="N159" s="80">
        <f t="shared" si="37"/>
        <v>0</v>
      </c>
      <c r="O159" s="80"/>
      <c r="P159" s="94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95"/>
      <c r="AC159" s="68">
        <f t="shared" si="42"/>
        <v>0</v>
      </c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45" s="12" customFormat="1" ht="39" hidden="1" customHeight="1">
      <c r="A160" s="246" t="s">
        <v>29</v>
      </c>
      <c r="B160" s="247"/>
      <c r="C160" s="359"/>
      <c r="D160" s="360"/>
      <c r="E160" s="360"/>
      <c r="F160" s="361"/>
      <c r="G160" s="360"/>
      <c r="H160" s="360"/>
      <c r="I160" s="361"/>
      <c r="J160" s="360"/>
      <c r="K160" s="362"/>
      <c r="L160" s="80">
        <f t="shared" si="39"/>
        <v>0</v>
      </c>
      <c r="M160" s="80">
        <f t="shared" si="41"/>
        <v>0</v>
      </c>
      <c r="N160" s="80">
        <f t="shared" si="37"/>
        <v>0</v>
      </c>
      <c r="O160" s="80"/>
      <c r="P160" s="94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109"/>
      <c r="AC160" s="68">
        <f t="shared" si="42"/>
        <v>0</v>
      </c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 hidden="1">
      <c r="A161" s="253"/>
      <c r="B161" s="253"/>
    </row>
    <row r="162" spans="1:45" s="153" customFormat="1" ht="22.5" customHeight="1">
      <c r="A162" s="254" t="s">
        <v>31</v>
      </c>
      <c r="B162" s="245" t="s">
        <v>32</v>
      </c>
      <c r="C162" s="369">
        <f>C163+C192+C221+C250+C279+C308</f>
        <v>3</v>
      </c>
      <c r="D162" s="370"/>
      <c r="E162" s="370"/>
      <c r="F162" s="369">
        <f>F163+F192+F221+F250+F279+F308</f>
        <v>11</v>
      </c>
      <c r="G162" s="370"/>
      <c r="H162" s="370"/>
      <c r="I162" s="369">
        <f>I163+I192+I221+I250+I279+I308</f>
        <v>1</v>
      </c>
      <c r="J162" s="370"/>
      <c r="K162" s="370"/>
      <c r="L162" s="143">
        <f>L163+L192+L221+L250+L279+L308</f>
        <v>2392.5</v>
      </c>
      <c r="M162" s="143">
        <f>M163+M192+M221+M250+M279+M308</f>
        <v>798.5</v>
      </c>
      <c r="N162" s="143">
        <f>N163+N192+N221+N250+N279+N308</f>
        <v>1594</v>
      </c>
      <c r="O162" s="143">
        <f>O163+O192+O221+O250+O279+O308</f>
        <v>796</v>
      </c>
      <c r="P162" s="143">
        <f>P163+P192+P221+P250+P279+P308</f>
        <v>798</v>
      </c>
      <c r="Q162" s="140">
        <f t="shared" ref="Q162:R162" si="46">Q163+Q192+Q221+Q250+Q279+Q308+Q336</f>
        <v>0</v>
      </c>
      <c r="R162" s="140">
        <f t="shared" si="46"/>
        <v>0</v>
      </c>
      <c r="S162" s="143">
        <f>S163+S192+S221+S250+S279+S308</f>
        <v>153</v>
      </c>
      <c r="T162" s="143">
        <f>T163+T192+T221+T250+T279+T308</f>
        <v>384</v>
      </c>
      <c r="U162" s="140"/>
      <c r="V162" s="143">
        <f>V163+V192+V221+V250+V279+V308</f>
        <v>240</v>
      </c>
      <c r="W162" s="143">
        <f>W163+W192+W221+W250+W279+W308</f>
        <v>360</v>
      </c>
      <c r="X162" s="140"/>
      <c r="Y162" s="143">
        <f>Y163+Y192+Y221+Y250+Y279+Y308</f>
        <v>301</v>
      </c>
      <c r="Z162" s="140"/>
      <c r="AA162" s="143">
        <f>AA163+AA192+AA221+AA250+AA279+AA308</f>
        <v>156</v>
      </c>
      <c r="AB162" s="152">
        <v>1260</v>
      </c>
      <c r="AC162" s="144">
        <f>N162-AB162</f>
        <v>334</v>
      </c>
    </row>
    <row r="163" spans="1:45" s="16" customFormat="1" ht="26.25" customHeight="1">
      <c r="A163" s="246" t="s">
        <v>33</v>
      </c>
      <c r="B163" s="255" t="s">
        <v>399</v>
      </c>
      <c r="C163" s="367">
        <f>COUNTIF(C164:E190,1)+COUNTIF(C164:E190,2)+COUNTIF(C164:E190,3)+COUNTIF(C164:E190,4)+COUNTIF(C164:E190,5)+COUNTIF(C164:E190,6)+COUNTIF(C164:E190,7)+COUNTIF(C164:E190,8)</f>
        <v>1</v>
      </c>
      <c r="D163" s="367"/>
      <c r="E163" s="371"/>
      <c r="F163" s="366">
        <f>COUNTIF(F164:H190,1)+COUNTIF(F164:H190,2)+COUNTIF(F164:H190,3)+COUNTIF(F164:H190,4)+COUNTIF(F164:H190,5)+COUNTIF(F164:H190,6)+COUNTIF(F164:H190,7)+COUNTIF(F164:H190,8)</f>
        <v>2</v>
      </c>
      <c r="G163" s="367"/>
      <c r="H163" s="371"/>
      <c r="I163" s="366">
        <f>COUNTIF(I164:K190,1)+COUNTIF(I164:K190,2)+COUNTIF(I164:K190,3)+COUNTIF(I164:K190,4)+COUNTIF(I164:K190,5)+COUNTIF(I164:K190,6)+COUNTIF(I164:K190,7)+COUNTIF(I164:K190,8)</f>
        <v>0</v>
      </c>
      <c r="J163" s="367"/>
      <c r="K163" s="367"/>
      <c r="L163" s="87">
        <f>SUM(L164:L188)</f>
        <v>486</v>
      </c>
      <c r="M163" s="87">
        <f>SUM(M164:M188)</f>
        <v>162</v>
      </c>
      <c r="N163" s="87">
        <f>SUM(N164:N188)</f>
        <v>324</v>
      </c>
      <c r="O163" s="87">
        <f>SUM(O164:O188)</f>
        <v>162</v>
      </c>
      <c r="P163" s="87">
        <f>SUM(P164:P188)</f>
        <v>162</v>
      </c>
      <c r="Q163" s="87">
        <f t="shared" ref="Q163:T163" si="47">SUM(Q164:Q188)</f>
        <v>0</v>
      </c>
      <c r="R163" s="87">
        <f t="shared" si="47"/>
        <v>0</v>
      </c>
      <c r="S163" s="87">
        <f t="shared" si="47"/>
        <v>68</v>
      </c>
      <c r="T163" s="87">
        <f t="shared" si="47"/>
        <v>192</v>
      </c>
      <c r="U163" s="88"/>
      <c r="V163" s="87">
        <f>SUM(V164:V188)</f>
        <v>64</v>
      </c>
      <c r="W163" s="87">
        <f>SUM(W164:W188)</f>
        <v>0</v>
      </c>
      <c r="X163" s="87">
        <f>SUM(X164:X188)</f>
        <v>0</v>
      </c>
      <c r="Y163" s="87">
        <f>SUM(Y164:Y188)</f>
        <v>0</v>
      </c>
      <c r="Z163" s="88">
        <f>SUM(Z164:Z190)</f>
        <v>0</v>
      </c>
      <c r="AA163" s="87">
        <f>SUM(AA164:AA188)</f>
        <v>0</v>
      </c>
      <c r="AB163" s="138">
        <v>252</v>
      </c>
      <c r="AC163" s="93">
        <f>N163-AB163</f>
        <v>72</v>
      </c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</row>
    <row r="164" spans="1:45" s="8" customFormat="1" ht="34.5" customHeight="1">
      <c r="A164" s="251" t="s">
        <v>493</v>
      </c>
      <c r="B164" s="169" t="s">
        <v>435</v>
      </c>
      <c r="C164" s="83"/>
      <c r="D164" s="130"/>
      <c r="E164" s="131"/>
      <c r="F164" s="132"/>
      <c r="G164" s="294">
        <v>4</v>
      </c>
      <c r="H164" s="131"/>
      <c r="I164" s="132"/>
      <c r="J164" s="130"/>
      <c r="K164" s="131"/>
      <c r="L164" s="29">
        <f t="shared" ref="L164:L190" si="48">M164+N164</f>
        <v>123</v>
      </c>
      <c r="M164" s="80">
        <v>41</v>
      </c>
      <c r="N164" s="80">
        <f t="shared" ref="N164:N188" si="49">SUM(Q164:AA164)</f>
        <v>82</v>
      </c>
      <c r="O164" s="80">
        <f t="shared" ref="O164:O188" si="50">N164-P164</f>
        <v>41</v>
      </c>
      <c r="P164" s="94">
        <f>N164/2</f>
        <v>41</v>
      </c>
      <c r="Q164" s="29"/>
      <c r="R164" s="29"/>
      <c r="S164" s="29">
        <v>34</v>
      </c>
      <c r="T164" s="29">
        <v>48</v>
      </c>
      <c r="U164" s="29"/>
      <c r="V164" s="29"/>
      <c r="W164" s="29"/>
      <c r="X164" s="29"/>
      <c r="Y164" s="29"/>
      <c r="Z164" s="29"/>
      <c r="AA164" s="29"/>
      <c r="AB164" s="95"/>
      <c r="AC164" s="81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</row>
    <row r="165" spans="1:45" s="8" customFormat="1" ht="23.25" customHeight="1">
      <c r="A165" s="251" t="s">
        <v>494</v>
      </c>
      <c r="B165" s="169" t="s">
        <v>400</v>
      </c>
      <c r="C165" s="83"/>
      <c r="D165" s="130"/>
      <c r="E165" s="131"/>
      <c r="F165" s="132"/>
      <c r="G165" s="294" t="s">
        <v>418</v>
      </c>
      <c r="H165" s="131"/>
      <c r="I165" s="132"/>
      <c r="J165" s="130"/>
      <c r="K165" s="131"/>
      <c r="L165" s="29">
        <f t="shared" si="48"/>
        <v>123</v>
      </c>
      <c r="M165" s="80">
        <v>41</v>
      </c>
      <c r="N165" s="80">
        <f t="shared" si="49"/>
        <v>82</v>
      </c>
      <c r="O165" s="80">
        <f t="shared" si="50"/>
        <v>41</v>
      </c>
      <c r="P165" s="94">
        <f>N165/2</f>
        <v>41</v>
      </c>
      <c r="Q165" s="29"/>
      <c r="R165" s="29"/>
      <c r="S165" s="29">
        <v>34</v>
      </c>
      <c r="T165" s="29">
        <v>48</v>
      </c>
      <c r="U165" s="29"/>
      <c r="V165" s="29"/>
      <c r="W165" s="29"/>
      <c r="X165" s="29"/>
      <c r="Y165" s="29"/>
      <c r="Z165" s="29"/>
      <c r="AA165" s="29"/>
      <c r="AB165" s="95"/>
      <c r="AC165" s="81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s="8" customFormat="1" ht="23.25" customHeight="1">
      <c r="A166" s="251" t="s">
        <v>495</v>
      </c>
      <c r="B166" s="169" t="s">
        <v>427</v>
      </c>
      <c r="C166" s="83"/>
      <c r="D166" s="130"/>
      <c r="E166" s="131"/>
      <c r="F166" s="132"/>
      <c r="G166" s="186">
        <v>5</v>
      </c>
      <c r="H166" s="131"/>
      <c r="I166" s="132"/>
      <c r="J166" s="183"/>
      <c r="K166" s="131"/>
      <c r="L166" s="80">
        <f t="shared" si="48"/>
        <v>120</v>
      </c>
      <c r="M166" s="80">
        <v>40</v>
      </c>
      <c r="N166" s="80">
        <f t="shared" si="49"/>
        <v>80</v>
      </c>
      <c r="O166" s="80">
        <f t="shared" si="50"/>
        <v>40</v>
      </c>
      <c r="P166" s="94">
        <f>N166/2</f>
        <v>40</v>
      </c>
      <c r="Q166" s="29"/>
      <c r="R166" s="29"/>
      <c r="S166" s="29"/>
      <c r="T166" s="184">
        <v>48</v>
      </c>
      <c r="U166" s="184"/>
      <c r="V166" s="184">
        <v>32</v>
      </c>
      <c r="W166" s="29"/>
      <c r="X166" s="29"/>
      <c r="Y166" s="29"/>
      <c r="Z166" s="29"/>
      <c r="AA166" s="29"/>
      <c r="AB166" s="95"/>
      <c r="AC166" s="81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</row>
    <row r="167" spans="1:45" s="8" customFormat="1" ht="24" customHeight="1">
      <c r="A167" s="251" t="s">
        <v>496</v>
      </c>
      <c r="B167" s="169" t="s">
        <v>401</v>
      </c>
      <c r="C167" s="156"/>
      <c r="D167" s="130"/>
      <c r="E167" s="131"/>
      <c r="F167" s="132"/>
      <c r="G167" s="186" t="s">
        <v>419</v>
      </c>
      <c r="H167" s="131"/>
      <c r="I167" s="130"/>
      <c r="J167" s="183"/>
      <c r="K167" s="131"/>
      <c r="L167" s="80">
        <f t="shared" si="48"/>
        <v>120</v>
      </c>
      <c r="M167" s="80">
        <v>40</v>
      </c>
      <c r="N167" s="80">
        <f t="shared" si="49"/>
        <v>80</v>
      </c>
      <c r="O167" s="80">
        <f t="shared" si="50"/>
        <v>40</v>
      </c>
      <c r="P167" s="94">
        <f>N167/2</f>
        <v>40</v>
      </c>
      <c r="Q167" s="29"/>
      <c r="R167" s="29"/>
      <c r="S167" s="29"/>
      <c r="T167" s="184">
        <v>48</v>
      </c>
      <c r="U167" s="184"/>
      <c r="V167" s="184">
        <v>32</v>
      </c>
      <c r="W167" s="29"/>
      <c r="X167" s="29"/>
      <c r="Y167" s="29"/>
      <c r="Z167" s="29"/>
      <c r="AA167" s="29"/>
      <c r="AB167" s="95"/>
      <c r="AC167" s="81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</row>
    <row r="168" spans="1:45" s="8" customFormat="1" ht="31.5" hidden="1" customHeight="1">
      <c r="A168" s="251" t="s">
        <v>58</v>
      </c>
      <c r="B168" s="218"/>
      <c r="C168" s="154"/>
      <c r="D168" s="27"/>
      <c r="E168" s="131"/>
      <c r="F168" s="130"/>
      <c r="G168" s="130"/>
      <c r="H168" s="131"/>
      <c r="I168" s="130"/>
      <c r="J168" s="183"/>
      <c r="K168" s="131"/>
      <c r="L168" s="80">
        <f t="shared" si="48"/>
        <v>0</v>
      </c>
      <c r="M168" s="80">
        <f t="shared" ref="M168:M188" si="51">N168/2</f>
        <v>0</v>
      </c>
      <c r="N168" s="80">
        <f t="shared" si="49"/>
        <v>0</v>
      </c>
      <c r="O168" s="80">
        <f t="shared" si="50"/>
        <v>0</v>
      </c>
      <c r="P168" s="94"/>
      <c r="Q168" s="29"/>
      <c r="R168" s="29"/>
      <c r="S168" s="29" t="s">
        <v>324</v>
      </c>
      <c r="T168" s="29" t="s">
        <v>324</v>
      </c>
      <c r="U168" s="29"/>
      <c r="V168" s="29"/>
      <c r="W168" s="29"/>
      <c r="X168" s="29"/>
      <c r="Y168" s="29"/>
      <c r="Z168" s="29"/>
      <c r="AA168" s="29"/>
      <c r="AB168" s="95"/>
      <c r="AC168" s="81">
        <f t="shared" ref="AC168:AC188" si="52">N168-AB168</f>
        <v>0</v>
      </c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</row>
    <row r="169" spans="1:45" s="8" customFormat="1" ht="39" hidden="1" customHeight="1">
      <c r="A169" s="251" t="s">
        <v>59</v>
      </c>
      <c r="B169" s="218"/>
      <c r="C169" s="154"/>
      <c r="D169" s="130"/>
      <c r="E169" s="131"/>
      <c r="F169" s="130"/>
      <c r="G169" s="130"/>
      <c r="H169" s="131"/>
      <c r="I169" s="130"/>
      <c r="J169" s="183"/>
      <c r="K169" s="131"/>
      <c r="L169" s="80">
        <f t="shared" si="48"/>
        <v>0</v>
      </c>
      <c r="M169" s="80">
        <f t="shared" si="51"/>
        <v>0</v>
      </c>
      <c r="N169" s="80">
        <f t="shared" si="49"/>
        <v>0</v>
      </c>
      <c r="O169" s="80">
        <f t="shared" si="50"/>
        <v>0</v>
      </c>
      <c r="P169" s="94"/>
      <c r="Q169" s="29"/>
      <c r="R169" s="29"/>
      <c r="S169" s="29"/>
      <c r="T169" s="29" t="s">
        <v>324</v>
      </c>
      <c r="U169" s="29"/>
      <c r="V169" s="29"/>
      <c r="W169" s="29"/>
      <c r="X169" s="29"/>
      <c r="Y169" s="29"/>
      <c r="Z169" s="29"/>
      <c r="AA169" s="29"/>
      <c r="AB169" s="95"/>
      <c r="AC169" s="81">
        <f t="shared" si="52"/>
        <v>0</v>
      </c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</row>
    <row r="170" spans="1:45" s="8" customFormat="1" ht="66" hidden="1" customHeight="1">
      <c r="A170" s="251" t="s">
        <v>60</v>
      </c>
      <c r="B170" s="218"/>
      <c r="C170" s="154"/>
      <c r="D170" s="130"/>
      <c r="E170" s="131"/>
      <c r="F170" s="130"/>
      <c r="G170" s="130"/>
      <c r="H170" s="131"/>
      <c r="I170" s="130"/>
      <c r="J170" s="183"/>
      <c r="K170" s="131"/>
      <c r="L170" s="80">
        <f t="shared" si="48"/>
        <v>0</v>
      </c>
      <c r="M170" s="80">
        <f t="shared" si="51"/>
        <v>0</v>
      </c>
      <c r="N170" s="80">
        <f t="shared" si="49"/>
        <v>0</v>
      </c>
      <c r="O170" s="80">
        <f t="shared" si="50"/>
        <v>0</v>
      </c>
      <c r="P170" s="94"/>
      <c r="Q170" s="29"/>
      <c r="R170" s="29"/>
      <c r="S170" s="29"/>
      <c r="T170" s="29"/>
      <c r="U170" s="29"/>
      <c r="V170" s="29" t="s">
        <v>324</v>
      </c>
      <c r="W170" s="29"/>
      <c r="X170" s="29"/>
      <c r="Y170" s="29"/>
      <c r="Z170" s="29"/>
      <c r="AA170" s="29"/>
      <c r="AB170" s="95"/>
      <c r="AC170" s="81">
        <f t="shared" si="52"/>
        <v>0</v>
      </c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</row>
    <row r="171" spans="1:45" s="8" customFormat="1" ht="51" hidden="1" customHeight="1">
      <c r="A171" s="251" t="s">
        <v>61</v>
      </c>
      <c r="B171" s="169"/>
      <c r="C171" s="154"/>
      <c r="D171" s="130"/>
      <c r="E171" s="131"/>
      <c r="F171" s="130"/>
      <c r="G171" s="130"/>
      <c r="H171" s="131"/>
      <c r="I171" s="130"/>
      <c r="J171" s="183"/>
      <c r="K171" s="130"/>
      <c r="L171" s="80">
        <f t="shared" si="48"/>
        <v>0</v>
      </c>
      <c r="M171" s="80">
        <f t="shared" si="51"/>
        <v>0</v>
      </c>
      <c r="N171" s="80">
        <f t="shared" si="49"/>
        <v>0</v>
      </c>
      <c r="O171" s="80">
        <f t="shared" si="50"/>
        <v>0</v>
      </c>
      <c r="P171" s="94"/>
      <c r="Q171" s="29"/>
      <c r="R171" s="29"/>
      <c r="S171" s="29" t="s">
        <v>324</v>
      </c>
      <c r="T171" s="29"/>
      <c r="U171" s="29"/>
      <c r="V171" s="29" t="s">
        <v>324</v>
      </c>
      <c r="W171" s="29"/>
      <c r="X171" s="29"/>
      <c r="Y171" s="29"/>
      <c r="Z171" s="29"/>
      <c r="AA171" s="29"/>
      <c r="AB171" s="95"/>
      <c r="AC171" s="81">
        <f t="shared" si="52"/>
        <v>0</v>
      </c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</row>
    <row r="172" spans="1:45" s="8" customFormat="1" ht="18" hidden="1" customHeight="1">
      <c r="A172" s="251" t="s">
        <v>157</v>
      </c>
      <c r="B172" s="169"/>
      <c r="C172" s="154"/>
      <c r="D172" s="130"/>
      <c r="E172" s="131"/>
      <c r="F172" s="130"/>
      <c r="G172" s="130"/>
      <c r="H172" s="131"/>
      <c r="I172" s="130"/>
      <c r="J172" s="183"/>
      <c r="K172" s="131"/>
      <c r="L172" s="112">
        <f t="shared" si="48"/>
        <v>0</v>
      </c>
      <c r="M172" s="80">
        <f t="shared" si="51"/>
        <v>0</v>
      </c>
      <c r="N172" s="80">
        <f t="shared" si="49"/>
        <v>0</v>
      </c>
      <c r="O172" s="80">
        <v>0</v>
      </c>
      <c r="P172" s="94">
        <v>0</v>
      </c>
      <c r="Q172" s="29"/>
      <c r="R172" s="29"/>
      <c r="S172" s="29"/>
      <c r="T172" s="29" t="s">
        <v>324</v>
      </c>
      <c r="U172" s="29"/>
      <c r="V172" s="29"/>
      <c r="W172" s="29">
        <v>0</v>
      </c>
      <c r="X172" s="29"/>
      <c r="Y172" s="29" t="s">
        <v>324</v>
      </c>
      <c r="Z172" s="29"/>
      <c r="AA172" s="29" t="s">
        <v>324</v>
      </c>
      <c r="AB172" s="95">
        <v>0</v>
      </c>
      <c r="AC172" s="81">
        <f t="shared" si="52"/>
        <v>0</v>
      </c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</row>
    <row r="173" spans="1:45" s="8" customFormat="1" ht="11.25" hidden="1" customHeight="1">
      <c r="A173" s="251" t="s">
        <v>158</v>
      </c>
      <c r="B173" s="169"/>
      <c r="C173" s="154"/>
      <c r="D173" s="27"/>
      <c r="E173" s="107"/>
      <c r="F173" s="108"/>
      <c r="G173" s="27"/>
      <c r="H173" s="107"/>
      <c r="I173" s="157"/>
      <c r="J173" s="27"/>
      <c r="K173" s="156"/>
      <c r="L173" s="80">
        <f t="shared" si="48"/>
        <v>0</v>
      </c>
      <c r="M173" s="80">
        <f t="shared" si="51"/>
        <v>0</v>
      </c>
      <c r="N173" s="80">
        <f t="shared" si="49"/>
        <v>0</v>
      </c>
      <c r="O173" s="80">
        <f t="shared" si="50"/>
        <v>0</v>
      </c>
      <c r="P173" s="94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95"/>
      <c r="AC173" s="81">
        <f t="shared" si="52"/>
        <v>0</v>
      </c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</row>
    <row r="174" spans="1:45" s="8" customFormat="1" ht="11.25" hidden="1" customHeight="1">
      <c r="A174" s="251" t="s">
        <v>159</v>
      </c>
      <c r="B174" s="169"/>
      <c r="C174" s="154"/>
      <c r="D174" s="97"/>
      <c r="E174" s="98"/>
      <c r="F174" s="99"/>
      <c r="G174" s="97"/>
      <c r="H174" s="98"/>
      <c r="I174" s="155"/>
      <c r="J174" s="97"/>
      <c r="K174" s="154"/>
      <c r="L174" s="80">
        <f t="shared" si="48"/>
        <v>0</v>
      </c>
      <c r="M174" s="80">
        <f t="shared" si="51"/>
        <v>0</v>
      </c>
      <c r="N174" s="80">
        <f t="shared" si="49"/>
        <v>0</v>
      </c>
      <c r="O174" s="80">
        <f t="shared" si="50"/>
        <v>0</v>
      </c>
      <c r="P174" s="94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95"/>
      <c r="AC174" s="81">
        <f t="shared" si="52"/>
        <v>0</v>
      </c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</row>
    <row r="175" spans="1:45" s="8" customFormat="1" ht="11.25" hidden="1" customHeight="1">
      <c r="A175" s="251" t="s">
        <v>160</v>
      </c>
      <c r="B175" s="169"/>
      <c r="C175" s="154"/>
      <c r="D175" s="97"/>
      <c r="E175" s="98"/>
      <c r="F175" s="99"/>
      <c r="G175" s="97"/>
      <c r="H175" s="98"/>
      <c r="I175" s="155"/>
      <c r="J175" s="97"/>
      <c r="K175" s="154"/>
      <c r="L175" s="80">
        <f t="shared" si="48"/>
        <v>0</v>
      </c>
      <c r="M175" s="80">
        <f t="shared" si="51"/>
        <v>0</v>
      </c>
      <c r="N175" s="80">
        <f t="shared" si="49"/>
        <v>0</v>
      </c>
      <c r="O175" s="80">
        <f t="shared" si="50"/>
        <v>0</v>
      </c>
      <c r="P175" s="94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95"/>
      <c r="AC175" s="81">
        <f t="shared" si="52"/>
        <v>0</v>
      </c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</row>
    <row r="176" spans="1:45" s="8" customFormat="1" ht="11.25" hidden="1" customHeight="1">
      <c r="A176" s="251" t="s">
        <v>161</v>
      </c>
      <c r="B176" s="169"/>
      <c r="C176" s="154"/>
      <c r="D176" s="97"/>
      <c r="E176" s="98"/>
      <c r="F176" s="99"/>
      <c r="G176" s="97"/>
      <c r="H176" s="98"/>
      <c r="I176" s="155"/>
      <c r="J176" s="97"/>
      <c r="K176" s="154"/>
      <c r="L176" s="80">
        <f t="shared" si="48"/>
        <v>0</v>
      </c>
      <c r="M176" s="80">
        <f t="shared" si="51"/>
        <v>0</v>
      </c>
      <c r="N176" s="80">
        <f t="shared" si="49"/>
        <v>0</v>
      </c>
      <c r="O176" s="80">
        <f t="shared" si="50"/>
        <v>0</v>
      </c>
      <c r="P176" s="94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95"/>
      <c r="AC176" s="81">
        <f t="shared" si="52"/>
        <v>0</v>
      </c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</row>
    <row r="177" spans="1:45" s="8" customFormat="1" ht="11.25" hidden="1" customHeight="1">
      <c r="A177" s="251" t="s">
        <v>162</v>
      </c>
      <c r="B177" s="169"/>
      <c r="C177" s="154"/>
      <c r="D177" s="97"/>
      <c r="E177" s="98"/>
      <c r="F177" s="99"/>
      <c r="G177" s="97"/>
      <c r="H177" s="98"/>
      <c r="I177" s="155"/>
      <c r="J177" s="97"/>
      <c r="K177" s="154"/>
      <c r="L177" s="80">
        <f t="shared" si="48"/>
        <v>0</v>
      </c>
      <c r="M177" s="80">
        <f t="shared" si="51"/>
        <v>0</v>
      </c>
      <c r="N177" s="80">
        <f t="shared" si="49"/>
        <v>0</v>
      </c>
      <c r="O177" s="80">
        <f t="shared" si="50"/>
        <v>0</v>
      </c>
      <c r="P177" s="94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95"/>
      <c r="AC177" s="81">
        <f t="shared" si="52"/>
        <v>0</v>
      </c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</row>
    <row r="178" spans="1:45" s="8" customFormat="1" ht="11.25" hidden="1" customHeight="1">
      <c r="A178" s="251" t="s">
        <v>163</v>
      </c>
      <c r="B178" s="169"/>
      <c r="C178" s="154"/>
      <c r="D178" s="97"/>
      <c r="E178" s="98"/>
      <c r="F178" s="99"/>
      <c r="G178" s="97"/>
      <c r="H178" s="98"/>
      <c r="I178" s="155"/>
      <c r="J178" s="97"/>
      <c r="K178" s="154"/>
      <c r="L178" s="80">
        <f t="shared" si="48"/>
        <v>0</v>
      </c>
      <c r="M178" s="80">
        <f t="shared" si="51"/>
        <v>0</v>
      </c>
      <c r="N178" s="80">
        <f t="shared" si="49"/>
        <v>0</v>
      </c>
      <c r="O178" s="80">
        <f t="shared" si="50"/>
        <v>0</v>
      </c>
      <c r="P178" s="94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95"/>
      <c r="AC178" s="81">
        <f t="shared" si="52"/>
        <v>0</v>
      </c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</row>
    <row r="179" spans="1:45" s="8" customFormat="1" ht="11.25" hidden="1" customHeight="1">
      <c r="A179" s="251" t="s">
        <v>164</v>
      </c>
      <c r="B179" s="169"/>
      <c r="C179" s="154"/>
      <c r="D179" s="97"/>
      <c r="E179" s="98"/>
      <c r="F179" s="99"/>
      <c r="G179" s="97"/>
      <c r="H179" s="98"/>
      <c r="I179" s="155"/>
      <c r="J179" s="97"/>
      <c r="K179" s="154"/>
      <c r="L179" s="80">
        <f t="shared" si="48"/>
        <v>0</v>
      </c>
      <c r="M179" s="80">
        <f t="shared" si="51"/>
        <v>0</v>
      </c>
      <c r="N179" s="80">
        <f t="shared" si="49"/>
        <v>0</v>
      </c>
      <c r="O179" s="80">
        <f t="shared" si="50"/>
        <v>0</v>
      </c>
      <c r="P179" s="94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95"/>
      <c r="AC179" s="81">
        <f t="shared" si="52"/>
        <v>0</v>
      </c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</row>
    <row r="180" spans="1:45" s="8" customFormat="1" ht="11.25" hidden="1" customHeight="1">
      <c r="A180" s="251" t="s">
        <v>165</v>
      </c>
      <c r="B180" s="169"/>
      <c r="C180" s="154"/>
      <c r="D180" s="97"/>
      <c r="E180" s="98"/>
      <c r="F180" s="99"/>
      <c r="G180" s="97"/>
      <c r="H180" s="98"/>
      <c r="I180" s="155"/>
      <c r="J180" s="97"/>
      <c r="K180" s="154"/>
      <c r="L180" s="80">
        <f t="shared" si="48"/>
        <v>0</v>
      </c>
      <c r="M180" s="80">
        <f t="shared" si="51"/>
        <v>0</v>
      </c>
      <c r="N180" s="80">
        <f t="shared" si="49"/>
        <v>0</v>
      </c>
      <c r="O180" s="80">
        <f t="shared" si="50"/>
        <v>0</v>
      </c>
      <c r="P180" s="94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95"/>
      <c r="AC180" s="81">
        <f t="shared" si="52"/>
        <v>0</v>
      </c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</row>
    <row r="181" spans="1:45" s="8" customFormat="1" ht="11.25" hidden="1" customHeight="1">
      <c r="A181" s="251" t="s">
        <v>166</v>
      </c>
      <c r="B181" s="169"/>
      <c r="C181" s="154"/>
      <c r="D181" s="97"/>
      <c r="E181" s="98"/>
      <c r="F181" s="99"/>
      <c r="G181" s="97"/>
      <c r="H181" s="98"/>
      <c r="I181" s="155"/>
      <c r="J181" s="97"/>
      <c r="K181" s="154"/>
      <c r="L181" s="80">
        <f t="shared" si="48"/>
        <v>0</v>
      </c>
      <c r="M181" s="80">
        <f t="shared" si="51"/>
        <v>0</v>
      </c>
      <c r="N181" s="80">
        <f t="shared" si="49"/>
        <v>0</v>
      </c>
      <c r="O181" s="80">
        <f t="shared" si="50"/>
        <v>0</v>
      </c>
      <c r="P181" s="94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95"/>
      <c r="AC181" s="81">
        <f t="shared" si="52"/>
        <v>0</v>
      </c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</row>
    <row r="182" spans="1:45" s="8" customFormat="1" ht="11.25" hidden="1" customHeight="1">
      <c r="A182" s="251" t="s">
        <v>167</v>
      </c>
      <c r="B182" s="169"/>
      <c r="C182" s="154"/>
      <c r="D182" s="97"/>
      <c r="E182" s="98"/>
      <c r="F182" s="99"/>
      <c r="G182" s="97"/>
      <c r="H182" s="98"/>
      <c r="I182" s="155"/>
      <c r="J182" s="97"/>
      <c r="K182" s="154"/>
      <c r="L182" s="80">
        <f t="shared" si="48"/>
        <v>0</v>
      </c>
      <c r="M182" s="80">
        <f t="shared" si="51"/>
        <v>0</v>
      </c>
      <c r="N182" s="80">
        <f t="shared" si="49"/>
        <v>0</v>
      </c>
      <c r="O182" s="80">
        <f t="shared" si="50"/>
        <v>0</v>
      </c>
      <c r="P182" s="94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95"/>
      <c r="AC182" s="81">
        <f t="shared" si="52"/>
        <v>0</v>
      </c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</row>
    <row r="183" spans="1:45" s="8" customFormat="1" ht="11.25" hidden="1" customHeight="1">
      <c r="A183" s="251" t="s">
        <v>168</v>
      </c>
      <c r="B183" s="169"/>
      <c r="C183" s="154"/>
      <c r="D183" s="97"/>
      <c r="E183" s="98"/>
      <c r="F183" s="99"/>
      <c r="G183" s="97"/>
      <c r="H183" s="98"/>
      <c r="I183" s="155"/>
      <c r="J183" s="97"/>
      <c r="K183" s="154"/>
      <c r="L183" s="80">
        <f t="shared" si="48"/>
        <v>0</v>
      </c>
      <c r="M183" s="80">
        <f t="shared" si="51"/>
        <v>0</v>
      </c>
      <c r="N183" s="80">
        <f t="shared" si="49"/>
        <v>0</v>
      </c>
      <c r="O183" s="80">
        <f t="shared" si="50"/>
        <v>0</v>
      </c>
      <c r="P183" s="94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95"/>
      <c r="AC183" s="81">
        <f t="shared" si="52"/>
        <v>0</v>
      </c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</row>
    <row r="184" spans="1:45" s="8" customFormat="1" ht="11.25" hidden="1" customHeight="1">
      <c r="A184" s="251" t="s">
        <v>169</v>
      </c>
      <c r="B184" s="169"/>
      <c r="C184" s="154"/>
      <c r="D184" s="97"/>
      <c r="E184" s="98"/>
      <c r="F184" s="99"/>
      <c r="G184" s="97"/>
      <c r="H184" s="98"/>
      <c r="I184" s="155"/>
      <c r="J184" s="97"/>
      <c r="K184" s="154"/>
      <c r="L184" s="80">
        <f t="shared" si="48"/>
        <v>0</v>
      </c>
      <c r="M184" s="80">
        <f t="shared" si="51"/>
        <v>0</v>
      </c>
      <c r="N184" s="80">
        <f t="shared" si="49"/>
        <v>0</v>
      </c>
      <c r="O184" s="80">
        <f t="shared" si="50"/>
        <v>0</v>
      </c>
      <c r="P184" s="94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95"/>
      <c r="AC184" s="81">
        <f t="shared" si="52"/>
        <v>0</v>
      </c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</row>
    <row r="185" spans="1:45" s="8" customFormat="1" ht="11.25" hidden="1" customHeight="1">
      <c r="A185" s="251" t="s">
        <v>170</v>
      </c>
      <c r="B185" s="169"/>
      <c r="C185" s="154"/>
      <c r="D185" s="97"/>
      <c r="E185" s="98"/>
      <c r="F185" s="99"/>
      <c r="G185" s="97"/>
      <c r="H185" s="98"/>
      <c r="I185" s="155"/>
      <c r="J185" s="97"/>
      <c r="K185" s="154"/>
      <c r="L185" s="80">
        <f t="shared" si="48"/>
        <v>0</v>
      </c>
      <c r="M185" s="80">
        <f t="shared" si="51"/>
        <v>0</v>
      </c>
      <c r="N185" s="80">
        <f t="shared" si="49"/>
        <v>0</v>
      </c>
      <c r="O185" s="80">
        <f t="shared" si="50"/>
        <v>0</v>
      </c>
      <c r="P185" s="94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95"/>
      <c r="AC185" s="81">
        <f t="shared" si="52"/>
        <v>0</v>
      </c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</row>
    <row r="186" spans="1:45" s="8" customFormat="1" ht="11.25" hidden="1" customHeight="1">
      <c r="A186" s="251" t="s">
        <v>171</v>
      </c>
      <c r="B186" s="169"/>
      <c r="C186" s="154"/>
      <c r="D186" s="97"/>
      <c r="E186" s="98"/>
      <c r="F186" s="99"/>
      <c r="G186" s="97"/>
      <c r="H186" s="98"/>
      <c r="I186" s="155"/>
      <c r="J186" s="97"/>
      <c r="K186" s="154"/>
      <c r="L186" s="80">
        <f t="shared" si="48"/>
        <v>0</v>
      </c>
      <c r="M186" s="80">
        <f t="shared" si="51"/>
        <v>0</v>
      </c>
      <c r="N186" s="80">
        <f t="shared" si="49"/>
        <v>0</v>
      </c>
      <c r="O186" s="80">
        <f t="shared" si="50"/>
        <v>0</v>
      </c>
      <c r="P186" s="94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95"/>
      <c r="AC186" s="81">
        <f t="shared" si="52"/>
        <v>0</v>
      </c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</row>
    <row r="187" spans="1:45" s="8" customFormat="1" ht="11.25" hidden="1" customHeight="1">
      <c r="A187" s="251" t="s">
        <v>172</v>
      </c>
      <c r="B187" s="169"/>
      <c r="C187" s="154"/>
      <c r="D187" s="97"/>
      <c r="E187" s="98"/>
      <c r="F187" s="99"/>
      <c r="G187" s="97"/>
      <c r="H187" s="98"/>
      <c r="I187" s="155"/>
      <c r="J187" s="97"/>
      <c r="K187" s="154"/>
      <c r="L187" s="80">
        <f t="shared" si="48"/>
        <v>0</v>
      </c>
      <c r="M187" s="80">
        <f t="shared" si="51"/>
        <v>0</v>
      </c>
      <c r="N187" s="80">
        <f t="shared" si="49"/>
        <v>0</v>
      </c>
      <c r="O187" s="80">
        <f t="shared" si="50"/>
        <v>0</v>
      </c>
      <c r="P187" s="94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95"/>
      <c r="AC187" s="81">
        <f t="shared" si="52"/>
        <v>0</v>
      </c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</row>
    <row r="188" spans="1:45" s="8" customFormat="1" ht="11.25" hidden="1" customHeight="1">
      <c r="A188" s="251" t="s">
        <v>173</v>
      </c>
      <c r="B188" s="169"/>
      <c r="C188" s="154"/>
      <c r="D188" s="97"/>
      <c r="E188" s="98"/>
      <c r="F188" s="99"/>
      <c r="G188" s="97"/>
      <c r="H188" s="98"/>
      <c r="I188" s="155"/>
      <c r="J188" s="97"/>
      <c r="K188" s="154"/>
      <c r="L188" s="80">
        <f t="shared" si="48"/>
        <v>0</v>
      </c>
      <c r="M188" s="80">
        <f t="shared" si="51"/>
        <v>0</v>
      </c>
      <c r="N188" s="80">
        <f t="shared" si="49"/>
        <v>0</v>
      </c>
      <c r="O188" s="80">
        <f t="shared" si="50"/>
        <v>0</v>
      </c>
      <c r="P188" s="94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95"/>
      <c r="AC188" s="81">
        <f t="shared" si="52"/>
        <v>0</v>
      </c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</row>
    <row r="189" spans="1:45" s="9" customFormat="1" ht="13.5" customHeight="1">
      <c r="A189" s="239" t="s">
        <v>34</v>
      </c>
      <c r="B189" s="218" t="s">
        <v>414</v>
      </c>
      <c r="C189" s="171"/>
      <c r="D189" s="289">
        <v>3</v>
      </c>
      <c r="E189" s="131"/>
      <c r="F189" s="99"/>
      <c r="G189" s="97"/>
      <c r="H189" s="98"/>
      <c r="I189" s="99"/>
      <c r="J189" s="97"/>
      <c r="K189" s="97"/>
      <c r="L189" s="80">
        <f t="shared" si="48"/>
        <v>34</v>
      </c>
      <c r="M189" s="80"/>
      <c r="N189" s="80">
        <f t="shared" ref="N189:N190" si="53">SUM(Q189:AA189)</f>
        <v>34</v>
      </c>
      <c r="O189" s="80"/>
      <c r="P189" s="80">
        <f>N189</f>
        <v>34</v>
      </c>
      <c r="Q189" s="29"/>
      <c r="R189" s="29"/>
      <c r="S189" s="189">
        <v>34</v>
      </c>
      <c r="T189" s="189"/>
      <c r="U189" s="189"/>
      <c r="V189" s="189"/>
      <c r="W189" s="189"/>
      <c r="X189" s="29"/>
      <c r="Y189" s="29"/>
      <c r="Z189" s="29"/>
      <c r="AA189" s="29"/>
      <c r="AB189" s="106"/>
      <c r="AC189" s="81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s="11" customFormat="1" ht="14.25" customHeight="1">
      <c r="A190" s="239" t="s">
        <v>35</v>
      </c>
      <c r="B190" s="218" t="s">
        <v>415</v>
      </c>
      <c r="C190" s="130"/>
      <c r="D190" s="130"/>
      <c r="E190" s="131"/>
      <c r="F190" s="132"/>
      <c r="G190" s="186" t="s">
        <v>419</v>
      </c>
      <c r="H190" s="202"/>
      <c r="I190" s="132"/>
      <c r="J190" s="183"/>
      <c r="K190" s="130"/>
      <c r="L190" s="80">
        <f t="shared" si="48"/>
        <v>80</v>
      </c>
      <c r="M190" s="80"/>
      <c r="N190" s="80">
        <f t="shared" si="53"/>
        <v>80</v>
      </c>
      <c r="O190" s="80"/>
      <c r="P190" s="80">
        <f>N190</f>
        <v>80</v>
      </c>
      <c r="Q190" s="29"/>
      <c r="R190" s="29"/>
      <c r="S190" s="189"/>
      <c r="T190" s="189">
        <v>48</v>
      </c>
      <c r="U190" s="189"/>
      <c r="V190" s="189">
        <v>32</v>
      </c>
      <c r="W190" s="189"/>
      <c r="X190" s="29"/>
      <c r="Y190" s="29"/>
      <c r="Z190" s="29"/>
      <c r="AA190" s="29"/>
      <c r="AB190" s="106"/>
      <c r="AC190" s="81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</row>
    <row r="191" spans="1:45" s="11" customFormat="1" ht="12" customHeight="1">
      <c r="A191" s="239"/>
      <c r="B191" s="218" t="s">
        <v>441</v>
      </c>
      <c r="C191" s="97"/>
      <c r="D191" s="97"/>
      <c r="E191" s="98"/>
      <c r="F191" s="99"/>
      <c r="G191" s="97"/>
      <c r="H191" s="98"/>
      <c r="I191" s="99"/>
      <c r="J191" s="97">
        <v>5</v>
      </c>
      <c r="K191" s="97"/>
      <c r="L191" s="80"/>
      <c r="M191" s="80"/>
      <c r="N191" s="80"/>
      <c r="O191" s="80"/>
      <c r="P191" s="80"/>
      <c r="Q191" s="173"/>
      <c r="R191" s="173"/>
      <c r="S191" s="189"/>
      <c r="T191" s="189"/>
      <c r="U191" s="189"/>
      <c r="V191" s="189"/>
      <c r="W191" s="189"/>
      <c r="X191" s="173"/>
      <c r="Y191" s="173"/>
      <c r="Z191" s="173"/>
      <c r="AA191" s="173"/>
      <c r="AB191" s="106"/>
      <c r="AC191" s="81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s="11" customFormat="1" ht="13.5" customHeight="1">
      <c r="A192" s="246" t="s">
        <v>36</v>
      </c>
      <c r="B192" s="255" t="s">
        <v>402</v>
      </c>
      <c r="C192" s="367">
        <f>COUNTIF(C193:E219,1)+COUNTIF(C193:E219,2)+COUNTIF(C193:E219,3)+COUNTIF(C193:E219,4)+COUNTIF(C193:E219,5)+COUNTIF(C193:E219,6)+COUNTIF(C193:E219,7)+COUNTIF(C193:E219,8)</f>
        <v>0</v>
      </c>
      <c r="D192" s="367"/>
      <c r="E192" s="371"/>
      <c r="F192" s="366">
        <f>COUNTIF(F193:H219,1)+COUNTIF(F193:H219,2)+COUNTIF(F193:H219,3)+COUNTIF(F193:H219,4)+COUNTIF(F193:H219,5)+COUNTIF(F193:H219,6)+COUNTIF(F193:H219,7)+COUNTIF(F193:H219,8)</f>
        <v>3</v>
      </c>
      <c r="G192" s="367"/>
      <c r="H192" s="371"/>
      <c r="I192" s="366">
        <f>COUNTIF(I193:K219,1)+COUNTIF(I193:K219,2)+COUNTIF(I193:K219,3)+COUNTIF(I193:K219,4)+COUNTIF(I193:K219,5)+COUNTIF(I193:K219,6)+COUNTIF(I193:K219,7)+COUNTIF(I193:K219,8)</f>
        <v>0</v>
      </c>
      <c r="J192" s="367"/>
      <c r="K192" s="367"/>
      <c r="L192" s="87">
        <f t="shared" ref="L192:T192" si="54">SUM(L193:L217)</f>
        <v>533</v>
      </c>
      <c r="M192" s="87">
        <f t="shared" si="54"/>
        <v>179</v>
      </c>
      <c r="N192" s="87">
        <f t="shared" si="54"/>
        <v>354</v>
      </c>
      <c r="O192" s="87">
        <f t="shared" si="54"/>
        <v>178</v>
      </c>
      <c r="P192" s="87">
        <f t="shared" si="54"/>
        <v>176</v>
      </c>
      <c r="Q192" s="87">
        <f t="shared" si="54"/>
        <v>0</v>
      </c>
      <c r="R192" s="87">
        <f t="shared" si="54"/>
        <v>0</v>
      </c>
      <c r="S192" s="87">
        <f t="shared" si="54"/>
        <v>34</v>
      </c>
      <c r="T192" s="87">
        <f t="shared" si="54"/>
        <v>96</v>
      </c>
      <c r="U192" s="188"/>
      <c r="V192" s="87">
        <f>SUM(V193:V217)</f>
        <v>112</v>
      </c>
      <c r="W192" s="87">
        <f>SUM(W193:W217)</f>
        <v>80</v>
      </c>
      <c r="X192" s="88">
        <f>SUM(X218:X219)</f>
        <v>108</v>
      </c>
      <c r="Y192" s="87">
        <f>SUM(Y193:Y217)</f>
        <v>32</v>
      </c>
      <c r="Z192" s="88"/>
      <c r="AA192" s="87">
        <f>SUM(AA193:AA217)</f>
        <v>0</v>
      </c>
      <c r="AB192" s="138">
        <v>252</v>
      </c>
      <c r="AC192" s="93">
        <f>N192-AB192</f>
        <v>102</v>
      </c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</row>
    <row r="193" spans="1:45" s="11" customFormat="1" ht="26.25" customHeight="1">
      <c r="A193" s="251" t="s">
        <v>497</v>
      </c>
      <c r="B193" s="169" t="s">
        <v>442</v>
      </c>
      <c r="C193" s="83"/>
      <c r="D193" s="130"/>
      <c r="E193" s="131"/>
      <c r="F193" s="132"/>
      <c r="G193" s="291">
        <v>5</v>
      </c>
      <c r="H193" s="131"/>
      <c r="I193" s="132"/>
      <c r="J193" s="130"/>
      <c r="K193" s="123"/>
      <c r="L193" s="80">
        <f t="shared" ref="L193:L219" si="55">M193+N193</f>
        <v>219</v>
      </c>
      <c r="M193" s="80">
        <v>73</v>
      </c>
      <c r="N193" s="80">
        <f t="shared" ref="N193:N219" si="56">SUM(Q193:AA193)</f>
        <v>146</v>
      </c>
      <c r="O193" s="80">
        <f t="shared" ref="O193:O217" si="57">N193-P193</f>
        <v>73</v>
      </c>
      <c r="P193" s="94">
        <f>N193/2</f>
        <v>73</v>
      </c>
      <c r="Q193" s="29"/>
      <c r="R193" s="29"/>
      <c r="S193" s="189">
        <v>34</v>
      </c>
      <c r="T193" s="189">
        <v>48</v>
      </c>
      <c r="U193" s="189"/>
      <c r="V193" s="189">
        <v>64</v>
      </c>
      <c r="W193" s="189"/>
      <c r="X193" s="29"/>
      <c r="Y193" s="29"/>
      <c r="Z193" s="29"/>
      <c r="AA193" s="29"/>
      <c r="AB193" s="106"/>
      <c r="AC193" s="81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s="11" customFormat="1" ht="16.5" customHeight="1">
      <c r="A194" s="251" t="s">
        <v>498</v>
      </c>
      <c r="B194" s="169" t="s">
        <v>436</v>
      </c>
      <c r="C194" s="156"/>
      <c r="D194" s="27"/>
      <c r="E194" s="107"/>
      <c r="F194" s="108"/>
      <c r="G194" s="292" t="s">
        <v>419</v>
      </c>
      <c r="H194" s="107"/>
      <c r="I194" s="157"/>
      <c r="J194" s="27"/>
      <c r="K194" s="156"/>
      <c r="L194" s="80">
        <f t="shared" si="55"/>
        <v>144</v>
      </c>
      <c r="M194" s="80">
        <v>48</v>
      </c>
      <c r="N194" s="80">
        <f t="shared" si="56"/>
        <v>96</v>
      </c>
      <c r="O194" s="80">
        <f t="shared" si="57"/>
        <v>49</v>
      </c>
      <c r="P194" s="94">
        <v>47</v>
      </c>
      <c r="Q194" s="29"/>
      <c r="R194" s="29"/>
      <c r="S194" s="189"/>
      <c r="T194" s="189">
        <v>48</v>
      </c>
      <c r="U194" s="189"/>
      <c r="V194" s="189">
        <v>48</v>
      </c>
      <c r="W194" s="189"/>
      <c r="X194" s="29"/>
      <c r="Y194" s="29"/>
      <c r="Z194" s="29"/>
      <c r="AA194" s="29"/>
      <c r="AB194" s="95"/>
      <c r="AC194" s="81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s="11" customFormat="1" ht="14.25" customHeight="1">
      <c r="A195" s="251" t="s">
        <v>499</v>
      </c>
      <c r="B195" s="169" t="s">
        <v>421</v>
      </c>
      <c r="C195" s="154"/>
      <c r="D195" s="97"/>
      <c r="E195" s="98"/>
      <c r="F195" s="99"/>
      <c r="G195" s="97">
        <v>7</v>
      </c>
      <c r="H195" s="98"/>
      <c r="I195" s="155"/>
      <c r="J195" s="97"/>
      <c r="K195" s="154"/>
      <c r="L195" s="80">
        <f t="shared" si="55"/>
        <v>109</v>
      </c>
      <c r="M195" s="80">
        <v>37</v>
      </c>
      <c r="N195" s="80">
        <f t="shared" si="56"/>
        <v>72</v>
      </c>
      <c r="O195" s="80">
        <f t="shared" si="57"/>
        <v>36</v>
      </c>
      <c r="P195" s="94">
        <f>N195/2</f>
        <v>36</v>
      </c>
      <c r="Q195" s="29"/>
      <c r="R195" s="29"/>
      <c r="S195" s="189"/>
      <c r="T195" s="189"/>
      <c r="U195" s="189"/>
      <c r="V195" s="189"/>
      <c r="W195" s="189">
        <v>40</v>
      </c>
      <c r="X195" s="29"/>
      <c r="Y195" s="29">
        <v>32</v>
      </c>
      <c r="Z195" s="29"/>
      <c r="AA195" s="29"/>
      <c r="AB195" s="95"/>
      <c r="AC195" s="81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s="11" customFormat="1" ht="13.5" customHeight="1">
      <c r="A196" s="251" t="s">
        <v>500</v>
      </c>
      <c r="B196" s="169" t="s">
        <v>403</v>
      </c>
      <c r="C196" s="154"/>
      <c r="D196" s="97"/>
      <c r="E196" s="98"/>
      <c r="F196" s="99"/>
      <c r="G196" s="187">
        <v>6</v>
      </c>
      <c r="H196" s="98"/>
      <c r="I196" s="155"/>
      <c r="J196" s="97"/>
      <c r="K196" s="154"/>
      <c r="L196" s="80">
        <f t="shared" si="55"/>
        <v>61</v>
      </c>
      <c r="M196" s="80">
        <v>21</v>
      </c>
      <c r="N196" s="80">
        <f t="shared" si="56"/>
        <v>40</v>
      </c>
      <c r="O196" s="80">
        <f t="shared" si="57"/>
        <v>20</v>
      </c>
      <c r="P196" s="94">
        <f>N196/2</f>
        <v>20</v>
      </c>
      <c r="Q196" s="29"/>
      <c r="R196" s="29"/>
      <c r="S196" s="189"/>
      <c r="T196" s="189"/>
      <c r="U196" s="189"/>
      <c r="V196" s="189"/>
      <c r="W196" s="189">
        <v>40</v>
      </c>
      <c r="X196" s="29"/>
      <c r="Y196" s="29"/>
      <c r="Z196" s="29"/>
      <c r="AA196" s="29"/>
      <c r="AB196" s="95"/>
      <c r="AC196" s="81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s="11" customFormat="1" ht="36.75" hidden="1" customHeight="1">
      <c r="A197" s="256"/>
      <c r="B197" s="206"/>
      <c r="C197" s="191"/>
      <c r="D197" s="192"/>
      <c r="E197" s="193"/>
      <c r="F197" s="194"/>
      <c r="G197" s="192"/>
      <c r="H197" s="193"/>
      <c r="I197" s="195"/>
      <c r="J197" s="192"/>
      <c r="K197" s="191"/>
      <c r="L197" s="196"/>
      <c r="M197" s="197"/>
      <c r="N197" s="197"/>
      <c r="O197" s="197"/>
      <c r="P197" s="198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9"/>
      <c r="AC197" s="20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s="11" customFormat="1" ht="57.75" hidden="1" customHeight="1">
      <c r="A198" s="251" t="s">
        <v>174</v>
      </c>
      <c r="B198" s="169"/>
      <c r="C198" s="154"/>
      <c r="D198" s="97"/>
      <c r="E198" s="98"/>
      <c r="F198" s="99"/>
      <c r="G198" s="97"/>
      <c r="H198" s="98"/>
      <c r="I198" s="155"/>
      <c r="J198" s="97"/>
      <c r="K198" s="154"/>
      <c r="L198" s="29">
        <f t="shared" si="55"/>
        <v>0</v>
      </c>
      <c r="M198" s="80">
        <f t="shared" ref="M198:M217" si="58">N198/2</f>
        <v>0</v>
      </c>
      <c r="N198" s="80">
        <f t="shared" si="56"/>
        <v>0</v>
      </c>
      <c r="O198" s="80">
        <f t="shared" si="57"/>
        <v>0</v>
      </c>
      <c r="P198" s="94"/>
      <c r="Q198" s="29"/>
      <c r="R198" s="29"/>
      <c r="S198" s="189"/>
      <c r="T198" s="189"/>
      <c r="U198" s="189"/>
      <c r="V198" s="189"/>
      <c r="W198" s="189"/>
      <c r="X198" s="29"/>
      <c r="Y198" s="29"/>
      <c r="Z198" s="29"/>
      <c r="AA198" s="29"/>
      <c r="AB198" s="95"/>
      <c r="AC198" s="81">
        <f t="shared" ref="AC198:AC217" si="59">N198-AB198</f>
        <v>0</v>
      </c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s="11" customFormat="1" ht="11.25" hidden="1" customHeight="1">
      <c r="A199" s="251" t="s">
        <v>175</v>
      </c>
      <c r="B199" s="169"/>
      <c r="C199" s="154"/>
      <c r="D199" s="97"/>
      <c r="E199" s="98"/>
      <c r="F199" s="99"/>
      <c r="G199" s="97"/>
      <c r="H199" s="98"/>
      <c r="I199" s="155"/>
      <c r="J199" s="97"/>
      <c r="K199" s="154"/>
      <c r="L199" s="29">
        <f t="shared" si="55"/>
        <v>0</v>
      </c>
      <c r="M199" s="80">
        <f t="shared" si="58"/>
        <v>0</v>
      </c>
      <c r="N199" s="80">
        <f t="shared" si="56"/>
        <v>0</v>
      </c>
      <c r="O199" s="80">
        <f t="shared" si="57"/>
        <v>0</v>
      </c>
      <c r="P199" s="94"/>
      <c r="Q199" s="29"/>
      <c r="R199" s="29"/>
      <c r="S199" s="189"/>
      <c r="T199" s="189"/>
      <c r="U199" s="189"/>
      <c r="V199" s="189"/>
      <c r="W199" s="189"/>
      <c r="X199" s="29"/>
      <c r="Y199" s="29"/>
      <c r="Z199" s="29"/>
      <c r="AA199" s="29"/>
      <c r="AB199" s="95"/>
      <c r="AC199" s="81">
        <f t="shared" si="59"/>
        <v>0</v>
      </c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s="11" customFormat="1" ht="11.25" hidden="1" customHeight="1">
      <c r="A200" s="251" t="s">
        <v>176</v>
      </c>
      <c r="B200" s="169"/>
      <c r="C200" s="154"/>
      <c r="D200" s="97"/>
      <c r="E200" s="98"/>
      <c r="F200" s="99"/>
      <c r="G200" s="97"/>
      <c r="H200" s="98"/>
      <c r="I200" s="155"/>
      <c r="J200" s="97"/>
      <c r="K200" s="154"/>
      <c r="L200" s="29">
        <f t="shared" si="55"/>
        <v>0</v>
      </c>
      <c r="M200" s="80">
        <f t="shared" si="58"/>
        <v>0</v>
      </c>
      <c r="N200" s="80">
        <f t="shared" si="56"/>
        <v>0</v>
      </c>
      <c r="O200" s="80">
        <f t="shared" si="57"/>
        <v>0</v>
      </c>
      <c r="P200" s="94"/>
      <c r="Q200" s="29"/>
      <c r="R200" s="29"/>
      <c r="S200" s="189"/>
      <c r="T200" s="189"/>
      <c r="U200" s="189"/>
      <c r="V200" s="189"/>
      <c r="W200" s="189"/>
      <c r="X200" s="29"/>
      <c r="Y200" s="29"/>
      <c r="Z200" s="29"/>
      <c r="AA200" s="29"/>
      <c r="AB200" s="95"/>
      <c r="AC200" s="81">
        <f t="shared" si="59"/>
        <v>0</v>
      </c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s="11" customFormat="1" ht="11.25" hidden="1" customHeight="1">
      <c r="A201" s="251" t="s">
        <v>177</v>
      </c>
      <c r="B201" s="169"/>
      <c r="C201" s="154"/>
      <c r="D201" s="97"/>
      <c r="E201" s="98"/>
      <c r="F201" s="99"/>
      <c r="G201" s="97"/>
      <c r="H201" s="98"/>
      <c r="I201" s="155"/>
      <c r="J201" s="97"/>
      <c r="K201" s="154"/>
      <c r="L201" s="29">
        <f t="shared" si="55"/>
        <v>0</v>
      </c>
      <c r="M201" s="80">
        <f t="shared" si="58"/>
        <v>0</v>
      </c>
      <c r="N201" s="80">
        <f t="shared" si="56"/>
        <v>0</v>
      </c>
      <c r="O201" s="80">
        <f t="shared" si="57"/>
        <v>0</v>
      </c>
      <c r="P201" s="94"/>
      <c r="Q201" s="29"/>
      <c r="R201" s="29"/>
      <c r="S201" s="189"/>
      <c r="T201" s="189"/>
      <c r="U201" s="189"/>
      <c r="V201" s="189"/>
      <c r="W201" s="189"/>
      <c r="X201" s="29"/>
      <c r="Y201" s="29"/>
      <c r="Z201" s="29"/>
      <c r="AA201" s="29"/>
      <c r="AB201" s="95"/>
      <c r="AC201" s="81">
        <f t="shared" si="59"/>
        <v>0</v>
      </c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s="11" customFormat="1" ht="11.25" hidden="1" customHeight="1">
      <c r="A202" s="251" t="s">
        <v>178</v>
      </c>
      <c r="B202" s="169"/>
      <c r="C202" s="154"/>
      <c r="D202" s="97"/>
      <c r="E202" s="98"/>
      <c r="F202" s="99"/>
      <c r="G202" s="97"/>
      <c r="H202" s="98"/>
      <c r="I202" s="155"/>
      <c r="J202" s="97"/>
      <c r="K202" s="154"/>
      <c r="L202" s="29">
        <f t="shared" si="55"/>
        <v>0</v>
      </c>
      <c r="M202" s="80">
        <f t="shared" si="58"/>
        <v>0</v>
      </c>
      <c r="N202" s="80">
        <f t="shared" si="56"/>
        <v>0</v>
      </c>
      <c r="O202" s="80">
        <f t="shared" si="57"/>
        <v>0</v>
      </c>
      <c r="P202" s="94"/>
      <c r="Q202" s="29"/>
      <c r="R202" s="29"/>
      <c r="S202" s="189"/>
      <c r="T202" s="189"/>
      <c r="U202" s="189"/>
      <c r="V202" s="189"/>
      <c r="W202" s="189"/>
      <c r="X202" s="29"/>
      <c r="Y202" s="29"/>
      <c r="Z202" s="29"/>
      <c r="AA202" s="29"/>
      <c r="AB202" s="95"/>
      <c r="AC202" s="81">
        <f t="shared" si="59"/>
        <v>0</v>
      </c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s="11" customFormat="1" ht="11.25" hidden="1" customHeight="1">
      <c r="A203" s="251" t="s">
        <v>179</v>
      </c>
      <c r="B203" s="169"/>
      <c r="C203" s="154"/>
      <c r="D203" s="97"/>
      <c r="E203" s="98"/>
      <c r="F203" s="99"/>
      <c r="G203" s="97"/>
      <c r="H203" s="98"/>
      <c r="I203" s="155"/>
      <c r="J203" s="97"/>
      <c r="K203" s="154"/>
      <c r="L203" s="29">
        <f t="shared" si="55"/>
        <v>0</v>
      </c>
      <c r="M203" s="80">
        <f t="shared" si="58"/>
        <v>0</v>
      </c>
      <c r="N203" s="80">
        <f t="shared" si="56"/>
        <v>0</v>
      </c>
      <c r="O203" s="80">
        <f t="shared" si="57"/>
        <v>0</v>
      </c>
      <c r="P203" s="94"/>
      <c r="Q203" s="29"/>
      <c r="R203" s="29"/>
      <c r="S203" s="189"/>
      <c r="T203" s="189"/>
      <c r="U203" s="189"/>
      <c r="V203" s="189"/>
      <c r="W203" s="189"/>
      <c r="X203" s="29"/>
      <c r="Y203" s="29"/>
      <c r="Z203" s="29"/>
      <c r="AA203" s="29"/>
      <c r="AB203" s="95"/>
      <c r="AC203" s="81">
        <f t="shared" si="59"/>
        <v>0</v>
      </c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s="11" customFormat="1" ht="11.25" hidden="1" customHeight="1">
      <c r="A204" s="251" t="s">
        <v>180</v>
      </c>
      <c r="B204" s="169"/>
      <c r="C204" s="154"/>
      <c r="D204" s="97"/>
      <c r="E204" s="98"/>
      <c r="F204" s="99"/>
      <c r="G204" s="97"/>
      <c r="H204" s="98"/>
      <c r="I204" s="155"/>
      <c r="J204" s="97"/>
      <c r="K204" s="154"/>
      <c r="L204" s="29">
        <f t="shared" si="55"/>
        <v>0</v>
      </c>
      <c r="M204" s="80">
        <f t="shared" si="58"/>
        <v>0</v>
      </c>
      <c r="N204" s="80">
        <f t="shared" si="56"/>
        <v>0</v>
      </c>
      <c r="O204" s="80">
        <f t="shared" si="57"/>
        <v>0</v>
      </c>
      <c r="P204" s="94"/>
      <c r="Q204" s="29"/>
      <c r="R204" s="29"/>
      <c r="S204" s="189"/>
      <c r="T204" s="189"/>
      <c r="U204" s="189"/>
      <c r="V204" s="189"/>
      <c r="W204" s="189"/>
      <c r="X204" s="29"/>
      <c r="Y204" s="29"/>
      <c r="Z204" s="29"/>
      <c r="AA204" s="29"/>
      <c r="AB204" s="95"/>
      <c r="AC204" s="81">
        <f t="shared" si="59"/>
        <v>0</v>
      </c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s="11" customFormat="1" ht="11.25" hidden="1" customHeight="1">
      <c r="A205" s="251" t="s">
        <v>181</v>
      </c>
      <c r="B205" s="169"/>
      <c r="C205" s="154"/>
      <c r="D205" s="97"/>
      <c r="E205" s="98"/>
      <c r="F205" s="99"/>
      <c r="G205" s="97"/>
      <c r="H205" s="98"/>
      <c r="I205" s="155"/>
      <c r="J205" s="97"/>
      <c r="K205" s="154"/>
      <c r="L205" s="29">
        <f t="shared" si="55"/>
        <v>0</v>
      </c>
      <c r="M205" s="80">
        <f t="shared" si="58"/>
        <v>0</v>
      </c>
      <c r="N205" s="80">
        <f t="shared" si="56"/>
        <v>0</v>
      </c>
      <c r="O205" s="80">
        <f t="shared" si="57"/>
        <v>0</v>
      </c>
      <c r="P205" s="94"/>
      <c r="Q205" s="29"/>
      <c r="R205" s="29"/>
      <c r="S205" s="189"/>
      <c r="T205" s="189"/>
      <c r="U205" s="189"/>
      <c r="V205" s="189"/>
      <c r="W205" s="189"/>
      <c r="X205" s="29"/>
      <c r="Y205" s="29"/>
      <c r="Z205" s="29"/>
      <c r="AA205" s="29"/>
      <c r="AB205" s="95"/>
      <c r="AC205" s="81">
        <f t="shared" si="59"/>
        <v>0</v>
      </c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</row>
    <row r="206" spans="1:45" s="11" customFormat="1" ht="11.25" hidden="1" customHeight="1">
      <c r="A206" s="251" t="s">
        <v>182</v>
      </c>
      <c r="B206" s="169"/>
      <c r="C206" s="154"/>
      <c r="D206" s="97"/>
      <c r="E206" s="98"/>
      <c r="F206" s="99"/>
      <c r="G206" s="97"/>
      <c r="H206" s="98"/>
      <c r="I206" s="155"/>
      <c r="J206" s="97"/>
      <c r="K206" s="154"/>
      <c r="L206" s="29">
        <f t="shared" si="55"/>
        <v>0</v>
      </c>
      <c r="M206" s="80">
        <f t="shared" si="58"/>
        <v>0</v>
      </c>
      <c r="N206" s="80">
        <f t="shared" si="56"/>
        <v>0</v>
      </c>
      <c r="O206" s="80">
        <f t="shared" si="57"/>
        <v>0</v>
      </c>
      <c r="P206" s="94"/>
      <c r="Q206" s="29"/>
      <c r="R206" s="29"/>
      <c r="S206" s="189"/>
      <c r="T206" s="189"/>
      <c r="U206" s="189"/>
      <c r="V206" s="189"/>
      <c r="W206" s="189"/>
      <c r="X206" s="29"/>
      <c r="Y206" s="29"/>
      <c r="Z206" s="29"/>
      <c r="AA206" s="29"/>
      <c r="AB206" s="95"/>
      <c r="AC206" s="81">
        <f t="shared" si="59"/>
        <v>0</v>
      </c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</row>
    <row r="207" spans="1:45" s="11" customFormat="1" ht="11.25" hidden="1" customHeight="1">
      <c r="A207" s="251" t="s">
        <v>183</v>
      </c>
      <c r="B207" s="169"/>
      <c r="C207" s="154"/>
      <c r="D207" s="97"/>
      <c r="E207" s="98"/>
      <c r="F207" s="99"/>
      <c r="G207" s="97"/>
      <c r="H207" s="98"/>
      <c r="I207" s="155"/>
      <c r="J207" s="97"/>
      <c r="K207" s="154"/>
      <c r="L207" s="29">
        <f t="shared" si="55"/>
        <v>0</v>
      </c>
      <c r="M207" s="80">
        <f t="shared" si="58"/>
        <v>0</v>
      </c>
      <c r="N207" s="80">
        <f t="shared" si="56"/>
        <v>0</v>
      </c>
      <c r="O207" s="80">
        <f t="shared" si="57"/>
        <v>0</v>
      </c>
      <c r="P207" s="94"/>
      <c r="Q207" s="29"/>
      <c r="R207" s="29"/>
      <c r="S207" s="189"/>
      <c r="T207" s="189"/>
      <c r="U207" s="189"/>
      <c r="V207" s="189"/>
      <c r="W207" s="189"/>
      <c r="X207" s="29"/>
      <c r="Y207" s="29"/>
      <c r="Z207" s="29"/>
      <c r="AA207" s="29"/>
      <c r="AB207" s="95"/>
      <c r="AC207" s="81">
        <f t="shared" si="59"/>
        <v>0</v>
      </c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</row>
    <row r="208" spans="1:45" s="11" customFormat="1" ht="11.25" hidden="1" customHeight="1">
      <c r="A208" s="251" t="s">
        <v>184</v>
      </c>
      <c r="B208" s="169"/>
      <c r="C208" s="154"/>
      <c r="D208" s="97"/>
      <c r="E208" s="98"/>
      <c r="F208" s="99"/>
      <c r="G208" s="97"/>
      <c r="H208" s="98"/>
      <c r="I208" s="155"/>
      <c r="J208" s="97"/>
      <c r="K208" s="154"/>
      <c r="L208" s="29">
        <f t="shared" si="55"/>
        <v>0</v>
      </c>
      <c r="M208" s="80">
        <f t="shared" si="58"/>
        <v>0</v>
      </c>
      <c r="N208" s="80">
        <f t="shared" si="56"/>
        <v>0</v>
      </c>
      <c r="O208" s="80">
        <f t="shared" si="57"/>
        <v>0</v>
      </c>
      <c r="P208" s="94"/>
      <c r="Q208" s="29"/>
      <c r="R208" s="29"/>
      <c r="S208" s="189"/>
      <c r="T208" s="189"/>
      <c r="U208" s="189"/>
      <c r="V208" s="189"/>
      <c r="W208" s="189"/>
      <c r="X208" s="29"/>
      <c r="Y208" s="29"/>
      <c r="Z208" s="29"/>
      <c r="AA208" s="29"/>
      <c r="AB208" s="95"/>
      <c r="AC208" s="81">
        <f t="shared" si="59"/>
        <v>0</v>
      </c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</row>
    <row r="209" spans="1:45" s="11" customFormat="1" ht="11.25" hidden="1" customHeight="1">
      <c r="A209" s="251" t="s">
        <v>185</v>
      </c>
      <c r="B209" s="169"/>
      <c r="C209" s="154"/>
      <c r="D209" s="97"/>
      <c r="E209" s="98"/>
      <c r="F209" s="99"/>
      <c r="G209" s="97"/>
      <c r="H209" s="98"/>
      <c r="I209" s="155"/>
      <c r="J209" s="97"/>
      <c r="K209" s="154"/>
      <c r="L209" s="29">
        <f t="shared" si="55"/>
        <v>0</v>
      </c>
      <c r="M209" s="80">
        <f t="shared" si="58"/>
        <v>0</v>
      </c>
      <c r="N209" s="80">
        <f t="shared" si="56"/>
        <v>0</v>
      </c>
      <c r="O209" s="80">
        <f t="shared" si="57"/>
        <v>0</v>
      </c>
      <c r="P209" s="94"/>
      <c r="Q209" s="29"/>
      <c r="R209" s="29"/>
      <c r="S209" s="189"/>
      <c r="T209" s="189"/>
      <c r="U209" s="189"/>
      <c r="V209" s="189"/>
      <c r="W209" s="189"/>
      <c r="X209" s="29"/>
      <c r="Y209" s="29"/>
      <c r="Z209" s="29"/>
      <c r="AA209" s="29"/>
      <c r="AB209" s="95"/>
      <c r="AC209" s="81">
        <f t="shared" si="59"/>
        <v>0</v>
      </c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</row>
    <row r="210" spans="1:45" s="11" customFormat="1" ht="11.25" hidden="1" customHeight="1">
      <c r="A210" s="251" t="s">
        <v>186</v>
      </c>
      <c r="B210" s="169"/>
      <c r="C210" s="154"/>
      <c r="D210" s="97"/>
      <c r="E210" s="98"/>
      <c r="F210" s="99"/>
      <c r="G210" s="97"/>
      <c r="H210" s="98"/>
      <c r="I210" s="155"/>
      <c r="J210" s="97"/>
      <c r="K210" s="154"/>
      <c r="L210" s="29">
        <f t="shared" si="55"/>
        <v>0</v>
      </c>
      <c r="M210" s="80">
        <f t="shared" si="58"/>
        <v>0</v>
      </c>
      <c r="N210" s="80">
        <f t="shared" si="56"/>
        <v>0</v>
      </c>
      <c r="O210" s="80">
        <f t="shared" si="57"/>
        <v>0</v>
      </c>
      <c r="P210" s="94"/>
      <c r="Q210" s="29"/>
      <c r="R210" s="29"/>
      <c r="S210" s="189"/>
      <c r="T210" s="189"/>
      <c r="U210" s="189"/>
      <c r="V210" s="189"/>
      <c r="W210" s="189"/>
      <c r="X210" s="29"/>
      <c r="Y210" s="29"/>
      <c r="Z210" s="29"/>
      <c r="AA210" s="29"/>
      <c r="AB210" s="95"/>
      <c r="AC210" s="81">
        <f t="shared" si="59"/>
        <v>0</v>
      </c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</row>
    <row r="211" spans="1:45" s="11" customFormat="1" ht="11.25" hidden="1" customHeight="1">
      <c r="A211" s="251" t="s">
        <v>187</v>
      </c>
      <c r="B211" s="169"/>
      <c r="C211" s="154"/>
      <c r="D211" s="97"/>
      <c r="E211" s="98"/>
      <c r="F211" s="99"/>
      <c r="G211" s="97"/>
      <c r="H211" s="98"/>
      <c r="I211" s="155"/>
      <c r="J211" s="97"/>
      <c r="K211" s="154"/>
      <c r="L211" s="29">
        <f t="shared" si="55"/>
        <v>0</v>
      </c>
      <c r="M211" s="80">
        <f t="shared" si="58"/>
        <v>0</v>
      </c>
      <c r="N211" s="80">
        <f t="shared" si="56"/>
        <v>0</v>
      </c>
      <c r="O211" s="80">
        <f t="shared" si="57"/>
        <v>0</v>
      </c>
      <c r="P211" s="94"/>
      <c r="Q211" s="29"/>
      <c r="R211" s="29"/>
      <c r="S211" s="189"/>
      <c r="T211" s="189"/>
      <c r="U211" s="189"/>
      <c r="V211" s="189"/>
      <c r="W211" s="189"/>
      <c r="X211" s="29"/>
      <c r="Y211" s="29"/>
      <c r="Z211" s="29"/>
      <c r="AA211" s="29"/>
      <c r="AB211" s="95"/>
      <c r="AC211" s="81">
        <f t="shared" si="59"/>
        <v>0</v>
      </c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</row>
    <row r="212" spans="1:45" s="11" customFormat="1" ht="11.25" hidden="1" customHeight="1">
      <c r="A212" s="251" t="s">
        <v>188</v>
      </c>
      <c r="B212" s="169"/>
      <c r="C212" s="154"/>
      <c r="D212" s="97"/>
      <c r="E212" s="98"/>
      <c r="F212" s="99"/>
      <c r="G212" s="97"/>
      <c r="H212" s="98"/>
      <c r="I212" s="155"/>
      <c r="J212" s="97"/>
      <c r="K212" s="154"/>
      <c r="L212" s="29">
        <f t="shared" si="55"/>
        <v>0</v>
      </c>
      <c r="M212" s="80">
        <f t="shared" si="58"/>
        <v>0</v>
      </c>
      <c r="N212" s="80">
        <f t="shared" si="56"/>
        <v>0</v>
      </c>
      <c r="O212" s="80">
        <f t="shared" si="57"/>
        <v>0</v>
      </c>
      <c r="P212" s="94"/>
      <c r="Q212" s="29"/>
      <c r="R212" s="29"/>
      <c r="S212" s="189"/>
      <c r="T212" s="189"/>
      <c r="U212" s="189"/>
      <c r="V212" s="189"/>
      <c r="W212" s="189"/>
      <c r="X212" s="29"/>
      <c r="Y212" s="29"/>
      <c r="Z212" s="29"/>
      <c r="AA212" s="29"/>
      <c r="AB212" s="95"/>
      <c r="AC212" s="81">
        <f t="shared" si="59"/>
        <v>0</v>
      </c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</row>
    <row r="213" spans="1:45" s="11" customFormat="1" ht="11.25" hidden="1" customHeight="1">
      <c r="A213" s="251" t="s">
        <v>189</v>
      </c>
      <c r="B213" s="169"/>
      <c r="C213" s="154"/>
      <c r="D213" s="97"/>
      <c r="E213" s="98"/>
      <c r="F213" s="99"/>
      <c r="G213" s="97"/>
      <c r="H213" s="98"/>
      <c r="I213" s="155"/>
      <c r="J213" s="97"/>
      <c r="K213" s="154"/>
      <c r="L213" s="29">
        <f t="shared" si="55"/>
        <v>0</v>
      </c>
      <c r="M213" s="80">
        <f t="shared" si="58"/>
        <v>0</v>
      </c>
      <c r="N213" s="80">
        <f t="shared" si="56"/>
        <v>0</v>
      </c>
      <c r="O213" s="80">
        <f t="shared" si="57"/>
        <v>0</v>
      </c>
      <c r="P213" s="94"/>
      <c r="Q213" s="29"/>
      <c r="R213" s="29"/>
      <c r="S213" s="189"/>
      <c r="T213" s="189"/>
      <c r="U213" s="189"/>
      <c r="V213" s="189"/>
      <c r="W213" s="189"/>
      <c r="X213" s="29"/>
      <c r="Y213" s="29"/>
      <c r="Z213" s="29"/>
      <c r="AA213" s="29"/>
      <c r="AB213" s="95"/>
      <c r="AC213" s="81">
        <f t="shared" si="59"/>
        <v>0</v>
      </c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1:45" s="11" customFormat="1" ht="11.25" hidden="1" customHeight="1">
      <c r="A214" s="251" t="s">
        <v>190</v>
      </c>
      <c r="B214" s="169"/>
      <c r="C214" s="154"/>
      <c r="D214" s="97"/>
      <c r="E214" s="98"/>
      <c r="F214" s="99"/>
      <c r="G214" s="97"/>
      <c r="H214" s="98"/>
      <c r="I214" s="155"/>
      <c r="J214" s="97"/>
      <c r="K214" s="154"/>
      <c r="L214" s="29">
        <f t="shared" si="55"/>
        <v>0</v>
      </c>
      <c r="M214" s="80">
        <f t="shared" si="58"/>
        <v>0</v>
      </c>
      <c r="N214" s="80">
        <f t="shared" si="56"/>
        <v>0</v>
      </c>
      <c r="O214" s="80">
        <f t="shared" si="57"/>
        <v>0</v>
      </c>
      <c r="P214" s="94"/>
      <c r="Q214" s="29"/>
      <c r="R214" s="29"/>
      <c r="S214" s="189"/>
      <c r="T214" s="189"/>
      <c r="U214" s="189"/>
      <c r="V214" s="189"/>
      <c r="W214" s="189"/>
      <c r="X214" s="29"/>
      <c r="Y214" s="29"/>
      <c r="Z214" s="29"/>
      <c r="AA214" s="29"/>
      <c r="AB214" s="95"/>
      <c r="AC214" s="81">
        <f t="shared" si="59"/>
        <v>0</v>
      </c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1:45" s="11" customFormat="1" ht="11.25" hidden="1" customHeight="1">
      <c r="A215" s="251" t="s">
        <v>191</v>
      </c>
      <c r="B215" s="169"/>
      <c r="C215" s="154"/>
      <c r="D215" s="97"/>
      <c r="E215" s="98"/>
      <c r="F215" s="99"/>
      <c r="G215" s="97"/>
      <c r="H215" s="98"/>
      <c r="I215" s="155"/>
      <c r="J215" s="97"/>
      <c r="K215" s="154"/>
      <c r="L215" s="29">
        <f t="shared" si="55"/>
        <v>0</v>
      </c>
      <c r="M215" s="80">
        <f t="shared" si="58"/>
        <v>0</v>
      </c>
      <c r="N215" s="80">
        <f t="shared" si="56"/>
        <v>0</v>
      </c>
      <c r="O215" s="80">
        <f t="shared" si="57"/>
        <v>0</v>
      </c>
      <c r="P215" s="94"/>
      <c r="Q215" s="29"/>
      <c r="R215" s="29"/>
      <c r="S215" s="189"/>
      <c r="T215" s="189"/>
      <c r="U215" s="189"/>
      <c r="V215" s="189"/>
      <c r="W215" s="189"/>
      <c r="X215" s="29"/>
      <c r="Y215" s="29"/>
      <c r="Z215" s="29"/>
      <c r="AA215" s="29"/>
      <c r="AB215" s="95"/>
      <c r="AC215" s="81">
        <f t="shared" si="59"/>
        <v>0</v>
      </c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1:45" s="11" customFormat="1" ht="11.25" hidden="1" customHeight="1">
      <c r="A216" s="251" t="s">
        <v>192</v>
      </c>
      <c r="B216" s="169"/>
      <c r="C216" s="154"/>
      <c r="D216" s="97"/>
      <c r="E216" s="98"/>
      <c r="F216" s="99"/>
      <c r="G216" s="97"/>
      <c r="H216" s="98"/>
      <c r="I216" s="155"/>
      <c r="J216" s="97"/>
      <c r="K216" s="154"/>
      <c r="L216" s="29">
        <f t="shared" si="55"/>
        <v>0</v>
      </c>
      <c r="M216" s="80">
        <f t="shared" si="58"/>
        <v>0</v>
      </c>
      <c r="N216" s="80">
        <f t="shared" si="56"/>
        <v>0</v>
      </c>
      <c r="O216" s="80">
        <f t="shared" si="57"/>
        <v>0</v>
      </c>
      <c r="P216" s="94"/>
      <c r="Q216" s="29"/>
      <c r="R216" s="29"/>
      <c r="S216" s="189"/>
      <c r="T216" s="189"/>
      <c r="U216" s="189"/>
      <c r="V216" s="189"/>
      <c r="W216" s="189"/>
      <c r="X216" s="29"/>
      <c r="Y216" s="29"/>
      <c r="Z216" s="29"/>
      <c r="AA216" s="29"/>
      <c r="AB216" s="95"/>
      <c r="AC216" s="81">
        <f t="shared" si="59"/>
        <v>0</v>
      </c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1:45" s="11" customFormat="1" ht="11.25" hidden="1" customHeight="1">
      <c r="A217" s="251" t="s">
        <v>193</v>
      </c>
      <c r="B217" s="169"/>
      <c r="C217" s="154"/>
      <c r="D217" s="97"/>
      <c r="E217" s="98"/>
      <c r="F217" s="99"/>
      <c r="G217" s="97"/>
      <c r="H217" s="98"/>
      <c r="I217" s="155"/>
      <c r="J217" s="97"/>
      <c r="K217" s="154"/>
      <c r="L217" s="29">
        <f t="shared" si="55"/>
        <v>0</v>
      </c>
      <c r="M217" s="80">
        <f t="shared" si="58"/>
        <v>0</v>
      </c>
      <c r="N217" s="80">
        <f t="shared" si="56"/>
        <v>0</v>
      </c>
      <c r="O217" s="80">
        <f t="shared" si="57"/>
        <v>0</v>
      </c>
      <c r="P217" s="94"/>
      <c r="Q217" s="29"/>
      <c r="R217" s="29"/>
      <c r="S217" s="189"/>
      <c r="T217" s="189"/>
      <c r="U217" s="189"/>
      <c r="V217" s="189"/>
      <c r="W217" s="189"/>
      <c r="X217" s="29"/>
      <c r="Y217" s="29"/>
      <c r="Z217" s="29"/>
      <c r="AA217" s="29"/>
      <c r="AB217" s="95"/>
      <c r="AC217" s="81">
        <f t="shared" si="59"/>
        <v>0</v>
      </c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1:45" s="11" customFormat="1" ht="12.75" customHeight="1">
      <c r="A218" s="239" t="s">
        <v>37</v>
      </c>
      <c r="B218" s="218" t="s">
        <v>414</v>
      </c>
      <c r="C218" s="130"/>
      <c r="D218" s="291" t="s">
        <v>419</v>
      </c>
      <c r="E218" s="131"/>
      <c r="F218" s="99"/>
      <c r="G218" s="97"/>
      <c r="H218" s="98"/>
      <c r="I218" s="99"/>
      <c r="J218" s="97"/>
      <c r="K218" s="97"/>
      <c r="L218" s="29">
        <f t="shared" si="55"/>
        <v>32</v>
      </c>
      <c r="M218" s="80"/>
      <c r="N218" s="80">
        <f t="shared" si="56"/>
        <v>32</v>
      </c>
      <c r="O218" s="80"/>
      <c r="P218" s="80">
        <f>N218</f>
        <v>32</v>
      </c>
      <c r="Q218" s="29"/>
      <c r="R218" s="29"/>
      <c r="S218" s="189"/>
      <c r="T218" s="189"/>
      <c r="U218" s="189"/>
      <c r="V218" s="189">
        <v>32</v>
      </c>
      <c r="W218" s="189"/>
      <c r="X218" s="29"/>
      <c r="Y218" s="29"/>
      <c r="Z218" s="29"/>
      <c r="AA218" s="29"/>
      <c r="AB218" s="106"/>
      <c r="AC218" s="81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1:45" s="11" customFormat="1" ht="12.75" customHeight="1">
      <c r="A219" s="239" t="s">
        <v>38</v>
      </c>
      <c r="B219" s="218" t="s">
        <v>415</v>
      </c>
      <c r="C219" s="171"/>
      <c r="D219" s="130"/>
      <c r="E219" s="131"/>
      <c r="F219" s="170"/>
      <c r="G219" s="186" t="s">
        <v>411</v>
      </c>
      <c r="H219" s="172"/>
      <c r="I219" s="132"/>
      <c r="J219" s="130"/>
      <c r="K219" s="130"/>
      <c r="L219" s="29">
        <f t="shared" si="55"/>
        <v>188</v>
      </c>
      <c r="M219" s="80"/>
      <c r="N219" s="80">
        <f t="shared" si="56"/>
        <v>188</v>
      </c>
      <c r="O219" s="80"/>
      <c r="P219" s="80">
        <f>N219</f>
        <v>188</v>
      </c>
      <c r="Q219" s="29"/>
      <c r="R219" s="29"/>
      <c r="S219" s="189"/>
      <c r="T219" s="189" t="s">
        <v>324</v>
      </c>
      <c r="U219" s="189"/>
      <c r="V219" s="189"/>
      <c r="W219" s="189">
        <v>80</v>
      </c>
      <c r="X219" s="29">
        <v>108</v>
      </c>
      <c r="Y219" s="29"/>
      <c r="Z219" s="29"/>
      <c r="AA219" s="29"/>
      <c r="AB219" s="106"/>
      <c r="AC219" s="81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1:45" s="11" customFormat="1" ht="12.75" customHeight="1">
      <c r="A220" s="239"/>
      <c r="B220" s="218" t="s">
        <v>441</v>
      </c>
      <c r="C220" s="175"/>
      <c r="D220" s="175"/>
      <c r="E220" s="176"/>
      <c r="F220" s="174"/>
      <c r="G220" s="175"/>
      <c r="H220" s="176"/>
      <c r="I220" s="174"/>
      <c r="J220" s="216">
        <v>7</v>
      </c>
      <c r="K220" s="175"/>
      <c r="L220" s="173"/>
      <c r="M220" s="80"/>
      <c r="N220" s="80"/>
      <c r="O220" s="80"/>
      <c r="P220" s="80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3"/>
      <c r="AB220" s="106"/>
      <c r="AC220" s="81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1:45" s="11" customFormat="1" ht="24" customHeight="1">
      <c r="A221" s="246" t="s">
        <v>40</v>
      </c>
      <c r="B221" s="255" t="s">
        <v>406</v>
      </c>
      <c r="C221" s="356">
        <f>COUNTIF(C222:E248,1)+COUNTIF(C222:E248,2)+COUNTIF(C222:E248,3)+COUNTIF(C222:E248,4)+COUNTIF(C222:E248,5)+COUNTIF(C222:E248,6)+COUNTIF(C222:E248,7)+COUNTIF(C222:E248,8)</f>
        <v>1</v>
      </c>
      <c r="D221" s="356"/>
      <c r="E221" s="357"/>
      <c r="F221" s="358">
        <f>COUNTIF(F222:H248,1)+COUNTIF(F222:H248,2)+COUNTIF(F222:H248,3)+COUNTIF(F222:H248,4)+COUNTIF(F222:H248,5)+COUNTIF(F222:H248,6)+COUNTIF(F222:H248,7)+COUNTIF(F222:H248,8)</f>
        <v>2</v>
      </c>
      <c r="G221" s="356"/>
      <c r="H221" s="357"/>
      <c r="I221" s="358">
        <f>COUNTIF(I222:K248,1)+COUNTIF(I222:K248,2)+COUNTIF(I222:K248,3)+COUNTIF(I222:K248,4)+COUNTIF(I222:K248,5)+COUNTIF(I222:K248,6)+COUNTIF(I222:K248,7)+COUNTIF(I222:K248,8)</f>
        <v>0</v>
      </c>
      <c r="J221" s="356"/>
      <c r="K221" s="356"/>
      <c r="L221" s="88">
        <f t="shared" ref="L221:T221" si="60">SUM(L222:L246)</f>
        <v>288</v>
      </c>
      <c r="M221" s="138">
        <f t="shared" si="60"/>
        <v>96</v>
      </c>
      <c r="N221" s="138">
        <f t="shared" si="60"/>
        <v>192</v>
      </c>
      <c r="O221" s="138">
        <f t="shared" si="60"/>
        <v>91</v>
      </c>
      <c r="P221" s="138">
        <f t="shared" si="60"/>
        <v>101</v>
      </c>
      <c r="Q221" s="138">
        <f t="shared" si="60"/>
        <v>0</v>
      </c>
      <c r="R221" s="138">
        <f t="shared" si="60"/>
        <v>0</v>
      </c>
      <c r="S221" s="138">
        <f t="shared" si="60"/>
        <v>0</v>
      </c>
      <c r="T221" s="138">
        <f t="shared" si="60"/>
        <v>0</v>
      </c>
      <c r="U221" s="88">
        <f t="shared" ref="U221" si="61">SUM(U222:U248)</f>
        <v>0</v>
      </c>
      <c r="V221" s="138">
        <f>SUM(V222:V246)</f>
        <v>32</v>
      </c>
      <c r="W221" s="138">
        <f>SUM(W222:W246)</f>
        <v>160</v>
      </c>
      <c r="X221" s="88">
        <f>SUM(X222:X246)</f>
        <v>0</v>
      </c>
      <c r="Y221" s="138">
        <f>SUM(Y222:Y246)</f>
        <v>0</v>
      </c>
      <c r="Z221" s="88"/>
      <c r="AA221" s="138">
        <f>SUM(AA222:AA246)</f>
        <v>0</v>
      </c>
      <c r="AB221" s="138">
        <v>180</v>
      </c>
      <c r="AC221" s="93">
        <f>N221-AB221</f>
        <v>12</v>
      </c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1:45" s="11" customFormat="1" ht="23.25" customHeight="1">
      <c r="A222" s="251" t="s">
        <v>501</v>
      </c>
      <c r="B222" s="169" t="s">
        <v>428</v>
      </c>
      <c r="C222" s="156"/>
      <c r="D222" s="27"/>
      <c r="E222" s="107"/>
      <c r="F222" s="108"/>
      <c r="G222" s="27">
        <v>6</v>
      </c>
      <c r="H222" s="107"/>
      <c r="I222" s="157"/>
      <c r="J222" s="27"/>
      <c r="K222" s="156"/>
      <c r="L222" s="29">
        <f t="shared" ref="L222:L248" si="62">M222+N222</f>
        <v>108</v>
      </c>
      <c r="M222" s="80">
        <v>36</v>
      </c>
      <c r="N222" s="80">
        <f t="shared" ref="N222:N246" si="63">SUM(Q222:AA222)</f>
        <v>72</v>
      </c>
      <c r="O222" s="80">
        <f>N222-P222</f>
        <v>35</v>
      </c>
      <c r="P222" s="94">
        <v>37</v>
      </c>
      <c r="Q222" s="29"/>
      <c r="R222" s="29"/>
      <c r="S222" s="29"/>
      <c r="T222" s="29"/>
      <c r="U222" s="29"/>
      <c r="V222" s="29">
        <v>32</v>
      </c>
      <c r="W222" s="29">
        <v>40</v>
      </c>
      <c r="X222" s="29"/>
      <c r="Y222" s="29"/>
      <c r="Z222" s="29"/>
      <c r="AA222" s="29"/>
      <c r="AB222" s="106"/>
      <c r="AC222" s="81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1:45" s="11" customFormat="1" ht="13.5" customHeight="1">
      <c r="A223" s="251" t="s">
        <v>502</v>
      </c>
      <c r="B223" s="169" t="s">
        <v>429</v>
      </c>
      <c r="C223" s="154"/>
      <c r="D223" s="97"/>
      <c r="E223" s="98"/>
      <c r="F223" s="99"/>
      <c r="G223" s="187">
        <v>6</v>
      </c>
      <c r="H223" s="98"/>
      <c r="I223" s="155"/>
      <c r="J223" s="97"/>
      <c r="K223" s="154"/>
      <c r="L223" s="29">
        <f t="shared" si="62"/>
        <v>120</v>
      </c>
      <c r="M223" s="80">
        <v>40</v>
      </c>
      <c r="N223" s="80">
        <f t="shared" si="63"/>
        <v>80</v>
      </c>
      <c r="O223" s="80">
        <f>N223-P223</f>
        <v>38</v>
      </c>
      <c r="P223" s="94">
        <v>42</v>
      </c>
      <c r="Q223" s="29"/>
      <c r="R223" s="29"/>
      <c r="S223" s="29"/>
      <c r="T223" s="29"/>
      <c r="U223" s="29"/>
      <c r="V223" s="29"/>
      <c r="W223" s="29">
        <v>80</v>
      </c>
      <c r="X223" s="29"/>
      <c r="Y223" s="29"/>
      <c r="Z223" s="29"/>
      <c r="AA223" s="29"/>
      <c r="AB223" s="95"/>
      <c r="AC223" s="81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1:45" s="11" customFormat="1" ht="13.5" customHeight="1">
      <c r="A224" s="251" t="s">
        <v>503</v>
      </c>
      <c r="B224" s="169" t="s">
        <v>430</v>
      </c>
      <c r="C224" s="154"/>
      <c r="D224" s="97"/>
      <c r="E224" s="98"/>
      <c r="F224" s="99"/>
      <c r="G224" s="187" t="s">
        <v>411</v>
      </c>
      <c r="H224" s="98"/>
      <c r="I224" s="155"/>
      <c r="J224" s="97"/>
      <c r="K224" s="154"/>
      <c r="L224" s="29">
        <f t="shared" si="62"/>
        <v>60</v>
      </c>
      <c r="M224" s="80">
        <v>20</v>
      </c>
      <c r="N224" s="80">
        <f t="shared" si="63"/>
        <v>40</v>
      </c>
      <c r="O224" s="80">
        <f>N224-P224</f>
        <v>18</v>
      </c>
      <c r="P224" s="94">
        <v>22</v>
      </c>
      <c r="Q224" s="29"/>
      <c r="R224" s="29"/>
      <c r="S224" s="29"/>
      <c r="T224" s="29"/>
      <c r="U224" s="29"/>
      <c r="V224" s="29"/>
      <c r="W224" s="29">
        <v>40</v>
      </c>
      <c r="X224" s="29"/>
      <c r="Y224" s="29"/>
      <c r="Z224" s="29"/>
      <c r="AA224" s="29"/>
      <c r="AB224" s="95"/>
      <c r="AC224" s="81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:45" s="11" customFormat="1" ht="39.75" hidden="1" customHeight="1">
      <c r="A225" s="251" t="s">
        <v>194</v>
      </c>
      <c r="B225" s="169"/>
      <c r="C225" s="154"/>
      <c r="D225" s="97"/>
      <c r="E225" s="98"/>
      <c r="F225" s="99"/>
      <c r="G225" s="97"/>
      <c r="H225" s="98"/>
      <c r="I225" s="155"/>
      <c r="J225" s="97"/>
      <c r="K225" s="154"/>
      <c r="L225" s="29">
        <f t="shared" si="62"/>
        <v>0</v>
      </c>
      <c r="M225" s="80">
        <f t="shared" ref="M225:M246" si="64">N225/2</f>
        <v>0</v>
      </c>
      <c r="N225" s="80">
        <f t="shared" si="63"/>
        <v>0</v>
      </c>
      <c r="O225" s="80">
        <f t="shared" ref="O225:O246" si="65">N225-P225</f>
        <v>0</v>
      </c>
      <c r="P225" s="94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95"/>
      <c r="AC225" s="81">
        <f t="shared" ref="AC225:AC246" si="66">N225-AB225</f>
        <v>0</v>
      </c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:45" s="11" customFormat="1" ht="11.25" hidden="1" customHeight="1">
      <c r="A226" s="251" t="s">
        <v>195</v>
      </c>
      <c r="B226" s="169"/>
      <c r="C226" s="154"/>
      <c r="D226" s="97"/>
      <c r="E226" s="98"/>
      <c r="F226" s="99"/>
      <c r="G226" s="97"/>
      <c r="H226" s="98"/>
      <c r="I226" s="155"/>
      <c r="J226" s="97"/>
      <c r="K226" s="154"/>
      <c r="L226" s="29">
        <f t="shared" si="62"/>
        <v>0</v>
      </c>
      <c r="M226" s="80">
        <f t="shared" si="64"/>
        <v>0</v>
      </c>
      <c r="N226" s="80">
        <f t="shared" si="63"/>
        <v>0</v>
      </c>
      <c r="O226" s="80">
        <f t="shared" si="65"/>
        <v>0</v>
      </c>
      <c r="P226" s="94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95"/>
      <c r="AC226" s="81">
        <f t="shared" si="66"/>
        <v>0</v>
      </c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:45" s="11" customFormat="1" ht="11.25" hidden="1" customHeight="1">
      <c r="A227" s="251" t="s">
        <v>196</v>
      </c>
      <c r="B227" s="169"/>
      <c r="C227" s="154"/>
      <c r="D227" s="97"/>
      <c r="E227" s="98"/>
      <c r="F227" s="99"/>
      <c r="G227" s="97"/>
      <c r="H227" s="98"/>
      <c r="I227" s="155"/>
      <c r="J227" s="97"/>
      <c r="K227" s="154"/>
      <c r="L227" s="29">
        <f t="shared" si="62"/>
        <v>0</v>
      </c>
      <c r="M227" s="80">
        <f t="shared" si="64"/>
        <v>0</v>
      </c>
      <c r="N227" s="80">
        <f t="shared" si="63"/>
        <v>0</v>
      </c>
      <c r="O227" s="80">
        <f t="shared" si="65"/>
        <v>0</v>
      </c>
      <c r="P227" s="94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95"/>
      <c r="AC227" s="81">
        <f t="shared" si="66"/>
        <v>0</v>
      </c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s="11" customFormat="1" ht="11.25" hidden="1" customHeight="1">
      <c r="A228" s="251" t="s">
        <v>197</v>
      </c>
      <c r="B228" s="169"/>
      <c r="C228" s="154"/>
      <c r="D228" s="97"/>
      <c r="E228" s="98"/>
      <c r="F228" s="99"/>
      <c r="G228" s="97"/>
      <c r="H228" s="98"/>
      <c r="I228" s="155"/>
      <c r="J228" s="97"/>
      <c r="K228" s="154"/>
      <c r="L228" s="29">
        <f t="shared" si="62"/>
        <v>0</v>
      </c>
      <c r="M228" s="80">
        <f t="shared" si="64"/>
        <v>0</v>
      </c>
      <c r="N228" s="80">
        <f t="shared" si="63"/>
        <v>0</v>
      </c>
      <c r="O228" s="80">
        <f t="shared" si="65"/>
        <v>0</v>
      </c>
      <c r="P228" s="94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95"/>
      <c r="AC228" s="81">
        <f t="shared" si="66"/>
        <v>0</v>
      </c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 s="11" customFormat="1" ht="11.25" hidden="1" customHeight="1">
      <c r="A229" s="251" t="s">
        <v>198</v>
      </c>
      <c r="B229" s="169"/>
      <c r="C229" s="154"/>
      <c r="D229" s="97"/>
      <c r="E229" s="98"/>
      <c r="F229" s="99"/>
      <c r="G229" s="97"/>
      <c r="H229" s="98"/>
      <c r="I229" s="155"/>
      <c r="J229" s="97"/>
      <c r="K229" s="154"/>
      <c r="L229" s="29">
        <f t="shared" si="62"/>
        <v>0</v>
      </c>
      <c r="M229" s="80">
        <f t="shared" si="64"/>
        <v>0</v>
      </c>
      <c r="N229" s="80">
        <f t="shared" si="63"/>
        <v>0</v>
      </c>
      <c r="O229" s="80">
        <f t="shared" si="65"/>
        <v>0</v>
      </c>
      <c r="P229" s="94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95"/>
      <c r="AC229" s="81">
        <f t="shared" si="66"/>
        <v>0</v>
      </c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 s="11" customFormat="1" ht="11.25" hidden="1" customHeight="1">
      <c r="A230" s="251" t="s">
        <v>199</v>
      </c>
      <c r="B230" s="169"/>
      <c r="C230" s="154"/>
      <c r="D230" s="97"/>
      <c r="E230" s="98"/>
      <c r="F230" s="99"/>
      <c r="G230" s="97"/>
      <c r="H230" s="98"/>
      <c r="I230" s="155"/>
      <c r="J230" s="97"/>
      <c r="K230" s="154"/>
      <c r="L230" s="29">
        <f t="shared" si="62"/>
        <v>0</v>
      </c>
      <c r="M230" s="80">
        <f t="shared" si="64"/>
        <v>0</v>
      </c>
      <c r="N230" s="80">
        <f t="shared" si="63"/>
        <v>0</v>
      </c>
      <c r="O230" s="80">
        <f t="shared" si="65"/>
        <v>0</v>
      </c>
      <c r="P230" s="94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95"/>
      <c r="AC230" s="81">
        <f t="shared" si="66"/>
        <v>0</v>
      </c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 s="11" customFormat="1" ht="11.25" hidden="1" customHeight="1">
      <c r="A231" s="251" t="s">
        <v>200</v>
      </c>
      <c r="B231" s="169"/>
      <c r="C231" s="154"/>
      <c r="D231" s="97"/>
      <c r="E231" s="98"/>
      <c r="F231" s="99"/>
      <c r="G231" s="97"/>
      <c r="H231" s="98"/>
      <c r="I231" s="155"/>
      <c r="J231" s="97"/>
      <c r="K231" s="154"/>
      <c r="L231" s="29">
        <f t="shared" si="62"/>
        <v>0</v>
      </c>
      <c r="M231" s="80">
        <f t="shared" si="64"/>
        <v>0</v>
      </c>
      <c r="N231" s="80">
        <f t="shared" si="63"/>
        <v>0</v>
      </c>
      <c r="O231" s="80">
        <f t="shared" si="65"/>
        <v>0</v>
      </c>
      <c r="P231" s="94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95"/>
      <c r="AC231" s="81">
        <f t="shared" si="66"/>
        <v>0</v>
      </c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:45" s="11" customFormat="1" ht="11.25" hidden="1" customHeight="1">
      <c r="A232" s="251" t="s">
        <v>201</v>
      </c>
      <c r="B232" s="169"/>
      <c r="C232" s="154"/>
      <c r="D232" s="97"/>
      <c r="E232" s="98"/>
      <c r="F232" s="99"/>
      <c r="G232" s="97"/>
      <c r="H232" s="98"/>
      <c r="I232" s="155"/>
      <c r="J232" s="97"/>
      <c r="K232" s="154"/>
      <c r="L232" s="29">
        <f t="shared" si="62"/>
        <v>0</v>
      </c>
      <c r="M232" s="80">
        <f t="shared" si="64"/>
        <v>0</v>
      </c>
      <c r="N232" s="80">
        <f t="shared" si="63"/>
        <v>0</v>
      </c>
      <c r="O232" s="80">
        <f t="shared" si="65"/>
        <v>0</v>
      </c>
      <c r="P232" s="94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95"/>
      <c r="AC232" s="81">
        <f t="shared" si="66"/>
        <v>0</v>
      </c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:45" s="11" customFormat="1" ht="11.25" hidden="1" customHeight="1">
      <c r="A233" s="251" t="s">
        <v>202</v>
      </c>
      <c r="B233" s="169"/>
      <c r="C233" s="154"/>
      <c r="D233" s="97"/>
      <c r="E233" s="98"/>
      <c r="F233" s="99"/>
      <c r="G233" s="97"/>
      <c r="H233" s="98"/>
      <c r="I233" s="155"/>
      <c r="J233" s="97"/>
      <c r="K233" s="154"/>
      <c r="L233" s="29">
        <f t="shared" si="62"/>
        <v>0</v>
      </c>
      <c r="M233" s="80">
        <f t="shared" si="64"/>
        <v>0</v>
      </c>
      <c r="N233" s="80">
        <f t="shared" si="63"/>
        <v>0</v>
      </c>
      <c r="O233" s="80">
        <f t="shared" si="65"/>
        <v>0</v>
      </c>
      <c r="P233" s="94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95"/>
      <c r="AC233" s="81">
        <f t="shared" si="66"/>
        <v>0</v>
      </c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:45" s="11" customFormat="1" ht="11.25" hidden="1" customHeight="1">
      <c r="A234" s="251" t="s">
        <v>203</v>
      </c>
      <c r="B234" s="169"/>
      <c r="C234" s="154"/>
      <c r="D234" s="97"/>
      <c r="E234" s="98"/>
      <c r="F234" s="99"/>
      <c r="G234" s="97"/>
      <c r="H234" s="98"/>
      <c r="I234" s="155"/>
      <c r="J234" s="97"/>
      <c r="K234" s="154"/>
      <c r="L234" s="29">
        <f t="shared" si="62"/>
        <v>0</v>
      </c>
      <c r="M234" s="80">
        <f t="shared" si="64"/>
        <v>0</v>
      </c>
      <c r="N234" s="80">
        <f t="shared" si="63"/>
        <v>0</v>
      </c>
      <c r="O234" s="80">
        <f t="shared" si="65"/>
        <v>0</v>
      </c>
      <c r="P234" s="94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95"/>
      <c r="AC234" s="81">
        <f t="shared" si="66"/>
        <v>0</v>
      </c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:45" s="11" customFormat="1" ht="11.25" hidden="1" customHeight="1">
      <c r="A235" s="251" t="s">
        <v>204</v>
      </c>
      <c r="B235" s="169"/>
      <c r="C235" s="154"/>
      <c r="D235" s="97"/>
      <c r="E235" s="98"/>
      <c r="F235" s="99"/>
      <c r="G235" s="97"/>
      <c r="H235" s="98"/>
      <c r="I235" s="155"/>
      <c r="J235" s="97"/>
      <c r="K235" s="154"/>
      <c r="L235" s="29">
        <f t="shared" si="62"/>
        <v>0</v>
      </c>
      <c r="M235" s="80">
        <f t="shared" si="64"/>
        <v>0</v>
      </c>
      <c r="N235" s="80">
        <f t="shared" si="63"/>
        <v>0</v>
      </c>
      <c r="O235" s="80">
        <f t="shared" si="65"/>
        <v>0</v>
      </c>
      <c r="P235" s="94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95"/>
      <c r="AC235" s="81">
        <f t="shared" si="66"/>
        <v>0</v>
      </c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:45" s="11" customFormat="1" ht="11.25" hidden="1" customHeight="1">
      <c r="A236" s="251" t="s">
        <v>205</v>
      </c>
      <c r="B236" s="169"/>
      <c r="C236" s="154"/>
      <c r="D236" s="97"/>
      <c r="E236" s="98"/>
      <c r="F236" s="99"/>
      <c r="G236" s="97"/>
      <c r="H236" s="98"/>
      <c r="I236" s="155"/>
      <c r="J236" s="97"/>
      <c r="K236" s="154"/>
      <c r="L236" s="29">
        <f t="shared" si="62"/>
        <v>0</v>
      </c>
      <c r="M236" s="80">
        <f t="shared" si="64"/>
        <v>0</v>
      </c>
      <c r="N236" s="80">
        <f t="shared" si="63"/>
        <v>0</v>
      </c>
      <c r="O236" s="80">
        <f t="shared" si="65"/>
        <v>0</v>
      </c>
      <c r="P236" s="94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95"/>
      <c r="AC236" s="81">
        <f t="shared" si="66"/>
        <v>0</v>
      </c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:45" s="11" customFormat="1" ht="11.25" hidden="1" customHeight="1">
      <c r="A237" s="251" t="s">
        <v>206</v>
      </c>
      <c r="B237" s="169"/>
      <c r="C237" s="154"/>
      <c r="D237" s="97"/>
      <c r="E237" s="98"/>
      <c r="F237" s="99"/>
      <c r="G237" s="97"/>
      <c r="H237" s="98"/>
      <c r="I237" s="155"/>
      <c r="J237" s="97"/>
      <c r="K237" s="154"/>
      <c r="L237" s="29">
        <f t="shared" si="62"/>
        <v>0</v>
      </c>
      <c r="M237" s="80">
        <f t="shared" si="64"/>
        <v>0</v>
      </c>
      <c r="N237" s="80">
        <f t="shared" si="63"/>
        <v>0</v>
      </c>
      <c r="O237" s="80">
        <f t="shared" si="65"/>
        <v>0</v>
      </c>
      <c r="P237" s="94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95"/>
      <c r="AC237" s="81">
        <f t="shared" si="66"/>
        <v>0</v>
      </c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:45" s="11" customFormat="1" ht="11.25" hidden="1" customHeight="1">
      <c r="A238" s="251" t="s">
        <v>207</v>
      </c>
      <c r="B238" s="169"/>
      <c r="C238" s="154"/>
      <c r="D238" s="97"/>
      <c r="E238" s="98"/>
      <c r="F238" s="99"/>
      <c r="G238" s="97"/>
      <c r="H238" s="98"/>
      <c r="I238" s="155"/>
      <c r="J238" s="97"/>
      <c r="K238" s="154"/>
      <c r="L238" s="29">
        <f t="shared" si="62"/>
        <v>0</v>
      </c>
      <c r="M238" s="80">
        <f t="shared" si="64"/>
        <v>0</v>
      </c>
      <c r="N238" s="80">
        <f t="shared" si="63"/>
        <v>0</v>
      </c>
      <c r="O238" s="80">
        <f t="shared" si="65"/>
        <v>0</v>
      </c>
      <c r="P238" s="94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95"/>
      <c r="AC238" s="81">
        <f t="shared" si="66"/>
        <v>0</v>
      </c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:45" s="11" customFormat="1" ht="11.25" hidden="1" customHeight="1">
      <c r="A239" s="251" t="s">
        <v>208</v>
      </c>
      <c r="B239" s="169"/>
      <c r="C239" s="154"/>
      <c r="D239" s="97"/>
      <c r="E239" s="98"/>
      <c r="F239" s="99"/>
      <c r="G239" s="97"/>
      <c r="H239" s="98"/>
      <c r="I239" s="155"/>
      <c r="J239" s="97"/>
      <c r="K239" s="154"/>
      <c r="L239" s="29">
        <f t="shared" si="62"/>
        <v>0</v>
      </c>
      <c r="M239" s="80">
        <f t="shared" si="64"/>
        <v>0</v>
      </c>
      <c r="N239" s="80">
        <f t="shared" si="63"/>
        <v>0</v>
      </c>
      <c r="O239" s="80">
        <f t="shared" si="65"/>
        <v>0</v>
      </c>
      <c r="P239" s="94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95"/>
      <c r="AC239" s="81">
        <f t="shared" si="66"/>
        <v>0</v>
      </c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:45" s="11" customFormat="1" ht="11.25" hidden="1" customHeight="1">
      <c r="A240" s="251" t="s">
        <v>209</v>
      </c>
      <c r="B240" s="169"/>
      <c r="C240" s="154"/>
      <c r="D240" s="97"/>
      <c r="E240" s="98"/>
      <c r="F240" s="99"/>
      <c r="G240" s="97"/>
      <c r="H240" s="98"/>
      <c r="I240" s="155"/>
      <c r="J240" s="97"/>
      <c r="K240" s="154"/>
      <c r="L240" s="29">
        <f t="shared" si="62"/>
        <v>0</v>
      </c>
      <c r="M240" s="80">
        <f t="shared" si="64"/>
        <v>0</v>
      </c>
      <c r="N240" s="80">
        <f t="shared" si="63"/>
        <v>0</v>
      </c>
      <c r="O240" s="80">
        <f t="shared" si="65"/>
        <v>0</v>
      </c>
      <c r="P240" s="94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95"/>
      <c r="AC240" s="81">
        <f t="shared" si="66"/>
        <v>0</v>
      </c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:45" s="11" customFormat="1" ht="11.25" hidden="1" customHeight="1">
      <c r="A241" s="251" t="s">
        <v>210</v>
      </c>
      <c r="B241" s="169"/>
      <c r="C241" s="154"/>
      <c r="D241" s="97"/>
      <c r="E241" s="98"/>
      <c r="F241" s="99"/>
      <c r="G241" s="97"/>
      <c r="H241" s="98"/>
      <c r="I241" s="155"/>
      <c r="J241" s="97"/>
      <c r="K241" s="154"/>
      <c r="L241" s="29">
        <f t="shared" si="62"/>
        <v>0</v>
      </c>
      <c r="M241" s="80">
        <f t="shared" si="64"/>
        <v>0</v>
      </c>
      <c r="N241" s="80">
        <f t="shared" si="63"/>
        <v>0</v>
      </c>
      <c r="O241" s="80">
        <f t="shared" si="65"/>
        <v>0</v>
      </c>
      <c r="P241" s="94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95"/>
      <c r="AC241" s="81">
        <f t="shared" si="66"/>
        <v>0</v>
      </c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:45" s="11" customFormat="1" ht="11.25" hidden="1" customHeight="1">
      <c r="A242" s="251" t="s">
        <v>211</v>
      </c>
      <c r="B242" s="169"/>
      <c r="C242" s="154"/>
      <c r="D242" s="97"/>
      <c r="E242" s="98"/>
      <c r="F242" s="99"/>
      <c r="G242" s="97"/>
      <c r="H242" s="98"/>
      <c r="I242" s="155"/>
      <c r="J242" s="97"/>
      <c r="K242" s="154"/>
      <c r="L242" s="29">
        <f t="shared" si="62"/>
        <v>0</v>
      </c>
      <c r="M242" s="80">
        <f t="shared" si="64"/>
        <v>0</v>
      </c>
      <c r="N242" s="80">
        <f t="shared" si="63"/>
        <v>0</v>
      </c>
      <c r="O242" s="80">
        <f t="shared" si="65"/>
        <v>0</v>
      </c>
      <c r="P242" s="94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95"/>
      <c r="AC242" s="81">
        <f t="shared" si="66"/>
        <v>0</v>
      </c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:45" s="11" customFormat="1" ht="11.25" hidden="1" customHeight="1">
      <c r="A243" s="251" t="s">
        <v>212</v>
      </c>
      <c r="B243" s="169"/>
      <c r="C243" s="154"/>
      <c r="D243" s="97"/>
      <c r="E243" s="98"/>
      <c r="F243" s="99"/>
      <c r="G243" s="97"/>
      <c r="H243" s="98"/>
      <c r="I243" s="155"/>
      <c r="J243" s="97"/>
      <c r="K243" s="154"/>
      <c r="L243" s="29">
        <f t="shared" si="62"/>
        <v>0</v>
      </c>
      <c r="M243" s="80">
        <f t="shared" si="64"/>
        <v>0</v>
      </c>
      <c r="N243" s="80">
        <f t="shared" si="63"/>
        <v>0</v>
      </c>
      <c r="O243" s="80">
        <f t="shared" si="65"/>
        <v>0</v>
      </c>
      <c r="P243" s="94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95"/>
      <c r="AC243" s="81">
        <f t="shared" si="66"/>
        <v>0</v>
      </c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:45" s="11" customFormat="1" ht="11.25" hidden="1" customHeight="1">
      <c r="A244" s="251" t="s">
        <v>213</v>
      </c>
      <c r="B244" s="169"/>
      <c r="C244" s="154"/>
      <c r="D244" s="97"/>
      <c r="E244" s="98"/>
      <c r="F244" s="99"/>
      <c r="G244" s="97"/>
      <c r="H244" s="98"/>
      <c r="I244" s="155"/>
      <c r="J244" s="97"/>
      <c r="K244" s="154"/>
      <c r="L244" s="29">
        <f t="shared" si="62"/>
        <v>0</v>
      </c>
      <c r="M244" s="80">
        <f t="shared" si="64"/>
        <v>0</v>
      </c>
      <c r="N244" s="80">
        <f t="shared" si="63"/>
        <v>0</v>
      </c>
      <c r="O244" s="80">
        <f t="shared" si="65"/>
        <v>0</v>
      </c>
      <c r="P244" s="94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95"/>
      <c r="AC244" s="81">
        <f t="shared" si="66"/>
        <v>0</v>
      </c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:45" s="11" customFormat="1" ht="11.25" hidden="1" customHeight="1">
      <c r="A245" s="251" t="s">
        <v>214</v>
      </c>
      <c r="B245" s="169"/>
      <c r="C245" s="154"/>
      <c r="D245" s="97"/>
      <c r="E245" s="98"/>
      <c r="F245" s="99"/>
      <c r="G245" s="97"/>
      <c r="H245" s="98"/>
      <c r="I245" s="155"/>
      <c r="J245" s="97"/>
      <c r="K245" s="154"/>
      <c r="L245" s="29">
        <f t="shared" si="62"/>
        <v>0</v>
      </c>
      <c r="M245" s="80">
        <f t="shared" si="64"/>
        <v>0</v>
      </c>
      <c r="N245" s="80">
        <f t="shared" si="63"/>
        <v>0</v>
      </c>
      <c r="O245" s="80">
        <f t="shared" si="65"/>
        <v>0</v>
      </c>
      <c r="P245" s="94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95"/>
      <c r="AC245" s="81">
        <f t="shared" si="66"/>
        <v>0</v>
      </c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:45" s="11" customFormat="1" ht="11.25" hidden="1" customHeight="1">
      <c r="A246" s="251" t="s">
        <v>215</v>
      </c>
      <c r="B246" s="169"/>
      <c r="C246" s="154"/>
      <c r="D246" s="97"/>
      <c r="E246" s="98"/>
      <c r="F246" s="99"/>
      <c r="G246" s="97"/>
      <c r="H246" s="98"/>
      <c r="I246" s="155"/>
      <c r="J246" s="97"/>
      <c r="K246" s="154"/>
      <c r="L246" s="29">
        <f t="shared" si="62"/>
        <v>0</v>
      </c>
      <c r="M246" s="80">
        <f t="shared" si="64"/>
        <v>0</v>
      </c>
      <c r="N246" s="80">
        <f t="shared" si="63"/>
        <v>0</v>
      </c>
      <c r="O246" s="80">
        <f t="shared" si="65"/>
        <v>0</v>
      </c>
      <c r="P246" s="94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95"/>
      <c r="AC246" s="81">
        <f t="shared" si="66"/>
        <v>0</v>
      </c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45" s="11" customFormat="1" ht="14.25" customHeight="1">
      <c r="A247" s="239" t="s">
        <v>51</v>
      </c>
      <c r="B247" s="218" t="s">
        <v>414</v>
      </c>
      <c r="C247" s="130"/>
      <c r="D247" s="288">
        <v>5</v>
      </c>
      <c r="E247" s="131"/>
      <c r="F247" s="99"/>
      <c r="G247" s="97"/>
      <c r="H247" s="98"/>
      <c r="I247" s="99"/>
      <c r="J247" s="97"/>
      <c r="K247" s="97"/>
      <c r="L247" s="29">
        <f t="shared" si="62"/>
        <v>32</v>
      </c>
      <c r="M247" s="80"/>
      <c r="N247" s="80">
        <f>SUM(Q247:Z247)</f>
        <v>32</v>
      </c>
      <c r="O247" s="80"/>
      <c r="P247" s="80">
        <f>N247</f>
        <v>32</v>
      </c>
      <c r="Q247" s="29"/>
      <c r="R247" s="29"/>
      <c r="S247" s="29"/>
      <c r="T247" s="29"/>
      <c r="U247" s="29"/>
      <c r="V247" s="189">
        <v>32</v>
      </c>
      <c r="W247" s="189"/>
      <c r="X247" s="189"/>
      <c r="Y247" s="189"/>
      <c r="Z247" s="95"/>
      <c r="AA247" s="101"/>
      <c r="AB247" s="106"/>
      <c r="AC247" s="81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45" s="11" customFormat="1" ht="14.25" customHeight="1">
      <c r="A248" s="239" t="s">
        <v>216</v>
      </c>
      <c r="B248" s="218" t="s">
        <v>415</v>
      </c>
      <c r="C248" s="130"/>
      <c r="D248" s="130"/>
      <c r="E248" s="131"/>
      <c r="F248" s="170"/>
      <c r="G248" s="186" t="s">
        <v>411</v>
      </c>
      <c r="H248" s="131"/>
      <c r="I248" s="132"/>
      <c r="J248" s="130"/>
      <c r="K248" s="130"/>
      <c r="L248" s="29">
        <f t="shared" si="62"/>
        <v>80</v>
      </c>
      <c r="M248" s="80"/>
      <c r="N248" s="80">
        <f>SUM(Q248:AA248)</f>
        <v>80</v>
      </c>
      <c r="O248" s="80"/>
      <c r="P248" s="80">
        <f>N248</f>
        <v>80</v>
      </c>
      <c r="Q248" s="29"/>
      <c r="R248" s="29"/>
      <c r="S248" s="29"/>
      <c r="T248" s="29"/>
      <c r="U248" s="29"/>
      <c r="V248" s="189" t="s">
        <v>324</v>
      </c>
      <c r="W248" s="189">
        <v>80</v>
      </c>
      <c r="X248" s="189"/>
      <c r="Y248" s="189"/>
      <c r="Z248" s="189"/>
      <c r="AA248" s="101"/>
      <c r="AB248" s="106"/>
      <c r="AC248" s="81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45" s="11" customFormat="1" ht="12.75" customHeight="1">
      <c r="A249" s="239"/>
      <c r="B249" s="218" t="s">
        <v>441</v>
      </c>
      <c r="C249" s="175"/>
      <c r="D249" s="175"/>
      <c r="E249" s="176"/>
      <c r="F249" s="174"/>
      <c r="G249" s="175"/>
      <c r="H249" s="176"/>
      <c r="I249" s="174"/>
      <c r="J249" s="175">
        <v>6</v>
      </c>
      <c r="K249" s="175"/>
      <c r="L249" s="173"/>
      <c r="M249" s="80"/>
      <c r="N249" s="80"/>
      <c r="O249" s="80"/>
      <c r="P249" s="80"/>
      <c r="Q249" s="173"/>
      <c r="R249" s="173"/>
      <c r="S249" s="173"/>
      <c r="T249" s="173"/>
      <c r="U249" s="173"/>
      <c r="V249" s="189"/>
      <c r="W249" s="189"/>
      <c r="X249" s="189"/>
      <c r="Y249" s="189"/>
      <c r="Z249" s="189"/>
      <c r="AA249" s="101"/>
      <c r="AB249" s="106"/>
      <c r="AC249" s="81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45" s="11" customFormat="1" ht="36" customHeight="1">
      <c r="A250" s="246" t="s">
        <v>41</v>
      </c>
      <c r="B250" s="255" t="s">
        <v>437</v>
      </c>
      <c r="C250" s="356">
        <f>COUNTIF(C251:E277,1)+COUNTIF(C251:E277,2)+COUNTIF(C251:E277,3)+COUNTIF(C251:E277,4)+COUNTIF(C251:E277,5)+COUNTIF(C251:E277,6)+COUNTIF(C251:E277,7)+COUNTIF(C251:E277,8)</f>
        <v>1</v>
      </c>
      <c r="D250" s="356"/>
      <c r="E250" s="357"/>
      <c r="F250" s="358">
        <f>COUNTIF(F251:H277,1)+COUNTIF(F251:H277,2)+COUNTIF(F251:H277,3)+COUNTIF(F251:H277,4)+COUNTIF(F251:H277,5)+COUNTIF(F251:H277,6)+COUNTIF(F251:H277,7)+COUNTIF(F251:H277,8)</f>
        <v>1</v>
      </c>
      <c r="G250" s="356"/>
      <c r="H250" s="357"/>
      <c r="I250" s="358">
        <f>COUNTIF(I251:K277,1)+COUNTIF(I251:K277,2)+COUNTIF(I251:K277,3)+COUNTIF(I251:K277,4)+COUNTIF(I251:K277,5)+COUNTIF(I251:K277,6)+COUNTIF(I251:K277,7)+COUNTIF(I251:K277,8)</f>
        <v>1</v>
      </c>
      <c r="J250" s="356"/>
      <c r="K250" s="356"/>
      <c r="L250" s="87">
        <f>SUM(L251:L275)</f>
        <v>517.5</v>
      </c>
      <c r="M250" s="87">
        <f>SUM(M251:M275)</f>
        <v>172.5</v>
      </c>
      <c r="N250" s="159">
        <f>SUM(N251:N275)</f>
        <v>345</v>
      </c>
      <c r="O250" s="87">
        <f>SUM(O251:O275)</f>
        <v>161</v>
      </c>
      <c r="P250" s="87">
        <f>SUM(P251:P275)</f>
        <v>184</v>
      </c>
      <c r="Q250" s="88">
        <f t="shared" ref="Q250" si="67">SUM(Q251:Q277)</f>
        <v>0</v>
      </c>
      <c r="R250" s="159">
        <f>SUM(R251:R275)</f>
        <v>0</v>
      </c>
      <c r="S250" s="159">
        <f>SUM(S251:S275)</f>
        <v>0</v>
      </c>
      <c r="T250" s="159">
        <f>SUM(T251:T275)</f>
        <v>0</v>
      </c>
      <c r="U250" s="88"/>
      <c r="V250" s="188">
        <f>SUM(V251:V275)</f>
        <v>0</v>
      </c>
      <c r="W250" s="188">
        <f>SUM(W251:W275)</f>
        <v>0</v>
      </c>
      <c r="X250" s="188">
        <f>SUM(X251:X275)</f>
        <v>0</v>
      </c>
      <c r="Y250" s="188">
        <f>SUM(Y251:Y275)</f>
        <v>189</v>
      </c>
      <c r="Z250" s="188"/>
      <c r="AA250" s="188">
        <f>SUM(AA251:AA275)</f>
        <v>156</v>
      </c>
      <c r="AB250" s="138">
        <v>260</v>
      </c>
      <c r="AC250" s="93">
        <f>N250-AB250</f>
        <v>85</v>
      </c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45" s="11" customFormat="1" ht="24" customHeight="1">
      <c r="A251" s="251" t="s">
        <v>504</v>
      </c>
      <c r="B251" s="169" t="s">
        <v>404</v>
      </c>
      <c r="C251" s="156"/>
      <c r="D251" s="27"/>
      <c r="E251" s="107"/>
      <c r="F251" s="108"/>
      <c r="G251" s="287">
        <v>8</v>
      </c>
      <c r="H251" s="107"/>
      <c r="I251" s="157"/>
      <c r="J251" s="27"/>
      <c r="K251" s="156"/>
      <c r="L251" s="29">
        <f t="shared" ref="L251:L277" si="68">M251+N251</f>
        <v>174</v>
      </c>
      <c r="M251" s="80">
        <f t="shared" ref="M251:M275" si="69">N251/2</f>
        <v>58</v>
      </c>
      <c r="N251" s="80">
        <f t="shared" ref="N251:N277" si="70">SUM(Q251:AA251)</f>
        <v>116</v>
      </c>
      <c r="O251" s="80">
        <f t="shared" ref="O251:O275" si="71">N251-P251</f>
        <v>58</v>
      </c>
      <c r="P251" s="94">
        <f>N251/2</f>
        <v>58</v>
      </c>
      <c r="Q251" s="29"/>
      <c r="R251" s="29"/>
      <c r="S251" s="29"/>
      <c r="T251" s="29"/>
      <c r="U251" s="29"/>
      <c r="V251" s="189"/>
      <c r="W251" s="189"/>
      <c r="X251" s="189"/>
      <c r="Y251" s="189">
        <v>64</v>
      </c>
      <c r="Z251" s="189"/>
      <c r="AA251" s="189">
        <v>52</v>
      </c>
      <c r="AB251" s="106"/>
      <c r="AC251" s="81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45" s="11" customFormat="1" ht="24" customHeight="1">
      <c r="A252" s="251" t="s">
        <v>505</v>
      </c>
      <c r="B252" s="169" t="s">
        <v>438</v>
      </c>
      <c r="C252" s="154"/>
      <c r="D252" s="97"/>
      <c r="E252" s="98"/>
      <c r="F252" s="99"/>
      <c r="G252" s="187" t="s">
        <v>410</v>
      </c>
      <c r="H252" s="98"/>
      <c r="I252" s="155"/>
      <c r="J252" s="97"/>
      <c r="K252" s="154"/>
      <c r="L252" s="29">
        <f t="shared" si="68"/>
        <v>174</v>
      </c>
      <c r="M252" s="80">
        <v>58</v>
      </c>
      <c r="N252" s="80">
        <f t="shared" si="70"/>
        <v>116</v>
      </c>
      <c r="O252" s="80">
        <f t="shared" si="71"/>
        <v>58</v>
      </c>
      <c r="P252" s="94">
        <v>58</v>
      </c>
      <c r="Q252" s="29"/>
      <c r="R252" s="29"/>
      <c r="S252" s="29"/>
      <c r="T252" s="29"/>
      <c r="U252" s="29"/>
      <c r="V252" s="189"/>
      <c r="W252" s="189"/>
      <c r="X252" s="189"/>
      <c r="Y252" s="201">
        <v>64</v>
      </c>
      <c r="Z252" s="189"/>
      <c r="AA252" s="189">
        <v>52</v>
      </c>
      <c r="AB252" s="95"/>
      <c r="AC252" s="81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45" s="11" customFormat="1" ht="27.75" customHeight="1">
      <c r="A253" s="251" t="s">
        <v>506</v>
      </c>
      <c r="B253" s="169" t="s">
        <v>405</v>
      </c>
      <c r="C253" s="154"/>
      <c r="D253" s="97"/>
      <c r="E253" s="98"/>
      <c r="F253" s="99"/>
      <c r="G253" s="97"/>
      <c r="H253" s="98"/>
      <c r="I253" s="155"/>
      <c r="J253" s="97">
        <v>8</v>
      </c>
      <c r="K253" s="154"/>
      <c r="L253" s="80">
        <f t="shared" si="68"/>
        <v>169.5</v>
      </c>
      <c r="M253" s="80">
        <f t="shared" si="69"/>
        <v>56.5</v>
      </c>
      <c r="N253" s="80">
        <f t="shared" si="70"/>
        <v>113</v>
      </c>
      <c r="O253" s="80">
        <f t="shared" si="71"/>
        <v>45</v>
      </c>
      <c r="P253" s="94">
        <v>68</v>
      </c>
      <c r="Q253" s="29"/>
      <c r="R253" s="29"/>
      <c r="S253" s="29"/>
      <c r="T253" s="29"/>
      <c r="U253" s="29"/>
      <c r="V253" s="189"/>
      <c r="W253" s="189"/>
      <c r="X253" s="189"/>
      <c r="Y253" s="189">
        <v>61</v>
      </c>
      <c r="Z253" s="189"/>
      <c r="AA253" s="189">
        <v>52</v>
      </c>
      <c r="AB253" s="95"/>
      <c r="AC253" s="81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45" s="11" customFormat="1" ht="11.25" hidden="1" customHeight="1">
      <c r="A254" s="251" t="s">
        <v>217</v>
      </c>
      <c r="B254" s="169"/>
      <c r="C254" s="154"/>
      <c r="D254" s="97"/>
      <c r="E254" s="98"/>
      <c r="F254" s="99"/>
      <c r="G254" s="97"/>
      <c r="H254" s="98"/>
      <c r="I254" s="155"/>
      <c r="J254" s="97"/>
      <c r="K254" s="154"/>
      <c r="L254" s="29">
        <f t="shared" si="68"/>
        <v>0</v>
      </c>
      <c r="M254" s="80">
        <f t="shared" si="69"/>
        <v>0</v>
      </c>
      <c r="N254" s="80">
        <f t="shared" si="70"/>
        <v>0</v>
      </c>
      <c r="O254" s="80">
        <f t="shared" si="71"/>
        <v>0</v>
      </c>
      <c r="P254" s="94"/>
      <c r="Q254" s="29"/>
      <c r="R254" s="29"/>
      <c r="S254" s="29"/>
      <c r="T254" s="29"/>
      <c r="U254" s="29"/>
      <c r="V254" s="189"/>
      <c r="W254" s="189"/>
      <c r="X254" s="189"/>
      <c r="Y254" s="189"/>
      <c r="Z254" s="189"/>
      <c r="AA254" s="189"/>
      <c r="AB254" s="95"/>
      <c r="AC254" s="81">
        <f t="shared" ref="AC254:AC275" si="72">N254-AB254</f>
        <v>0</v>
      </c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45" s="11" customFormat="1" ht="11.25" hidden="1" customHeight="1">
      <c r="A255" s="251" t="s">
        <v>218</v>
      </c>
      <c r="B255" s="169"/>
      <c r="C255" s="154"/>
      <c r="D255" s="97"/>
      <c r="E255" s="98"/>
      <c r="F255" s="99"/>
      <c r="G255" s="97"/>
      <c r="H255" s="98"/>
      <c r="I255" s="155"/>
      <c r="J255" s="97"/>
      <c r="K255" s="154"/>
      <c r="L255" s="29">
        <f t="shared" si="68"/>
        <v>0</v>
      </c>
      <c r="M255" s="80">
        <f t="shared" si="69"/>
        <v>0</v>
      </c>
      <c r="N255" s="80">
        <f t="shared" si="70"/>
        <v>0</v>
      </c>
      <c r="O255" s="80">
        <f t="shared" si="71"/>
        <v>0</v>
      </c>
      <c r="P255" s="94"/>
      <c r="Q255" s="29"/>
      <c r="R255" s="29"/>
      <c r="S255" s="29"/>
      <c r="T255" s="29"/>
      <c r="U255" s="29"/>
      <c r="V255" s="189"/>
      <c r="W255" s="189"/>
      <c r="X255" s="189"/>
      <c r="Y255" s="189"/>
      <c r="Z255" s="189"/>
      <c r="AA255" s="189"/>
      <c r="AB255" s="95"/>
      <c r="AC255" s="81">
        <f t="shared" si="72"/>
        <v>0</v>
      </c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45" s="11" customFormat="1" ht="11.25" hidden="1" customHeight="1">
      <c r="A256" s="251" t="s">
        <v>219</v>
      </c>
      <c r="B256" s="169"/>
      <c r="C256" s="154"/>
      <c r="D256" s="97"/>
      <c r="E256" s="98"/>
      <c r="F256" s="99"/>
      <c r="G256" s="97"/>
      <c r="H256" s="98"/>
      <c r="I256" s="155"/>
      <c r="J256" s="97"/>
      <c r="K256" s="154"/>
      <c r="L256" s="29">
        <f t="shared" si="68"/>
        <v>0</v>
      </c>
      <c r="M256" s="80">
        <f t="shared" si="69"/>
        <v>0</v>
      </c>
      <c r="N256" s="80">
        <f t="shared" si="70"/>
        <v>0</v>
      </c>
      <c r="O256" s="80">
        <f t="shared" si="71"/>
        <v>0</v>
      </c>
      <c r="P256" s="94"/>
      <c r="Q256" s="29"/>
      <c r="R256" s="29"/>
      <c r="S256" s="29"/>
      <c r="T256" s="29"/>
      <c r="U256" s="29"/>
      <c r="V256" s="189"/>
      <c r="W256" s="189"/>
      <c r="X256" s="189"/>
      <c r="Y256" s="189"/>
      <c r="Z256" s="189"/>
      <c r="AA256" s="189"/>
      <c r="AB256" s="95"/>
      <c r="AC256" s="81">
        <f t="shared" si="72"/>
        <v>0</v>
      </c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 s="11" customFormat="1" ht="11.25" hidden="1" customHeight="1">
      <c r="A257" s="251" t="s">
        <v>220</v>
      </c>
      <c r="B257" s="169"/>
      <c r="C257" s="154"/>
      <c r="D257" s="97"/>
      <c r="E257" s="98"/>
      <c r="F257" s="99"/>
      <c r="G257" s="97"/>
      <c r="H257" s="98"/>
      <c r="I257" s="155"/>
      <c r="J257" s="97"/>
      <c r="K257" s="154"/>
      <c r="L257" s="29">
        <f t="shared" si="68"/>
        <v>0</v>
      </c>
      <c r="M257" s="80">
        <f t="shared" si="69"/>
        <v>0</v>
      </c>
      <c r="N257" s="80">
        <f t="shared" si="70"/>
        <v>0</v>
      </c>
      <c r="O257" s="80">
        <f t="shared" si="71"/>
        <v>0</v>
      </c>
      <c r="P257" s="94"/>
      <c r="Q257" s="29"/>
      <c r="R257" s="29"/>
      <c r="S257" s="29"/>
      <c r="T257" s="29"/>
      <c r="U257" s="29"/>
      <c r="V257" s="189"/>
      <c r="W257" s="189"/>
      <c r="X257" s="189"/>
      <c r="Y257" s="189"/>
      <c r="Z257" s="189"/>
      <c r="AA257" s="189"/>
      <c r="AB257" s="95"/>
      <c r="AC257" s="81">
        <f t="shared" si="72"/>
        <v>0</v>
      </c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 s="11" customFormat="1" ht="11.25" hidden="1" customHeight="1">
      <c r="A258" s="251" t="s">
        <v>221</v>
      </c>
      <c r="B258" s="169"/>
      <c r="C258" s="154"/>
      <c r="D258" s="97"/>
      <c r="E258" s="98"/>
      <c r="F258" s="99"/>
      <c r="G258" s="97"/>
      <c r="H258" s="98"/>
      <c r="I258" s="155"/>
      <c r="J258" s="97"/>
      <c r="K258" s="154"/>
      <c r="L258" s="29">
        <f t="shared" si="68"/>
        <v>0</v>
      </c>
      <c r="M258" s="80">
        <f t="shared" si="69"/>
        <v>0</v>
      </c>
      <c r="N258" s="80">
        <f t="shared" si="70"/>
        <v>0</v>
      </c>
      <c r="O258" s="80">
        <f t="shared" si="71"/>
        <v>0</v>
      </c>
      <c r="P258" s="94"/>
      <c r="Q258" s="29"/>
      <c r="R258" s="29"/>
      <c r="S258" s="29"/>
      <c r="T258" s="29"/>
      <c r="U258" s="29"/>
      <c r="V258" s="189"/>
      <c r="W258" s="189"/>
      <c r="X258" s="189"/>
      <c r="Y258" s="189"/>
      <c r="Z258" s="189"/>
      <c r="AA258" s="189"/>
      <c r="AB258" s="95"/>
      <c r="AC258" s="81">
        <f t="shared" si="72"/>
        <v>0</v>
      </c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 s="11" customFormat="1" ht="11.25" hidden="1" customHeight="1">
      <c r="A259" s="251" t="s">
        <v>222</v>
      </c>
      <c r="B259" s="169"/>
      <c r="C259" s="154"/>
      <c r="D259" s="97"/>
      <c r="E259" s="98"/>
      <c r="F259" s="99"/>
      <c r="G259" s="97"/>
      <c r="H259" s="98"/>
      <c r="I259" s="155"/>
      <c r="J259" s="97"/>
      <c r="K259" s="154"/>
      <c r="L259" s="29">
        <f t="shared" si="68"/>
        <v>0</v>
      </c>
      <c r="M259" s="80">
        <f t="shared" si="69"/>
        <v>0</v>
      </c>
      <c r="N259" s="80">
        <f t="shared" si="70"/>
        <v>0</v>
      </c>
      <c r="O259" s="80">
        <f t="shared" si="71"/>
        <v>0</v>
      </c>
      <c r="P259" s="94"/>
      <c r="Q259" s="29"/>
      <c r="R259" s="29"/>
      <c r="S259" s="29"/>
      <c r="T259" s="29"/>
      <c r="U259" s="29"/>
      <c r="V259" s="189"/>
      <c r="W259" s="189"/>
      <c r="X259" s="189"/>
      <c r="Y259" s="189"/>
      <c r="Z259" s="189"/>
      <c r="AA259" s="189"/>
      <c r="AB259" s="95"/>
      <c r="AC259" s="81">
        <f t="shared" si="72"/>
        <v>0</v>
      </c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 s="11" customFormat="1" ht="11.25" hidden="1" customHeight="1">
      <c r="A260" s="251" t="s">
        <v>223</v>
      </c>
      <c r="B260" s="169"/>
      <c r="C260" s="154"/>
      <c r="D260" s="97"/>
      <c r="E260" s="98"/>
      <c r="F260" s="99"/>
      <c r="G260" s="97"/>
      <c r="H260" s="98"/>
      <c r="I260" s="155"/>
      <c r="J260" s="97"/>
      <c r="K260" s="154"/>
      <c r="L260" s="29">
        <f t="shared" si="68"/>
        <v>0</v>
      </c>
      <c r="M260" s="80">
        <f t="shared" si="69"/>
        <v>0</v>
      </c>
      <c r="N260" s="80">
        <f t="shared" si="70"/>
        <v>0</v>
      </c>
      <c r="O260" s="80">
        <f t="shared" si="71"/>
        <v>0</v>
      </c>
      <c r="P260" s="94"/>
      <c r="Q260" s="29"/>
      <c r="R260" s="29"/>
      <c r="S260" s="29"/>
      <c r="T260" s="29"/>
      <c r="U260" s="29"/>
      <c r="V260" s="189"/>
      <c r="W260" s="189"/>
      <c r="X260" s="189"/>
      <c r="Y260" s="189"/>
      <c r="Z260" s="189"/>
      <c r="AA260" s="189"/>
      <c r="AB260" s="95"/>
      <c r="AC260" s="81">
        <f t="shared" si="72"/>
        <v>0</v>
      </c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 s="11" customFormat="1" ht="11.25" hidden="1" customHeight="1">
      <c r="A261" s="251" t="s">
        <v>224</v>
      </c>
      <c r="B261" s="169"/>
      <c r="C261" s="154"/>
      <c r="D261" s="97"/>
      <c r="E261" s="98"/>
      <c r="F261" s="99"/>
      <c r="G261" s="97"/>
      <c r="H261" s="98"/>
      <c r="I261" s="155"/>
      <c r="J261" s="97"/>
      <c r="K261" s="154"/>
      <c r="L261" s="29">
        <f t="shared" si="68"/>
        <v>0</v>
      </c>
      <c r="M261" s="80">
        <f t="shared" si="69"/>
        <v>0</v>
      </c>
      <c r="N261" s="80">
        <f t="shared" si="70"/>
        <v>0</v>
      </c>
      <c r="O261" s="80">
        <f t="shared" si="71"/>
        <v>0</v>
      </c>
      <c r="P261" s="94"/>
      <c r="Q261" s="29"/>
      <c r="R261" s="29"/>
      <c r="S261" s="29"/>
      <c r="T261" s="29"/>
      <c r="U261" s="29"/>
      <c r="V261" s="189"/>
      <c r="W261" s="189"/>
      <c r="X261" s="189"/>
      <c r="Y261" s="189"/>
      <c r="Z261" s="189"/>
      <c r="AA261" s="189"/>
      <c r="AB261" s="95"/>
      <c r="AC261" s="81">
        <f t="shared" si="72"/>
        <v>0</v>
      </c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 s="11" customFormat="1" ht="11.25" hidden="1" customHeight="1">
      <c r="A262" s="251" t="s">
        <v>225</v>
      </c>
      <c r="B262" s="169"/>
      <c r="C262" s="154"/>
      <c r="D262" s="97"/>
      <c r="E262" s="98"/>
      <c r="F262" s="99"/>
      <c r="G262" s="97"/>
      <c r="H262" s="98"/>
      <c r="I262" s="155"/>
      <c r="J262" s="97"/>
      <c r="K262" s="154"/>
      <c r="L262" s="29">
        <f t="shared" si="68"/>
        <v>0</v>
      </c>
      <c r="M262" s="80">
        <f t="shared" si="69"/>
        <v>0</v>
      </c>
      <c r="N262" s="80">
        <f t="shared" si="70"/>
        <v>0</v>
      </c>
      <c r="O262" s="80">
        <f t="shared" si="71"/>
        <v>0</v>
      </c>
      <c r="P262" s="94"/>
      <c r="Q262" s="29"/>
      <c r="R262" s="29"/>
      <c r="S262" s="29"/>
      <c r="T262" s="29"/>
      <c r="U262" s="29"/>
      <c r="V262" s="189"/>
      <c r="W262" s="189"/>
      <c r="X262" s="189"/>
      <c r="Y262" s="189"/>
      <c r="Z262" s="189"/>
      <c r="AA262" s="189"/>
      <c r="AB262" s="95"/>
      <c r="AC262" s="81">
        <f t="shared" si="72"/>
        <v>0</v>
      </c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  <row r="263" spans="1:45" s="11" customFormat="1" ht="11.25" hidden="1" customHeight="1">
      <c r="A263" s="251" t="s">
        <v>226</v>
      </c>
      <c r="B263" s="169"/>
      <c r="C263" s="154"/>
      <c r="D263" s="97"/>
      <c r="E263" s="98"/>
      <c r="F263" s="99"/>
      <c r="G263" s="97"/>
      <c r="H263" s="98"/>
      <c r="I263" s="155"/>
      <c r="J263" s="97"/>
      <c r="K263" s="154"/>
      <c r="L263" s="29">
        <f t="shared" si="68"/>
        <v>0</v>
      </c>
      <c r="M263" s="80">
        <f t="shared" si="69"/>
        <v>0</v>
      </c>
      <c r="N263" s="80">
        <f t="shared" si="70"/>
        <v>0</v>
      </c>
      <c r="O263" s="80">
        <f t="shared" si="71"/>
        <v>0</v>
      </c>
      <c r="P263" s="94"/>
      <c r="Q263" s="29"/>
      <c r="R263" s="29"/>
      <c r="S263" s="29"/>
      <c r="T263" s="29"/>
      <c r="U263" s="29"/>
      <c r="V263" s="189"/>
      <c r="W263" s="189"/>
      <c r="X263" s="189"/>
      <c r="Y263" s="189"/>
      <c r="Z263" s="189"/>
      <c r="AA263" s="189"/>
      <c r="AB263" s="95"/>
      <c r="AC263" s="81">
        <f t="shared" si="72"/>
        <v>0</v>
      </c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  <row r="264" spans="1:45" s="11" customFormat="1" ht="11.25" hidden="1" customHeight="1">
      <c r="A264" s="251" t="s">
        <v>227</v>
      </c>
      <c r="B264" s="169"/>
      <c r="C264" s="154"/>
      <c r="D264" s="97"/>
      <c r="E264" s="98"/>
      <c r="F264" s="99"/>
      <c r="G264" s="97"/>
      <c r="H264" s="98"/>
      <c r="I264" s="155"/>
      <c r="J264" s="97"/>
      <c r="K264" s="154"/>
      <c r="L264" s="29">
        <f t="shared" si="68"/>
        <v>0</v>
      </c>
      <c r="M264" s="80">
        <f t="shared" si="69"/>
        <v>0</v>
      </c>
      <c r="N264" s="80">
        <f t="shared" si="70"/>
        <v>0</v>
      </c>
      <c r="O264" s="80">
        <f t="shared" si="71"/>
        <v>0</v>
      </c>
      <c r="P264" s="94"/>
      <c r="Q264" s="29"/>
      <c r="R264" s="29"/>
      <c r="S264" s="29"/>
      <c r="T264" s="29"/>
      <c r="U264" s="29"/>
      <c r="V264" s="189"/>
      <c r="W264" s="189"/>
      <c r="X264" s="189"/>
      <c r="Y264" s="189"/>
      <c r="Z264" s="189"/>
      <c r="AA264" s="189"/>
      <c r="AB264" s="95"/>
      <c r="AC264" s="81">
        <f t="shared" si="72"/>
        <v>0</v>
      </c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</row>
    <row r="265" spans="1:45" s="11" customFormat="1" ht="11.25" hidden="1" customHeight="1">
      <c r="A265" s="251" t="s">
        <v>228</v>
      </c>
      <c r="B265" s="169"/>
      <c r="C265" s="154"/>
      <c r="D265" s="97"/>
      <c r="E265" s="98"/>
      <c r="F265" s="99"/>
      <c r="G265" s="97"/>
      <c r="H265" s="98"/>
      <c r="I265" s="155"/>
      <c r="J265" s="97"/>
      <c r="K265" s="154"/>
      <c r="L265" s="29">
        <f t="shared" si="68"/>
        <v>0</v>
      </c>
      <c r="M265" s="80">
        <f t="shared" si="69"/>
        <v>0</v>
      </c>
      <c r="N265" s="80">
        <f t="shared" si="70"/>
        <v>0</v>
      </c>
      <c r="O265" s="80">
        <f t="shared" si="71"/>
        <v>0</v>
      </c>
      <c r="P265" s="94"/>
      <c r="Q265" s="29"/>
      <c r="R265" s="29"/>
      <c r="S265" s="29"/>
      <c r="T265" s="29"/>
      <c r="U265" s="29"/>
      <c r="V265" s="189"/>
      <c r="W265" s="189"/>
      <c r="X265" s="189"/>
      <c r="Y265" s="189"/>
      <c r="Z265" s="189"/>
      <c r="AA265" s="189"/>
      <c r="AB265" s="95"/>
      <c r="AC265" s="81">
        <f t="shared" si="72"/>
        <v>0</v>
      </c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</row>
    <row r="266" spans="1:45" s="11" customFormat="1" ht="11.25" hidden="1" customHeight="1">
      <c r="A266" s="251" t="s">
        <v>229</v>
      </c>
      <c r="B266" s="169"/>
      <c r="C266" s="154"/>
      <c r="D266" s="97"/>
      <c r="E266" s="98"/>
      <c r="F266" s="99"/>
      <c r="G266" s="97"/>
      <c r="H266" s="98"/>
      <c r="I266" s="155"/>
      <c r="J266" s="97"/>
      <c r="K266" s="154"/>
      <c r="L266" s="29">
        <f t="shared" si="68"/>
        <v>0</v>
      </c>
      <c r="M266" s="80">
        <f t="shared" si="69"/>
        <v>0</v>
      </c>
      <c r="N266" s="80">
        <f t="shared" si="70"/>
        <v>0</v>
      </c>
      <c r="O266" s="80">
        <f t="shared" si="71"/>
        <v>0</v>
      </c>
      <c r="P266" s="94"/>
      <c r="Q266" s="29"/>
      <c r="R266" s="29"/>
      <c r="S266" s="29"/>
      <c r="T266" s="29"/>
      <c r="U266" s="29"/>
      <c r="V266" s="189"/>
      <c r="W266" s="189"/>
      <c r="X266" s="189"/>
      <c r="Y266" s="189"/>
      <c r="Z266" s="189"/>
      <c r="AA266" s="189"/>
      <c r="AB266" s="95"/>
      <c r="AC266" s="81">
        <f t="shared" si="72"/>
        <v>0</v>
      </c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</row>
    <row r="267" spans="1:45" s="11" customFormat="1" ht="11.25" hidden="1" customHeight="1">
      <c r="A267" s="251" t="s">
        <v>230</v>
      </c>
      <c r="B267" s="169"/>
      <c r="C267" s="154"/>
      <c r="D267" s="97"/>
      <c r="E267" s="98"/>
      <c r="F267" s="99"/>
      <c r="G267" s="97"/>
      <c r="H267" s="98"/>
      <c r="I267" s="155"/>
      <c r="J267" s="97"/>
      <c r="K267" s="154"/>
      <c r="L267" s="29">
        <f t="shared" si="68"/>
        <v>0</v>
      </c>
      <c r="M267" s="80">
        <f t="shared" si="69"/>
        <v>0</v>
      </c>
      <c r="N267" s="80">
        <f t="shared" si="70"/>
        <v>0</v>
      </c>
      <c r="O267" s="80">
        <f t="shared" si="71"/>
        <v>0</v>
      </c>
      <c r="P267" s="94"/>
      <c r="Q267" s="29"/>
      <c r="R267" s="29"/>
      <c r="S267" s="29"/>
      <c r="T267" s="29"/>
      <c r="U267" s="29"/>
      <c r="V267" s="189"/>
      <c r="W267" s="189"/>
      <c r="X267" s="189"/>
      <c r="Y267" s="189"/>
      <c r="Z267" s="189"/>
      <c r="AA267" s="189"/>
      <c r="AB267" s="95"/>
      <c r="AC267" s="81">
        <f t="shared" si="72"/>
        <v>0</v>
      </c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</row>
    <row r="268" spans="1:45" s="11" customFormat="1" ht="11.25" hidden="1" customHeight="1">
      <c r="A268" s="251" t="s">
        <v>231</v>
      </c>
      <c r="B268" s="169"/>
      <c r="C268" s="154"/>
      <c r="D268" s="97"/>
      <c r="E268" s="98"/>
      <c r="F268" s="99"/>
      <c r="G268" s="97"/>
      <c r="H268" s="98"/>
      <c r="I268" s="155"/>
      <c r="J268" s="97"/>
      <c r="K268" s="154"/>
      <c r="L268" s="29">
        <f t="shared" si="68"/>
        <v>0</v>
      </c>
      <c r="M268" s="80">
        <f t="shared" si="69"/>
        <v>0</v>
      </c>
      <c r="N268" s="80">
        <f t="shared" si="70"/>
        <v>0</v>
      </c>
      <c r="O268" s="80">
        <f t="shared" si="71"/>
        <v>0</v>
      </c>
      <c r="P268" s="94"/>
      <c r="Q268" s="29"/>
      <c r="R268" s="29"/>
      <c r="S268" s="29"/>
      <c r="T268" s="29"/>
      <c r="U268" s="29"/>
      <c r="V268" s="189"/>
      <c r="W268" s="189"/>
      <c r="X268" s="189"/>
      <c r="Y268" s="189"/>
      <c r="Z268" s="189"/>
      <c r="AA268" s="189"/>
      <c r="AB268" s="95"/>
      <c r="AC268" s="81">
        <f t="shared" si="72"/>
        <v>0</v>
      </c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</row>
    <row r="269" spans="1:45" s="11" customFormat="1" ht="11.25" hidden="1" customHeight="1">
      <c r="A269" s="251" t="s">
        <v>232</v>
      </c>
      <c r="B269" s="169"/>
      <c r="C269" s="154"/>
      <c r="D269" s="97"/>
      <c r="E269" s="98"/>
      <c r="F269" s="99"/>
      <c r="G269" s="97"/>
      <c r="H269" s="98"/>
      <c r="I269" s="155"/>
      <c r="J269" s="97"/>
      <c r="K269" s="154"/>
      <c r="L269" s="29">
        <f t="shared" si="68"/>
        <v>0</v>
      </c>
      <c r="M269" s="80">
        <f t="shared" si="69"/>
        <v>0</v>
      </c>
      <c r="N269" s="80">
        <f t="shared" si="70"/>
        <v>0</v>
      </c>
      <c r="O269" s="80">
        <f t="shared" si="71"/>
        <v>0</v>
      </c>
      <c r="P269" s="94"/>
      <c r="Q269" s="29"/>
      <c r="R269" s="29"/>
      <c r="S269" s="29"/>
      <c r="T269" s="29"/>
      <c r="U269" s="29"/>
      <c r="V269" s="189"/>
      <c r="W269" s="189"/>
      <c r="X269" s="189"/>
      <c r="Y269" s="189"/>
      <c r="Z269" s="189"/>
      <c r="AA269" s="189"/>
      <c r="AB269" s="95"/>
      <c r="AC269" s="81">
        <f t="shared" si="72"/>
        <v>0</v>
      </c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</row>
    <row r="270" spans="1:45" s="11" customFormat="1" ht="11.25" hidden="1" customHeight="1">
      <c r="A270" s="251" t="s">
        <v>233</v>
      </c>
      <c r="B270" s="169"/>
      <c r="C270" s="154"/>
      <c r="D270" s="97"/>
      <c r="E270" s="98"/>
      <c r="F270" s="99"/>
      <c r="G270" s="97"/>
      <c r="H270" s="98"/>
      <c r="I270" s="155"/>
      <c r="J270" s="97"/>
      <c r="K270" s="154"/>
      <c r="L270" s="29">
        <f t="shared" si="68"/>
        <v>0</v>
      </c>
      <c r="M270" s="80">
        <f t="shared" si="69"/>
        <v>0</v>
      </c>
      <c r="N270" s="80">
        <f t="shared" si="70"/>
        <v>0</v>
      </c>
      <c r="O270" s="80">
        <f t="shared" si="71"/>
        <v>0</v>
      </c>
      <c r="P270" s="94"/>
      <c r="Q270" s="29"/>
      <c r="R270" s="29"/>
      <c r="S270" s="29"/>
      <c r="T270" s="29"/>
      <c r="U270" s="29"/>
      <c r="V270" s="189"/>
      <c r="W270" s="189"/>
      <c r="X270" s="189"/>
      <c r="Y270" s="189"/>
      <c r="Z270" s="189"/>
      <c r="AA270" s="189"/>
      <c r="AB270" s="95"/>
      <c r="AC270" s="81">
        <f t="shared" si="72"/>
        <v>0</v>
      </c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</row>
    <row r="271" spans="1:45" s="11" customFormat="1" ht="11.25" hidden="1" customHeight="1">
      <c r="A271" s="251" t="s">
        <v>234</v>
      </c>
      <c r="B271" s="169"/>
      <c r="C271" s="154"/>
      <c r="D271" s="97"/>
      <c r="E271" s="98"/>
      <c r="F271" s="99"/>
      <c r="G271" s="97"/>
      <c r="H271" s="98"/>
      <c r="I271" s="155"/>
      <c r="J271" s="97"/>
      <c r="K271" s="154"/>
      <c r="L271" s="29">
        <f t="shared" si="68"/>
        <v>0</v>
      </c>
      <c r="M271" s="80">
        <f t="shared" si="69"/>
        <v>0</v>
      </c>
      <c r="N271" s="80">
        <f t="shared" si="70"/>
        <v>0</v>
      </c>
      <c r="O271" s="80">
        <f t="shared" si="71"/>
        <v>0</v>
      </c>
      <c r="P271" s="94"/>
      <c r="Q271" s="29"/>
      <c r="R271" s="29"/>
      <c r="S271" s="29"/>
      <c r="T271" s="29"/>
      <c r="U271" s="29"/>
      <c r="V271" s="189"/>
      <c r="W271" s="189"/>
      <c r="X271" s="189"/>
      <c r="Y271" s="189"/>
      <c r="Z271" s="189"/>
      <c r="AA271" s="189"/>
      <c r="AB271" s="95"/>
      <c r="AC271" s="81">
        <f t="shared" si="72"/>
        <v>0</v>
      </c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</row>
    <row r="272" spans="1:45" s="11" customFormat="1" ht="11.25" hidden="1" customHeight="1">
      <c r="A272" s="251" t="s">
        <v>235</v>
      </c>
      <c r="B272" s="169"/>
      <c r="C272" s="154"/>
      <c r="D272" s="97"/>
      <c r="E272" s="98"/>
      <c r="F272" s="99"/>
      <c r="G272" s="97"/>
      <c r="H272" s="98"/>
      <c r="I272" s="155"/>
      <c r="J272" s="97"/>
      <c r="K272" s="154"/>
      <c r="L272" s="29">
        <f t="shared" si="68"/>
        <v>0</v>
      </c>
      <c r="M272" s="80">
        <f t="shared" si="69"/>
        <v>0</v>
      </c>
      <c r="N272" s="80">
        <f t="shared" si="70"/>
        <v>0</v>
      </c>
      <c r="O272" s="80">
        <f t="shared" si="71"/>
        <v>0</v>
      </c>
      <c r="P272" s="94"/>
      <c r="Q272" s="29"/>
      <c r="R272" s="29"/>
      <c r="S272" s="29"/>
      <c r="T272" s="29"/>
      <c r="U272" s="29"/>
      <c r="V272" s="189"/>
      <c r="W272" s="189"/>
      <c r="X272" s="189"/>
      <c r="Y272" s="189"/>
      <c r="Z272" s="189"/>
      <c r="AA272" s="189"/>
      <c r="AB272" s="95"/>
      <c r="AC272" s="81">
        <f t="shared" si="72"/>
        <v>0</v>
      </c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</row>
    <row r="273" spans="1:45" s="11" customFormat="1" ht="11.25" hidden="1" customHeight="1">
      <c r="A273" s="251" t="s">
        <v>236</v>
      </c>
      <c r="B273" s="169"/>
      <c r="C273" s="154"/>
      <c r="D273" s="97"/>
      <c r="E273" s="98"/>
      <c r="F273" s="99"/>
      <c r="G273" s="97"/>
      <c r="H273" s="98"/>
      <c r="I273" s="155"/>
      <c r="J273" s="97"/>
      <c r="K273" s="154"/>
      <c r="L273" s="29">
        <f t="shared" si="68"/>
        <v>0</v>
      </c>
      <c r="M273" s="80">
        <f t="shared" si="69"/>
        <v>0</v>
      </c>
      <c r="N273" s="80">
        <f t="shared" si="70"/>
        <v>0</v>
      </c>
      <c r="O273" s="80">
        <f t="shared" si="71"/>
        <v>0</v>
      </c>
      <c r="P273" s="94"/>
      <c r="Q273" s="29"/>
      <c r="R273" s="29"/>
      <c r="S273" s="29"/>
      <c r="T273" s="29"/>
      <c r="U273" s="29"/>
      <c r="V273" s="189"/>
      <c r="W273" s="189"/>
      <c r="X273" s="189"/>
      <c r="Y273" s="189"/>
      <c r="Z273" s="189"/>
      <c r="AA273" s="189"/>
      <c r="AB273" s="95"/>
      <c r="AC273" s="81">
        <f t="shared" si="72"/>
        <v>0</v>
      </c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</row>
    <row r="274" spans="1:45" s="11" customFormat="1" ht="11.25" hidden="1" customHeight="1">
      <c r="A274" s="251" t="s">
        <v>237</v>
      </c>
      <c r="B274" s="169"/>
      <c r="C274" s="154"/>
      <c r="D274" s="97"/>
      <c r="E274" s="98"/>
      <c r="F274" s="99"/>
      <c r="G274" s="97"/>
      <c r="H274" s="98"/>
      <c r="I274" s="155"/>
      <c r="J274" s="97"/>
      <c r="K274" s="154"/>
      <c r="L274" s="29">
        <f t="shared" si="68"/>
        <v>0</v>
      </c>
      <c r="M274" s="80">
        <f t="shared" si="69"/>
        <v>0</v>
      </c>
      <c r="N274" s="80">
        <f t="shared" si="70"/>
        <v>0</v>
      </c>
      <c r="O274" s="80">
        <f t="shared" si="71"/>
        <v>0</v>
      </c>
      <c r="P274" s="94"/>
      <c r="Q274" s="29"/>
      <c r="R274" s="29"/>
      <c r="S274" s="29"/>
      <c r="T274" s="29"/>
      <c r="U274" s="29"/>
      <c r="V274" s="189"/>
      <c r="W274" s="189"/>
      <c r="X274" s="189"/>
      <c r="Y274" s="189"/>
      <c r="Z274" s="189"/>
      <c r="AA274" s="189"/>
      <c r="AB274" s="95"/>
      <c r="AC274" s="81">
        <f t="shared" si="72"/>
        <v>0</v>
      </c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</row>
    <row r="275" spans="1:45" s="11" customFormat="1" ht="11.25" hidden="1" customHeight="1">
      <c r="A275" s="251" t="s">
        <v>238</v>
      </c>
      <c r="B275" s="169"/>
      <c r="C275" s="154"/>
      <c r="D275" s="97"/>
      <c r="E275" s="98"/>
      <c r="F275" s="99"/>
      <c r="G275" s="97"/>
      <c r="H275" s="98"/>
      <c r="I275" s="155"/>
      <c r="J275" s="97"/>
      <c r="K275" s="154"/>
      <c r="L275" s="29">
        <f t="shared" si="68"/>
        <v>0</v>
      </c>
      <c r="M275" s="80">
        <f t="shared" si="69"/>
        <v>0</v>
      </c>
      <c r="N275" s="80">
        <f t="shared" si="70"/>
        <v>0</v>
      </c>
      <c r="O275" s="80">
        <f t="shared" si="71"/>
        <v>0</v>
      </c>
      <c r="P275" s="94"/>
      <c r="Q275" s="29"/>
      <c r="R275" s="29"/>
      <c r="S275" s="29"/>
      <c r="T275" s="29"/>
      <c r="U275" s="29"/>
      <c r="V275" s="189"/>
      <c r="W275" s="189"/>
      <c r="X275" s="189"/>
      <c r="Y275" s="189"/>
      <c r="Z275" s="189"/>
      <c r="AA275" s="189"/>
      <c r="AB275" s="95"/>
      <c r="AC275" s="81">
        <f t="shared" si="72"/>
        <v>0</v>
      </c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</row>
    <row r="276" spans="1:45" s="11" customFormat="1" ht="14.25" customHeight="1">
      <c r="A276" s="239" t="s">
        <v>239</v>
      </c>
      <c r="B276" s="218" t="s">
        <v>414</v>
      </c>
      <c r="C276" s="130"/>
      <c r="D276" s="288">
        <v>7</v>
      </c>
      <c r="E276" s="131"/>
      <c r="F276" s="99"/>
      <c r="G276" s="97"/>
      <c r="H276" s="98"/>
      <c r="I276" s="99"/>
      <c r="J276" s="97"/>
      <c r="K276" s="97"/>
      <c r="L276" s="29">
        <f t="shared" si="68"/>
        <v>44</v>
      </c>
      <c r="M276" s="80"/>
      <c r="N276" s="80">
        <f t="shared" si="70"/>
        <v>44</v>
      </c>
      <c r="O276" s="80"/>
      <c r="P276" s="80">
        <f>N276</f>
        <v>44</v>
      </c>
      <c r="Q276" s="29"/>
      <c r="R276" s="29"/>
      <c r="S276" s="29"/>
      <c r="T276" s="29"/>
      <c r="U276" s="29"/>
      <c r="V276" s="189"/>
      <c r="W276" s="189"/>
      <c r="X276" s="189"/>
      <c r="Y276" s="295">
        <v>44</v>
      </c>
      <c r="Z276" s="189"/>
      <c r="AA276" s="189"/>
      <c r="AB276" s="106"/>
      <c r="AC276" s="81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</row>
    <row r="277" spans="1:45" s="11" customFormat="1" ht="12.75" customHeight="1">
      <c r="A277" s="239" t="s">
        <v>240</v>
      </c>
      <c r="B277" s="218" t="s">
        <v>415</v>
      </c>
      <c r="C277" s="171"/>
      <c r="D277" s="130"/>
      <c r="E277" s="131"/>
      <c r="F277" s="170"/>
      <c r="G277" s="186" t="s">
        <v>410</v>
      </c>
      <c r="H277" s="172"/>
      <c r="I277" s="132"/>
      <c r="J277" s="130"/>
      <c r="K277" s="130"/>
      <c r="L277" s="29">
        <f t="shared" si="68"/>
        <v>104</v>
      </c>
      <c r="M277" s="80"/>
      <c r="N277" s="80">
        <f t="shared" si="70"/>
        <v>104</v>
      </c>
      <c r="O277" s="80"/>
      <c r="P277" s="80">
        <f>N277</f>
        <v>104</v>
      </c>
      <c r="Q277" s="29"/>
      <c r="R277" s="29"/>
      <c r="S277" s="29"/>
      <c r="T277" s="29"/>
      <c r="U277" s="29"/>
      <c r="V277" s="189" t="s">
        <v>324</v>
      </c>
      <c r="W277" s="189"/>
      <c r="X277" s="189"/>
      <c r="Y277" s="295">
        <v>39</v>
      </c>
      <c r="Z277" s="189"/>
      <c r="AA277" s="189">
        <v>65</v>
      </c>
      <c r="AB277" s="106"/>
      <c r="AC277" s="81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</row>
    <row r="278" spans="1:45" s="11" customFormat="1" ht="13.5" customHeight="1">
      <c r="A278" s="239"/>
      <c r="B278" s="218" t="s">
        <v>441</v>
      </c>
      <c r="C278" s="175"/>
      <c r="D278" s="175"/>
      <c r="E278" s="176"/>
      <c r="F278" s="174"/>
      <c r="G278" s="175"/>
      <c r="H278" s="176"/>
      <c r="I278" s="174"/>
      <c r="J278" s="175">
        <v>8</v>
      </c>
      <c r="K278" s="175"/>
      <c r="L278" s="173"/>
      <c r="M278" s="80"/>
      <c r="N278" s="80"/>
      <c r="O278" s="80"/>
      <c r="P278" s="80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  <c r="AB278" s="106"/>
      <c r="AC278" s="81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</row>
    <row r="279" spans="1:45" s="11" customFormat="1" ht="36" customHeight="1">
      <c r="A279" s="246" t="s">
        <v>241</v>
      </c>
      <c r="B279" s="257" t="s">
        <v>439</v>
      </c>
      <c r="C279" s="356">
        <f>COUNTIF(C280:E306,1)+COUNTIF(C280:E306,2)+COUNTIF(C280:E306,3)+COUNTIF(C280:E306,4)+COUNTIF(C280:E306,5)+COUNTIF(C280:E306,6)+COUNTIF(C280:E306,7)+COUNTIF(C280:E306,8)</f>
        <v>0</v>
      </c>
      <c r="D279" s="356"/>
      <c r="E279" s="357"/>
      <c r="F279" s="358">
        <f>COUNTIF(F280:H306,1)+COUNTIF(F280:H306,2)+COUNTIF(F280:H306,3)+COUNTIF(F280:H306,4)+COUNTIF(F280:H306,5)+COUNTIF(F280:H306,6)+COUNTIF(F280:H306,7)+COUNTIF(F280:H306,8)</f>
        <v>2</v>
      </c>
      <c r="G279" s="356"/>
      <c r="H279" s="357"/>
      <c r="I279" s="358">
        <f>COUNTIF(I280:K306,1)+COUNTIF(I280:K306,2)+COUNTIF(I280:K306,3)+COUNTIF(I280:K306,4)+COUNTIF(I280:K306,5)+COUNTIF(I280:K306,6)+COUNTIF(I280:K306,7)+COUNTIF(I280:K306,8)</f>
        <v>0</v>
      </c>
      <c r="J279" s="356"/>
      <c r="K279" s="356"/>
      <c r="L279" s="87">
        <f t="shared" ref="L279:T279" si="73">SUM(L280:L304)</f>
        <v>348</v>
      </c>
      <c r="M279" s="87">
        <f t="shared" si="73"/>
        <v>116</v>
      </c>
      <c r="N279" s="87">
        <f t="shared" si="73"/>
        <v>232</v>
      </c>
      <c r="O279" s="87">
        <f t="shared" si="73"/>
        <v>128</v>
      </c>
      <c r="P279" s="87">
        <f t="shared" si="73"/>
        <v>104</v>
      </c>
      <c r="Q279" s="87">
        <f t="shared" si="73"/>
        <v>0</v>
      </c>
      <c r="R279" s="87">
        <f t="shared" si="73"/>
        <v>0</v>
      </c>
      <c r="S279" s="87">
        <f t="shared" si="73"/>
        <v>0</v>
      </c>
      <c r="T279" s="87">
        <f t="shared" si="73"/>
        <v>0</v>
      </c>
      <c r="U279" s="88">
        <f t="shared" ref="U279" si="74">SUM(U280:U306)</f>
        <v>0</v>
      </c>
      <c r="V279" s="87">
        <f>SUM(V280:V304)</f>
        <v>32</v>
      </c>
      <c r="W279" s="87">
        <f>SUM(W280:W304)</f>
        <v>120</v>
      </c>
      <c r="X279" s="88">
        <f>SUM(X280:X304)</f>
        <v>0</v>
      </c>
      <c r="Y279" s="87">
        <f>SUM(Y280:Y304)</f>
        <v>80</v>
      </c>
      <c r="Z279" s="88"/>
      <c r="AA279" s="87">
        <f>SUM(AA280:AA304)</f>
        <v>0</v>
      </c>
      <c r="AB279" s="138">
        <v>188</v>
      </c>
      <c r="AC279" s="93">
        <f>N279-AB279</f>
        <v>44</v>
      </c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</row>
    <row r="280" spans="1:45" s="11" customFormat="1" ht="24" customHeight="1">
      <c r="A280" s="251" t="s">
        <v>507</v>
      </c>
      <c r="B280" s="169" t="s">
        <v>407</v>
      </c>
      <c r="C280" s="156"/>
      <c r="D280" s="27"/>
      <c r="E280" s="107"/>
      <c r="F280" s="108"/>
      <c r="G280" s="208">
        <v>6</v>
      </c>
      <c r="H280" s="107"/>
      <c r="I280" s="157"/>
      <c r="J280" s="27"/>
      <c r="K280" s="156"/>
      <c r="L280" s="80">
        <f t="shared" ref="L280:L306" si="75">M280+N280</f>
        <v>108</v>
      </c>
      <c r="M280" s="80">
        <v>36</v>
      </c>
      <c r="N280" s="80">
        <f t="shared" ref="N280:N306" si="76">SUM(Q280:AA280)</f>
        <v>72</v>
      </c>
      <c r="O280" s="80">
        <f t="shared" ref="O280:O304" si="77">N280-P280</f>
        <v>36</v>
      </c>
      <c r="P280" s="94">
        <f>N280/2</f>
        <v>36</v>
      </c>
      <c r="Q280" s="29"/>
      <c r="R280" s="29"/>
      <c r="S280" s="29"/>
      <c r="T280" s="29"/>
      <c r="U280" s="29"/>
      <c r="V280" s="29">
        <v>32</v>
      </c>
      <c r="W280" s="29">
        <v>40</v>
      </c>
      <c r="X280" s="29"/>
      <c r="Y280" s="29"/>
      <c r="Z280" s="29"/>
      <c r="AA280" s="29"/>
      <c r="AB280" s="95"/>
      <c r="AC280" s="81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</row>
    <row r="281" spans="1:45" s="11" customFormat="1" ht="15" customHeight="1">
      <c r="A281" s="251" t="s">
        <v>508</v>
      </c>
      <c r="B281" s="169" t="s">
        <v>408</v>
      </c>
      <c r="C281" s="154"/>
      <c r="D281" s="97"/>
      <c r="E281" s="98"/>
      <c r="F281" s="99"/>
      <c r="G281" s="187">
        <v>7</v>
      </c>
      <c r="H281" s="97"/>
      <c r="I281" s="83"/>
      <c r="J281" s="154"/>
      <c r="K281" s="154"/>
      <c r="L281" s="80">
        <f t="shared" si="75"/>
        <v>108</v>
      </c>
      <c r="M281" s="80">
        <v>36</v>
      </c>
      <c r="N281" s="80">
        <f t="shared" si="76"/>
        <v>72</v>
      </c>
      <c r="O281" s="80">
        <f t="shared" si="77"/>
        <v>34</v>
      </c>
      <c r="P281" s="94">
        <v>38</v>
      </c>
      <c r="Q281" s="29"/>
      <c r="R281" s="29"/>
      <c r="S281" s="29"/>
      <c r="T281" s="29"/>
      <c r="U281" s="29"/>
      <c r="V281" s="29"/>
      <c r="W281" s="29">
        <v>40</v>
      </c>
      <c r="X281" s="29"/>
      <c r="Y281" s="189">
        <v>32</v>
      </c>
      <c r="Z281" s="29"/>
      <c r="AA281" s="29"/>
      <c r="AB281" s="95"/>
      <c r="AC281" s="81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</row>
    <row r="282" spans="1:45" s="11" customFormat="1" ht="15.75" customHeight="1">
      <c r="A282" s="251" t="s">
        <v>509</v>
      </c>
      <c r="B282" s="169" t="s">
        <v>409</v>
      </c>
      <c r="C282" s="154"/>
      <c r="D282" s="97"/>
      <c r="E282" s="98"/>
      <c r="F282" s="99"/>
      <c r="G282" s="187" t="s">
        <v>420</v>
      </c>
      <c r="H282" s="97"/>
      <c r="I282" s="155"/>
      <c r="J282" s="154"/>
      <c r="K282" s="154"/>
      <c r="L282" s="80">
        <f t="shared" si="75"/>
        <v>132</v>
      </c>
      <c r="M282" s="80">
        <v>44</v>
      </c>
      <c r="N282" s="80">
        <f t="shared" si="76"/>
        <v>88</v>
      </c>
      <c r="O282" s="80">
        <f t="shared" si="77"/>
        <v>58</v>
      </c>
      <c r="P282" s="94">
        <v>30</v>
      </c>
      <c r="Q282" s="29"/>
      <c r="R282" s="29"/>
      <c r="S282" s="29"/>
      <c r="T282" s="29"/>
      <c r="U282" s="29"/>
      <c r="V282" s="29"/>
      <c r="W282" s="29">
        <v>40</v>
      </c>
      <c r="X282" s="29"/>
      <c r="Y282" s="189">
        <v>48</v>
      </c>
      <c r="Z282" s="29"/>
      <c r="AA282" s="29"/>
      <c r="AB282" s="95"/>
      <c r="AC282" s="81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</row>
    <row r="283" spans="1:45" s="11" customFormat="1" ht="11.25" hidden="1" customHeight="1">
      <c r="A283" s="251" t="s">
        <v>242</v>
      </c>
      <c r="B283" s="169"/>
      <c r="C283" s="154"/>
      <c r="D283" s="97"/>
      <c r="E283" s="98"/>
      <c r="F283" s="99"/>
      <c r="G283" s="97"/>
      <c r="H283" s="98"/>
      <c r="I283" s="157"/>
      <c r="J283" s="97"/>
      <c r="K283" s="154"/>
      <c r="L283" s="80">
        <f t="shared" si="75"/>
        <v>0</v>
      </c>
      <c r="M283" s="80">
        <f t="shared" ref="M283:M304" si="78">N283/2</f>
        <v>0</v>
      </c>
      <c r="N283" s="80">
        <f t="shared" si="76"/>
        <v>0</v>
      </c>
      <c r="O283" s="80">
        <f t="shared" si="77"/>
        <v>0</v>
      </c>
      <c r="P283" s="94"/>
      <c r="Q283" s="29"/>
      <c r="R283" s="29"/>
      <c r="S283" s="29"/>
      <c r="T283" s="29"/>
      <c r="U283" s="29"/>
      <c r="V283" s="29"/>
      <c r="W283" s="29"/>
      <c r="X283" s="29"/>
      <c r="Y283" s="189"/>
      <c r="Z283" s="29"/>
      <c r="AA283" s="29"/>
      <c r="AB283" s="95"/>
      <c r="AC283" s="81">
        <f t="shared" ref="AC283:AC304" si="79">N283-AB283</f>
        <v>0</v>
      </c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</row>
    <row r="284" spans="1:45" s="11" customFormat="1" ht="11.25" hidden="1" customHeight="1">
      <c r="A284" s="251" t="s">
        <v>243</v>
      </c>
      <c r="B284" s="169"/>
      <c r="C284" s="154"/>
      <c r="D284" s="97"/>
      <c r="E284" s="98"/>
      <c r="F284" s="99"/>
      <c r="G284" s="97"/>
      <c r="H284" s="98"/>
      <c r="I284" s="155"/>
      <c r="J284" s="97"/>
      <c r="K284" s="154"/>
      <c r="L284" s="80">
        <f t="shared" si="75"/>
        <v>0</v>
      </c>
      <c r="M284" s="80">
        <f t="shared" si="78"/>
        <v>0</v>
      </c>
      <c r="N284" s="80">
        <f t="shared" si="76"/>
        <v>0</v>
      </c>
      <c r="O284" s="80">
        <f t="shared" si="77"/>
        <v>0</v>
      </c>
      <c r="P284" s="94"/>
      <c r="Q284" s="29"/>
      <c r="R284" s="29"/>
      <c r="S284" s="29"/>
      <c r="T284" s="29"/>
      <c r="U284" s="29"/>
      <c r="V284" s="29"/>
      <c r="W284" s="29"/>
      <c r="X284" s="29"/>
      <c r="Y284" s="189"/>
      <c r="Z284" s="29"/>
      <c r="AA284" s="29"/>
      <c r="AB284" s="95"/>
      <c r="AC284" s="81">
        <f t="shared" si="79"/>
        <v>0</v>
      </c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</row>
    <row r="285" spans="1:45" s="11" customFormat="1" ht="11.25" hidden="1" customHeight="1">
      <c r="A285" s="251" t="s">
        <v>244</v>
      </c>
      <c r="B285" s="169"/>
      <c r="C285" s="154"/>
      <c r="D285" s="97"/>
      <c r="E285" s="98"/>
      <c r="F285" s="99"/>
      <c r="G285" s="97"/>
      <c r="H285" s="98"/>
      <c r="I285" s="155"/>
      <c r="J285" s="97"/>
      <c r="K285" s="154"/>
      <c r="L285" s="80">
        <f t="shared" si="75"/>
        <v>0</v>
      </c>
      <c r="M285" s="80">
        <f t="shared" si="78"/>
        <v>0</v>
      </c>
      <c r="N285" s="80">
        <f t="shared" si="76"/>
        <v>0</v>
      </c>
      <c r="O285" s="80">
        <f t="shared" si="77"/>
        <v>0</v>
      </c>
      <c r="P285" s="94"/>
      <c r="Q285" s="29"/>
      <c r="R285" s="29"/>
      <c r="S285" s="29"/>
      <c r="T285" s="29"/>
      <c r="U285" s="29"/>
      <c r="V285" s="29"/>
      <c r="W285" s="29"/>
      <c r="X285" s="29"/>
      <c r="Y285" s="189"/>
      <c r="Z285" s="29"/>
      <c r="AA285" s="29"/>
      <c r="AB285" s="95"/>
      <c r="AC285" s="81">
        <f t="shared" si="79"/>
        <v>0</v>
      </c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</row>
    <row r="286" spans="1:45" s="11" customFormat="1" ht="11.25" hidden="1" customHeight="1">
      <c r="A286" s="251" t="s">
        <v>245</v>
      </c>
      <c r="B286" s="169"/>
      <c r="C286" s="154"/>
      <c r="D286" s="97"/>
      <c r="E286" s="98"/>
      <c r="F286" s="99"/>
      <c r="G286" s="97"/>
      <c r="H286" s="98"/>
      <c r="I286" s="155"/>
      <c r="J286" s="97"/>
      <c r="K286" s="154"/>
      <c r="L286" s="80">
        <f t="shared" si="75"/>
        <v>0</v>
      </c>
      <c r="M286" s="80">
        <f t="shared" si="78"/>
        <v>0</v>
      </c>
      <c r="N286" s="80">
        <f t="shared" si="76"/>
        <v>0</v>
      </c>
      <c r="O286" s="80">
        <f t="shared" si="77"/>
        <v>0</v>
      </c>
      <c r="P286" s="94"/>
      <c r="Q286" s="29"/>
      <c r="R286" s="29"/>
      <c r="S286" s="29"/>
      <c r="T286" s="29"/>
      <c r="U286" s="29"/>
      <c r="V286" s="29"/>
      <c r="W286" s="29"/>
      <c r="X286" s="29"/>
      <c r="Y286" s="189"/>
      <c r="Z286" s="29"/>
      <c r="AA286" s="29"/>
      <c r="AB286" s="95"/>
      <c r="AC286" s="81">
        <f t="shared" si="79"/>
        <v>0</v>
      </c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</row>
    <row r="287" spans="1:45" s="11" customFormat="1" ht="11.25" hidden="1" customHeight="1">
      <c r="A287" s="251" t="s">
        <v>246</v>
      </c>
      <c r="B287" s="169"/>
      <c r="C287" s="154"/>
      <c r="D287" s="97"/>
      <c r="E287" s="98"/>
      <c r="F287" s="99"/>
      <c r="G287" s="97"/>
      <c r="H287" s="98"/>
      <c r="I287" s="155"/>
      <c r="J287" s="97"/>
      <c r="K287" s="154"/>
      <c r="L287" s="80">
        <f t="shared" si="75"/>
        <v>0</v>
      </c>
      <c r="M287" s="80">
        <f t="shared" si="78"/>
        <v>0</v>
      </c>
      <c r="N287" s="80">
        <f t="shared" si="76"/>
        <v>0</v>
      </c>
      <c r="O287" s="80">
        <f t="shared" si="77"/>
        <v>0</v>
      </c>
      <c r="P287" s="94"/>
      <c r="Q287" s="29"/>
      <c r="R287" s="29"/>
      <c r="S287" s="29"/>
      <c r="T287" s="29"/>
      <c r="U287" s="29"/>
      <c r="V287" s="29"/>
      <c r="W287" s="29"/>
      <c r="X287" s="29"/>
      <c r="Y287" s="189"/>
      <c r="Z287" s="29"/>
      <c r="AA287" s="29"/>
      <c r="AB287" s="95"/>
      <c r="AC287" s="81">
        <f t="shared" si="79"/>
        <v>0</v>
      </c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</row>
    <row r="288" spans="1:45" s="11" customFormat="1" ht="11.25" hidden="1" customHeight="1">
      <c r="A288" s="251" t="s">
        <v>247</v>
      </c>
      <c r="B288" s="169"/>
      <c r="C288" s="154"/>
      <c r="D288" s="97"/>
      <c r="E288" s="98"/>
      <c r="F288" s="99"/>
      <c r="G288" s="97"/>
      <c r="H288" s="98"/>
      <c r="I288" s="155"/>
      <c r="J288" s="97"/>
      <c r="K288" s="154"/>
      <c r="L288" s="80">
        <f t="shared" si="75"/>
        <v>0</v>
      </c>
      <c r="M288" s="80">
        <f t="shared" si="78"/>
        <v>0</v>
      </c>
      <c r="N288" s="80">
        <f t="shared" si="76"/>
        <v>0</v>
      </c>
      <c r="O288" s="80">
        <f t="shared" si="77"/>
        <v>0</v>
      </c>
      <c r="P288" s="94"/>
      <c r="Q288" s="29"/>
      <c r="R288" s="29"/>
      <c r="S288" s="29"/>
      <c r="T288" s="29"/>
      <c r="U288" s="29"/>
      <c r="V288" s="29"/>
      <c r="W288" s="29"/>
      <c r="X288" s="29"/>
      <c r="Y288" s="189"/>
      <c r="Z288" s="29"/>
      <c r="AA288" s="29"/>
      <c r="AB288" s="95"/>
      <c r="AC288" s="81">
        <f t="shared" si="79"/>
        <v>0</v>
      </c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</row>
    <row r="289" spans="1:45" s="11" customFormat="1" ht="11.25" hidden="1" customHeight="1">
      <c r="A289" s="251" t="s">
        <v>248</v>
      </c>
      <c r="B289" s="169"/>
      <c r="C289" s="154"/>
      <c r="D289" s="97"/>
      <c r="E289" s="98"/>
      <c r="F289" s="99"/>
      <c r="G289" s="97"/>
      <c r="H289" s="98"/>
      <c r="I289" s="155"/>
      <c r="J289" s="97"/>
      <c r="K289" s="154"/>
      <c r="L289" s="80">
        <f t="shared" si="75"/>
        <v>0</v>
      </c>
      <c r="M289" s="80">
        <f t="shared" si="78"/>
        <v>0</v>
      </c>
      <c r="N289" s="80">
        <f t="shared" si="76"/>
        <v>0</v>
      </c>
      <c r="O289" s="80">
        <f t="shared" si="77"/>
        <v>0</v>
      </c>
      <c r="P289" s="94"/>
      <c r="Q289" s="29"/>
      <c r="R289" s="29"/>
      <c r="S289" s="29"/>
      <c r="T289" s="29"/>
      <c r="U289" s="29"/>
      <c r="V289" s="29"/>
      <c r="W289" s="29"/>
      <c r="X289" s="29"/>
      <c r="Y289" s="189"/>
      <c r="Z289" s="29"/>
      <c r="AA289" s="29"/>
      <c r="AB289" s="95"/>
      <c r="AC289" s="81">
        <f t="shared" si="79"/>
        <v>0</v>
      </c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</row>
    <row r="290" spans="1:45" s="11" customFormat="1" ht="11.25" hidden="1" customHeight="1">
      <c r="A290" s="251" t="s">
        <v>249</v>
      </c>
      <c r="B290" s="169"/>
      <c r="C290" s="154"/>
      <c r="D290" s="97"/>
      <c r="E290" s="98"/>
      <c r="F290" s="99"/>
      <c r="G290" s="97"/>
      <c r="H290" s="98"/>
      <c r="I290" s="155"/>
      <c r="J290" s="97"/>
      <c r="K290" s="154"/>
      <c r="L290" s="80">
        <f t="shared" si="75"/>
        <v>0</v>
      </c>
      <c r="M290" s="80">
        <f t="shared" si="78"/>
        <v>0</v>
      </c>
      <c r="N290" s="80">
        <f t="shared" si="76"/>
        <v>0</v>
      </c>
      <c r="O290" s="80">
        <f t="shared" si="77"/>
        <v>0</v>
      </c>
      <c r="P290" s="94"/>
      <c r="Q290" s="29"/>
      <c r="R290" s="29"/>
      <c r="S290" s="29"/>
      <c r="T290" s="29"/>
      <c r="U290" s="29"/>
      <c r="V290" s="29"/>
      <c r="W290" s="29"/>
      <c r="X290" s="29"/>
      <c r="Y290" s="189"/>
      <c r="Z290" s="29"/>
      <c r="AA290" s="29"/>
      <c r="AB290" s="95"/>
      <c r="AC290" s="81">
        <f t="shared" si="79"/>
        <v>0</v>
      </c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</row>
    <row r="291" spans="1:45" s="11" customFormat="1" ht="11.25" hidden="1" customHeight="1">
      <c r="A291" s="251" t="s">
        <v>250</v>
      </c>
      <c r="B291" s="169"/>
      <c r="C291" s="154"/>
      <c r="D291" s="97"/>
      <c r="E291" s="98"/>
      <c r="F291" s="99"/>
      <c r="G291" s="97"/>
      <c r="H291" s="98"/>
      <c r="I291" s="155"/>
      <c r="J291" s="97"/>
      <c r="K291" s="154"/>
      <c r="L291" s="80">
        <f t="shared" si="75"/>
        <v>0</v>
      </c>
      <c r="M291" s="80">
        <f t="shared" si="78"/>
        <v>0</v>
      </c>
      <c r="N291" s="80">
        <f t="shared" si="76"/>
        <v>0</v>
      </c>
      <c r="O291" s="80">
        <f t="shared" si="77"/>
        <v>0</v>
      </c>
      <c r="P291" s="94"/>
      <c r="Q291" s="29"/>
      <c r="R291" s="29"/>
      <c r="S291" s="29"/>
      <c r="T291" s="29"/>
      <c r="U291" s="29"/>
      <c r="V291" s="29"/>
      <c r="W291" s="29"/>
      <c r="X291" s="29"/>
      <c r="Y291" s="189"/>
      <c r="Z291" s="29"/>
      <c r="AA291" s="29"/>
      <c r="AB291" s="95"/>
      <c r="AC291" s="81">
        <f t="shared" si="79"/>
        <v>0</v>
      </c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</row>
    <row r="292" spans="1:45" s="11" customFormat="1" ht="11.25" hidden="1" customHeight="1">
      <c r="A292" s="251" t="s">
        <v>251</v>
      </c>
      <c r="B292" s="169"/>
      <c r="C292" s="154"/>
      <c r="D292" s="97"/>
      <c r="E292" s="98"/>
      <c r="F292" s="99"/>
      <c r="G292" s="97"/>
      <c r="H292" s="98"/>
      <c r="I292" s="155"/>
      <c r="J292" s="97"/>
      <c r="K292" s="154"/>
      <c r="L292" s="80">
        <f t="shared" si="75"/>
        <v>0</v>
      </c>
      <c r="M292" s="80">
        <f t="shared" si="78"/>
        <v>0</v>
      </c>
      <c r="N292" s="80">
        <f t="shared" si="76"/>
        <v>0</v>
      </c>
      <c r="O292" s="80">
        <f t="shared" si="77"/>
        <v>0</v>
      </c>
      <c r="P292" s="94"/>
      <c r="Q292" s="29"/>
      <c r="R292" s="29"/>
      <c r="S292" s="29"/>
      <c r="T292" s="29"/>
      <c r="U292" s="29"/>
      <c r="V292" s="29"/>
      <c r="W292" s="29"/>
      <c r="X292" s="29"/>
      <c r="Y292" s="189"/>
      <c r="Z292" s="29"/>
      <c r="AA292" s="29"/>
      <c r="AB292" s="95"/>
      <c r="AC292" s="81">
        <f t="shared" si="79"/>
        <v>0</v>
      </c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</row>
    <row r="293" spans="1:45" s="11" customFormat="1" ht="11.25" hidden="1" customHeight="1">
      <c r="A293" s="251" t="s">
        <v>252</v>
      </c>
      <c r="B293" s="169"/>
      <c r="C293" s="154"/>
      <c r="D293" s="97"/>
      <c r="E293" s="98"/>
      <c r="F293" s="99"/>
      <c r="G293" s="97"/>
      <c r="H293" s="98"/>
      <c r="I293" s="155"/>
      <c r="J293" s="97"/>
      <c r="K293" s="154"/>
      <c r="L293" s="80">
        <f t="shared" si="75"/>
        <v>0</v>
      </c>
      <c r="M293" s="80">
        <f t="shared" si="78"/>
        <v>0</v>
      </c>
      <c r="N293" s="80">
        <f t="shared" si="76"/>
        <v>0</v>
      </c>
      <c r="O293" s="80">
        <f t="shared" si="77"/>
        <v>0</v>
      </c>
      <c r="P293" s="94"/>
      <c r="Q293" s="29"/>
      <c r="R293" s="29"/>
      <c r="S293" s="29"/>
      <c r="T293" s="29"/>
      <c r="U293" s="29"/>
      <c r="V293" s="29"/>
      <c r="W293" s="29"/>
      <c r="X293" s="29"/>
      <c r="Y293" s="189"/>
      <c r="Z293" s="29"/>
      <c r="AA293" s="29"/>
      <c r="AB293" s="95"/>
      <c r="AC293" s="81">
        <f t="shared" si="79"/>
        <v>0</v>
      </c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</row>
    <row r="294" spans="1:45" s="11" customFormat="1" ht="11.25" hidden="1" customHeight="1">
      <c r="A294" s="251" t="s">
        <v>253</v>
      </c>
      <c r="B294" s="169"/>
      <c r="C294" s="154"/>
      <c r="D294" s="97"/>
      <c r="E294" s="98"/>
      <c r="F294" s="99"/>
      <c r="G294" s="97"/>
      <c r="H294" s="98"/>
      <c r="I294" s="155"/>
      <c r="J294" s="97"/>
      <c r="K294" s="154"/>
      <c r="L294" s="80">
        <f t="shared" si="75"/>
        <v>0</v>
      </c>
      <c r="M294" s="80">
        <f t="shared" si="78"/>
        <v>0</v>
      </c>
      <c r="N294" s="80">
        <f t="shared" si="76"/>
        <v>0</v>
      </c>
      <c r="O294" s="80">
        <f t="shared" si="77"/>
        <v>0</v>
      </c>
      <c r="P294" s="94"/>
      <c r="Q294" s="29"/>
      <c r="R294" s="29"/>
      <c r="S294" s="29"/>
      <c r="T294" s="29"/>
      <c r="U294" s="29"/>
      <c r="V294" s="29"/>
      <c r="W294" s="29"/>
      <c r="X294" s="29"/>
      <c r="Y294" s="189"/>
      <c r="Z294" s="29"/>
      <c r="AA294" s="29"/>
      <c r="AB294" s="95"/>
      <c r="AC294" s="81">
        <f t="shared" si="79"/>
        <v>0</v>
      </c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:45" s="11" customFormat="1" ht="11.25" hidden="1" customHeight="1">
      <c r="A295" s="251" t="s">
        <v>254</v>
      </c>
      <c r="B295" s="169"/>
      <c r="C295" s="154"/>
      <c r="D295" s="97"/>
      <c r="E295" s="98"/>
      <c r="F295" s="99"/>
      <c r="G295" s="97"/>
      <c r="H295" s="98"/>
      <c r="I295" s="155"/>
      <c r="J295" s="97"/>
      <c r="K295" s="154"/>
      <c r="L295" s="80">
        <f t="shared" si="75"/>
        <v>0</v>
      </c>
      <c r="M295" s="80">
        <f t="shared" si="78"/>
        <v>0</v>
      </c>
      <c r="N295" s="80">
        <f t="shared" si="76"/>
        <v>0</v>
      </c>
      <c r="O295" s="80">
        <f t="shared" si="77"/>
        <v>0</v>
      </c>
      <c r="P295" s="94"/>
      <c r="Q295" s="29"/>
      <c r="R295" s="29"/>
      <c r="S295" s="29"/>
      <c r="T295" s="29"/>
      <c r="U295" s="29"/>
      <c r="V295" s="29"/>
      <c r="W295" s="29"/>
      <c r="X295" s="29"/>
      <c r="Y295" s="189"/>
      <c r="Z295" s="29"/>
      <c r="AA295" s="29"/>
      <c r="AB295" s="95"/>
      <c r="AC295" s="81">
        <f t="shared" si="79"/>
        <v>0</v>
      </c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:45" s="11" customFormat="1" ht="11.25" hidden="1" customHeight="1">
      <c r="A296" s="251" t="s">
        <v>255</v>
      </c>
      <c r="B296" s="169"/>
      <c r="C296" s="154"/>
      <c r="D296" s="97"/>
      <c r="E296" s="98"/>
      <c r="F296" s="99"/>
      <c r="G296" s="97"/>
      <c r="H296" s="98"/>
      <c r="I296" s="155"/>
      <c r="J296" s="97"/>
      <c r="K296" s="154"/>
      <c r="L296" s="80">
        <f t="shared" si="75"/>
        <v>0</v>
      </c>
      <c r="M296" s="80">
        <f t="shared" si="78"/>
        <v>0</v>
      </c>
      <c r="N296" s="80">
        <f t="shared" si="76"/>
        <v>0</v>
      </c>
      <c r="O296" s="80">
        <f t="shared" si="77"/>
        <v>0</v>
      </c>
      <c r="P296" s="94"/>
      <c r="Q296" s="29"/>
      <c r="R296" s="29"/>
      <c r="S296" s="29"/>
      <c r="T296" s="29"/>
      <c r="U296" s="29"/>
      <c r="V296" s="29"/>
      <c r="W296" s="29"/>
      <c r="X296" s="29"/>
      <c r="Y296" s="189"/>
      <c r="Z296" s="29"/>
      <c r="AA296" s="29"/>
      <c r="AB296" s="95"/>
      <c r="AC296" s="81">
        <f t="shared" si="79"/>
        <v>0</v>
      </c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</row>
    <row r="297" spans="1:45" s="11" customFormat="1" ht="11.25" hidden="1" customHeight="1">
      <c r="A297" s="251" t="s">
        <v>256</v>
      </c>
      <c r="B297" s="169"/>
      <c r="C297" s="154"/>
      <c r="D297" s="97"/>
      <c r="E297" s="98"/>
      <c r="F297" s="99"/>
      <c r="G297" s="97"/>
      <c r="H297" s="98"/>
      <c r="I297" s="155"/>
      <c r="J297" s="97"/>
      <c r="K297" s="154"/>
      <c r="L297" s="80">
        <f t="shared" si="75"/>
        <v>0</v>
      </c>
      <c r="M297" s="80">
        <f t="shared" si="78"/>
        <v>0</v>
      </c>
      <c r="N297" s="80">
        <f t="shared" si="76"/>
        <v>0</v>
      </c>
      <c r="O297" s="80">
        <f t="shared" si="77"/>
        <v>0</v>
      </c>
      <c r="P297" s="94"/>
      <c r="Q297" s="29"/>
      <c r="R297" s="29"/>
      <c r="S297" s="29"/>
      <c r="T297" s="29"/>
      <c r="U297" s="29"/>
      <c r="V297" s="29"/>
      <c r="W297" s="29"/>
      <c r="X297" s="29"/>
      <c r="Y297" s="189"/>
      <c r="Z297" s="29"/>
      <c r="AA297" s="29"/>
      <c r="AB297" s="95"/>
      <c r="AC297" s="81">
        <f t="shared" si="79"/>
        <v>0</v>
      </c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:45" s="11" customFormat="1" ht="11.25" hidden="1" customHeight="1">
      <c r="A298" s="251" t="s">
        <v>257</v>
      </c>
      <c r="B298" s="169"/>
      <c r="C298" s="154"/>
      <c r="D298" s="97"/>
      <c r="E298" s="98"/>
      <c r="F298" s="99"/>
      <c r="G298" s="97"/>
      <c r="H298" s="98"/>
      <c r="I298" s="155"/>
      <c r="J298" s="97"/>
      <c r="K298" s="154"/>
      <c r="L298" s="80">
        <f t="shared" si="75"/>
        <v>0</v>
      </c>
      <c r="M298" s="80">
        <f t="shared" si="78"/>
        <v>0</v>
      </c>
      <c r="N298" s="80">
        <f t="shared" si="76"/>
        <v>0</v>
      </c>
      <c r="O298" s="80">
        <f t="shared" si="77"/>
        <v>0</v>
      </c>
      <c r="P298" s="94"/>
      <c r="Q298" s="29"/>
      <c r="R298" s="29"/>
      <c r="S298" s="29"/>
      <c r="T298" s="29"/>
      <c r="U298" s="29"/>
      <c r="V298" s="29"/>
      <c r="W298" s="29"/>
      <c r="X298" s="29"/>
      <c r="Y298" s="189"/>
      <c r="Z298" s="29"/>
      <c r="AA298" s="29"/>
      <c r="AB298" s="95"/>
      <c r="AC298" s="81">
        <f t="shared" si="79"/>
        <v>0</v>
      </c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</row>
    <row r="299" spans="1:45" s="11" customFormat="1" ht="11.25" hidden="1" customHeight="1">
      <c r="A299" s="251" t="s">
        <v>258</v>
      </c>
      <c r="B299" s="169"/>
      <c r="C299" s="154"/>
      <c r="D299" s="97"/>
      <c r="E299" s="98"/>
      <c r="F299" s="99"/>
      <c r="G299" s="97"/>
      <c r="H299" s="98"/>
      <c r="I299" s="155"/>
      <c r="J299" s="97"/>
      <c r="K299" s="154"/>
      <c r="L299" s="80">
        <f t="shared" si="75"/>
        <v>0</v>
      </c>
      <c r="M299" s="80">
        <f t="shared" si="78"/>
        <v>0</v>
      </c>
      <c r="N299" s="80">
        <f t="shared" si="76"/>
        <v>0</v>
      </c>
      <c r="O299" s="80">
        <f t="shared" si="77"/>
        <v>0</v>
      </c>
      <c r="P299" s="94"/>
      <c r="Q299" s="29"/>
      <c r="R299" s="29"/>
      <c r="S299" s="29"/>
      <c r="T299" s="29"/>
      <c r="U299" s="29"/>
      <c r="V299" s="29"/>
      <c r="W299" s="29"/>
      <c r="X299" s="29"/>
      <c r="Y299" s="189"/>
      <c r="Z299" s="29"/>
      <c r="AA299" s="29"/>
      <c r="AB299" s="95"/>
      <c r="AC299" s="81">
        <f t="shared" si="79"/>
        <v>0</v>
      </c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</row>
    <row r="300" spans="1:45" s="11" customFormat="1" ht="11.25" hidden="1" customHeight="1">
      <c r="A300" s="251" t="s">
        <v>259</v>
      </c>
      <c r="B300" s="169"/>
      <c r="C300" s="154"/>
      <c r="D300" s="97"/>
      <c r="E300" s="98"/>
      <c r="F300" s="99"/>
      <c r="G300" s="97"/>
      <c r="H300" s="98"/>
      <c r="I300" s="155"/>
      <c r="J300" s="97"/>
      <c r="K300" s="154"/>
      <c r="L300" s="80">
        <f t="shared" si="75"/>
        <v>0</v>
      </c>
      <c r="M300" s="80">
        <f t="shared" si="78"/>
        <v>0</v>
      </c>
      <c r="N300" s="80">
        <f t="shared" si="76"/>
        <v>0</v>
      </c>
      <c r="O300" s="80">
        <f t="shared" si="77"/>
        <v>0</v>
      </c>
      <c r="P300" s="94"/>
      <c r="Q300" s="29"/>
      <c r="R300" s="29"/>
      <c r="S300" s="29"/>
      <c r="T300" s="29"/>
      <c r="U300" s="29"/>
      <c r="V300" s="29"/>
      <c r="W300" s="29"/>
      <c r="X300" s="29"/>
      <c r="Y300" s="189"/>
      <c r="Z300" s="29"/>
      <c r="AA300" s="29"/>
      <c r="AB300" s="95"/>
      <c r="AC300" s="81">
        <f t="shared" si="79"/>
        <v>0</v>
      </c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</row>
    <row r="301" spans="1:45" s="11" customFormat="1" ht="11.25" hidden="1" customHeight="1">
      <c r="A301" s="251" t="s">
        <v>260</v>
      </c>
      <c r="B301" s="169"/>
      <c r="C301" s="154"/>
      <c r="D301" s="97"/>
      <c r="E301" s="98"/>
      <c r="F301" s="99"/>
      <c r="G301" s="97"/>
      <c r="H301" s="98"/>
      <c r="I301" s="155"/>
      <c r="J301" s="97"/>
      <c r="K301" s="154"/>
      <c r="L301" s="80">
        <f t="shared" si="75"/>
        <v>0</v>
      </c>
      <c r="M301" s="80">
        <f t="shared" si="78"/>
        <v>0</v>
      </c>
      <c r="N301" s="80">
        <f t="shared" si="76"/>
        <v>0</v>
      </c>
      <c r="O301" s="80">
        <f t="shared" si="77"/>
        <v>0</v>
      </c>
      <c r="P301" s="94"/>
      <c r="Q301" s="29"/>
      <c r="R301" s="29"/>
      <c r="S301" s="29"/>
      <c r="T301" s="29"/>
      <c r="U301" s="29"/>
      <c r="V301" s="29"/>
      <c r="W301" s="29"/>
      <c r="X301" s="29"/>
      <c r="Y301" s="189"/>
      <c r="Z301" s="29"/>
      <c r="AA301" s="29"/>
      <c r="AB301" s="95"/>
      <c r="AC301" s="81">
        <f t="shared" si="79"/>
        <v>0</v>
      </c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</row>
    <row r="302" spans="1:45" s="11" customFormat="1" ht="11.25" hidden="1" customHeight="1">
      <c r="A302" s="251" t="s">
        <v>261</v>
      </c>
      <c r="B302" s="169"/>
      <c r="C302" s="154"/>
      <c r="D302" s="97"/>
      <c r="E302" s="98"/>
      <c r="F302" s="99"/>
      <c r="G302" s="97"/>
      <c r="H302" s="98"/>
      <c r="I302" s="155"/>
      <c r="J302" s="97"/>
      <c r="K302" s="154"/>
      <c r="L302" s="80">
        <f t="shared" si="75"/>
        <v>0</v>
      </c>
      <c r="M302" s="80">
        <f t="shared" si="78"/>
        <v>0</v>
      </c>
      <c r="N302" s="80">
        <f t="shared" si="76"/>
        <v>0</v>
      </c>
      <c r="O302" s="80">
        <f t="shared" si="77"/>
        <v>0</v>
      </c>
      <c r="P302" s="94"/>
      <c r="Q302" s="29"/>
      <c r="R302" s="29"/>
      <c r="S302" s="29"/>
      <c r="T302" s="29"/>
      <c r="U302" s="29"/>
      <c r="V302" s="29"/>
      <c r="W302" s="29"/>
      <c r="X302" s="29"/>
      <c r="Y302" s="189"/>
      <c r="Z302" s="29"/>
      <c r="AA302" s="29"/>
      <c r="AB302" s="95"/>
      <c r="AC302" s="81">
        <f t="shared" si="79"/>
        <v>0</v>
      </c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:45" s="11" customFormat="1" ht="11.25" hidden="1" customHeight="1">
      <c r="A303" s="251" t="s">
        <v>262</v>
      </c>
      <c r="B303" s="169"/>
      <c r="C303" s="154"/>
      <c r="D303" s="97"/>
      <c r="E303" s="98"/>
      <c r="F303" s="99"/>
      <c r="G303" s="97"/>
      <c r="H303" s="98"/>
      <c r="I303" s="155"/>
      <c r="J303" s="97"/>
      <c r="K303" s="154"/>
      <c r="L303" s="80">
        <f t="shared" si="75"/>
        <v>0</v>
      </c>
      <c r="M303" s="80">
        <f t="shared" si="78"/>
        <v>0</v>
      </c>
      <c r="N303" s="80">
        <f t="shared" si="76"/>
        <v>0</v>
      </c>
      <c r="O303" s="80">
        <f t="shared" si="77"/>
        <v>0</v>
      </c>
      <c r="P303" s="94"/>
      <c r="Q303" s="29"/>
      <c r="R303" s="29"/>
      <c r="S303" s="29"/>
      <c r="T303" s="29"/>
      <c r="U303" s="29"/>
      <c r="V303" s="29"/>
      <c r="W303" s="29"/>
      <c r="X303" s="29"/>
      <c r="Y303" s="189"/>
      <c r="Z303" s="29"/>
      <c r="AA303" s="29"/>
      <c r="AB303" s="95"/>
      <c r="AC303" s="81">
        <f t="shared" si="79"/>
        <v>0</v>
      </c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</row>
    <row r="304" spans="1:45" s="11" customFormat="1" ht="11.25" hidden="1" customHeight="1">
      <c r="A304" s="251" t="s">
        <v>263</v>
      </c>
      <c r="B304" s="169"/>
      <c r="C304" s="154"/>
      <c r="D304" s="97"/>
      <c r="E304" s="98"/>
      <c r="F304" s="99"/>
      <c r="G304" s="97"/>
      <c r="H304" s="98"/>
      <c r="I304" s="155"/>
      <c r="J304" s="97"/>
      <c r="K304" s="154"/>
      <c r="L304" s="80">
        <f t="shared" si="75"/>
        <v>0</v>
      </c>
      <c r="M304" s="80">
        <f t="shared" si="78"/>
        <v>0</v>
      </c>
      <c r="N304" s="80">
        <f t="shared" si="76"/>
        <v>0</v>
      </c>
      <c r="O304" s="80">
        <f t="shared" si="77"/>
        <v>0</v>
      </c>
      <c r="P304" s="94"/>
      <c r="Q304" s="29"/>
      <c r="R304" s="29"/>
      <c r="S304" s="29"/>
      <c r="T304" s="29"/>
      <c r="U304" s="29"/>
      <c r="V304" s="29"/>
      <c r="W304" s="29"/>
      <c r="X304" s="29"/>
      <c r="Y304" s="189"/>
      <c r="Z304" s="29"/>
      <c r="AA304" s="29"/>
      <c r="AB304" s="95"/>
      <c r="AC304" s="81">
        <f t="shared" si="79"/>
        <v>0</v>
      </c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</row>
    <row r="305" spans="1:45" s="11" customFormat="1" ht="13.5" customHeight="1">
      <c r="A305" s="239" t="s">
        <v>264</v>
      </c>
      <c r="B305" s="218" t="s">
        <v>414</v>
      </c>
      <c r="C305" s="130"/>
      <c r="D305" s="279" t="s">
        <v>411</v>
      </c>
      <c r="E305" s="131"/>
      <c r="F305" s="99"/>
      <c r="G305" s="97"/>
      <c r="H305" s="98"/>
      <c r="I305" s="99"/>
      <c r="J305" s="97"/>
      <c r="K305" s="97"/>
      <c r="L305" s="80">
        <f t="shared" si="75"/>
        <v>40</v>
      </c>
      <c r="M305" s="80"/>
      <c r="N305" s="80">
        <f t="shared" si="76"/>
        <v>40</v>
      </c>
      <c r="O305" s="80"/>
      <c r="P305" s="80">
        <f>N305</f>
        <v>40</v>
      </c>
      <c r="Q305" s="29"/>
      <c r="R305" s="29"/>
      <c r="S305" s="29"/>
      <c r="T305" s="29"/>
      <c r="U305" s="29"/>
      <c r="V305" s="29"/>
      <c r="W305" s="189">
        <v>40</v>
      </c>
      <c r="X305" s="189"/>
      <c r="Y305" s="189"/>
      <c r="Z305" s="29"/>
      <c r="AA305" s="29"/>
      <c r="AB305" s="106"/>
      <c r="AC305" s="81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</row>
    <row r="306" spans="1:45" s="11" customFormat="1" ht="14.25" customHeight="1">
      <c r="A306" s="239" t="s">
        <v>265</v>
      </c>
      <c r="B306" s="218" t="s">
        <v>415</v>
      </c>
      <c r="C306" s="130"/>
      <c r="D306" s="130"/>
      <c r="E306" s="131"/>
      <c r="F306" s="170"/>
      <c r="G306" s="186" t="s">
        <v>420</v>
      </c>
      <c r="H306" s="131"/>
      <c r="I306" s="132"/>
      <c r="J306" s="130"/>
      <c r="K306" s="130"/>
      <c r="L306" s="29">
        <f t="shared" si="75"/>
        <v>64</v>
      </c>
      <c r="M306" s="80"/>
      <c r="N306" s="80">
        <f t="shared" si="76"/>
        <v>64</v>
      </c>
      <c r="O306" s="80"/>
      <c r="P306" s="80">
        <f>N306</f>
        <v>64</v>
      </c>
      <c r="Q306" s="29"/>
      <c r="R306" s="29"/>
      <c r="S306" s="29"/>
      <c r="T306" s="29"/>
      <c r="U306" s="29"/>
      <c r="V306" s="29"/>
      <c r="W306" s="189"/>
      <c r="X306" s="189"/>
      <c r="Y306" s="189">
        <v>64</v>
      </c>
      <c r="Z306" s="29"/>
      <c r="AA306" s="29" t="s">
        <v>324</v>
      </c>
      <c r="AB306" s="106"/>
      <c r="AC306" s="81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</row>
    <row r="307" spans="1:45" s="11" customFormat="1" ht="14.25" customHeight="1">
      <c r="A307" s="239"/>
      <c r="B307" s="218" t="s">
        <v>441</v>
      </c>
      <c r="C307" s="175"/>
      <c r="D307" s="175"/>
      <c r="E307" s="176"/>
      <c r="F307" s="174"/>
      <c r="G307" s="175"/>
      <c r="H307" s="176"/>
      <c r="I307" s="174"/>
      <c r="J307" s="175">
        <v>7</v>
      </c>
      <c r="K307" s="175"/>
      <c r="L307" s="173"/>
      <c r="M307" s="80"/>
      <c r="N307" s="80"/>
      <c r="O307" s="80"/>
      <c r="P307" s="80"/>
      <c r="Q307" s="173"/>
      <c r="R307" s="173"/>
      <c r="S307" s="173"/>
      <c r="T307" s="173"/>
      <c r="U307" s="173"/>
      <c r="V307" s="173"/>
      <c r="W307" s="173"/>
      <c r="X307" s="173"/>
      <c r="Y307" s="189"/>
      <c r="Z307" s="173"/>
      <c r="AA307" s="173"/>
      <c r="AB307" s="106"/>
      <c r="AC307" s="81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</row>
    <row r="308" spans="1:45" s="163" customFormat="1" ht="26.25" customHeight="1">
      <c r="A308" s="246" t="s">
        <v>266</v>
      </c>
      <c r="B308" s="255" t="s">
        <v>440</v>
      </c>
      <c r="C308" s="356">
        <f>COUNTIF(C309:E335,1)+COUNTIF(C309:E335,2)+COUNTIF(C309:E335,3)+COUNTIF(C309:E335,4)+COUNTIF(C309:E335,5)+COUNTIF(C309:E335,6)+COUNTIF(C309:E335,7)+COUNTIF(C309:E335,8)</f>
        <v>0</v>
      </c>
      <c r="D308" s="356"/>
      <c r="E308" s="357"/>
      <c r="F308" s="358">
        <f>COUNTIF(F309:H335,1)+COUNTIF(F309:H335,2)+COUNTIF(F309:H335,3)+COUNTIF(F309:H335,4)+COUNTIF(F309:H335,5)+COUNTIF(F309:H335,6)+COUNTIF(F309:H335,7)+COUNTIF(F309:H335,8)</f>
        <v>1</v>
      </c>
      <c r="G308" s="356"/>
      <c r="H308" s="357"/>
      <c r="I308" s="358">
        <f>COUNTIF(I309:K335,1)+COUNTIF(I309:K335,2)+COUNTIF(I309:K335,3)+COUNTIF(I309:K335,4)+COUNTIF(I309:K335,5)+COUNTIF(I309:K335,6)+COUNTIF(I309:K335,7)+COUNTIF(I309:K335,8)</f>
        <v>0</v>
      </c>
      <c r="J308" s="356"/>
      <c r="K308" s="356"/>
      <c r="L308" s="168">
        <f t="shared" ref="L308:T308" si="80">SUM(L309:L333)</f>
        <v>220</v>
      </c>
      <c r="M308" s="168">
        <f t="shared" si="80"/>
        <v>73</v>
      </c>
      <c r="N308" s="168">
        <f t="shared" si="80"/>
        <v>147</v>
      </c>
      <c r="O308" s="168">
        <f t="shared" si="80"/>
        <v>76</v>
      </c>
      <c r="P308" s="168">
        <f t="shared" si="80"/>
        <v>71</v>
      </c>
      <c r="Q308" s="168">
        <f t="shared" si="80"/>
        <v>0</v>
      </c>
      <c r="R308" s="168">
        <f t="shared" si="80"/>
        <v>0</v>
      </c>
      <c r="S308" s="168">
        <f t="shared" si="80"/>
        <v>51</v>
      </c>
      <c r="T308" s="168">
        <f t="shared" si="80"/>
        <v>96</v>
      </c>
      <c r="U308" s="168">
        <f t="shared" ref="U308" si="81">SUM(U309:U335)</f>
        <v>0</v>
      </c>
      <c r="V308" s="168">
        <f>SUM(V309:V333)</f>
        <v>0</v>
      </c>
      <c r="W308" s="168">
        <f>SUM(W309:W333)</f>
        <v>0</v>
      </c>
      <c r="X308" s="168">
        <f>SUM(X309:X333)</f>
        <v>0</v>
      </c>
      <c r="Y308" s="188">
        <f>SUM(Y309:Y333)</f>
        <v>0</v>
      </c>
      <c r="Z308" s="168"/>
      <c r="AA308" s="168">
        <f>SUM(AA309:AA333)</f>
        <v>0</v>
      </c>
      <c r="AB308" s="168">
        <v>128</v>
      </c>
      <c r="AC308" s="93">
        <f>N308-AB308</f>
        <v>19</v>
      </c>
    </row>
    <row r="309" spans="1:45" s="163" customFormat="1" ht="24.75" customHeight="1">
      <c r="A309" s="256" t="s">
        <v>510</v>
      </c>
      <c r="B309" s="206" t="s">
        <v>432</v>
      </c>
      <c r="C309" s="207"/>
      <c r="D309" s="208"/>
      <c r="E309" s="209"/>
      <c r="F309" s="210"/>
      <c r="G309" s="287">
        <v>4</v>
      </c>
      <c r="H309" s="209"/>
      <c r="I309" s="211"/>
      <c r="J309" s="208"/>
      <c r="K309" s="207"/>
      <c r="L309" s="196">
        <f t="shared" ref="L309:L335" si="82">M309+N309</f>
        <v>148</v>
      </c>
      <c r="M309" s="196">
        <v>49</v>
      </c>
      <c r="N309" s="197">
        <f t="shared" ref="N309:N335" si="83">SUM(Q309:AA309)</f>
        <v>99</v>
      </c>
      <c r="O309" s="197">
        <f t="shared" ref="O309:O333" si="84">N309-P309</f>
        <v>51</v>
      </c>
      <c r="P309" s="198">
        <v>48</v>
      </c>
      <c r="Q309" s="196"/>
      <c r="R309" s="196"/>
      <c r="S309" s="196">
        <v>51</v>
      </c>
      <c r="T309" s="196">
        <v>48</v>
      </c>
      <c r="U309" s="196"/>
      <c r="V309" s="196"/>
      <c r="W309" s="196"/>
      <c r="X309" s="196"/>
      <c r="Y309" s="196"/>
      <c r="Z309" s="196"/>
      <c r="AA309" s="196"/>
      <c r="AB309" s="199"/>
      <c r="AC309" s="200"/>
    </row>
    <row r="310" spans="1:45" s="163" customFormat="1" ht="24.75" customHeight="1">
      <c r="A310" s="256" t="s">
        <v>511</v>
      </c>
      <c r="B310" s="206" t="s">
        <v>433</v>
      </c>
      <c r="C310" s="191"/>
      <c r="D310" s="192"/>
      <c r="E310" s="193"/>
      <c r="F310" s="194"/>
      <c r="G310" s="187" t="s">
        <v>418</v>
      </c>
      <c r="H310" s="193"/>
      <c r="I310" s="195"/>
      <c r="J310" s="192"/>
      <c r="K310" s="191"/>
      <c r="L310" s="196">
        <f t="shared" si="82"/>
        <v>72</v>
      </c>
      <c r="M310" s="197">
        <v>24</v>
      </c>
      <c r="N310" s="197">
        <f t="shared" si="83"/>
        <v>48</v>
      </c>
      <c r="O310" s="197">
        <f t="shared" si="84"/>
        <v>25</v>
      </c>
      <c r="P310" s="198">
        <v>23</v>
      </c>
      <c r="Q310" s="196"/>
      <c r="R310" s="196"/>
      <c r="S310" s="196"/>
      <c r="T310" s="196">
        <v>48</v>
      </c>
      <c r="U310" s="196"/>
      <c r="V310" s="196"/>
      <c r="W310" s="196"/>
      <c r="X310" s="196"/>
      <c r="Y310" s="196"/>
      <c r="Z310" s="196"/>
      <c r="AA310" s="196"/>
      <c r="AB310" s="199"/>
      <c r="AC310" s="200"/>
    </row>
    <row r="311" spans="1:45" s="163" customFormat="1" ht="35.25" hidden="1" customHeight="1">
      <c r="A311" s="111" t="s">
        <v>267</v>
      </c>
      <c r="B311" s="169"/>
      <c r="C311" s="154"/>
      <c r="D311" s="97"/>
      <c r="E311" s="98"/>
      <c r="F311" s="99"/>
      <c r="G311" s="97"/>
      <c r="H311" s="98"/>
      <c r="I311" s="155"/>
      <c r="J311" s="97"/>
      <c r="K311" s="154"/>
      <c r="L311" s="167">
        <f t="shared" si="82"/>
        <v>0</v>
      </c>
      <c r="M311" s="80">
        <f t="shared" ref="M311:M333" si="85">N311/2</f>
        <v>0</v>
      </c>
      <c r="N311" s="80">
        <f t="shared" si="83"/>
        <v>0</v>
      </c>
      <c r="O311" s="80">
        <f t="shared" si="84"/>
        <v>0</v>
      </c>
      <c r="P311" s="94">
        <f>N311/2</f>
        <v>0</v>
      </c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73"/>
      <c r="AB311" s="95"/>
      <c r="AC311" s="81"/>
    </row>
    <row r="312" spans="1:45" s="163" customFormat="1" ht="33" hidden="1" customHeight="1">
      <c r="A312" s="111" t="s">
        <v>268</v>
      </c>
      <c r="B312" s="169"/>
      <c r="C312" s="154"/>
      <c r="D312" s="97"/>
      <c r="E312" s="98"/>
      <c r="F312" s="99"/>
      <c r="G312" s="178"/>
      <c r="H312" s="98"/>
      <c r="I312" s="155"/>
      <c r="J312" s="97"/>
      <c r="K312" s="154"/>
      <c r="L312" s="167">
        <f t="shared" si="82"/>
        <v>0</v>
      </c>
      <c r="M312" s="80"/>
      <c r="N312" s="80">
        <f t="shared" si="83"/>
        <v>0</v>
      </c>
      <c r="O312" s="80">
        <f t="shared" si="84"/>
        <v>0</v>
      </c>
      <c r="P312" s="94">
        <f>N312/2</f>
        <v>0</v>
      </c>
      <c r="Q312" s="167"/>
      <c r="R312" s="167"/>
      <c r="S312" s="167"/>
      <c r="T312" s="167"/>
      <c r="U312" s="167"/>
      <c r="V312" s="167"/>
      <c r="W312" s="167"/>
      <c r="X312" s="167"/>
      <c r="Y312" s="167"/>
      <c r="Z312" s="167"/>
      <c r="AA312" s="167"/>
      <c r="AB312" s="95"/>
      <c r="AC312" s="81"/>
    </row>
    <row r="313" spans="1:45" s="163" customFormat="1" ht="21.75" hidden="1" customHeight="1">
      <c r="A313" s="111" t="s">
        <v>269</v>
      </c>
      <c r="B313" s="169"/>
      <c r="C313" s="154"/>
      <c r="D313" s="97"/>
      <c r="E313" s="98"/>
      <c r="F313" s="99"/>
      <c r="G313" s="97"/>
      <c r="H313" s="98"/>
      <c r="I313" s="155"/>
      <c r="J313" s="97"/>
      <c r="K313" s="154"/>
      <c r="L313" s="167">
        <f t="shared" si="82"/>
        <v>0</v>
      </c>
      <c r="M313" s="80">
        <f t="shared" si="85"/>
        <v>0</v>
      </c>
      <c r="N313" s="80">
        <f t="shared" si="83"/>
        <v>0</v>
      </c>
      <c r="O313" s="80"/>
      <c r="P313" s="94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95"/>
      <c r="AC313" s="81"/>
    </row>
    <row r="314" spans="1:45" s="11" customFormat="1" ht="11.25" hidden="1" customHeight="1">
      <c r="A314" s="111" t="s">
        <v>270</v>
      </c>
      <c r="B314" s="96"/>
      <c r="C314" s="154"/>
      <c r="D314" s="97"/>
      <c r="E314" s="98"/>
      <c r="F314" s="99"/>
      <c r="G314" s="97"/>
      <c r="H314" s="98"/>
      <c r="I314" s="155"/>
      <c r="J314" s="97"/>
      <c r="K314" s="154"/>
      <c r="L314" s="29">
        <f t="shared" si="82"/>
        <v>0</v>
      </c>
      <c r="M314" s="80">
        <f t="shared" si="85"/>
        <v>0</v>
      </c>
      <c r="N314" s="80">
        <f t="shared" si="83"/>
        <v>0</v>
      </c>
      <c r="O314" s="80">
        <f t="shared" si="84"/>
        <v>0</v>
      </c>
      <c r="P314" s="94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95"/>
      <c r="AC314" s="81">
        <f t="shared" ref="AC314:AC333" si="86">N314-AB314</f>
        <v>0</v>
      </c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</row>
    <row r="315" spans="1:45" s="11" customFormat="1" ht="11.25" hidden="1" customHeight="1">
      <c r="A315" s="111" t="s">
        <v>271</v>
      </c>
      <c r="B315" s="96"/>
      <c r="C315" s="154"/>
      <c r="D315" s="97"/>
      <c r="E315" s="98"/>
      <c r="F315" s="99"/>
      <c r="G315" s="97"/>
      <c r="H315" s="98"/>
      <c r="I315" s="155"/>
      <c r="J315" s="97"/>
      <c r="K315" s="154"/>
      <c r="L315" s="29">
        <f t="shared" si="82"/>
        <v>0</v>
      </c>
      <c r="M315" s="80">
        <f t="shared" si="85"/>
        <v>0</v>
      </c>
      <c r="N315" s="80">
        <f t="shared" si="83"/>
        <v>0</v>
      </c>
      <c r="O315" s="80">
        <f t="shared" si="84"/>
        <v>0</v>
      </c>
      <c r="P315" s="94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95"/>
      <c r="AC315" s="81">
        <f t="shared" si="86"/>
        <v>0</v>
      </c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</row>
    <row r="316" spans="1:45" s="11" customFormat="1" ht="11.25" hidden="1" customHeight="1">
      <c r="A316" s="111" t="s">
        <v>272</v>
      </c>
      <c r="B316" s="96"/>
      <c r="C316" s="154"/>
      <c r="D316" s="97"/>
      <c r="E316" s="98"/>
      <c r="F316" s="99"/>
      <c r="G316" s="97"/>
      <c r="H316" s="98"/>
      <c r="I316" s="155"/>
      <c r="J316" s="97"/>
      <c r="K316" s="154"/>
      <c r="L316" s="29">
        <f t="shared" si="82"/>
        <v>0</v>
      </c>
      <c r="M316" s="80">
        <f t="shared" si="85"/>
        <v>0</v>
      </c>
      <c r="N316" s="80">
        <f t="shared" si="83"/>
        <v>0</v>
      </c>
      <c r="O316" s="80">
        <f t="shared" si="84"/>
        <v>0</v>
      </c>
      <c r="P316" s="94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95"/>
      <c r="AC316" s="81">
        <f t="shared" si="86"/>
        <v>0</v>
      </c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</row>
    <row r="317" spans="1:45" s="11" customFormat="1" ht="11.25" hidden="1" customHeight="1">
      <c r="A317" s="111" t="s">
        <v>273</v>
      </c>
      <c r="B317" s="96"/>
      <c r="C317" s="154"/>
      <c r="D317" s="97"/>
      <c r="E317" s="98"/>
      <c r="F317" s="99"/>
      <c r="G317" s="97"/>
      <c r="H317" s="98"/>
      <c r="I317" s="155"/>
      <c r="J317" s="97"/>
      <c r="K317" s="154"/>
      <c r="L317" s="29">
        <f t="shared" si="82"/>
        <v>0</v>
      </c>
      <c r="M317" s="80">
        <f t="shared" si="85"/>
        <v>0</v>
      </c>
      <c r="N317" s="80">
        <f t="shared" si="83"/>
        <v>0</v>
      </c>
      <c r="O317" s="80">
        <f t="shared" si="84"/>
        <v>0</v>
      </c>
      <c r="P317" s="94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95"/>
      <c r="AC317" s="81">
        <f t="shared" si="86"/>
        <v>0</v>
      </c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</row>
    <row r="318" spans="1:45" s="11" customFormat="1" ht="11.25" hidden="1" customHeight="1">
      <c r="A318" s="111" t="s">
        <v>274</v>
      </c>
      <c r="B318" s="96"/>
      <c r="C318" s="154"/>
      <c r="D318" s="97"/>
      <c r="E318" s="98"/>
      <c r="F318" s="99"/>
      <c r="G318" s="97"/>
      <c r="H318" s="98"/>
      <c r="I318" s="155"/>
      <c r="J318" s="97"/>
      <c r="K318" s="154"/>
      <c r="L318" s="29">
        <f t="shared" si="82"/>
        <v>0</v>
      </c>
      <c r="M318" s="80">
        <f t="shared" si="85"/>
        <v>0</v>
      </c>
      <c r="N318" s="80">
        <f t="shared" si="83"/>
        <v>0</v>
      </c>
      <c r="O318" s="80">
        <f t="shared" si="84"/>
        <v>0</v>
      </c>
      <c r="P318" s="94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95"/>
      <c r="AC318" s="81">
        <f t="shared" si="86"/>
        <v>0</v>
      </c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</row>
    <row r="319" spans="1:45" s="11" customFormat="1" ht="11.25" hidden="1" customHeight="1">
      <c r="A319" s="111" t="s">
        <v>275</v>
      </c>
      <c r="B319" s="96"/>
      <c r="C319" s="154"/>
      <c r="D319" s="97"/>
      <c r="E319" s="98"/>
      <c r="F319" s="99"/>
      <c r="G319" s="97"/>
      <c r="H319" s="98"/>
      <c r="I319" s="155"/>
      <c r="J319" s="97"/>
      <c r="K319" s="154"/>
      <c r="L319" s="29">
        <f t="shared" si="82"/>
        <v>0</v>
      </c>
      <c r="M319" s="80">
        <f t="shared" si="85"/>
        <v>0</v>
      </c>
      <c r="N319" s="80">
        <f t="shared" si="83"/>
        <v>0</v>
      </c>
      <c r="O319" s="80">
        <f t="shared" si="84"/>
        <v>0</v>
      </c>
      <c r="P319" s="94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95"/>
      <c r="AC319" s="81">
        <f t="shared" si="86"/>
        <v>0</v>
      </c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</row>
    <row r="320" spans="1:45" s="11" customFormat="1" ht="11.25" hidden="1" customHeight="1">
      <c r="A320" s="111" t="s">
        <v>276</v>
      </c>
      <c r="B320" s="96"/>
      <c r="C320" s="154"/>
      <c r="D320" s="97"/>
      <c r="E320" s="98"/>
      <c r="F320" s="99"/>
      <c r="G320" s="97"/>
      <c r="H320" s="98"/>
      <c r="I320" s="155"/>
      <c r="J320" s="97"/>
      <c r="K320" s="154"/>
      <c r="L320" s="29">
        <f t="shared" si="82"/>
        <v>0</v>
      </c>
      <c r="M320" s="80">
        <f t="shared" si="85"/>
        <v>0</v>
      </c>
      <c r="N320" s="80">
        <f t="shared" si="83"/>
        <v>0</v>
      </c>
      <c r="O320" s="80">
        <f t="shared" si="84"/>
        <v>0</v>
      </c>
      <c r="P320" s="94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95"/>
      <c r="AC320" s="81">
        <f t="shared" si="86"/>
        <v>0</v>
      </c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</row>
    <row r="321" spans="1:45" s="11" customFormat="1" ht="11.25" hidden="1" customHeight="1">
      <c r="A321" s="111" t="s">
        <v>277</v>
      </c>
      <c r="B321" s="96"/>
      <c r="C321" s="154"/>
      <c r="D321" s="97"/>
      <c r="E321" s="98"/>
      <c r="F321" s="99"/>
      <c r="G321" s="97"/>
      <c r="H321" s="98"/>
      <c r="I321" s="155"/>
      <c r="J321" s="97"/>
      <c r="K321" s="154"/>
      <c r="L321" s="29">
        <f t="shared" si="82"/>
        <v>0</v>
      </c>
      <c r="M321" s="80">
        <f t="shared" si="85"/>
        <v>0</v>
      </c>
      <c r="N321" s="80">
        <f t="shared" si="83"/>
        <v>0</v>
      </c>
      <c r="O321" s="80">
        <f t="shared" si="84"/>
        <v>0</v>
      </c>
      <c r="P321" s="94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95"/>
      <c r="AC321" s="81">
        <f t="shared" si="86"/>
        <v>0</v>
      </c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</row>
    <row r="322" spans="1:45" s="11" customFormat="1" ht="11.25" hidden="1" customHeight="1">
      <c r="A322" s="111" t="s">
        <v>278</v>
      </c>
      <c r="B322" s="96"/>
      <c r="C322" s="154"/>
      <c r="D322" s="97"/>
      <c r="E322" s="98"/>
      <c r="F322" s="99"/>
      <c r="G322" s="97"/>
      <c r="H322" s="98"/>
      <c r="I322" s="155"/>
      <c r="J322" s="97"/>
      <c r="K322" s="154"/>
      <c r="L322" s="29">
        <f t="shared" si="82"/>
        <v>0</v>
      </c>
      <c r="M322" s="80">
        <f t="shared" si="85"/>
        <v>0</v>
      </c>
      <c r="N322" s="80">
        <f t="shared" si="83"/>
        <v>0</v>
      </c>
      <c r="O322" s="80">
        <f t="shared" si="84"/>
        <v>0</v>
      </c>
      <c r="P322" s="94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95"/>
      <c r="AC322" s="81">
        <f t="shared" si="86"/>
        <v>0</v>
      </c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</row>
    <row r="323" spans="1:45" s="11" customFormat="1" ht="11.25" hidden="1" customHeight="1">
      <c r="A323" s="111" t="s">
        <v>279</v>
      </c>
      <c r="B323" s="96"/>
      <c r="C323" s="154"/>
      <c r="D323" s="97"/>
      <c r="E323" s="98"/>
      <c r="F323" s="99"/>
      <c r="G323" s="97"/>
      <c r="H323" s="98"/>
      <c r="I323" s="155"/>
      <c r="J323" s="97"/>
      <c r="K323" s="154"/>
      <c r="L323" s="29">
        <f t="shared" si="82"/>
        <v>0</v>
      </c>
      <c r="M323" s="80">
        <f t="shared" si="85"/>
        <v>0</v>
      </c>
      <c r="N323" s="80">
        <f t="shared" si="83"/>
        <v>0</v>
      </c>
      <c r="O323" s="80">
        <f t="shared" si="84"/>
        <v>0</v>
      </c>
      <c r="P323" s="94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95"/>
      <c r="AC323" s="81">
        <f t="shared" si="86"/>
        <v>0</v>
      </c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</row>
    <row r="324" spans="1:45" s="11" customFormat="1" ht="11.25" hidden="1" customHeight="1">
      <c r="A324" s="111" t="s">
        <v>280</v>
      </c>
      <c r="B324" s="96"/>
      <c r="C324" s="154"/>
      <c r="D324" s="97"/>
      <c r="E324" s="98"/>
      <c r="F324" s="99"/>
      <c r="G324" s="97"/>
      <c r="H324" s="98"/>
      <c r="I324" s="155"/>
      <c r="J324" s="97"/>
      <c r="K324" s="154"/>
      <c r="L324" s="29">
        <f t="shared" si="82"/>
        <v>0</v>
      </c>
      <c r="M324" s="80">
        <f t="shared" si="85"/>
        <v>0</v>
      </c>
      <c r="N324" s="80">
        <f t="shared" si="83"/>
        <v>0</v>
      </c>
      <c r="O324" s="80">
        <f t="shared" si="84"/>
        <v>0</v>
      </c>
      <c r="P324" s="94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95"/>
      <c r="AC324" s="81">
        <f t="shared" si="86"/>
        <v>0</v>
      </c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</row>
    <row r="325" spans="1:45" s="11" customFormat="1" ht="11.25" hidden="1" customHeight="1">
      <c r="A325" s="111" t="s">
        <v>281</v>
      </c>
      <c r="B325" s="96"/>
      <c r="C325" s="154"/>
      <c r="D325" s="97"/>
      <c r="E325" s="98"/>
      <c r="F325" s="99"/>
      <c r="G325" s="97"/>
      <c r="H325" s="98"/>
      <c r="I325" s="155"/>
      <c r="J325" s="97"/>
      <c r="K325" s="154"/>
      <c r="L325" s="29">
        <f t="shared" si="82"/>
        <v>0</v>
      </c>
      <c r="M325" s="80">
        <f t="shared" si="85"/>
        <v>0</v>
      </c>
      <c r="N325" s="80">
        <f t="shared" si="83"/>
        <v>0</v>
      </c>
      <c r="O325" s="80">
        <f t="shared" si="84"/>
        <v>0</v>
      </c>
      <c r="P325" s="94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95"/>
      <c r="AC325" s="81">
        <f t="shared" si="86"/>
        <v>0</v>
      </c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</row>
    <row r="326" spans="1:45" s="11" customFormat="1" ht="11.25" hidden="1" customHeight="1">
      <c r="A326" s="111" t="s">
        <v>282</v>
      </c>
      <c r="B326" s="96"/>
      <c r="C326" s="154"/>
      <c r="D326" s="97"/>
      <c r="E326" s="98"/>
      <c r="F326" s="99"/>
      <c r="G326" s="97"/>
      <c r="H326" s="98"/>
      <c r="I326" s="155"/>
      <c r="J326" s="97"/>
      <c r="K326" s="154"/>
      <c r="L326" s="29">
        <f t="shared" si="82"/>
        <v>0</v>
      </c>
      <c r="M326" s="80">
        <f t="shared" si="85"/>
        <v>0</v>
      </c>
      <c r="N326" s="80">
        <f t="shared" si="83"/>
        <v>0</v>
      </c>
      <c r="O326" s="80">
        <f t="shared" si="84"/>
        <v>0</v>
      </c>
      <c r="P326" s="94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95"/>
      <c r="AC326" s="81">
        <f t="shared" si="86"/>
        <v>0</v>
      </c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</row>
    <row r="327" spans="1:45" s="11" customFormat="1" ht="11.25" hidden="1" customHeight="1">
      <c r="A327" s="111" t="s">
        <v>283</v>
      </c>
      <c r="B327" s="96"/>
      <c r="C327" s="154"/>
      <c r="D327" s="97"/>
      <c r="E327" s="98"/>
      <c r="F327" s="99"/>
      <c r="G327" s="97"/>
      <c r="H327" s="98"/>
      <c r="I327" s="155"/>
      <c r="J327" s="97"/>
      <c r="K327" s="154"/>
      <c r="L327" s="29">
        <f t="shared" si="82"/>
        <v>0</v>
      </c>
      <c r="M327" s="80">
        <f t="shared" si="85"/>
        <v>0</v>
      </c>
      <c r="N327" s="80">
        <f t="shared" si="83"/>
        <v>0</v>
      </c>
      <c r="O327" s="80">
        <f t="shared" si="84"/>
        <v>0</v>
      </c>
      <c r="P327" s="94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95"/>
      <c r="AC327" s="81">
        <f t="shared" si="86"/>
        <v>0</v>
      </c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</row>
    <row r="328" spans="1:45" s="11" customFormat="1" ht="11.25" hidden="1" customHeight="1">
      <c r="A328" s="111" t="s">
        <v>284</v>
      </c>
      <c r="B328" s="96"/>
      <c r="C328" s="154"/>
      <c r="D328" s="97"/>
      <c r="E328" s="98"/>
      <c r="F328" s="99"/>
      <c r="G328" s="97"/>
      <c r="H328" s="98"/>
      <c r="I328" s="155"/>
      <c r="J328" s="97"/>
      <c r="K328" s="154"/>
      <c r="L328" s="29">
        <f t="shared" si="82"/>
        <v>0</v>
      </c>
      <c r="M328" s="80">
        <f t="shared" si="85"/>
        <v>0</v>
      </c>
      <c r="N328" s="80">
        <f t="shared" si="83"/>
        <v>0</v>
      </c>
      <c r="O328" s="80">
        <f t="shared" si="84"/>
        <v>0</v>
      </c>
      <c r="P328" s="94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95"/>
      <c r="AC328" s="81">
        <f t="shared" si="86"/>
        <v>0</v>
      </c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</row>
    <row r="329" spans="1:45" s="11" customFormat="1" ht="11.25" hidden="1" customHeight="1">
      <c r="A329" s="111" t="s">
        <v>285</v>
      </c>
      <c r="B329" s="96"/>
      <c r="C329" s="154"/>
      <c r="D329" s="97"/>
      <c r="E329" s="98"/>
      <c r="F329" s="99"/>
      <c r="G329" s="97"/>
      <c r="H329" s="98"/>
      <c r="I329" s="155"/>
      <c r="J329" s="97"/>
      <c r="K329" s="154"/>
      <c r="L329" s="29">
        <f t="shared" si="82"/>
        <v>0</v>
      </c>
      <c r="M329" s="80">
        <f t="shared" si="85"/>
        <v>0</v>
      </c>
      <c r="N329" s="80">
        <f t="shared" si="83"/>
        <v>0</v>
      </c>
      <c r="O329" s="80">
        <f t="shared" si="84"/>
        <v>0</v>
      </c>
      <c r="P329" s="94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95"/>
      <c r="AC329" s="81">
        <f t="shared" si="86"/>
        <v>0</v>
      </c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</row>
    <row r="330" spans="1:45" s="11" customFormat="1" ht="11.25" hidden="1" customHeight="1">
      <c r="A330" s="111" t="s">
        <v>286</v>
      </c>
      <c r="B330" s="96"/>
      <c r="C330" s="154"/>
      <c r="D330" s="97"/>
      <c r="E330" s="98"/>
      <c r="F330" s="99"/>
      <c r="G330" s="97"/>
      <c r="H330" s="98"/>
      <c r="I330" s="155"/>
      <c r="J330" s="97"/>
      <c r="K330" s="154"/>
      <c r="L330" s="29">
        <f t="shared" si="82"/>
        <v>0</v>
      </c>
      <c r="M330" s="80">
        <f t="shared" si="85"/>
        <v>0</v>
      </c>
      <c r="N330" s="80">
        <f t="shared" si="83"/>
        <v>0</v>
      </c>
      <c r="O330" s="80">
        <f t="shared" si="84"/>
        <v>0</v>
      </c>
      <c r="P330" s="94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95"/>
      <c r="AC330" s="81">
        <f t="shared" si="86"/>
        <v>0</v>
      </c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</row>
    <row r="331" spans="1:45" s="11" customFormat="1" ht="11.25" hidden="1" customHeight="1">
      <c r="A331" s="111" t="s">
        <v>287</v>
      </c>
      <c r="B331" s="96"/>
      <c r="C331" s="154"/>
      <c r="D331" s="97"/>
      <c r="E331" s="98"/>
      <c r="F331" s="99"/>
      <c r="G331" s="97"/>
      <c r="H331" s="98"/>
      <c r="I331" s="155"/>
      <c r="J331" s="97"/>
      <c r="K331" s="154"/>
      <c r="L331" s="29">
        <f t="shared" si="82"/>
        <v>0</v>
      </c>
      <c r="M331" s="80">
        <f t="shared" si="85"/>
        <v>0</v>
      </c>
      <c r="N331" s="80">
        <f t="shared" si="83"/>
        <v>0</v>
      </c>
      <c r="O331" s="80">
        <f t="shared" si="84"/>
        <v>0</v>
      </c>
      <c r="P331" s="94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95"/>
      <c r="AC331" s="81">
        <f t="shared" si="86"/>
        <v>0</v>
      </c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</row>
    <row r="332" spans="1:45" s="11" customFormat="1" ht="11.25" hidden="1" customHeight="1">
      <c r="A332" s="111" t="s">
        <v>288</v>
      </c>
      <c r="B332" s="96"/>
      <c r="C332" s="154"/>
      <c r="D332" s="97"/>
      <c r="E332" s="98"/>
      <c r="F332" s="99"/>
      <c r="G332" s="97"/>
      <c r="H332" s="98"/>
      <c r="I332" s="155"/>
      <c r="J332" s="97"/>
      <c r="K332" s="154"/>
      <c r="L332" s="29">
        <f t="shared" si="82"/>
        <v>0</v>
      </c>
      <c r="M332" s="80">
        <f t="shared" si="85"/>
        <v>0</v>
      </c>
      <c r="N332" s="80">
        <f t="shared" si="83"/>
        <v>0</v>
      </c>
      <c r="O332" s="80">
        <f t="shared" si="84"/>
        <v>0</v>
      </c>
      <c r="P332" s="94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95"/>
      <c r="AC332" s="81">
        <f t="shared" si="86"/>
        <v>0</v>
      </c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</row>
    <row r="333" spans="1:45" s="11" customFormat="1" ht="11.25" hidden="1" customHeight="1">
      <c r="A333" s="111" t="s">
        <v>289</v>
      </c>
      <c r="B333" s="96"/>
      <c r="C333" s="154"/>
      <c r="D333" s="97"/>
      <c r="E333" s="98"/>
      <c r="F333" s="99"/>
      <c r="G333" s="97"/>
      <c r="H333" s="98"/>
      <c r="I333" s="155"/>
      <c r="J333" s="97"/>
      <c r="K333" s="154"/>
      <c r="L333" s="29">
        <f t="shared" si="82"/>
        <v>0</v>
      </c>
      <c r="M333" s="80">
        <f t="shared" si="85"/>
        <v>0</v>
      </c>
      <c r="N333" s="80">
        <f t="shared" si="83"/>
        <v>0</v>
      </c>
      <c r="O333" s="80">
        <f t="shared" si="84"/>
        <v>0</v>
      </c>
      <c r="P333" s="94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95"/>
      <c r="AC333" s="81">
        <f t="shared" si="86"/>
        <v>0</v>
      </c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</row>
    <row r="334" spans="1:45" s="11" customFormat="1" ht="11.25" customHeight="1">
      <c r="A334" s="113" t="s">
        <v>46</v>
      </c>
      <c r="B334" s="90" t="s">
        <v>414</v>
      </c>
      <c r="C334" s="130"/>
      <c r="D334" s="290" t="s">
        <v>450</v>
      </c>
      <c r="E334" s="131"/>
      <c r="F334" s="99"/>
      <c r="G334" s="97"/>
      <c r="H334" s="98"/>
      <c r="I334" s="99"/>
      <c r="J334" s="97"/>
      <c r="K334" s="97"/>
      <c r="L334" s="29">
        <f t="shared" si="82"/>
        <v>34</v>
      </c>
      <c r="M334" s="80"/>
      <c r="N334" s="80">
        <f t="shared" si="83"/>
        <v>34</v>
      </c>
      <c r="O334" s="80"/>
      <c r="P334" s="80">
        <f>N334</f>
        <v>34</v>
      </c>
      <c r="Q334" s="29"/>
      <c r="R334" s="29"/>
      <c r="S334" s="189">
        <v>34</v>
      </c>
      <c r="T334" s="189"/>
      <c r="U334" s="29"/>
      <c r="V334" s="29"/>
      <c r="W334" s="29"/>
      <c r="X334" s="29"/>
      <c r="Y334" s="29"/>
      <c r="Z334" s="29"/>
      <c r="AA334" s="29"/>
      <c r="AB334" s="106"/>
      <c r="AC334" s="81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</row>
    <row r="335" spans="1:45" s="11" customFormat="1" ht="12" customHeight="1">
      <c r="A335" s="113" t="s">
        <v>47</v>
      </c>
      <c r="B335" s="90" t="s">
        <v>415</v>
      </c>
      <c r="C335" s="130"/>
      <c r="D335" s="130"/>
      <c r="E335" s="131"/>
      <c r="F335" s="132"/>
      <c r="G335" s="186" t="s">
        <v>418</v>
      </c>
      <c r="H335" s="131"/>
      <c r="I335" s="132"/>
      <c r="J335" s="130"/>
      <c r="K335" s="130"/>
      <c r="L335" s="29">
        <f t="shared" si="82"/>
        <v>96</v>
      </c>
      <c r="M335" s="80"/>
      <c r="N335" s="80">
        <f t="shared" si="83"/>
        <v>96</v>
      </c>
      <c r="O335" s="80"/>
      <c r="P335" s="80">
        <f>N335</f>
        <v>96</v>
      </c>
      <c r="Q335" s="29"/>
      <c r="R335" s="29"/>
      <c r="S335" s="189"/>
      <c r="T335" s="189">
        <v>96</v>
      </c>
      <c r="U335" s="29"/>
      <c r="V335" s="29"/>
      <c r="W335" s="29"/>
      <c r="X335" s="29"/>
      <c r="Y335" s="29"/>
      <c r="Z335" s="29"/>
      <c r="AA335" s="29"/>
      <c r="AB335" s="106"/>
      <c r="AC335" s="81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</row>
    <row r="336" spans="1:45" s="11" customFormat="1" ht="11.25" hidden="1" customHeight="1">
      <c r="A336" s="165" t="s">
        <v>290</v>
      </c>
      <c r="B336" s="110"/>
      <c r="C336" s="356">
        <f>COUNTIF(C337:E363,1)+COUNTIF(C337:E363,2)+COUNTIF(C337:E363,3)+COUNTIF(C337:E363,4)+COUNTIF(C337:E363,5)+COUNTIF(C337:E363,6)+COUNTIF(C337:E363,7)+COUNTIF(C337:E363,8)</f>
        <v>0</v>
      </c>
      <c r="D336" s="356"/>
      <c r="E336" s="357"/>
      <c r="F336" s="358">
        <f>COUNTIF(F337:H363,1)+COUNTIF(F337:H363,2)+COUNTIF(F337:H363,3)+COUNTIF(F337:H363,4)+COUNTIF(F337:H363,5)+COUNTIF(F337:H363,6)+COUNTIF(F337:H363,7)+COUNTIF(F337:H363,8)</f>
        <v>0</v>
      </c>
      <c r="G336" s="356"/>
      <c r="H336" s="357"/>
      <c r="I336" s="358">
        <f>COUNTIF(I337:K363,1)+COUNTIF(I337:K363,2)+COUNTIF(I337:K363,3)+COUNTIF(I337:K363,4)+COUNTIF(I337:K363,5)+COUNTIF(I337:K363,6)+COUNTIF(I337:K363,7)+COUNTIF(I337:K363,8)</f>
        <v>0</v>
      </c>
      <c r="J336" s="356"/>
      <c r="K336" s="356"/>
      <c r="L336" s="88">
        <f>SUM(L337:L363)</f>
        <v>0</v>
      </c>
      <c r="M336" s="87">
        <f t="shared" ref="M336" si="87">SUM(M337:M363)</f>
        <v>0</v>
      </c>
      <c r="N336" s="87">
        <f t="shared" ref="N336" si="88">SUM(N337:N363)</f>
        <v>0</v>
      </c>
      <c r="O336" s="87">
        <f t="shared" ref="O336" si="89">SUM(O337:O363)</f>
        <v>0</v>
      </c>
      <c r="P336" s="87">
        <f t="shared" ref="P336" si="90">SUM(P337:P363)</f>
        <v>0</v>
      </c>
      <c r="Q336" s="88">
        <f t="shared" ref="Q336" si="91">SUM(Q337:Q363)</f>
        <v>0</v>
      </c>
      <c r="R336" s="88">
        <f t="shared" ref="R336" si="92">SUM(R337:R363)</f>
        <v>0</v>
      </c>
      <c r="S336" s="88">
        <f t="shared" ref="S336" si="93">SUM(S337:S363)</f>
        <v>0</v>
      </c>
      <c r="T336" s="88">
        <f t="shared" ref="T336" si="94">SUM(T337:T363)</f>
        <v>0</v>
      </c>
      <c r="U336" s="88">
        <f t="shared" ref="U336" si="95">SUM(U337:U363)</f>
        <v>0</v>
      </c>
      <c r="V336" s="88">
        <f t="shared" ref="V336" si="96">SUM(V337:V363)</f>
        <v>0</v>
      </c>
      <c r="W336" s="88">
        <f t="shared" ref="W336" si="97">SUM(W337:W363)</f>
        <v>0</v>
      </c>
      <c r="X336" s="88">
        <f t="shared" ref="X336" si="98">SUM(X337:X363)</f>
        <v>0</v>
      </c>
      <c r="Y336" s="88">
        <f t="shared" ref="Y336" si="99">SUM(Y337:Y363)</f>
        <v>0</v>
      </c>
      <c r="Z336" s="88">
        <f t="shared" ref="Z336" si="100">SUM(Z337:Z363)</f>
        <v>0</v>
      </c>
      <c r="AA336" s="88">
        <f t="shared" ref="AA336" si="101">SUM(AA337:AA363)</f>
        <v>0</v>
      </c>
      <c r="AB336" s="138">
        <f>SUM(AB337:AB363)</f>
        <v>0</v>
      </c>
      <c r="AC336" s="93">
        <f>SUM(AC337:AC363)</f>
        <v>0</v>
      </c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</row>
    <row r="337" spans="1:45" s="11" customFormat="1" ht="11.25" hidden="1" customHeight="1">
      <c r="A337" s="111" t="s">
        <v>291</v>
      </c>
      <c r="B337" s="96"/>
      <c r="C337" s="156"/>
      <c r="D337" s="27"/>
      <c r="E337" s="107"/>
      <c r="F337" s="108"/>
      <c r="G337" s="27"/>
      <c r="H337" s="107"/>
      <c r="I337" s="157"/>
      <c r="J337" s="27"/>
      <c r="K337" s="156"/>
      <c r="L337" s="29">
        <f t="shared" ref="L337:L363" si="102">M337+N337</f>
        <v>0</v>
      </c>
      <c r="M337" s="80">
        <f t="shared" ref="M337:M361" si="103">N337/2</f>
        <v>0</v>
      </c>
      <c r="N337" s="80">
        <f t="shared" ref="N337:N363" si="104">SUM(Q337:AA337)</f>
        <v>0</v>
      </c>
      <c r="O337" s="80">
        <f t="shared" ref="O337:O363" si="105">N337-P337</f>
        <v>0</v>
      </c>
      <c r="P337" s="94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95"/>
      <c r="AC337" s="81">
        <f t="shared" ref="AC337:AC363" si="106">N337-AB337</f>
        <v>0</v>
      </c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</row>
    <row r="338" spans="1:45" s="11" customFormat="1" ht="11.25" hidden="1" customHeight="1">
      <c r="A338" s="111" t="s">
        <v>292</v>
      </c>
      <c r="B338" s="96"/>
      <c r="C338" s="154"/>
      <c r="D338" s="97"/>
      <c r="E338" s="98"/>
      <c r="F338" s="99"/>
      <c r="G338" s="97"/>
      <c r="H338" s="98"/>
      <c r="I338" s="155"/>
      <c r="J338" s="97"/>
      <c r="K338" s="154"/>
      <c r="L338" s="29">
        <f t="shared" si="102"/>
        <v>0</v>
      </c>
      <c r="M338" s="80">
        <f t="shared" si="103"/>
        <v>0</v>
      </c>
      <c r="N338" s="80">
        <f t="shared" si="104"/>
        <v>0</v>
      </c>
      <c r="O338" s="80">
        <f t="shared" si="105"/>
        <v>0</v>
      </c>
      <c r="P338" s="94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95"/>
      <c r="AC338" s="81">
        <f t="shared" si="106"/>
        <v>0</v>
      </c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</row>
    <row r="339" spans="1:45" s="11" customFormat="1" ht="11.25" hidden="1" customHeight="1">
      <c r="A339" s="111" t="s">
        <v>293</v>
      </c>
      <c r="B339" s="96"/>
      <c r="C339" s="154"/>
      <c r="D339" s="97"/>
      <c r="E339" s="98"/>
      <c r="F339" s="99"/>
      <c r="G339" s="97"/>
      <c r="H339" s="98"/>
      <c r="I339" s="155"/>
      <c r="J339" s="97"/>
      <c r="K339" s="154"/>
      <c r="L339" s="29">
        <f t="shared" si="102"/>
        <v>0</v>
      </c>
      <c r="M339" s="80">
        <f t="shared" si="103"/>
        <v>0</v>
      </c>
      <c r="N339" s="80">
        <f t="shared" si="104"/>
        <v>0</v>
      </c>
      <c r="O339" s="80">
        <f t="shared" si="105"/>
        <v>0</v>
      </c>
      <c r="P339" s="94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95"/>
      <c r="AC339" s="81">
        <f t="shared" si="106"/>
        <v>0</v>
      </c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</row>
    <row r="340" spans="1:45" s="11" customFormat="1" ht="11.25" hidden="1" customHeight="1">
      <c r="A340" s="111" t="s">
        <v>294</v>
      </c>
      <c r="B340" s="96"/>
      <c r="C340" s="154"/>
      <c r="D340" s="97"/>
      <c r="E340" s="98"/>
      <c r="F340" s="99"/>
      <c r="G340" s="97"/>
      <c r="H340" s="98"/>
      <c r="I340" s="155"/>
      <c r="J340" s="97"/>
      <c r="K340" s="154"/>
      <c r="L340" s="29">
        <f t="shared" si="102"/>
        <v>0</v>
      </c>
      <c r="M340" s="80">
        <f t="shared" si="103"/>
        <v>0</v>
      </c>
      <c r="N340" s="80">
        <f t="shared" si="104"/>
        <v>0</v>
      </c>
      <c r="O340" s="80">
        <f t="shared" si="105"/>
        <v>0</v>
      </c>
      <c r="P340" s="94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95"/>
      <c r="AC340" s="81">
        <f t="shared" si="106"/>
        <v>0</v>
      </c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</row>
    <row r="341" spans="1:45" s="11" customFormat="1" ht="11.25" hidden="1" customHeight="1">
      <c r="A341" s="111" t="s">
        <v>295</v>
      </c>
      <c r="B341" s="96"/>
      <c r="C341" s="154"/>
      <c r="D341" s="97"/>
      <c r="E341" s="98"/>
      <c r="F341" s="99"/>
      <c r="G341" s="97"/>
      <c r="H341" s="98"/>
      <c r="I341" s="155"/>
      <c r="J341" s="97"/>
      <c r="K341" s="154"/>
      <c r="L341" s="29">
        <f t="shared" si="102"/>
        <v>0</v>
      </c>
      <c r="M341" s="80">
        <f t="shared" si="103"/>
        <v>0</v>
      </c>
      <c r="N341" s="80">
        <f t="shared" si="104"/>
        <v>0</v>
      </c>
      <c r="O341" s="80">
        <f t="shared" si="105"/>
        <v>0</v>
      </c>
      <c r="P341" s="94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95"/>
      <c r="AC341" s="81">
        <f t="shared" si="106"/>
        <v>0</v>
      </c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</row>
    <row r="342" spans="1:45" s="11" customFormat="1" ht="11.25" hidden="1" customHeight="1">
      <c r="A342" s="111" t="s">
        <v>296</v>
      </c>
      <c r="B342" s="96"/>
      <c r="C342" s="154"/>
      <c r="D342" s="97"/>
      <c r="E342" s="98"/>
      <c r="F342" s="99"/>
      <c r="G342" s="97"/>
      <c r="H342" s="98"/>
      <c r="I342" s="155"/>
      <c r="J342" s="97"/>
      <c r="K342" s="154"/>
      <c r="L342" s="29">
        <f t="shared" si="102"/>
        <v>0</v>
      </c>
      <c r="M342" s="80">
        <f t="shared" si="103"/>
        <v>0</v>
      </c>
      <c r="N342" s="80">
        <f t="shared" si="104"/>
        <v>0</v>
      </c>
      <c r="O342" s="80">
        <f t="shared" si="105"/>
        <v>0</v>
      </c>
      <c r="P342" s="94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95"/>
      <c r="AC342" s="81">
        <f t="shared" si="106"/>
        <v>0</v>
      </c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</row>
    <row r="343" spans="1:45" s="11" customFormat="1" ht="11.25" hidden="1" customHeight="1">
      <c r="A343" s="111" t="s">
        <v>297</v>
      </c>
      <c r="B343" s="96"/>
      <c r="C343" s="154"/>
      <c r="D343" s="97"/>
      <c r="E343" s="98"/>
      <c r="F343" s="99"/>
      <c r="G343" s="97"/>
      <c r="H343" s="98"/>
      <c r="I343" s="155"/>
      <c r="J343" s="97"/>
      <c r="K343" s="154"/>
      <c r="L343" s="29">
        <f t="shared" si="102"/>
        <v>0</v>
      </c>
      <c r="M343" s="80">
        <f t="shared" si="103"/>
        <v>0</v>
      </c>
      <c r="N343" s="80">
        <f t="shared" si="104"/>
        <v>0</v>
      </c>
      <c r="O343" s="80">
        <f t="shared" si="105"/>
        <v>0</v>
      </c>
      <c r="P343" s="94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95"/>
      <c r="AC343" s="81">
        <f t="shared" si="106"/>
        <v>0</v>
      </c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</row>
    <row r="344" spans="1:45" s="11" customFormat="1" ht="11.25" hidden="1" customHeight="1">
      <c r="A344" s="111" t="s">
        <v>298</v>
      </c>
      <c r="B344" s="96"/>
      <c r="C344" s="154"/>
      <c r="D344" s="97"/>
      <c r="E344" s="98"/>
      <c r="F344" s="99"/>
      <c r="G344" s="97"/>
      <c r="H344" s="98"/>
      <c r="I344" s="155"/>
      <c r="J344" s="97"/>
      <c r="K344" s="154"/>
      <c r="L344" s="29">
        <f t="shared" si="102"/>
        <v>0</v>
      </c>
      <c r="M344" s="80">
        <f t="shared" si="103"/>
        <v>0</v>
      </c>
      <c r="N344" s="80">
        <f t="shared" si="104"/>
        <v>0</v>
      </c>
      <c r="O344" s="80">
        <f t="shared" si="105"/>
        <v>0</v>
      </c>
      <c r="P344" s="94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95"/>
      <c r="AC344" s="81">
        <f t="shared" si="106"/>
        <v>0</v>
      </c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</row>
    <row r="345" spans="1:45" s="11" customFormat="1" ht="11.25" hidden="1" customHeight="1">
      <c r="A345" s="111" t="s">
        <v>299</v>
      </c>
      <c r="B345" s="96"/>
      <c r="C345" s="154"/>
      <c r="D345" s="97"/>
      <c r="E345" s="98"/>
      <c r="F345" s="99"/>
      <c r="G345" s="97"/>
      <c r="H345" s="98"/>
      <c r="I345" s="155"/>
      <c r="J345" s="97"/>
      <c r="K345" s="154"/>
      <c r="L345" s="29">
        <f t="shared" si="102"/>
        <v>0</v>
      </c>
      <c r="M345" s="80">
        <f t="shared" si="103"/>
        <v>0</v>
      </c>
      <c r="N345" s="80">
        <f t="shared" si="104"/>
        <v>0</v>
      </c>
      <c r="O345" s="80">
        <f t="shared" si="105"/>
        <v>0</v>
      </c>
      <c r="P345" s="94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95"/>
      <c r="AC345" s="81">
        <f t="shared" si="106"/>
        <v>0</v>
      </c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</row>
    <row r="346" spans="1:45" s="11" customFormat="1" ht="11.25" hidden="1" customHeight="1">
      <c r="A346" s="111" t="s">
        <v>300</v>
      </c>
      <c r="B346" s="96"/>
      <c r="C346" s="154"/>
      <c r="D346" s="97"/>
      <c r="E346" s="98"/>
      <c r="F346" s="99"/>
      <c r="G346" s="97"/>
      <c r="H346" s="98"/>
      <c r="I346" s="155"/>
      <c r="J346" s="97"/>
      <c r="K346" s="154"/>
      <c r="L346" s="29">
        <f t="shared" si="102"/>
        <v>0</v>
      </c>
      <c r="M346" s="80">
        <f t="shared" si="103"/>
        <v>0</v>
      </c>
      <c r="N346" s="80">
        <f t="shared" si="104"/>
        <v>0</v>
      </c>
      <c r="O346" s="80">
        <f t="shared" si="105"/>
        <v>0</v>
      </c>
      <c r="P346" s="94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95"/>
      <c r="AC346" s="81">
        <f t="shared" si="106"/>
        <v>0</v>
      </c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</row>
    <row r="347" spans="1:45" s="11" customFormat="1" ht="11.25" hidden="1" customHeight="1">
      <c r="A347" s="111" t="s">
        <v>301</v>
      </c>
      <c r="B347" s="96"/>
      <c r="C347" s="154"/>
      <c r="D347" s="97"/>
      <c r="E347" s="98"/>
      <c r="F347" s="99"/>
      <c r="G347" s="97"/>
      <c r="H347" s="98"/>
      <c r="I347" s="155"/>
      <c r="J347" s="97"/>
      <c r="K347" s="154"/>
      <c r="L347" s="29">
        <f t="shared" si="102"/>
        <v>0</v>
      </c>
      <c r="M347" s="80">
        <f t="shared" si="103"/>
        <v>0</v>
      </c>
      <c r="N347" s="80">
        <f t="shared" si="104"/>
        <v>0</v>
      </c>
      <c r="O347" s="80">
        <f t="shared" si="105"/>
        <v>0</v>
      </c>
      <c r="P347" s="94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95"/>
      <c r="AC347" s="81">
        <f t="shared" si="106"/>
        <v>0</v>
      </c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</row>
    <row r="348" spans="1:45" s="11" customFormat="1" ht="11.25" hidden="1" customHeight="1">
      <c r="A348" s="111" t="s">
        <v>302</v>
      </c>
      <c r="B348" s="96"/>
      <c r="C348" s="154"/>
      <c r="D348" s="97"/>
      <c r="E348" s="98"/>
      <c r="F348" s="99"/>
      <c r="G348" s="97"/>
      <c r="H348" s="98"/>
      <c r="I348" s="155"/>
      <c r="J348" s="97"/>
      <c r="K348" s="154"/>
      <c r="L348" s="29">
        <f t="shared" si="102"/>
        <v>0</v>
      </c>
      <c r="M348" s="80">
        <f t="shared" si="103"/>
        <v>0</v>
      </c>
      <c r="N348" s="80">
        <f t="shared" si="104"/>
        <v>0</v>
      </c>
      <c r="O348" s="80">
        <f t="shared" si="105"/>
        <v>0</v>
      </c>
      <c r="P348" s="94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95"/>
      <c r="AC348" s="81">
        <f t="shared" si="106"/>
        <v>0</v>
      </c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</row>
    <row r="349" spans="1:45" s="11" customFormat="1" ht="11.25" hidden="1" customHeight="1">
      <c r="A349" s="111" t="s">
        <v>303</v>
      </c>
      <c r="B349" s="96"/>
      <c r="C349" s="154"/>
      <c r="D349" s="97"/>
      <c r="E349" s="98"/>
      <c r="F349" s="99"/>
      <c r="G349" s="97"/>
      <c r="H349" s="98"/>
      <c r="I349" s="155"/>
      <c r="J349" s="97"/>
      <c r="K349" s="154"/>
      <c r="L349" s="29">
        <f t="shared" si="102"/>
        <v>0</v>
      </c>
      <c r="M349" s="80">
        <f t="shared" si="103"/>
        <v>0</v>
      </c>
      <c r="N349" s="80">
        <f t="shared" si="104"/>
        <v>0</v>
      </c>
      <c r="O349" s="80">
        <f t="shared" si="105"/>
        <v>0</v>
      </c>
      <c r="P349" s="94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95"/>
      <c r="AC349" s="81">
        <f t="shared" si="106"/>
        <v>0</v>
      </c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</row>
    <row r="350" spans="1:45" s="11" customFormat="1" ht="11.25" hidden="1" customHeight="1">
      <c r="A350" s="111" t="s">
        <v>304</v>
      </c>
      <c r="B350" s="96"/>
      <c r="C350" s="154"/>
      <c r="D350" s="97"/>
      <c r="E350" s="98"/>
      <c r="F350" s="99"/>
      <c r="G350" s="97"/>
      <c r="H350" s="98"/>
      <c r="I350" s="155"/>
      <c r="J350" s="97"/>
      <c r="K350" s="154"/>
      <c r="L350" s="29">
        <f t="shared" si="102"/>
        <v>0</v>
      </c>
      <c r="M350" s="80">
        <f t="shared" si="103"/>
        <v>0</v>
      </c>
      <c r="N350" s="80">
        <f t="shared" si="104"/>
        <v>0</v>
      </c>
      <c r="O350" s="80">
        <f t="shared" si="105"/>
        <v>0</v>
      </c>
      <c r="P350" s="94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95"/>
      <c r="AC350" s="81">
        <f t="shared" si="106"/>
        <v>0</v>
      </c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</row>
    <row r="351" spans="1:45" s="11" customFormat="1" ht="11.25" hidden="1" customHeight="1">
      <c r="A351" s="111" t="s">
        <v>305</v>
      </c>
      <c r="B351" s="96"/>
      <c r="C351" s="154"/>
      <c r="D351" s="97"/>
      <c r="E351" s="98"/>
      <c r="F351" s="99"/>
      <c r="G351" s="97"/>
      <c r="H351" s="98"/>
      <c r="I351" s="155"/>
      <c r="J351" s="97"/>
      <c r="K351" s="154"/>
      <c r="L351" s="29">
        <f t="shared" si="102"/>
        <v>0</v>
      </c>
      <c r="M351" s="80">
        <f t="shared" si="103"/>
        <v>0</v>
      </c>
      <c r="N351" s="80">
        <f t="shared" si="104"/>
        <v>0</v>
      </c>
      <c r="O351" s="80">
        <f t="shared" si="105"/>
        <v>0</v>
      </c>
      <c r="P351" s="94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95"/>
      <c r="AC351" s="81">
        <f t="shared" si="106"/>
        <v>0</v>
      </c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</row>
    <row r="352" spans="1:45" s="11" customFormat="1" ht="11.25" hidden="1" customHeight="1">
      <c r="A352" s="111" t="s">
        <v>306</v>
      </c>
      <c r="B352" s="96"/>
      <c r="C352" s="154"/>
      <c r="D352" s="97"/>
      <c r="E352" s="98"/>
      <c r="F352" s="99"/>
      <c r="G352" s="97"/>
      <c r="H352" s="98"/>
      <c r="I352" s="155"/>
      <c r="J352" s="97"/>
      <c r="K352" s="154"/>
      <c r="L352" s="29">
        <f t="shared" si="102"/>
        <v>0</v>
      </c>
      <c r="M352" s="80">
        <f t="shared" si="103"/>
        <v>0</v>
      </c>
      <c r="N352" s="80">
        <f t="shared" si="104"/>
        <v>0</v>
      </c>
      <c r="O352" s="80">
        <f t="shared" si="105"/>
        <v>0</v>
      </c>
      <c r="P352" s="94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95"/>
      <c r="AC352" s="81">
        <f t="shared" si="106"/>
        <v>0</v>
      </c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</row>
    <row r="353" spans="1:45" s="11" customFormat="1" ht="11.25" hidden="1" customHeight="1">
      <c r="A353" s="111" t="s">
        <v>307</v>
      </c>
      <c r="B353" s="96"/>
      <c r="C353" s="154"/>
      <c r="D353" s="97"/>
      <c r="E353" s="98"/>
      <c r="F353" s="99"/>
      <c r="G353" s="97"/>
      <c r="H353" s="98"/>
      <c r="I353" s="155"/>
      <c r="J353" s="97"/>
      <c r="K353" s="154"/>
      <c r="L353" s="29">
        <f t="shared" si="102"/>
        <v>0</v>
      </c>
      <c r="M353" s="80">
        <f t="shared" si="103"/>
        <v>0</v>
      </c>
      <c r="N353" s="80">
        <f t="shared" si="104"/>
        <v>0</v>
      </c>
      <c r="O353" s="80">
        <f t="shared" si="105"/>
        <v>0</v>
      </c>
      <c r="P353" s="94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95"/>
      <c r="AC353" s="81">
        <f t="shared" si="106"/>
        <v>0</v>
      </c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</row>
    <row r="354" spans="1:45" s="11" customFormat="1" ht="11.25" hidden="1" customHeight="1">
      <c r="A354" s="111" t="s">
        <v>308</v>
      </c>
      <c r="B354" s="96"/>
      <c r="C354" s="154"/>
      <c r="D354" s="97"/>
      <c r="E354" s="98"/>
      <c r="F354" s="99"/>
      <c r="G354" s="97"/>
      <c r="H354" s="98"/>
      <c r="I354" s="155"/>
      <c r="J354" s="97"/>
      <c r="K354" s="154"/>
      <c r="L354" s="29">
        <f t="shared" si="102"/>
        <v>0</v>
      </c>
      <c r="M354" s="80">
        <f t="shared" si="103"/>
        <v>0</v>
      </c>
      <c r="N354" s="80">
        <f t="shared" si="104"/>
        <v>0</v>
      </c>
      <c r="O354" s="80">
        <f t="shared" si="105"/>
        <v>0</v>
      </c>
      <c r="P354" s="94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95"/>
      <c r="AC354" s="81">
        <f t="shared" si="106"/>
        <v>0</v>
      </c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</row>
    <row r="355" spans="1:45" s="11" customFormat="1" ht="11.25" hidden="1" customHeight="1">
      <c r="A355" s="111" t="s">
        <v>309</v>
      </c>
      <c r="B355" s="96"/>
      <c r="C355" s="154"/>
      <c r="D355" s="97"/>
      <c r="E355" s="98"/>
      <c r="F355" s="99"/>
      <c r="G355" s="97"/>
      <c r="H355" s="98"/>
      <c r="I355" s="155"/>
      <c r="J355" s="97"/>
      <c r="K355" s="154"/>
      <c r="L355" s="29">
        <f t="shared" si="102"/>
        <v>0</v>
      </c>
      <c r="M355" s="80">
        <f t="shared" si="103"/>
        <v>0</v>
      </c>
      <c r="N355" s="80">
        <f t="shared" si="104"/>
        <v>0</v>
      </c>
      <c r="O355" s="80">
        <f t="shared" si="105"/>
        <v>0</v>
      </c>
      <c r="P355" s="94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95"/>
      <c r="AC355" s="81">
        <f t="shared" si="106"/>
        <v>0</v>
      </c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</row>
    <row r="356" spans="1:45" s="11" customFormat="1" ht="11.25" hidden="1" customHeight="1">
      <c r="A356" s="111" t="s">
        <v>310</v>
      </c>
      <c r="B356" s="96"/>
      <c r="C356" s="154"/>
      <c r="D356" s="97"/>
      <c r="E356" s="98"/>
      <c r="F356" s="99"/>
      <c r="G356" s="97"/>
      <c r="H356" s="98"/>
      <c r="I356" s="155"/>
      <c r="J356" s="97"/>
      <c r="K356" s="154"/>
      <c r="L356" s="29">
        <f t="shared" si="102"/>
        <v>0</v>
      </c>
      <c r="M356" s="80">
        <f t="shared" si="103"/>
        <v>0</v>
      </c>
      <c r="N356" s="80">
        <f t="shared" si="104"/>
        <v>0</v>
      </c>
      <c r="O356" s="80">
        <f t="shared" si="105"/>
        <v>0</v>
      </c>
      <c r="P356" s="94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95"/>
      <c r="AC356" s="81">
        <f t="shared" si="106"/>
        <v>0</v>
      </c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</row>
    <row r="357" spans="1:45" s="11" customFormat="1" ht="11.25" hidden="1" customHeight="1">
      <c r="A357" s="111" t="s">
        <v>311</v>
      </c>
      <c r="B357" s="96"/>
      <c r="C357" s="154"/>
      <c r="D357" s="97"/>
      <c r="E357" s="98"/>
      <c r="F357" s="99"/>
      <c r="G357" s="97"/>
      <c r="H357" s="98"/>
      <c r="I357" s="155"/>
      <c r="J357" s="97"/>
      <c r="K357" s="154"/>
      <c r="L357" s="29">
        <f t="shared" si="102"/>
        <v>0</v>
      </c>
      <c r="M357" s="80">
        <f t="shared" si="103"/>
        <v>0</v>
      </c>
      <c r="N357" s="80">
        <f t="shared" si="104"/>
        <v>0</v>
      </c>
      <c r="O357" s="80">
        <f t="shared" si="105"/>
        <v>0</v>
      </c>
      <c r="P357" s="94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95"/>
      <c r="AC357" s="81">
        <f t="shared" si="106"/>
        <v>0</v>
      </c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</row>
    <row r="358" spans="1:45" s="11" customFormat="1" ht="11.25" hidden="1" customHeight="1">
      <c r="A358" s="111" t="s">
        <v>312</v>
      </c>
      <c r="B358" s="96"/>
      <c r="C358" s="154"/>
      <c r="D358" s="97"/>
      <c r="E358" s="98"/>
      <c r="F358" s="99"/>
      <c r="G358" s="97"/>
      <c r="H358" s="98"/>
      <c r="I358" s="155"/>
      <c r="J358" s="97"/>
      <c r="K358" s="154"/>
      <c r="L358" s="29">
        <f t="shared" si="102"/>
        <v>0</v>
      </c>
      <c r="M358" s="80">
        <f t="shared" si="103"/>
        <v>0</v>
      </c>
      <c r="N358" s="80">
        <f t="shared" si="104"/>
        <v>0</v>
      </c>
      <c r="O358" s="80">
        <f t="shared" si="105"/>
        <v>0</v>
      </c>
      <c r="P358" s="94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95"/>
      <c r="AC358" s="81">
        <f t="shared" si="106"/>
        <v>0</v>
      </c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</row>
    <row r="359" spans="1:45" s="11" customFormat="1" ht="11.25" hidden="1" customHeight="1">
      <c r="A359" s="111" t="s">
        <v>313</v>
      </c>
      <c r="B359" s="96"/>
      <c r="C359" s="154"/>
      <c r="D359" s="97"/>
      <c r="E359" s="98"/>
      <c r="F359" s="99"/>
      <c r="G359" s="97"/>
      <c r="H359" s="98"/>
      <c r="I359" s="155"/>
      <c r="J359" s="97"/>
      <c r="K359" s="154"/>
      <c r="L359" s="29">
        <f t="shared" si="102"/>
        <v>0</v>
      </c>
      <c r="M359" s="80">
        <f t="shared" si="103"/>
        <v>0</v>
      </c>
      <c r="N359" s="80">
        <f t="shared" si="104"/>
        <v>0</v>
      </c>
      <c r="O359" s="80">
        <f t="shared" si="105"/>
        <v>0</v>
      </c>
      <c r="P359" s="94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95"/>
      <c r="AC359" s="81">
        <f t="shared" si="106"/>
        <v>0</v>
      </c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</row>
    <row r="360" spans="1:45" s="11" customFormat="1" ht="11.25" hidden="1" customHeight="1">
      <c r="A360" s="111" t="s">
        <v>314</v>
      </c>
      <c r="B360" s="96"/>
      <c r="C360" s="154"/>
      <c r="D360" s="97"/>
      <c r="E360" s="98"/>
      <c r="F360" s="99"/>
      <c r="G360" s="97"/>
      <c r="H360" s="98"/>
      <c r="I360" s="155"/>
      <c r="J360" s="97"/>
      <c r="K360" s="154"/>
      <c r="L360" s="29">
        <f t="shared" si="102"/>
        <v>0</v>
      </c>
      <c r="M360" s="80">
        <f t="shared" si="103"/>
        <v>0</v>
      </c>
      <c r="N360" s="80">
        <f t="shared" si="104"/>
        <v>0</v>
      </c>
      <c r="O360" s="80">
        <f t="shared" si="105"/>
        <v>0</v>
      </c>
      <c r="P360" s="94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95"/>
      <c r="AC360" s="81">
        <f t="shared" si="106"/>
        <v>0</v>
      </c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</row>
    <row r="361" spans="1:45" s="11" customFormat="1" ht="11.25" hidden="1" customHeight="1">
      <c r="A361" s="111" t="s">
        <v>315</v>
      </c>
      <c r="B361" s="96"/>
      <c r="C361" s="154"/>
      <c r="D361" s="97"/>
      <c r="E361" s="98"/>
      <c r="F361" s="99"/>
      <c r="G361" s="97"/>
      <c r="H361" s="98"/>
      <c r="I361" s="155"/>
      <c r="J361" s="97"/>
      <c r="K361" s="154"/>
      <c r="L361" s="29">
        <f t="shared" si="102"/>
        <v>0</v>
      </c>
      <c r="M361" s="80">
        <f t="shared" si="103"/>
        <v>0</v>
      </c>
      <c r="N361" s="80">
        <f t="shared" si="104"/>
        <v>0</v>
      </c>
      <c r="O361" s="80">
        <f t="shared" si="105"/>
        <v>0</v>
      </c>
      <c r="P361" s="94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95"/>
      <c r="AC361" s="81">
        <f t="shared" si="106"/>
        <v>0</v>
      </c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</row>
    <row r="362" spans="1:45" s="11" customFormat="1" ht="11.25" hidden="1" customHeight="1">
      <c r="A362" s="113" t="s">
        <v>316</v>
      </c>
      <c r="B362" s="114"/>
      <c r="C362" s="130"/>
      <c r="D362" s="130"/>
      <c r="E362" s="131"/>
      <c r="F362" s="99"/>
      <c r="G362" s="97"/>
      <c r="H362" s="98"/>
      <c r="I362" s="99"/>
      <c r="J362" s="97"/>
      <c r="K362" s="97"/>
      <c r="L362" s="29">
        <f t="shared" si="102"/>
        <v>0</v>
      </c>
      <c r="M362" s="80"/>
      <c r="N362" s="80">
        <f t="shared" si="104"/>
        <v>0</v>
      </c>
      <c r="O362" s="80">
        <f t="shared" si="105"/>
        <v>0</v>
      </c>
      <c r="P362" s="80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106"/>
      <c r="AC362" s="81">
        <f t="shared" si="106"/>
        <v>0</v>
      </c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</row>
    <row r="363" spans="1:45" s="11" customFormat="1" ht="11.25" hidden="1" customHeight="1">
      <c r="A363" s="115" t="s">
        <v>317</v>
      </c>
      <c r="B363" s="219"/>
      <c r="C363" s="97"/>
      <c r="D363" s="97"/>
      <c r="E363" s="98"/>
      <c r="F363" s="99"/>
      <c r="G363" s="97"/>
      <c r="H363" s="98"/>
      <c r="I363" s="99"/>
      <c r="J363" s="97"/>
      <c r="K363" s="97"/>
      <c r="L363" s="29">
        <f t="shared" si="102"/>
        <v>0</v>
      </c>
      <c r="M363" s="80"/>
      <c r="N363" s="80">
        <f t="shared" si="104"/>
        <v>0</v>
      </c>
      <c r="O363" s="80">
        <f t="shared" si="105"/>
        <v>0</v>
      </c>
      <c r="P363" s="80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106"/>
      <c r="AC363" s="116">
        <f t="shared" si="106"/>
        <v>0</v>
      </c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</row>
    <row r="364" spans="1:45" s="11" customFormat="1" ht="13.5" customHeight="1">
      <c r="A364" s="115"/>
      <c r="B364" s="90" t="s">
        <v>441</v>
      </c>
      <c r="C364" s="97"/>
      <c r="D364" s="97"/>
      <c r="E364" s="98"/>
      <c r="F364" s="99"/>
      <c r="G364" s="97"/>
      <c r="H364" s="98"/>
      <c r="I364" s="99"/>
      <c r="J364" s="97">
        <v>4</v>
      </c>
      <c r="K364" s="97"/>
      <c r="L364" s="173"/>
      <c r="M364" s="80"/>
      <c r="N364" s="80"/>
      <c r="O364" s="80"/>
      <c r="P364" s="80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  <c r="AA364" s="173"/>
      <c r="AB364" s="106"/>
      <c r="AC364" s="116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</row>
    <row r="365" spans="1:45" s="19" customFormat="1" ht="11.25">
      <c r="A365" s="113"/>
      <c r="B365" s="220" t="s">
        <v>48</v>
      </c>
      <c r="C365" s="326"/>
      <c r="D365" s="326"/>
      <c r="E365" s="327"/>
      <c r="F365" s="328"/>
      <c r="G365" s="326"/>
      <c r="H365" s="327"/>
      <c r="I365" s="328"/>
      <c r="J365" s="326"/>
      <c r="K365" s="326"/>
      <c r="L365" s="80">
        <f>SUM(L66,L92,L118)</f>
        <v>4643.5</v>
      </c>
      <c r="M365" s="80">
        <f>SUM(M66,M92,M118)</f>
        <v>1547.5</v>
      </c>
      <c r="N365" s="80">
        <f>SUM(N66,N92,N118)</f>
        <v>3096</v>
      </c>
      <c r="O365" s="80">
        <f>SUM(O66,O92,O118)</f>
        <v>1369</v>
      </c>
      <c r="P365" s="80">
        <f>SUM(P66,P92,P118)</f>
        <v>1727</v>
      </c>
      <c r="Q365" s="80">
        <f>Q162+Q119+Q8+Q66+Q92</f>
        <v>612</v>
      </c>
      <c r="R365" s="80">
        <f t="shared" ref="R365" si="107">R162+R119+R8+R66+R92</f>
        <v>792</v>
      </c>
      <c r="S365" s="80">
        <f>SUM(S8,S66,S92,S118,S368,S369)</f>
        <v>612</v>
      </c>
      <c r="T365" s="80">
        <f>SUM(T66,T92,T118,T368,T369)</f>
        <v>864</v>
      </c>
      <c r="U365" s="80">
        <f>SUM(U66,U92,U118,U368,U369)</f>
        <v>0</v>
      </c>
      <c r="V365" s="80">
        <f>SUM(V66,V92,V118,V368,V369)</f>
        <v>576</v>
      </c>
      <c r="W365" s="80">
        <f>SUM(W66,W92,W118,W368,W369)</f>
        <v>720</v>
      </c>
      <c r="X365" s="80">
        <f>SUM(X368,X369)</f>
        <v>108</v>
      </c>
      <c r="Y365" s="80">
        <f>SUM(Y66,Y92,Y118,Y368,Y369)</f>
        <v>576</v>
      </c>
      <c r="Z365" s="94">
        <f>SUM(Z335,Z306,Z277,Z248,Z219,Z190)</f>
        <v>0</v>
      </c>
      <c r="AA365" s="80">
        <f>SUM(AA66,AA92,AA118,AA368,AA369)</f>
        <v>468</v>
      </c>
      <c r="AB365" s="81">
        <v>3096</v>
      </c>
      <c r="AC365" s="81">
        <v>4644</v>
      </c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</row>
    <row r="366" spans="1:45" s="20" customFormat="1" ht="21.75" customHeight="1">
      <c r="A366" s="221" t="s">
        <v>513</v>
      </c>
      <c r="B366" s="166" t="s">
        <v>512</v>
      </c>
      <c r="C366" s="27"/>
      <c r="D366" s="27"/>
      <c r="E366" s="117"/>
      <c r="F366" s="118"/>
      <c r="G366" s="27"/>
      <c r="H366" s="117"/>
      <c r="I366" s="27"/>
      <c r="J366" s="27"/>
      <c r="K366" s="27"/>
      <c r="L366" s="28"/>
      <c r="M366" s="28"/>
      <c r="N366" s="28">
        <v>216</v>
      </c>
      <c r="O366" s="28"/>
      <c r="P366" s="28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70" t="s">
        <v>327</v>
      </c>
      <c r="AC366" s="271" t="s">
        <v>326</v>
      </c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</row>
    <row r="367" spans="1:45" s="20" customFormat="1" ht="23.25" hidden="1" customHeight="1">
      <c r="A367" s="389" t="s">
        <v>64</v>
      </c>
      <c r="B367" s="389"/>
      <c r="C367" s="389"/>
      <c r="D367" s="389"/>
      <c r="E367" s="389"/>
      <c r="F367" s="389"/>
      <c r="G367" s="389"/>
      <c r="H367" s="389"/>
      <c r="I367" s="389"/>
      <c r="J367" s="389"/>
      <c r="K367" s="389"/>
      <c r="L367" s="389"/>
      <c r="M367" s="389"/>
      <c r="N367" s="390" t="s">
        <v>6</v>
      </c>
      <c r="O367" s="391" t="s">
        <v>49</v>
      </c>
      <c r="P367" s="391"/>
      <c r="Q367" s="80">
        <f>COUNT(Q337:Q361,Q309:Q333,Q280:Q304,Q251:Q275,Q222:Q246,Q193:Q217,Q164:Q188,Q135:Q159,Q41:Q65,Q10:Q39)</f>
        <v>13</v>
      </c>
      <c r="R367" s="80">
        <f t="shared" ref="R367" si="108">COUNT(R337:R361,R309:R333,R280:R304,R251:R275,R222:R246,R193:R217,R164:R188,R135:R159,R41:R65,R10:R39)</f>
        <v>13</v>
      </c>
      <c r="S367" s="80">
        <f t="shared" ref="S367:V367" si="109">COUNT(S309:S333,S280:S304,S251:S275,S222:S246,S193:S217,S164:S188,S135:S161,S41:S65,S10:S39,S67:S91,S93:S117)</f>
        <v>12</v>
      </c>
      <c r="T367" s="80">
        <f t="shared" si="109"/>
        <v>14</v>
      </c>
      <c r="U367" s="80">
        <f t="shared" si="109"/>
        <v>0</v>
      </c>
      <c r="V367" s="80">
        <f t="shared" si="109"/>
        <v>12</v>
      </c>
      <c r="W367" s="80">
        <v>11</v>
      </c>
      <c r="X367" s="80">
        <f t="shared" ref="X367:AA367" si="110">COUNT(X309:X333,X280:X304,X251:X275,X222:X246,X193:X217,X164:X188,X135:X161,X67:X91,X93:X117)</f>
        <v>0</v>
      </c>
      <c r="Y367" s="80">
        <f t="shared" si="110"/>
        <v>10</v>
      </c>
      <c r="Z367" s="80">
        <f t="shared" si="110"/>
        <v>0</v>
      </c>
      <c r="AA367" s="80">
        <f t="shared" si="110"/>
        <v>10</v>
      </c>
      <c r="AB367" s="106"/>
      <c r="AC367" s="119">
        <f>SUM(AC118,AC92,AC66)</f>
        <v>936</v>
      </c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</row>
    <row r="368" spans="1:45" s="20" customFormat="1" ht="23.25" customHeight="1">
      <c r="A368" s="389"/>
      <c r="B368" s="389"/>
      <c r="C368" s="389"/>
      <c r="D368" s="389"/>
      <c r="E368" s="389"/>
      <c r="F368" s="389"/>
      <c r="G368" s="389"/>
      <c r="H368" s="389"/>
      <c r="I368" s="389"/>
      <c r="J368" s="389"/>
      <c r="K368" s="389"/>
      <c r="L368" s="389"/>
      <c r="M368" s="389"/>
      <c r="N368" s="390"/>
      <c r="O368" s="391" t="s">
        <v>50</v>
      </c>
      <c r="P368" s="391"/>
      <c r="Q368" s="29">
        <f>Q362+Q334+Q305+Q276+Q247+Q218+Q189</f>
        <v>0</v>
      </c>
      <c r="R368" s="29">
        <f>R362+R334+R305+R276+R247+R218+R189</f>
        <v>0</v>
      </c>
      <c r="S368" s="29">
        <f t="shared" ref="S368:AA368" si="111">SUM(S189,S218,S247,S276,S305,S334)</f>
        <v>68</v>
      </c>
      <c r="T368" s="162">
        <f t="shared" si="111"/>
        <v>0</v>
      </c>
      <c r="U368" s="162">
        <f t="shared" si="111"/>
        <v>0</v>
      </c>
      <c r="V368" s="162">
        <f t="shared" si="111"/>
        <v>64</v>
      </c>
      <c r="W368" s="162">
        <f t="shared" si="111"/>
        <v>40</v>
      </c>
      <c r="X368" s="162">
        <f t="shared" si="111"/>
        <v>0</v>
      </c>
      <c r="Y368" s="162">
        <f t="shared" si="111"/>
        <v>44</v>
      </c>
      <c r="Z368" s="162">
        <f t="shared" si="111"/>
        <v>0</v>
      </c>
      <c r="AA368" s="162">
        <f t="shared" si="111"/>
        <v>0</v>
      </c>
      <c r="AB368" s="106">
        <f>SUM(Q368:AA368)</f>
        <v>216</v>
      </c>
      <c r="AC368" s="81">
        <f>AC375-AC369</f>
        <v>0</v>
      </c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</row>
    <row r="369" spans="1:45" s="20" customFormat="1" ht="36" customHeight="1">
      <c r="A369" s="389"/>
      <c r="B369" s="389"/>
      <c r="C369" s="389"/>
      <c r="D369" s="389"/>
      <c r="E369" s="389"/>
      <c r="F369" s="389"/>
      <c r="G369" s="389"/>
      <c r="H369" s="389"/>
      <c r="I369" s="389"/>
      <c r="J369" s="389"/>
      <c r="K369" s="389"/>
      <c r="L369" s="389"/>
      <c r="M369" s="389"/>
      <c r="N369" s="390"/>
      <c r="O369" s="378" t="s">
        <v>318</v>
      </c>
      <c r="P369" s="379"/>
      <c r="Q369" s="29">
        <f>Q363+Q335+Q306+Q277+Q248+Q219+Q190</f>
        <v>0</v>
      </c>
      <c r="R369" s="29">
        <f>R363+R335+R306+R277+R248+R219+R190</f>
        <v>0</v>
      </c>
      <c r="S369" s="29">
        <f t="shared" ref="S369:AA369" si="112">SUM(S190,S219,S248,S277,S306,S335)</f>
        <v>0</v>
      </c>
      <c r="T369" s="162">
        <f t="shared" si="112"/>
        <v>144</v>
      </c>
      <c r="U369" s="162">
        <f t="shared" si="112"/>
        <v>0</v>
      </c>
      <c r="V369" s="162">
        <f t="shared" si="112"/>
        <v>32</v>
      </c>
      <c r="W369" s="162">
        <f t="shared" si="112"/>
        <v>160</v>
      </c>
      <c r="X369" s="190">
        <f t="shared" si="112"/>
        <v>108</v>
      </c>
      <c r="Y369" s="162">
        <f t="shared" si="112"/>
        <v>103</v>
      </c>
      <c r="Z369" s="162">
        <f t="shared" si="112"/>
        <v>0</v>
      </c>
      <c r="AA369" s="162">
        <f t="shared" si="112"/>
        <v>65</v>
      </c>
      <c r="AB369" s="106">
        <f>SUM(Q369:AA369)</f>
        <v>612</v>
      </c>
      <c r="AC369" s="106">
        <v>936</v>
      </c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</row>
    <row r="370" spans="1:45" s="20" customFormat="1" ht="24.75" customHeight="1">
      <c r="A370" s="389"/>
      <c r="B370" s="389"/>
      <c r="C370" s="389"/>
      <c r="D370" s="389"/>
      <c r="E370" s="389"/>
      <c r="F370" s="389"/>
      <c r="G370" s="389"/>
      <c r="H370" s="389"/>
      <c r="I370" s="389"/>
      <c r="J370" s="389"/>
      <c r="K370" s="389"/>
      <c r="L370" s="389"/>
      <c r="M370" s="389"/>
      <c r="N370" s="390"/>
      <c r="O370" s="391" t="s">
        <v>417</v>
      </c>
      <c r="P370" s="391"/>
      <c r="Q370" s="29">
        <f>COUNTIF($I$10:$K$39,1)+COUNTIF($I$41:$K$65,1)+COUNTIF($I$67:$K$91,1)+COUNTIF($I$93:$K$117,1)+COUNTIF($I$135:$K$161,1)+COUNTIF($I$164:$K$191,1)+COUNTIF($I$194:$K$220,1)+COUNTIF($I$222:$K$249,1)+COUNTIF($I$251:$K$278,1)+COUNTIF($I$280:$K$307,1)+COUNTIF($I$309:$K$364,1)</f>
        <v>1</v>
      </c>
      <c r="R370" s="173">
        <f>COUNTIF($I$10:$K$18,2)+COUNTIF($I$20:$K$65,2)+COUNTIF($I$67:$K$91,2)+COUNTIF($I$93:$K$117,2)+COUNTIF($I$135:$K$161,2)+COUNTIF($I$164:$K$191,2)+COUNTIF($I$194:$K$220,2)+COUNTIF($I$222:$K$249,2)+COUNTIF($I$251:$K$278,2)+COUNTIF($I$280:$K$307,2)+COUNTIF($I$309:$K$364,2)</f>
        <v>3</v>
      </c>
      <c r="S370" s="173">
        <f>COUNTIF($I$10:$K$39,3)+COUNTIF($I$41:$K$65,3)+COUNTIF($I$67:$K$91,3)+COUNTIF($I$93:$K$117,3)+COUNTIF($I$135:$K$161,3)+COUNTIF($I$164:$K$191,3)+COUNTIF($I$194:$K$220,3)+COUNTIF($I$222:$K$249,3)+COUNTIF($I$251:$K$278,3)+COUNTIF($I$280:$K$307,3)+COUNTIF($I$309:$K$364,3)</f>
        <v>0</v>
      </c>
      <c r="T370" s="184">
        <f>COUNTIF($I$10:$K$39,4)+COUNTIF($I$41:$K$65,4)+COUNTIF($I$67:$K$91,4)+COUNTIF($I$93:$K$117,4)+COUNTIF($I$135:$K$161,4)+COUNTIF($I$164:$K$191,4)+COUNTIF($I$194:$K$220,4)+COUNTIF($I$222:$K$249,4)+COUNTIF($I$251:$K$278,4)+COUNTIF($I$280:$K$307,4)+COUNTIF($I$309:$K$364,4)</f>
        <v>1</v>
      </c>
      <c r="U370" s="177">
        <f t="shared" ref="U370" si="113">COUNTIF($I$10:$K$39,4)+COUNTIF($I$41:$K$65,4)+COUNTIF($I$67:$K$91,4)+COUNTIF($I$93:$K$117,4)+COUNTIF($I$135:$K$161,4)+COUNTIF($I$164:$K$191,4)+COUNTIF($I$194:$K$220,4)+COUNTIF($I$222:$K$249,4)+COUNTIF($I$251:$K$278,4)+COUNTIF($I$280:$K$307,4)+COUNTIF($I$309:$K$364,4)</f>
        <v>1</v>
      </c>
      <c r="V370" s="184">
        <f>COUNTIF($I$10:$K$39,5)+COUNTIF($I$41:$K$65,5)+COUNTIF($I$67:$K$91,5)+COUNTIF($I$93:$K$117,5)+COUNTIF($I$135:$K$161,5)+COUNTIF($I$164:$K$191,5)+COUNTIF($I$194:$K$220,5)+COUNTIF($I$222:$K$249,5)+COUNTIF($I$251:$K$278,5)+COUNTIF($I$280:$K$307,5)+COUNTIF($I$309:$K$364,5)</f>
        <v>2</v>
      </c>
      <c r="W370" s="184">
        <f>COUNTIF($I$10:$K$39,6)+COUNTIF($I$41:$K$65,6)+COUNTIF($I$67:$K$91,6)+COUNTIF($I$93:$K$117,6)+COUNTIF($I$135:$K$161,6)+COUNTIF($I$164:$K$191,6)+COUNTIF($I$193:$K$220,6)+COUNTIF($I$222:$K$249,6)+COUNTIF($I$251:$K$278,6)+COUNTIF($I$280:$K$307,6)+COUNTIF($I$309:$K$364,6)</f>
        <v>1</v>
      </c>
      <c r="X370" s="184"/>
      <c r="Y370" s="184">
        <f>COUNTIF($I$10:$K$39,7)+COUNTIF($I$41:$K$65,7)+COUNTIF($I$67:$K$91,7)+COUNTIF($I$93:$K$117,7)+COUNTIF($I$135:$K$161,7)+COUNTIF($I$164:$K$191,7)+COUNTIF($I$194:$K$220,7)+COUNTIF($I$222:$K$249,7)+COUNTIF($I$251:$K$278,7)+COUNTIF($I$280:$K$307,7)+COUNTIF($I$309:$K$364,7)</f>
        <v>2</v>
      </c>
      <c r="Z370" s="177">
        <f t="shared" ref="Z370" si="114">COUNTIF($I$10:$K$39,7)+COUNTIF($I$41:$K$65,7)+COUNTIF($I$67:$K$91,7)+COUNTIF($I$93:$K$117,7)+COUNTIF($I$135:$K$161,7)+COUNTIF($I$164:$K$191,7)+COUNTIF($I$194:$K$220,7)+COUNTIF($I$222:$K$249,7)+COUNTIF($I$251:$K$278,7)+COUNTIF($I$280:$K$307,7)+COUNTIF($I$309:$K$364,7)</f>
        <v>2</v>
      </c>
      <c r="AA370" s="184">
        <f>COUNTIF($I$10:$K$39,8)+COUNTIF($I$41:$K$65,8)+COUNTIF($I$67:$K$91,8)+COUNTIF($I$93:$K$117,8)+COUNTIF($I$135:$K$161,8)+COUNTIF($I$164:$K$191,8)+COUNTIF($I$194:$K$220,8)+COUNTIF($I$222:$K$249,8)+COUNTIF($I$251:$K$278,8)+COUNTIF($I$280:$K$307,8)+COUNTIF($I$309:$K$364,8)</f>
        <v>2</v>
      </c>
      <c r="AB370" s="106"/>
      <c r="AC370" s="106">
        <v>936</v>
      </c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</row>
    <row r="371" spans="1:45" s="20" customFormat="1" ht="21.75" customHeight="1">
      <c r="A371" s="389"/>
      <c r="B371" s="389"/>
      <c r="C371" s="389"/>
      <c r="D371" s="389"/>
      <c r="E371" s="389"/>
      <c r="F371" s="389"/>
      <c r="G371" s="389"/>
      <c r="H371" s="389"/>
      <c r="I371" s="389"/>
      <c r="J371" s="389"/>
      <c r="K371" s="389"/>
      <c r="L371" s="389"/>
      <c r="M371" s="389"/>
      <c r="N371" s="390"/>
      <c r="O371" s="392" t="s">
        <v>426</v>
      </c>
      <c r="P371" s="392"/>
      <c r="Q371" s="173">
        <f>COUNTIF($F$10:$H$39,1)+COUNTIF($F$41:$H$65,1)+COUNTIF($F$67:$H$91,1)+COUNTIF($F$93:$H$117,1)+COUNTIF($F$135:$H$161,1)+COUNTIF($F$164:$H$191,1)+COUNTIF($F$194:$H$220,1)+COUNTIF($F$222:$H$249,1)+COUNTIF($F$251:$H$278,1)+COUNTIF($F$280:$H$307,1)+COUNTIF($F$309:$H$364,1)</f>
        <v>1</v>
      </c>
      <c r="R371" s="173">
        <f>COUNTIF($F$10:$H$39,2)+COUNTIF($F$41:$H$43,2)+COUNTIF($F$67:$H$91,2)+COUNTIF($F$93:$H$117,2)+COUNTIF($F$135:$H$161,2)+COUNTIF($F$164:$H$191,2)+COUNTIF($F$194:$H$220,2)+COUNTIF($F$222:$H$249,2)+COUNTIF($F$251:$H$278,2)+COUNTIF($F$280:$H$307,2)+COUNTIF($F$309:$H$364,2)</f>
        <v>9</v>
      </c>
      <c r="S371" s="173">
        <f>COUNTIF($F$10:$H$39,3)+COUNTIF($F$41:$H$65,3)+COUNTIF($F$67:$H$91,3)+COUNTIF($F$93:$H$117,3)+COUNTIF($F$135:$H$161,3)+COUNTIF($F$164:$H$188,3)+COUNTIF($F$194:$H$217,3)+COUNTIF($F$222:$H$246,3)+COUNTIF($F$251:$H$275,3)+COUNTIF($F$280:$H$304,3)+COUNTIF($F$309:$H$333,3)</f>
        <v>4</v>
      </c>
      <c r="T371" s="213">
        <f>COUNTIF($F$10:$H$39,4)+COUNTIF($F$41:$H$65,4)+COUNTIF($F$67:$H$91,4)+COUNTIF($F$93:$H$117,4)+COUNTIF($F$135:$H$161,4)+COUNTIF($F$164:$H$188,4)+COUNTIF($F$194:$H$217,4)+COUNTIF($F$222:$H$246,4)+COUNTIF($F$251:$H$275,4)+COUNTIF($F$280:$H$304,4)+COUNTIF($F$309:$H$335,4)</f>
        <v>5</v>
      </c>
      <c r="U371" s="213">
        <f>COUNTIF($F$10:$H$39,3)+COUNTIF($F$41:$H$65,3)+COUNTIF($F$67:$H$91,3)+COUNTIF($F$93:$H$117,3)+COUNTIF($F$135:$H$161,3)+COUNTIF($F$164:$H$188,3)+COUNTIF($F$194:$H$217,3)+COUNTIF($F$222:$H$246,3)+COUNTIF($F$251:$H$275,3)+COUNTIF($F$280:$H$304,3)+COUNTIF($F$309:$H$333,3)</f>
        <v>4</v>
      </c>
      <c r="V371" s="215">
        <f>COUNTIF($F$10:$H$39,5)+COUNTIF($F$41:$H$65,5)+COUNTIF($F$67:$H$91,5)+COUNTIF($F$93:$H$117,5)+COUNTIF($F$135:$H$161,5)+COUNTIF($F$164:$H$188,5)+COUNTIF($F$193:$H$217,5)+COUNTIF($F$222:$H$246,5)+COUNTIF($F$251:$H$275,5)+COUNTIF($F$280:$H$304,5)+COUNTIF($F$309:$H$333,5)</f>
        <v>3</v>
      </c>
      <c r="W371" s="213">
        <f>COUNTIF($F$10:$H$39,6)+COUNTIF($F$41:$H$65,6)+COUNTIF($F$67:$H$91,6)+COUNTIF($F$93:$H$117,6)+COUNTIF($F$135:$H$161,6)+COUNTIF($F$164:$H$188,6)+COUNTIF($F$194:$H$217,6)+COUNTIF($F$222:$H$246,6)+COUNTIF($F$251:$H$275,6)+COUNTIF($F$280:$H$304,6)+COUNTIF($F$309:$H$333,6)</f>
        <v>6</v>
      </c>
      <c r="X371" s="173"/>
      <c r="Y371" s="213">
        <f>COUNTIF($F$10:$H$39,7)+COUNTIF($F$41:$H$65,7)+COUNTIF($F$67:$H$91,7)+COUNTIF($F$93:$H$117,7)+COUNTIF($F$135:$H$161,7)+COUNTIF($F$164:$H$188,7)+COUNTIF($F$194:$H$217,7)+COUNTIF($F$222:$H$246,7)+COUNTIF($F$251:$H$275,7)+COUNTIF($F$280:$H$304,7)+COUNTIF($F$309:$H$333,7)</f>
        <v>2</v>
      </c>
      <c r="Z371" s="213">
        <f>COUNTIF($F$10:$H$39,6)+COUNTIF($F$41:$H$65,6)+COUNTIF($F$67:$H$91,6)+COUNTIF($F$93:$H$117,6)+COUNTIF($F$135:$H$161,6)+COUNTIF($F$164:$H$188,6)+COUNTIF($F$194:$H$217,6)+COUNTIF($F$222:$H$246,6)+COUNTIF($F$251:$H$275,6)+COUNTIF($F$280:$H$304,6)+COUNTIF($F$309:$H$333,6)</f>
        <v>6</v>
      </c>
      <c r="AA371" s="213">
        <f>COUNTIF($F$10:$H$39,8)+COUNTIF($F$41:$H$65,8)+COUNTIF($F$67:$H$91,8)+COUNTIF($F$93:$H$117,8)+COUNTIF($F$135:$H$161,8)+COUNTIF($F$164:$H$188,8)+COUNTIF($F$194:$H$217,8)+COUNTIF($F$222:$H$246,8)+COUNTIF($F$251:$H$275,8)+COUNTIF($F$280:$H$304,8)+COUNTIF($F$309:$H$333,8)</f>
        <v>7</v>
      </c>
      <c r="AB371" s="106"/>
      <c r="AC371" s="106">
        <f>SUM(AB369,AB368)</f>
        <v>828</v>
      </c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</row>
    <row r="372" spans="1:45" s="20" customFormat="1" ht="14.25" customHeight="1">
      <c r="A372" s="389"/>
      <c r="B372" s="389"/>
      <c r="C372" s="389"/>
      <c r="D372" s="389"/>
      <c r="E372" s="389"/>
      <c r="F372" s="389"/>
      <c r="G372" s="389"/>
      <c r="H372" s="389"/>
      <c r="I372" s="389"/>
      <c r="J372" s="389"/>
      <c r="K372" s="389"/>
      <c r="L372" s="389"/>
      <c r="M372" s="389"/>
      <c r="N372" s="390"/>
      <c r="O372" s="393" t="s">
        <v>424</v>
      </c>
      <c r="P372" s="393"/>
      <c r="Q372" s="173">
        <f>COUNTIF($C$10:$E$39,1)+COUNTIF($C$41:$E$65,1)+COUNTIF($C$67:$E$91,1)+COUNTIF($C$93:$E$117,1)+COUNTIF($C$135:$E$161,1)+COUNTIF($C$164:$E$191,1)+COUNTIF($C$194:$E$220,1)+COUNTIF($C$222:$E$249,1)+COUNTIF($C$251:$E$278,1)+COUNTIF($C$280:$E$307,1)+COUNTIF($C$309:$E$364,1)</f>
        <v>0</v>
      </c>
      <c r="R372" s="173">
        <f>COUNTIF($C$10:$E$39,2)+COUNTIF($C$41:$E$65,2)+COUNTIF($C$67:$E$91,2)+COUNTIF($C$93:$E$117,2)+COUNTIF($C$135:$E$161,2)+COUNTIF($C$164:$E$191,2)+COUNTIF($C$194:$E$220,2)+COUNTIF($C$222:$E$249,2)+COUNTIF($C$251:$E$278,2)+COUNTIF($C$280:$E$307,2)+COUNTIF($C$309:$E$364,2)</f>
        <v>0</v>
      </c>
      <c r="S372" s="173">
        <f>COUNTIF($C$10:$E$39,3)+COUNTIF($C$41:$E$65,3)+COUNTIF($C$67:$E$91,3)+COUNTIF($C$93:$E$117,3)+COUNTIF($C$135:$E$161,3)+COUNTIF($C$164:$E$189,3)+COUNTIF($C$194:$E$217,3)+COUNTIF($C$222:$E$246,3)+COUNTIF($C$251:$E$275,3)+COUNTIF($C$280:$E$304,3)+COUNTIF($C$309:$E$333,3)</f>
        <v>1</v>
      </c>
      <c r="T372" s="213">
        <f>COUNTIF($C$10:$E$39,4)+COUNTIF($C$41:$E$65,4)+COUNTIF($C$67:$E$91,4)+COUNTIF($C$93:$E$117,4)+COUNTIF($C$135:$E$161,4)+COUNTIF($C$164:$E$188,4)+COUNTIF($C$194:$E$217,4)+COUNTIF($C$222:$E$246,4)+COUNTIF($C$251:$E$275,4)+COUNTIF($C$280:$E$304,4)+COUNTIF($C$309:$E$333,4)</f>
        <v>0</v>
      </c>
      <c r="U372" s="213">
        <f t="shared" ref="U372" si="115">COUNTIF($C$10:$E$39,4)+COUNTIF($C$41:$E$65,4)+COUNTIF($C$67:$E$91,4)+COUNTIF($C$93:$E$117,4)+COUNTIF($C$135:$E$161,4)+COUNTIF($C$164:$E$188,4)+COUNTIF($C$194:$E$217,4)+COUNTIF($C$222:$E$246,4)+COUNTIF($C$251:$E$275,4)+COUNTIF($C$280:$E$304,4)+COUNTIF($C$309:$E$333,4)</f>
        <v>0</v>
      </c>
      <c r="V372" s="213">
        <f>COUNTIF($C$10:$E$39,5)+COUNTIF($C$41:$E$65,5)+COUNTIF($C$67:$E$91,5)+COUNTIF($C$93:$E$117,5)+COUNTIF($C$135:$E$161,5)+COUNTIF($C$164:$E$188,5)+COUNTIF($C$194:$E$217,5)+COUNTIF($C$222:$E$247,5)+COUNTIF($C$251:$E$275,5)+COUNTIF($C$280:$E$304,5)+COUNTIF($C$309:$E$333,5)</f>
        <v>1</v>
      </c>
      <c r="W372" s="213">
        <f>COUNTIF($C$10:$E$39,6)+COUNTIF($C$41:$E$65,6)+COUNTIF($C$67:$E$91,6)+COUNTIF($C$93:$E$117,6)+COUNTIF($C$135:$E$161,6)+COUNTIF($C$164:$E$188,6)+COUNTIF($C$194:$E$217,6)+COUNTIF($C$222:$E$246,6)+COUNTIF($C$251:$E$275,6)+COUNTIF($C$280:$E$304,6)+COUNTIF($C$309:$E$333,6)</f>
        <v>0</v>
      </c>
      <c r="X372" s="173"/>
      <c r="Y372" s="213">
        <f>COUNTIF($C$10:$E$39,7)+COUNTIF($C$41:$E$65,7)+COUNTIF($C$67:$E$91,7)+COUNTIF($C$93:$E$117,7)+COUNTIF($C$135:$E$161,7)+COUNTIF($C$164:$E$188,7)+COUNTIF($C$194:$E$217,7)+COUNTIF($C$222:$E$246,7)+COUNTIF($C$251:$E$276,7)+COUNTIF($C$280:$E$304,7)+COUNTIF($C$309:$E$333,7)</f>
        <v>1</v>
      </c>
      <c r="Z372" s="213">
        <f t="shared" ref="Z372" si="116">COUNTIF($C$10:$E$39,6)+COUNTIF($C$41:$E$65,6)+COUNTIF($C$67:$E$91,6)+COUNTIF($C$93:$E$117,6)+COUNTIF($C$135:$E$161,6)+COUNTIF($C$164:$E$188,6)+COUNTIF($C$194:$E$217,6)+COUNTIF($C$222:$E$246,6)+COUNTIF($C$251:$E$275,6)+COUNTIF($C$280:$E$304,6)+COUNTIF($C$309:$E$333,6)</f>
        <v>0</v>
      </c>
      <c r="AA372" s="213">
        <f>COUNTIF($C$10:$E$39,8)+COUNTIF($C$41:$E$65,8)+COUNTIF($C$67:$E$91,8)+COUNTIF($C$93:$E$117,8)+COUNTIF($C$135:$E$161,8)+COUNTIF($C$164:$E$188,8)+COUNTIF($C$194:$E$217,8)+COUNTIF($C$222:$E$246,8)+COUNTIF($C$251:$E$275,8)+COUNTIF($C$280:$E$304,8)+COUNTIF($C$309:$E$333,8)</f>
        <v>0</v>
      </c>
      <c r="AB372" s="106"/>
      <c r="AC372" s="106">
        <v>828</v>
      </c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</row>
    <row r="373" spans="1:45" s="21" customFormat="1" ht="21.75" customHeight="1">
      <c r="A373" s="120"/>
      <c r="B373" s="121" t="s">
        <v>52</v>
      </c>
      <c r="C373" s="358"/>
      <c r="D373" s="356"/>
      <c r="E373" s="357"/>
      <c r="F373" s="358"/>
      <c r="G373" s="356"/>
      <c r="H373" s="357"/>
      <c r="I373" s="358"/>
      <c r="J373" s="356"/>
      <c r="K373" s="357"/>
      <c r="L373" s="73"/>
      <c r="M373" s="73"/>
      <c r="N373" s="73"/>
      <c r="O373" s="73"/>
      <c r="P373" s="73"/>
      <c r="Q373" s="160">
        <f>Q365/Q5</f>
        <v>36</v>
      </c>
      <c r="R373" s="160">
        <f t="shared" ref="R373:AA373" si="117">R365/R5</f>
        <v>36</v>
      </c>
      <c r="S373" s="160">
        <f t="shared" si="117"/>
        <v>36</v>
      </c>
      <c r="T373" s="160">
        <f t="shared" si="117"/>
        <v>36</v>
      </c>
      <c r="U373" s="160" t="e">
        <f t="shared" si="117"/>
        <v>#DIV/0!</v>
      </c>
      <c r="V373" s="160">
        <f t="shared" si="117"/>
        <v>36</v>
      </c>
      <c r="W373" s="160">
        <f t="shared" si="117"/>
        <v>36</v>
      </c>
      <c r="X373" s="160">
        <f>X369/X5</f>
        <v>36</v>
      </c>
      <c r="Y373" s="160">
        <f t="shared" si="117"/>
        <v>36</v>
      </c>
      <c r="Z373" s="185" t="e">
        <f t="shared" si="117"/>
        <v>#DIV/0!</v>
      </c>
      <c r="AA373" s="160">
        <f t="shared" si="117"/>
        <v>36</v>
      </c>
      <c r="AB373" s="122"/>
      <c r="AC373" s="212">
        <f>AC371-AC372</f>
        <v>0</v>
      </c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</row>
    <row r="374" spans="1:45" s="22" customFormat="1" ht="11.25" hidden="1">
      <c r="A374" s="101"/>
      <c r="B374" s="74" t="s">
        <v>65</v>
      </c>
      <c r="C374" s="83"/>
      <c r="D374" s="82"/>
      <c r="E374" s="123"/>
      <c r="F374" s="83"/>
      <c r="G374" s="82"/>
      <c r="H374" s="123"/>
      <c r="I374" s="83"/>
      <c r="J374" s="82"/>
      <c r="K374" s="123"/>
      <c r="L374" s="106">
        <f>Q374+S374+V374+Y374</f>
        <v>0</v>
      </c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>
        <v>828</v>
      </c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</row>
    <row r="375" spans="1:45" s="22" customFormat="1" ht="26.25" customHeight="1">
      <c r="A375" s="101"/>
      <c r="B375" s="74" t="s">
        <v>319</v>
      </c>
      <c r="C375" s="79"/>
      <c r="D375" s="75"/>
      <c r="E375" s="124"/>
      <c r="F375" s="83"/>
      <c r="G375" s="82"/>
      <c r="H375" s="123"/>
      <c r="I375" s="83"/>
      <c r="J375" s="82"/>
      <c r="K375" s="123"/>
      <c r="L375" s="106">
        <f>SUM(Q375,R375,S375,T375,V375,W375,Y375,AA375)</f>
        <v>400</v>
      </c>
      <c r="M375" s="106"/>
      <c r="N375" s="106"/>
      <c r="O375" s="106"/>
      <c r="P375" s="106"/>
      <c r="Q375" s="106">
        <v>50</v>
      </c>
      <c r="R375" s="106">
        <v>50</v>
      </c>
      <c r="S375" s="106">
        <v>50</v>
      </c>
      <c r="T375" s="106">
        <v>50</v>
      </c>
      <c r="U375" s="106"/>
      <c r="V375" s="106">
        <v>50</v>
      </c>
      <c r="W375" s="106">
        <v>50</v>
      </c>
      <c r="X375" s="106"/>
      <c r="Y375" s="106">
        <v>50</v>
      </c>
      <c r="Z375" s="106"/>
      <c r="AA375" s="106">
        <v>50</v>
      </c>
      <c r="AB375" s="106"/>
      <c r="AC375" s="81">
        <f>SUM(AC66,AC92,AC118)</f>
        <v>936</v>
      </c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</row>
    <row r="376" spans="1:45" s="4" customFormat="1">
      <c r="A376" s="1"/>
      <c r="B376" s="1"/>
      <c r="C376" s="147"/>
      <c r="D376" s="147"/>
      <c r="E376" s="147"/>
      <c r="F376" s="147"/>
      <c r="G376" s="147"/>
      <c r="H376" s="147"/>
      <c r="I376" s="147"/>
      <c r="J376" s="147"/>
      <c r="K376" s="14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47"/>
      <c r="AC376" s="125"/>
    </row>
    <row r="377" spans="1:45" s="4" customFormat="1">
      <c r="A377" s="1"/>
      <c r="B377" s="1"/>
      <c r="C377" s="147"/>
      <c r="D377" s="147"/>
      <c r="E377" s="147"/>
      <c r="F377" s="147"/>
      <c r="G377" s="147"/>
      <c r="H377" s="147"/>
      <c r="I377" s="147"/>
      <c r="J377" s="147"/>
      <c r="K377" s="14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47"/>
      <c r="AC377" s="125"/>
    </row>
    <row r="378" spans="1:45" s="4" customFormat="1">
      <c r="A378" s="399"/>
      <c r="B378" s="399"/>
      <c r="C378" s="399"/>
      <c r="D378" s="399"/>
      <c r="E378" s="399"/>
      <c r="F378" s="399"/>
      <c r="G378" s="399"/>
      <c r="H378" s="399"/>
      <c r="I378" s="399"/>
      <c r="J378" s="399"/>
      <c r="K378" s="399"/>
      <c r="L378" s="399"/>
      <c r="M378" s="399"/>
      <c r="N378" s="39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47"/>
      <c r="AC378" s="125"/>
    </row>
    <row r="379" spans="1:45" s="4" customFormat="1">
      <c r="A379" s="399"/>
      <c r="B379" s="399"/>
      <c r="C379" s="399"/>
      <c r="D379" s="399"/>
      <c r="E379" s="399"/>
      <c r="F379" s="399"/>
      <c r="G379" s="399"/>
      <c r="H379" s="399"/>
      <c r="I379" s="399"/>
      <c r="J379" s="399"/>
      <c r="K379" s="399"/>
      <c r="L379" s="399"/>
      <c r="M379" s="399"/>
      <c r="N379" s="39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47"/>
      <c r="AC379" s="125"/>
    </row>
    <row r="380" spans="1:45" s="4" customFormat="1">
      <c r="A380" s="399"/>
      <c r="B380" s="399"/>
      <c r="C380" s="399"/>
      <c r="D380" s="399"/>
      <c r="E380" s="399"/>
      <c r="F380" s="399"/>
      <c r="G380" s="399"/>
      <c r="H380" s="399"/>
      <c r="I380" s="399"/>
      <c r="J380" s="399"/>
      <c r="K380" s="399"/>
      <c r="L380" s="399"/>
      <c r="M380" s="399"/>
      <c r="N380" s="39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47"/>
      <c r="AC380" s="125"/>
    </row>
    <row r="381" spans="1:45" s="4" customFormat="1" ht="42.75" customHeight="1">
      <c r="A381" s="399"/>
      <c r="B381" s="399"/>
      <c r="C381" s="399"/>
      <c r="D381" s="399"/>
      <c r="E381" s="399"/>
      <c r="F381" s="399"/>
      <c r="G381" s="399"/>
      <c r="H381" s="399"/>
      <c r="I381" s="399"/>
      <c r="J381" s="399"/>
      <c r="K381" s="399"/>
      <c r="L381" s="399"/>
      <c r="M381" s="399"/>
      <c r="N381" s="39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47"/>
      <c r="AC381" s="125"/>
    </row>
    <row r="382" spans="1:45" s="4" customFormat="1" ht="108" customHeight="1">
      <c r="A382" s="399"/>
      <c r="B382" s="399"/>
      <c r="C382" s="399"/>
      <c r="D382" s="399"/>
      <c r="E382" s="399"/>
      <c r="F382" s="399"/>
      <c r="G382" s="399"/>
      <c r="H382" s="399"/>
      <c r="I382" s="399"/>
      <c r="J382" s="399"/>
      <c r="K382" s="399"/>
      <c r="L382" s="399"/>
      <c r="M382" s="399"/>
      <c r="N382" s="39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47"/>
      <c r="AC382" s="125"/>
    </row>
    <row r="383" spans="1:45" s="4" customFormat="1">
      <c r="A383" s="129"/>
      <c r="B383" s="129"/>
      <c r="C383" s="148"/>
      <c r="D383" s="148"/>
      <c r="E383" s="148"/>
      <c r="F383" s="148"/>
      <c r="G383" s="148"/>
      <c r="H383" s="148"/>
      <c r="I383" s="148"/>
      <c r="J383" s="148"/>
      <c r="K383" s="148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48"/>
      <c r="AC383" s="23"/>
    </row>
    <row r="384" spans="1:45" s="4" customFormat="1">
      <c r="A384" s="129"/>
      <c r="B384" s="129"/>
      <c r="C384" s="148"/>
      <c r="D384" s="148"/>
      <c r="E384" s="148"/>
      <c r="F384" s="148"/>
      <c r="G384" s="148"/>
      <c r="H384" s="148"/>
      <c r="I384" s="148"/>
      <c r="J384" s="148"/>
      <c r="K384" s="148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  <c r="AA384" s="129"/>
      <c r="AB384" s="148"/>
      <c r="AC384" s="23"/>
    </row>
    <row r="385" spans="1:29" s="4" customFormat="1">
      <c r="A385" s="129"/>
      <c r="B385" s="129"/>
      <c r="C385" s="148"/>
      <c r="D385" s="148"/>
      <c r="E385" s="148"/>
      <c r="F385" s="148"/>
      <c r="G385" s="148"/>
      <c r="H385" s="148"/>
      <c r="I385" s="148"/>
      <c r="J385" s="148"/>
      <c r="K385" s="148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  <c r="AB385" s="148"/>
      <c r="AC385" s="23"/>
    </row>
    <row r="386" spans="1:29" s="4" customFormat="1">
      <c r="A386" s="129"/>
      <c r="B386" s="129"/>
      <c r="C386" s="148"/>
      <c r="D386" s="148"/>
      <c r="E386" s="148"/>
      <c r="F386" s="148"/>
      <c r="G386" s="148"/>
      <c r="H386" s="148"/>
      <c r="I386" s="148"/>
      <c r="J386" s="148"/>
      <c r="K386" s="148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48"/>
      <c r="AC386" s="23"/>
    </row>
    <row r="387" spans="1:29" s="4" customFormat="1">
      <c r="A387" s="129"/>
      <c r="B387" s="129"/>
      <c r="C387" s="148"/>
      <c r="D387" s="148"/>
      <c r="E387" s="148"/>
      <c r="F387" s="148"/>
      <c r="G387" s="148"/>
      <c r="H387" s="148"/>
      <c r="I387" s="148"/>
      <c r="J387" s="148"/>
      <c r="K387" s="148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  <c r="AA387" s="129"/>
      <c r="AB387" s="148"/>
      <c r="AC387" s="23"/>
    </row>
    <row r="388" spans="1:29" s="4" customFormat="1">
      <c r="A388" s="129"/>
      <c r="B388" s="129"/>
      <c r="C388" s="148"/>
      <c r="D388" s="148"/>
      <c r="E388" s="148"/>
      <c r="F388" s="148"/>
      <c r="G388" s="148"/>
      <c r="H388" s="148"/>
      <c r="I388" s="148"/>
      <c r="J388" s="148"/>
      <c r="K388" s="148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  <c r="AA388" s="129"/>
      <c r="AB388" s="148"/>
      <c r="AC388" s="23"/>
    </row>
    <row r="389" spans="1:29" s="4" customFormat="1">
      <c r="A389" s="129"/>
      <c r="B389" s="129"/>
      <c r="C389" s="148"/>
      <c r="D389" s="148"/>
      <c r="E389" s="148"/>
      <c r="F389" s="148"/>
      <c r="G389" s="148"/>
      <c r="H389" s="148"/>
      <c r="I389" s="148"/>
      <c r="J389" s="148"/>
      <c r="K389" s="148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48"/>
      <c r="AC389" s="23"/>
    </row>
    <row r="390" spans="1:29" s="4" customFormat="1">
      <c r="A390" s="129"/>
      <c r="B390" s="129"/>
      <c r="C390" s="148"/>
      <c r="D390" s="148"/>
      <c r="E390" s="148"/>
      <c r="F390" s="148"/>
      <c r="G390" s="148"/>
      <c r="H390" s="148"/>
      <c r="I390" s="148"/>
      <c r="J390" s="148"/>
      <c r="K390" s="148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48"/>
      <c r="AC390" s="23"/>
    </row>
    <row r="391" spans="1:29" s="4" customFormat="1">
      <c r="A391" s="129"/>
      <c r="B391" s="129"/>
      <c r="C391" s="148"/>
      <c r="D391" s="148"/>
      <c r="E391" s="148"/>
      <c r="F391" s="148"/>
      <c r="G391" s="148"/>
      <c r="H391" s="148"/>
      <c r="I391" s="148"/>
      <c r="J391" s="148"/>
      <c r="K391" s="148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  <c r="AA391" s="129"/>
      <c r="AB391" s="148"/>
      <c r="AC391" s="23"/>
    </row>
    <row r="392" spans="1:29" s="4" customFormat="1">
      <c r="A392" s="129"/>
      <c r="B392" s="129"/>
      <c r="C392" s="148"/>
      <c r="D392" s="148"/>
      <c r="E392" s="148"/>
      <c r="F392" s="148"/>
      <c r="G392" s="148"/>
      <c r="H392" s="148"/>
      <c r="I392" s="148"/>
      <c r="J392" s="148"/>
      <c r="K392" s="148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  <c r="AA392" s="129"/>
      <c r="AB392" s="148"/>
      <c r="AC392" s="23"/>
    </row>
    <row r="393" spans="1:29" s="4" customFormat="1">
      <c r="A393" s="129"/>
      <c r="B393" s="129"/>
      <c r="C393" s="148"/>
      <c r="D393" s="148"/>
      <c r="E393" s="148"/>
      <c r="F393" s="148"/>
      <c r="G393" s="148"/>
      <c r="H393" s="148"/>
      <c r="I393" s="148"/>
      <c r="J393" s="148"/>
      <c r="K393" s="148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  <c r="AA393" s="129"/>
      <c r="AB393" s="148"/>
      <c r="AC393" s="23"/>
    </row>
    <row r="394" spans="1:29" s="4" customFormat="1">
      <c r="A394" s="129"/>
      <c r="B394" s="129"/>
      <c r="C394" s="148"/>
      <c r="D394" s="148"/>
      <c r="E394" s="148"/>
      <c r="F394" s="148"/>
      <c r="G394" s="148"/>
      <c r="H394" s="148"/>
      <c r="I394" s="148"/>
      <c r="J394" s="148"/>
      <c r="K394" s="148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  <c r="AA394" s="129"/>
      <c r="AB394" s="148"/>
      <c r="AC394" s="23"/>
    </row>
    <row r="395" spans="1:29" s="4" customFormat="1">
      <c r="A395" s="129"/>
      <c r="B395" s="129"/>
      <c r="C395" s="148"/>
      <c r="D395" s="148"/>
      <c r="E395" s="148"/>
      <c r="F395" s="148"/>
      <c r="G395" s="148"/>
      <c r="H395" s="148"/>
      <c r="I395" s="148"/>
      <c r="J395" s="148"/>
      <c r="K395" s="148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48"/>
      <c r="AC395" s="23"/>
    </row>
    <row r="396" spans="1:29" s="4" customFormat="1">
      <c r="A396" s="129"/>
      <c r="B396" s="129"/>
      <c r="C396" s="148"/>
      <c r="D396" s="148"/>
      <c r="E396" s="148"/>
      <c r="F396" s="148"/>
      <c r="G396" s="148"/>
      <c r="H396" s="148"/>
      <c r="I396" s="148"/>
      <c r="J396" s="148"/>
      <c r="K396" s="148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  <c r="AA396" s="129"/>
      <c r="AB396" s="148"/>
      <c r="AC396" s="23"/>
    </row>
    <row r="397" spans="1:29" s="4" customFormat="1">
      <c r="A397" s="129"/>
      <c r="B397" s="129"/>
      <c r="C397" s="148"/>
      <c r="D397" s="148"/>
      <c r="E397" s="148"/>
      <c r="F397" s="148"/>
      <c r="G397" s="148"/>
      <c r="H397" s="148"/>
      <c r="I397" s="148"/>
      <c r="J397" s="148"/>
      <c r="K397" s="148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  <c r="AA397" s="129"/>
      <c r="AB397" s="148"/>
      <c r="AC397" s="23"/>
    </row>
    <row r="398" spans="1:29" s="4" customFormat="1">
      <c r="A398" s="129"/>
      <c r="B398" s="129"/>
      <c r="C398" s="148"/>
      <c r="D398" s="148"/>
      <c r="E398" s="148"/>
      <c r="F398" s="148"/>
      <c r="G398" s="148"/>
      <c r="H398" s="148"/>
      <c r="I398" s="148"/>
      <c r="J398" s="148"/>
      <c r="K398" s="148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  <c r="AA398" s="129"/>
      <c r="AB398" s="148"/>
      <c r="AC398" s="23"/>
    </row>
    <row r="399" spans="1:29" s="4" customFormat="1">
      <c r="A399" s="129"/>
      <c r="B399" s="129"/>
      <c r="C399" s="148"/>
      <c r="D399" s="148"/>
      <c r="E399" s="148"/>
      <c r="F399" s="148"/>
      <c r="G399" s="148"/>
      <c r="H399" s="148"/>
      <c r="I399" s="148"/>
      <c r="J399" s="148"/>
      <c r="K399" s="148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48"/>
      <c r="AC399" s="23"/>
    </row>
    <row r="400" spans="1:29" s="4" customFormat="1">
      <c r="A400" s="129"/>
      <c r="B400" s="129"/>
      <c r="C400" s="148"/>
      <c r="D400" s="148"/>
      <c r="E400" s="148"/>
      <c r="F400" s="148"/>
      <c r="G400" s="148"/>
      <c r="H400" s="148"/>
      <c r="I400" s="148"/>
      <c r="J400" s="148"/>
      <c r="K400" s="148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  <c r="AA400" s="129"/>
      <c r="AB400" s="148"/>
      <c r="AC400" s="23"/>
    </row>
    <row r="401" spans="1:29" s="4" customFormat="1">
      <c r="A401" s="129"/>
      <c r="B401" s="129"/>
      <c r="C401" s="148"/>
      <c r="D401" s="148"/>
      <c r="E401" s="148"/>
      <c r="F401" s="148"/>
      <c r="G401" s="148"/>
      <c r="H401" s="148"/>
      <c r="I401" s="148"/>
      <c r="J401" s="148"/>
      <c r="K401" s="148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  <c r="AA401" s="129"/>
      <c r="AB401" s="148"/>
      <c r="AC401" s="23"/>
    </row>
    <row r="402" spans="1:29" s="4" customFormat="1">
      <c r="A402" s="129"/>
      <c r="B402" s="129"/>
      <c r="C402" s="148"/>
      <c r="D402" s="148"/>
      <c r="E402" s="148"/>
      <c r="F402" s="148"/>
      <c r="G402" s="148"/>
      <c r="H402" s="148"/>
      <c r="I402" s="148"/>
      <c r="J402" s="148"/>
      <c r="K402" s="148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48"/>
      <c r="AC402" s="23"/>
    </row>
    <row r="403" spans="1:29" s="4" customFormat="1">
      <c r="A403" s="129"/>
      <c r="B403" s="129"/>
      <c r="C403" s="148"/>
      <c r="D403" s="148"/>
      <c r="E403" s="148"/>
      <c r="F403" s="148"/>
      <c r="G403" s="148"/>
      <c r="H403" s="148"/>
      <c r="I403" s="148"/>
      <c r="J403" s="148"/>
      <c r="K403" s="148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  <c r="AA403" s="129"/>
      <c r="AB403" s="148"/>
      <c r="AC403" s="23"/>
    </row>
    <row r="404" spans="1:29" s="4" customFormat="1">
      <c r="A404" s="129"/>
      <c r="B404" s="129"/>
      <c r="C404" s="148"/>
      <c r="D404" s="148"/>
      <c r="E404" s="148"/>
      <c r="F404" s="148"/>
      <c r="G404" s="148"/>
      <c r="H404" s="148"/>
      <c r="I404" s="148"/>
      <c r="J404" s="148"/>
      <c r="K404" s="148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  <c r="AA404" s="129"/>
      <c r="AB404" s="148"/>
      <c r="AC404" s="23"/>
    </row>
    <row r="405" spans="1:29" s="4" customFormat="1">
      <c r="A405" s="129"/>
      <c r="B405" s="129"/>
      <c r="C405" s="148"/>
      <c r="D405" s="148"/>
      <c r="E405" s="148"/>
      <c r="F405" s="148"/>
      <c r="G405" s="148"/>
      <c r="H405" s="148"/>
      <c r="I405" s="148"/>
      <c r="J405" s="148"/>
      <c r="K405" s="148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  <c r="AA405" s="129"/>
      <c r="AB405" s="148"/>
      <c r="AC405" s="23"/>
    </row>
    <row r="406" spans="1:29" s="4" customFormat="1">
      <c r="A406" s="129"/>
      <c r="B406" s="129"/>
      <c r="C406" s="148"/>
      <c r="D406" s="148"/>
      <c r="E406" s="148"/>
      <c r="F406" s="148"/>
      <c r="G406" s="148"/>
      <c r="H406" s="148"/>
      <c r="I406" s="148"/>
      <c r="J406" s="148"/>
      <c r="K406" s="148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  <c r="AA406" s="129"/>
      <c r="AB406" s="148"/>
      <c r="AC406" s="23"/>
    </row>
    <row r="407" spans="1:29" s="4" customFormat="1">
      <c r="A407" s="129"/>
      <c r="B407" s="129"/>
      <c r="C407" s="148"/>
      <c r="D407" s="148"/>
      <c r="E407" s="148"/>
      <c r="F407" s="148"/>
      <c r="G407" s="148"/>
      <c r="H407" s="148"/>
      <c r="I407" s="148"/>
      <c r="J407" s="148"/>
      <c r="K407" s="148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  <c r="AA407" s="129"/>
      <c r="AB407" s="148"/>
      <c r="AC407" s="23"/>
    </row>
    <row r="408" spans="1:29" s="4" customFormat="1">
      <c r="A408" s="129"/>
      <c r="B408" s="129"/>
      <c r="C408" s="148"/>
      <c r="D408" s="148"/>
      <c r="E408" s="148"/>
      <c r="F408" s="148"/>
      <c r="G408" s="148"/>
      <c r="H408" s="148"/>
      <c r="I408" s="148"/>
      <c r="J408" s="148"/>
      <c r="K408" s="148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  <c r="AA408" s="129"/>
      <c r="AB408" s="148"/>
      <c r="AC408" s="23"/>
    </row>
    <row r="409" spans="1:29" s="4" customFormat="1">
      <c r="A409" s="129"/>
      <c r="B409" s="129"/>
      <c r="C409" s="148"/>
      <c r="D409" s="148"/>
      <c r="E409" s="148"/>
      <c r="F409" s="148"/>
      <c r="G409" s="148"/>
      <c r="H409" s="148"/>
      <c r="I409" s="148"/>
      <c r="J409" s="148"/>
      <c r="K409" s="148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  <c r="AA409" s="129"/>
      <c r="AB409" s="148"/>
      <c r="AC409" s="23"/>
    </row>
    <row r="410" spans="1:29" s="4" customFormat="1">
      <c r="A410" s="129"/>
      <c r="B410" s="129"/>
      <c r="C410" s="148"/>
      <c r="D410" s="148"/>
      <c r="E410" s="148"/>
      <c r="F410" s="148"/>
      <c r="G410" s="148"/>
      <c r="H410" s="148"/>
      <c r="I410" s="148"/>
      <c r="J410" s="148"/>
      <c r="K410" s="148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  <c r="AA410" s="129"/>
      <c r="AB410" s="148"/>
      <c r="AC410" s="23"/>
    </row>
    <row r="411" spans="1:29" s="4" customFormat="1">
      <c r="C411" s="6"/>
      <c r="D411" s="6"/>
      <c r="E411" s="6"/>
      <c r="F411" s="6"/>
      <c r="G411" s="6"/>
      <c r="H411" s="6"/>
      <c r="I411" s="6"/>
      <c r="J411" s="6"/>
      <c r="K411" s="6"/>
      <c r="AB411" s="6"/>
      <c r="AC411" s="23"/>
    </row>
    <row r="412" spans="1:29" s="4" customFormat="1">
      <c r="C412" s="6"/>
      <c r="D412" s="6"/>
      <c r="E412" s="6"/>
      <c r="F412" s="6"/>
      <c r="G412" s="6"/>
      <c r="H412" s="6"/>
      <c r="I412" s="6"/>
      <c r="J412" s="6"/>
      <c r="K412" s="6"/>
      <c r="AB412" s="6"/>
      <c r="AC412" s="23"/>
    </row>
    <row r="413" spans="1:29" s="4" customFormat="1">
      <c r="C413" s="6"/>
      <c r="D413" s="6"/>
      <c r="E413" s="6"/>
      <c r="F413" s="6"/>
      <c r="G413" s="6"/>
      <c r="H413" s="6"/>
      <c r="I413" s="6"/>
      <c r="J413" s="6"/>
      <c r="K413" s="6"/>
      <c r="AB413" s="6"/>
      <c r="AC413" s="23"/>
    </row>
    <row r="414" spans="1:29" s="4" customFormat="1">
      <c r="C414" s="6"/>
      <c r="D414" s="6"/>
      <c r="E414" s="6"/>
      <c r="F414" s="6"/>
      <c r="G414" s="6"/>
      <c r="H414" s="6"/>
      <c r="I414" s="6"/>
      <c r="J414" s="6"/>
      <c r="K414" s="6"/>
      <c r="AB414" s="6"/>
      <c r="AC414" s="23"/>
    </row>
    <row r="415" spans="1:29" s="4" customFormat="1">
      <c r="C415" s="6"/>
      <c r="D415" s="6"/>
      <c r="E415" s="6"/>
      <c r="F415" s="6"/>
      <c r="G415" s="6"/>
      <c r="H415" s="6"/>
      <c r="I415" s="6"/>
      <c r="J415" s="6"/>
      <c r="K415" s="6"/>
      <c r="AB415" s="6"/>
      <c r="AC415" s="23"/>
    </row>
    <row r="416" spans="1:29" s="4" customFormat="1">
      <c r="C416" s="6"/>
      <c r="D416" s="6"/>
      <c r="E416" s="6"/>
      <c r="F416" s="6"/>
      <c r="G416" s="6"/>
      <c r="H416" s="6"/>
      <c r="I416" s="6"/>
      <c r="J416" s="6"/>
      <c r="K416" s="6"/>
      <c r="AB416" s="6"/>
      <c r="AC416" s="23"/>
    </row>
    <row r="417" spans="3:29" s="4" customFormat="1">
      <c r="C417" s="6"/>
      <c r="D417" s="6"/>
      <c r="E417" s="6"/>
      <c r="F417" s="6"/>
      <c r="G417" s="6"/>
      <c r="H417" s="6"/>
      <c r="I417" s="6"/>
      <c r="J417" s="6"/>
      <c r="K417" s="6"/>
      <c r="AB417" s="6"/>
      <c r="AC417" s="23"/>
    </row>
    <row r="418" spans="3:29" s="4" customFormat="1">
      <c r="C418" s="6"/>
      <c r="D418" s="6"/>
      <c r="E418" s="6"/>
      <c r="F418" s="6"/>
      <c r="G418" s="6"/>
      <c r="H418" s="6"/>
      <c r="I418" s="6"/>
      <c r="J418" s="6"/>
      <c r="K418" s="6"/>
      <c r="AB418" s="6"/>
      <c r="AC418" s="23"/>
    </row>
    <row r="419" spans="3:29" s="4" customFormat="1">
      <c r="C419" s="6"/>
      <c r="D419" s="6"/>
      <c r="E419" s="6"/>
      <c r="F419" s="6"/>
      <c r="G419" s="6"/>
      <c r="H419" s="6"/>
      <c r="I419" s="6"/>
      <c r="J419" s="6"/>
      <c r="K419" s="6"/>
      <c r="AB419" s="6"/>
      <c r="AC419" s="23"/>
    </row>
    <row r="420" spans="3:29" s="4" customFormat="1">
      <c r="C420" s="6"/>
      <c r="D420" s="6"/>
      <c r="E420" s="6"/>
      <c r="F420" s="6"/>
      <c r="G420" s="6"/>
      <c r="H420" s="6"/>
      <c r="I420" s="6"/>
      <c r="J420" s="6"/>
      <c r="K420" s="6"/>
      <c r="AB420" s="6"/>
      <c r="AC420" s="23"/>
    </row>
    <row r="421" spans="3:29" s="4" customFormat="1">
      <c r="C421" s="6"/>
      <c r="D421" s="6"/>
      <c r="E421" s="6"/>
      <c r="F421" s="6"/>
      <c r="G421" s="6"/>
      <c r="H421" s="6"/>
      <c r="I421" s="6"/>
      <c r="J421" s="6"/>
      <c r="K421" s="6"/>
      <c r="AB421" s="6"/>
      <c r="AC421" s="23"/>
    </row>
    <row r="422" spans="3:29" s="4" customFormat="1">
      <c r="C422" s="6"/>
      <c r="D422" s="6"/>
      <c r="E422" s="6"/>
      <c r="F422" s="6"/>
      <c r="G422" s="6"/>
      <c r="H422" s="6"/>
      <c r="I422" s="6"/>
      <c r="J422" s="6"/>
      <c r="K422" s="6"/>
      <c r="AB422" s="6"/>
      <c r="AC422" s="23"/>
    </row>
    <row r="423" spans="3:29" s="4" customFormat="1">
      <c r="C423" s="6"/>
      <c r="D423" s="6"/>
      <c r="E423" s="6"/>
      <c r="F423" s="6"/>
      <c r="G423" s="6"/>
      <c r="H423" s="6"/>
      <c r="I423" s="6"/>
      <c r="J423" s="6"/>
      <c r="K423" s="6"/>
      <c r="AB423" s="6"/>
      <c r="AC423" s="23"/>
    </row>
    <row r="424" spans="3:29" s="4" customFormat="1">
      <c r="C424" s="6"/>
      <c r="D424" s="6"/>
      <c r="E424" s="6"/>
      <c r="F424" s="6"/>
      <c r="G424" s="6"/>
      <c r="H424" s="6"/>
      <c r="I424" s="6"/>
      <c r="J424" s="6"/>
      <c r="K424" s="6"/>
      <c r="AB424" s="6"/>
      <c r="AC424" s="23"/>
    </row>
    <row r="425" spans="3:29" s="4" customFormat="1">
      <c r="C425" s="6"/>
      <c r="D425" s="6"/>
      <c r="E425" s="6"/>
      <c r="F425" s="6"/>
      <c r="G425" s="6"/>
      <c r="H425" s="6"/>
      <c r="I425" s="6"/>
      <c r="J425" s="6"/>
      <c r="K425" s="6"/>
      <c r="AB425" s="6"/>
      <c r="AC425" s="23"/>
    </row>
    <row r="426" spans="3:29" s="4" customFormat="1">
      <c r="C426" s="6"/>
      <c r="D426" s="6"/>
      <c r="E426" s="6"/>
      <c r="F426" s="6"/>
      <c r="G426" s="6"/>
      <c r="H426" s="6"/>
      <c r="I426" s="6"/>
      <c r="J426" s="6"/>
      <c r="K426" s="6"/>
      <c r="AB426" s="6"/>
      <c r="AC426" s="23"/>
    </row>
    <row r="427" spans="3:29" s="4" customFormat="1">
      <c r="C427" s="6"/>
      <c r="D427" s="6"/>
      <c r="E427" s="6"/>
      <c r="F427" s="6"/>
      <c r="G427" s="6"/>
      <c r="H427" s="6"/>
      <c r="I427" s="6"/>
      <c r="J427" s="6"/>
      <c r="K427" s="6"/>
      <c r="AB427" s="6"/>
      <c r="AC427" s="23"/>
    </row>
    <row r="428" spans="3:29" s="4" customFormat="1">
      <c r="C428" s="6"/>
      <c r="D428" s="6"/>
      <c r="E428" s="6"/>
      <c r="F428" s="6"/>
      <c r="G428" s="6"/>
      <c r="H428" s="6"/>
      <c r="I428" s="6"/>
      <c r="J428" s="6"/>
      <c r="K428" s="6"/>
      <c r="AB428" s="6"/>
      <c r="AC428" s="23"/>
    </row>
    <row r="429" spans="3:29" s="4" customFormat="1">
      <c r="C429" s="6"/>
      <c r="D429" s="6"/>
      <c r="E429" s="6"/>
      <c r="F429" s="6"/>
      <c r="G429" s="6"/>
      <c r="H429" s="6"/>
      <c r="I429" s="6"/>
      <c r="J429" s="6"/>
      <c r="K429" s="6"/>
      <c r="AB429" s="6"/>
      <c r="AC429" s="23"/>
    </row>
    <row r="430" spans="3:29" s="4" customFormat="1">
      <c r="C430" s="6"/>
      <c r="D430" s="6"/>
      <c r="E430" s="6"/>
      <c r="F430" s="6"/>
      <c r="G430" s="6"/>
      <c r="H430" s="6"/>
      <c r="I430" s="6"/>
      <c r="J430" s="6"/>
      <c r="K430" s="6"/>
      <c r="AB430" s="6"/>
      <c r="AC430" s="23"/>
    </row>
    <row r="431" spans="3:29" s="4" customFormat="1">
      <c r="C431" s="6"/>
      <c r="D431" s="6"/>
      <c r="E431" s="6"/>
      <c r="F431" s="6"/>
      <c r="G431" s="6"/>
      <c r="H431" s="6"/>
      <c r="I431" s="6"/>
      <c r="J431" s="6"/>
      <c r="K431" s="6"/>
      <c r="AB431" s="6"/>
      <c r="AC431" s="23"/>
    </row>
    <row r="432" spans="3:29" s="4" customFormat="1">
      <c r="C432" s="6"/>
      <c r="D432" s="6"/>
      <c r="E432" s="6"/>
      <c r="F432" s="6"/>
      <c r="G432" s="6"/>
      <c r="H432" s="6"/>
      <c r="I432" s="6"/>
      <c r="J432" s="6"/>
      <c r="K432" s="6"/>
      <c r="AB432" s="6"/>
      <c r="AC432" s="23"/>
    </row>
    <row r="433" spans="3:29" s="4" customFormat="1">
      <c r="C433" s="6"/>
      <c r="D433" s="6"/>
      <c r="E433" s="6"/>
      <c r="F433" s="6"/>
      <c r="G433" s="6"/>
      <c r="H433" s="6"/>
      <c r="I433" s="6"/>
      <c r="J433" s="6"/>
      <c r="K433" s="6"/>
      <c r="AB433" s="6"/>
      <c r="AC433" s="23"/>
    </row>
    <row r="434" spans="3:29" s="4" customFormat="1">
      <c r="C434" s="6"/>
      <c r="D434" s="6"/>
      <c r="E434" s="6"/>
      <c r="F434" s="6"/>
      <c r="G434" s="6"/>
      <c r="H434" s="6"/>
      <c r="I434" s="6"/>
      <c r="J434" s="6"/>
      <c r="K434" s="6"/>
      <c r="AB434" s="6"/>
      <c r="AC434" s="23"/>
    </row>
    <row r="435" spans="3:29" s="4" customFormat="1">
      <c r="C435" s="6"/>
      <c r="D435" s="6"/>
      <c r="E435" s="6"/>
      <c r="F435" s="6"/>
      <c r="G435" s="6"/>
      <c r="H435" s="6"/>
      <c r="I435" s="6"/>
      <c r="J435" s="6"/>
      <c r="K435" s="6"/>
      <c r="AB435" s="6"/>
      <c r="AC435" s="23"/>
    </row>
    <row r="436" spans="3:29" s="4" customFormat="1">
      <c r="C436" s="6"/>
      <c r="D436" s="6"/>
      <c r="E436" s="6"/>
      <c r="F436" s="6"/>
      <c r="G436" s="6"/>
      <c r="H436" s="6"/>
      <c r="I436" s="6"/>
      <c r="J436" s="6"/>
      <c r="K436" s="6"/>
      <c r="AB436" s="6"/>
      <c r="AC436" s="23"/>
    </row>
    <row r="437" spans="3:29" s="4" customFormat="1">
      <c r="C437" s="6"/>
      <c r="D437" s="6"/>
      <c r="E437" s="6"/>
      <c r="F437" s="6"/>
      <c r="G437" s="6"/>
      <c r="H437" s="6"/>
      <c r="I437" s="6"/>
      <c r="J437" s="6"/>
      <c r="K437" s="6"/>
      <c r="AB437" s="6"/>
      <c r="AC437" s="23"/>
    </row>
    <row r="438" spans="3:29" s="4" customFormat="1">
      <c r="C438" s="6"/>
      <c r="D438" s="6"/>
      <c r="E438" s="6"/>
      <c r="F438" s="6"/>
      <c r="G438" s="6"/>
      <c r="H438" s="6"/>
      <c r="I438" s="6"/>
      <c r="J438" s="6"/>
      <c r="K438" s="6"/>
      <c r="AB438" s="6"/>
      <c r="AC438" s="23"/>
    </row>
    <row r="439" spans="3:29" s="4" customFormat="1">
      <c r="C439" s="6"/>
      <c r="D439" s="6"/>
      <c r="E439" s="6"/>
      <c r="F439" s="6"/>
      <c r="G439" s="6"/>
      <c r="H439" s="6"/>
      <c r="I439" s="6"/>
      <c r="J439" s="6"/>
      <c r="K439" s="6"/>
      <c r="AB439" s="6"/>
      <c r="AC439" s="23"/>
    </row>
    <row r="440" spans="3:29" s="4" customFormat="1">
      <c r="C440" s="6"/>
      <c r="D440" s="6"/>
      <c r="E440" s="6"/>
      <c r="F440" s="6"/>
      <c r="G440" s="6"/>
      <c r="H440" s="6"/>
      <c r="I440" s="6"/>
      <c r="J440" s="6"/>
      <c r="K440" s="6"/>
      <c r="AB440" s="6"/>
      <c r="AC440" s="23"/>
    </row>
    <row r="441" spans="3:29" s="4" customFormat="1">
      <c r="C441" s="6"/>
      <c r="D441" s="6"/>
      <c r="E441" s="6"/>
      <c r="F441" s="6"/>
      <c r="G441" s="6"/>
      <c r="H441" s="6"/>
      <c r="I441" s="6"/>
      <c r="J441" s="6"/>
      <c r="K441" s="6"/>
      <c r="AB441" s="6"/>
      <c r="AC441" s="23"/>
    </row>
    <row r="442" spans="3:29" s="4" customFormat="1">
      <c r="C442" s="6"/>
      <c r="D442" s="6"/>
      <c r="E442" s="6"/>
      <c r="F442" s="6"/>
      <c r="G442" s="6"/>
      <c r="H442" s="6"/>
      <c r="I442" s="6"/>
      <c r="J442" s="6"/>
      <c r="K442" s="6"/>
      <c r="AB442" s="6"/>
      <c r="AC442" s="23"/>
    </row>
    <row r="443" spans="3:29" s="4" customFormat="1">
      <c r="C443" s="6"/>
      <c r="D443" s="6"/>
      <c r="E443" s="6"/>
      <c r="F443" s="6"/>
      <c r="G443" s="6"/>
      <c r="H443" s="6"/>
      <c r="I443" s="6"/>
      <c r="J443" s="6"/>
      <c r="K443" s="6"/>
      <c r="AB443" s="6"/>
      <c r="AC443" s="23"/>
    </row>
    <row r="444" spans="3:29" s="4" customFormat="1">
      <c r="C444" s="6"/>
      <c r="D444" s="6"/>
      <c r="E444" s="6"/>
      <c r="F444" s="6"/>
      <c r="G444" s="6"/>
      <c r="H444" s="6"/>
      <c r="I444" s="6"/>
      <c r="J444" s="6"/>
      <c r="K444" s="6"/>
      <c r="AB444" s="6"/>
      <c r="AC444" s="23"/>
    </row>
    <row r="445" spans="3:29" s="4" customFormat="1">
      <c r="C445" s="6"/>
      <c r="D445" s="6"/>
      <c r="E445" s="6"/>
      <c r="F445" s="6"/>
      <c r="G445" s="6"/>
      <c r="H445" s="6"/>
      <c r="I445" s="6"/>
      <c r="J445" s="6"/>
      <c r="K445" s="6"/>
      <c r="AB445" s="6"/>
      <c r="AC445" s="23"/>
    </row>
    <row r="446" spans="3:29" s="4" customFormat="1">
      <c r="C446" s="6"/>
      <c r="D446" s="6"/>
      <c r="E446" s="6"/>
      <c r="F446" s="6"/>
      <c r="G446" s="6"/>
      <c r="H446" s="6"/>
      <c r="I446" s="6"/>
      <c r="J446" s="6"/>
      <c r="K446" s="6"/>
      <c r="AB446" s="6"/>
      <c r="AC446" s="23"/>
    </row>
    <row r="447" spans="3:29" s="4" customFormat="1">
      <c r="C447" s="6"/>
      <c r="D447" s="6"/>
      <c r="E447" s="6"/>
      <c r="F447" s="6"/>
      <c r="G447" s="6"/>
      <c r="H447" s="6"/>
      <c r="I447" s="6"/>
      <c r="J447" s="6"/>
      <c r="K447" s="6"/>
      <c r="AB447" s="6"/>
      <c r="AC447" s="23"/>
    </row>
    <row r="448" spans="3:29" s="4" customFormat="1">
      <c r="C448" s="6"/>
      <c r="D448" s="6"/>
      <c r="E448" s="6"/>
      <c r="F448" s="6"/>
      <c r="G448" s="6"/>
      <c r="H448" s="6"/>
      <c r="I448" s="6"/>
      <c r="J448" s="6"/>
      <c r="K448" s="6"/>
      <c r="AB448" s="6"/>
      <c r="AC448" s="23"/>
    </row>
    <row r="449" spans="3:29" s="4" customFormat="1">
      <c r="C449" s="6"/>
      <c r="D449" s="6"/>
      <c r="E449" s="6"/>
      <c r="F449" s="6"/>
      <c r="G449" s="6"/>
      <c r="H449" s="6"/>
      <c r="I449" s="6"/>
      <c r="J449" s="6"/>
      <c r="K449" s="6"/>
      <c r="AB449" s="6"/>
      <c r="AC449" s="23"/>
    </row>
    <row r="450" spans="3:29" s="4" customFormat="1">
      <c r="C450" s="6"/>
      <c r="D450" s="6"/>
      <c r="E450" s="6"/>
      <c r="F450" s="6"/>
      <c r="G450" s="6"/>
      <c r="H450" s="6"/>
      <c r="I450" s="6"/>
      <c r="J450" s="6"/>
      <c r="K450" s="6"/>
      <c r="AB450" s="6"/>
      <c r="AC450" s="23"/>
    </row>
    <row r="451" spans="3:29" s="4" customFormat="1">
      <c r="C451" s="6"/>
      <c r="D451" s="6"/>
      <c r="E451" s="6"/>
      <c r="F451" s="6"/>
      <c r="G451" s="6"/>
      <c r="H451" s="6"/>
      <c r="I451" s="6"/>
      <c r="J451" s="6"/>
      <c r="K451" s="6"/>
      <c r="AB451" s="6"/>
      <c r="AC451" s="23"/>
    </row>
    <row r="452" spans="3:29" s="4" customFormat="1">
      <c r="C452" s="6"/>
      <c r="D452" s="6"/>
      <c r="E452" s="6"/>
      <c r="F452" s="6"/>
      <c r="G452" s="6"/>
      <c r="H452" s="6"/>
      <c r="I452" s="6"/>
      <c r="J452" s="6"/>
      <c r="K452" s="6"/>
      <c r="AB452" s="6"/>
      <c r="AC452" s="23"/>
    </row>
    <row r="453" spans="3:29" s="4" customFormat="1">
      <c r="C453" s="6"/>
      <c r="D453" s="6"/>
      <c r="E453" s="6"/>
      <c r="F453" s="6"/>
      <c r="G453" s="6"/>
      <c r="H453" s="6"/>
      <c r="I453" s="6"/>
      <c r="J453" s="6"/>
      <c r="K453" s="6"/>
      <c r="AB453" s="6"/>
      <c r="AC453" s="23"/>
    </row>
    <row r="454" spans="3:29" s="4" customFormat="1">
      <c r="C454" s="6"/>
      <c r="D454" s="6"/>
      <c r="E454" s="6"/>
      <c r="F454" s="6"/>
      <c r="G454" s="6"/>
      <c r="H454" s="6"/>
      <c r="I454" s="6"/>
      <c r="J454" s="6"/>
      <c r="K454" s="6"/>
      <c r="AB454" s="6"/>
      <c r="AC454" s="23"/>
    </row>
    <row r="455" spans="3:29" s="4" customFormat="1">
      <c r="C455" s="6"/>
      <c r="D455" s="6"/>
      <c r="E455" s="6"/>
      <c r="F455" s="6"/>
      <c r="G455" s="6"/>
      <c r="H455" s="6"/>
      <c r="I455" s="6"/>
      <c r="J455" s="6"/>
      <c r="K455" s="6"/>
      <c r="AB455" s="6"/>
      <c r="AC455" s="23"/>
    </row>
    <row r="456" spans="3:29" s="4" customFormat="1">
      <c r="C456" s="6"/>
      <c r="D456" s="6"/>
      <c r="E456" s="6"/>
      <c r="F456" s="6"/>
      <c r="G456" s="6"/>
      <c r="H456" s="6"/>
      <c r="I456" s="6"/>
      <c r="J456" s="6"/>
      <c r="K456" s="6"/>
      <c r="AB456" s="6"/>
      <c r="AC456" s="23"/>
    </row>
    <row r="457" spans="3:29" s="4" customFormat="1">
      <c r="C457" s="6"/>
      <c r="D457" s="6"/>
      <c r="E457" s="6"/>
      <c r="F457" s="6"/>
      <c r="G457" s="6"/>
      <c r="H457" s="6"/>
      <c r="I457" s="6"/>
      <c r="J457" s="6"/>
      <c r="K457" s="6"/>
      <c r="AB457" s="6"/>
      <c r="AC457" s="23"/>
    </row>
    <row r="458" spans="3:29" s="4" customFormat="1">
      <c r="C458" s="6"/>
      <c r="D458" s="6"/>
      <c r="E458" s="6"/>
      <c r="F458" s="6"/>
      <c r="G458" s="6"/>
      <c r="H458" s="6"/>
      <c r="I458" s="6"/>
      <c r="J458" s="6"/>
      <c r="K458" s="6"/>
      <c r="AB458" s="6"/>
      <c r="AC458" s="23"/>
    </row>
    <row r="459" spans="3:29" s="4" customFormat="1">
      <c r="C459" s="6"/>
      <c r="D459" s="6"/>
      <c r="E459" s="6"/>
      <c r="F459" s="6"/>
      <c r="G459" s="6"/>
      <c r="H459" s="6"/>
      <c r="I459" s="6"/>
      <c r="J459" s="6"/>
      <c r="K459" s="6"/>
      <c r="AB459" s="6"/>
      <c r="AC459" s="23"/>
    </row>
    <row r="460" spans="3:29" s="4" customFormat="1">
      <c r="C460" s="6"/>
      <c r="D460" s="6"/>
      <c r="E460" s="6"/>
      <c r="F460" s="6"/>
      <c r="G460" s="6"/>
      <c r="H460" s="6"/>
      <c r="I460" s="6"/>
      <c r="J460" s="6"/>
      <c r="K460" s="6"/>
      <c r="AB460" s="6"/>
      <c r="AC460" s="23"/>
    </row>
    <row r="461" spans="3:29" s="4" customFormat="1">
      <c r="C461" s="6"/>
      <c r="D461" s="6"/>
      <c r="E461" s="6"/>
      <c r="F461" s="6"/>
      <c r="G461" s="6"/>
      <c r="H461" s="6"/>
      <c r="I461" s="6"/>
      <c r="J461" s="6"/>
      <c r="K461" s="6"/>
      <c r="AB461" s="6"/>
      <c r="AC461" s="23"/>
    </row>
    <row r="462" spans="3:29" s="4" customFormat="1">
      <c r="C462" s="6"/>
      <c r="D462" s="6"/>
      <c r="E462" s="6"/>
      <c r="F462" s="6"/>
      <c r="G462" s="6"/>
      <c r="H462" s="6"/>
      <c r="I462" s="6"/>
      <c r="J462" s="6"/>
      <c r="K462" s="6"/>
      <c r="AB462" s="6"/>
      <c r="AC462" s="23"/>
    </row>
    <row r="463" spans="3:29" s="4" customFormat="1">
      <c r="C463" s="6"/>
      <c r="D463" s="6"/>
      <c r="E463" s="6"/>
      <c r="F463" s="6"/>
      <c r="G463" s="6"/>
      <c r="H463" s="6"/>
      <c r="I463" s="6"/>
      <c r="J463" s="6"/>
      <c r="K463" s="6"/>
      <c r="AB463" s="6"/>
      <c r="AC463" s="23"/>
    </row>
    <row r="464" spans="3:29" s="4" customFormat="1">
      <c r="C464" s="6"/>
      <c r="D464" s="6"/>
      <c r="E464" s="6"/>
      <c r="F464" s="6"/>
      <c r="G464" s="6"/>
      <c r="H464" s="6"/>
      <c r="I464" s="6"/>
      <c r="J464" s="6"/>
      <c r="K464" s="6"/>
      <c r="AB464" s="6"/>
      <c r="AC464" s="23"/>
    </row>
    <row r="465" spans="3:29" s="4" customFormat="1">
      <c r="C465" s="6"/>
      <c r="D465" s="6"/>
      <c r="E465" s="6"/>
      <c r="F465" s="6"/>
      <c r="G465" s="6"/>
      <c r="H465" s="6"/>
      <c r="I465" s="6"/>
      <c r="J465" s="6"/>
      <c r="K465" s="6"/>
      <c r="AB465" s="6"/>
      <c r="AC465" s="23"/>
    </row>
    <row r="466" spans="3:29" s="4" customFormat="1">
      <c r="C466" s="6"/>
      <c r="D466" s="6"/>
      <c r="E466" s="6"/>
      <c r="F466" s="6"/>
      <c r="G466" s="6"/>
      <c r="H466" s="6"/>
      <c r="I466" s="6"/>
      <c r="J466" s="6"/>
      <c r="K466" s="6"/>
      <c r="AB466" s="6"/>
      <c r="AC466" s="23"/>
    </row>
    <row r="467" spans="3:29" s="4" customFormat="1">
      <c r="C467" s="6"/>
      <c r="D467" s="6"/>
      <c r="E467" s="6"/>
      <c r="F467" s="6"/>
      <c r="G467" s="6"/>
      <c r="H467" s="6"/>
      <c r="I467" s="6"/>
      <c r="J467" s="6"/>
      <c r="K467" s="6"/>
      <c r="AB467" s="6"/>
      <c r="AC467" s="23"/>
    </row>
    <row r="468" spans="3:29" s="4" customFormat="1">
      <c r="C468" s="6"/>
      <c r="D468" s="6"/>
      <c r="E468" s="6"/>
      <c r="F468" s="6"/>
      <c r="G468" s="6"/>
      <c r="H468" s="6"/>
      <c r="I468" s="6"/>
      <c r="J468" s="6"/>
      <c r="K468" s="6"/>
      <c r="AB468" s="6"/>
      <c r="AC468" s="23"/>
    </row>
    <row r="469" spans="3:29" s="4" customFormat="1">
      <c r="C469" s="6"/>
      <c r="D469" s="6"/>
      <c r="E469" s="6"/>
      <c r="F469" s="6"/>
      <c r="G469" s="6"/>
      <c r="H469" s="6"/>
      <c r="I469" s="6"/>
      <c r="J469" s="6"/>
      <c r="K469" s="6"/>
      <c r="AB469" s="6"/>
      <c r="AC469" s="23"/>
    </row>
    <row r="470" spans="3:29" s="4" customFormat="1">
      <c r="C470" s="6"/>
      <c r="D470" s="6"/>
      <c r="E470" s="6"/>
      <c r="F470" s="6"/>
      <c r="G470" s="6"/>
      <c r="H470" s="6"/>
      <c r="I470" s="6"/>
      <c r="J470" s="6"/>
      <c r="K470" s="6"/>
      <c r="AB470" s="6"/>
      <c r="AC470" s="23"/>
    </row>
    <row r="471" spans="3:29" s="4" customFormat="1">
      <c r="C471" s="6"/>
      <c r="D471" s="6"/>
      <c r="E471" s="6"/>
      <c r="F471" s="6"/>
      <c r="G471" s="6"/>
      <c r="H471" s="6"/>
      <c r="I471" s="6"/>
      <c r="J471" s="6"/>
      <c r="K471" s="6"/>
      <c r="AB471" s="6"/>
      <c r="AC471" s="23"/>
    </row>
    <row r="472" spans="3:29" s="4" customFormat="1">
      <c r="C472" s="6"/>
      <c r="D472" s="6"/>
      <c r="E472" s="6"/>
      <c r="F472" s="6"/>
      <c r="G472" s="6"/>
      <c r="H472" s="6"/>
      <c r="I472" s="6"/>
      <c r="J472" s="6"/>
      <c r="K472" s="6"/>
      <c r="AB472" s="6"/>
      <c r="AC472" s="23"/>
    </row>
    <row r="473" spans="3:29" s="4" customFormat="1">
      <c r="C473" s="6"/>
      <c r="D473" s="6"/>
      <c r="E473" s="6"/>
      <c r="F473" s="6"/>
      <c r="G473" s="6"/>
      <c r="H473" s="6"/>
      <c r="I473" s="6"/>
      <c r="J473" s="6"/>
      <c r="K473" s="6"/>
      <c r="AB473" s="6"/>
      <c r="AC473" s="23"/>
    </row>
    <row r="474" spans="3:29" s="4" customFormat="1">
      <c r="C474" s="6"/>
      <c r="D474" s="6"/>
      <c r="E474" s="6"/>
      <c r="F474" s="6"/>
      <c r="G474" s="6"/>
      <c r="H474" s="6"/>
      <c r="I474" s="6"/>
      <c r="J474" s="6"/>
      <c r="K474" s="6"/>
      <c r="AB474" s="6"/>
      <c r="AC474" s="23"/>
    </row>
    <row r="475" spans="3:29" s="4" customFormat="1">
      <c r="C475" s="6"/>
      <c r="D475" s="6"/>
      <c r="E475" s="6"/>
      <c r="F475" s="6"/>
      <c r="G475" s="6"/>
      <c r="H475" s="6"/>
      <c r="I475" s="6"/>
      <c r="J475" s="6"/>
      <c r="K475" s="6"/>
      <c r="AB475" s="6"/>
      <c r="AC475" s="23"/>
    </row>
    <row r="476" spans="3:29" s="4" customFormat="1">
      <c r="C476" s="6"/>
      <c r="D476" s="6"/>
      <c r="E476" s="6"/>
      <c r="F476" s="6"/>
      <c r="G476" s="6"/>
      <c r="H476" s="6"/>
      <c r="I476" s="6"/>
      <c r="J476" s="6"/>
      <c r="K476" s="6"/>
      <c r="AB476" s="6"/>
      <c r="AC476" s="23"/>
    </row>
    <row r="477" spans="3:29" s="4" customFormat="1">
      <c r="C477" s="6"/>
      <c r="D477" s="6"/>
      <c r="E477" s="6"/>
      <c r="F477" s="6"/>
      <c r="G477" s="6"/>
      <c r="H477" s="6"/>
      <c r="I477" s="6"/>
      <c r="J477" s="6"/>
      <c r="K477" s="6"/>
      <c r="AB477" s="6"/>
      <c r="AC477" s="23"/>
    </row>
    <row r="478" spans="3:29" s="4" customFormat="1">
      <c r="C478" s="6"/>
      <c r="D478" s="6"/>
      <c r="E478" s="6"/>
      <c r="F478" s="6"/>
      <c r="G478" s="6"/>
      <c r="H478" s="6"/>
      <c r="I478" s="6"/>
      <c r="J478" s="6"/>
      <c r="K478" s="6"/>
      <c r="AB478" s="6"/>
      <c r="AC478" s="23"/>
    </row>
    <row r="479" spans="3:29" s="4" customFormat="1">
      <c r="C479" s="6"/>
      <c r="D479" s="6"/>
      <c r="E479" s="6"/>
      <c r="F479" s="6"/>
      <c r="G479" s="6"/>
      <c r="H479" s="6"/>
      <c r="I479" s="6"/>
      <c r="J479" s="6"/>
      <c r="K479" s="6"/>
      <c r="AB479" s="6"/>
      <c r="AC479" s="23"/>
    </row>
    <row r="480" spans="3:29" s="4" customFormat="1">
      <c r="C480" s="6"/>
      <c r="D480" s="6"/>
      <c r="E480" s="6"/>
      <c r="F480" s="6"/>
      <c r="G480" s="6"/>
      <c r="H480" s="6"/>
      <c r="I480" s="6"/>
      <c r="J480" s="6"/>
      <c r="K480" s="6"/>
      <c r="AB480" s="6"/>
      <c r="AC480" s="23"/>
    </row>
    <row r="481" spans="3:29" s="4" customFormat="1">
      <c r="C481" s="6"/>
      <c r="D481" s="6"/>
      <c r="E481" s="6"/>
      <c r="F481" s="6"/>
      <c r="G481" s="6"/>
      <c r="H481" s="6"/>
      <c r="I481" s="6"/>
      <c r="J481" s="6"/>
      <c r="K481" s="6"/>
      <c r="AB481" s="6"/>
      <c r="AC481" s="23"/>
    </row>
    <row r="482" spans="3:29" s="4" customFormat="1">
      <c r="C482" s="6"/>
      <c r="D482" s="6"/>
      <c r="E482" s="6"/>
      <c r="F482" s="6"/>
      <c r="G482" s="6"/>
      <c r="H482" s="6"/>
      <c r="I482" s="6"/>
      <c r="J482" s="6"/>
      <c r="K482" s="6"/>
      <c r="AB482" s="6"/>
      <c r="AC482" s="23"/>
    </row>
    <row r="483" spans="3:29" s="4" customFormat="1">
      <c r="C483" s="6"/>
      <c r="D483" s="6"/>
      <c r="E483" s="6"/>
      <c r="F483" s="6"/>
      <c r="G483" s="6"/>
      <c r="H483" s="6"/>
      <c r="I483" s="6"/>
      <c r="J483" s="6"/>
      <c r="K483" s="6"/>
      <c r="AB483" s="6"/>
      <c r="AC483" s="23"/>
    </row>
    <row r="484" spans="3:29" s="4" customFormat="1">
      <c r="C484" s="6"/>
      <c r="D484" s="6"/>
      <c r="E484" s="6"/>
      <c r="F484" s="6"/>
      <c r="G484" s="6"/>
      <c r="H484" s="6"/>
      <c r="I484" s="6"/>
      <c r="J484" s="6"/>
      <c r="K484" s="6"/>
      <c r="AB484" s="6"/>
      <c r="AC484" s="23"/>
    </row>
    <row r="485" spans="3:29" s="4" customFormat="1">
      <c r="C485" s="6"/>
      <c r="D485" s="6"/>
      <c r="E485" s="6"/>
      <c r="F485" s="6"/>
      <c r="G485" s="6"/>
      <c r="H485" s="6"/>
      <c r="I485" s="6"/>
      <c r="J485" s="6"/>
      <c r="K485" s="6"/>
      <c r="AB485" s="6"/>
      <c r="AC485" s="23"/>
    </row>
    <row r="486" spans="3:29" s="4" customFormat="1">
      <c r="C486" s="6"/>
      <c r="D486" s="6"/>
      <c r="E486" s="6"/>
      <c r="F486" s="6"/>
      <c r="G486" s="6"/>
      <c r="H486" s="6"/>
      <c r="I486" s="6"/>
      <c r="J486" s="6"/>
      <c r="K486" s="6"/>
      <c r="AB486" s="6"/>
      <c r="AC486" s="23"/>
    </row>
    <row r="487" spans="3:29" s="4" customFormat="1">
      <c r="C487" s="6"/>
      <c r="D487" s="6"/>
      <c r="E487" s="6"/>
      <c r="F487" s="6"/>
      <c r="G487" s="6"/>
      <c r="H487" s="6"/>
      <c r="I487" s="6"/>
      <c r="J487" s="6"/>
      <c r="K487" s="6"/>
      <c r="AB487" s="6"/>
      <c r="AC487" s="23"/>
    </row>
    <row r="488" spans="3:29" s="4" customFormat="1">
      <c r="C488" s="6"/>
      <c r="D488" s="6"/>
      <c r="E488" s="6"/>
      <c r="F488" s="6"/>
      <c r="G488" s="6"/>
      <c r="H488" s="6"/>
      <c r="I488" s="6"/>
      <c r="J488" s="6"/>
      <c r="K488" s="6"/>
      <c r="AB488" s="6"/>
      <c r="AC488" s="23"/>
    </row>
    <row r="489" spans="3:29" s="4" customFormat="1">
      <c r="C489" s="6"/>
      <c r="D489" s="6"/>
      <c r="E489" s="6"/>
      <c r="F489" s="6"/>
      <c r="G489" s="6"/>
      <c r="H489" s="6"/>
      <c r="I489" s="6"/>
      <c r="J489" s="6"/>
      <c r="K489" s="6"/>
      <c r="AB489" s="6"/>
      <c r="AC489" s="23"/>
    </row>
    <row r="490" spans="3:29" s="4" customFormat="1">
      <c r="C490" s="6"/>
      <c r="D490" s="6"/>
      <c r="E490" s="6"/>
      <c r="F490" s="6"/>
      <c r="G490" s="6"/>
      <c r="H490" s="6"/>
      <c r="I490" s="6"/>
      <c r="J490" s="6"/>
      <c r="K490" s="6"/>
      <c r="AB490" s="6"/>
      <c r="AC490" s="23"/>
    </row>
    <row r="491" spans="3:29" s="4" customFormat="1">
      <c r="C491" s="6"/>
      <c r="D491" s="6"/>
      <c r="E491" s="6"/>
      <c r="F491" s="6"/>
      <c r="G491" s="6"/>
      <c r="H491" s="6"/>
      <c r="I491" s="6"/>
      <c r="J491" s="6"/>
      <c r="K491" s="6"/>
      <c r="AB491" s="6"/>
      <c r="AC491" s="23"/>
    </row>
    <row r="492" spans="3:29" s="4" customFormat="1">
      <c r="C492" s="6"/>
      <c r="D492" s="6"/>
      <c r="E492" s="6"/>
      <c r="F492" s="6"/>
      <c r="G492" s="6"/>
      <c r="H492" s="6"/>
      <c r="I492" s="6"/>
      <c r="J492" s="6"/>
      <c r="K492" s="6"/>
      <c r="AB492" s="6"/>
      <c r="AC492" s="23"/>
    </row>
    <row r="493" spans="3:29" s="4" customFormat="1">
      <c r="C493" s="6"/>
      <c r="D493" s="6"/>
      <c r="E493" s="6"/>
      <c r="F493" s="6"/>
      <c r="G493" s="6"/>
      <c r="H493" s="6"/>
      <c r="I493" s="6"/>
      <c r="J493" s="6"/>
      <c r="K493" s="6"/>
      <c r="AB493" s="6"/>
      <c r="AC493" s="23"/>
    </row>
    <row r="494" spans="3:29" s="4" customFormat="1">
      <c r="C494" s="6"/>
      <c r="D494" s="6"/>
      <c r="E494" s="6"/>
      <c r="F494" s="6"/>
      <c r="G494" s="6"/>
      <c r="H494" s="6"/>
      <c r="I494" s="6"/>
      <c r="J494" s="6"/>
      <c r="K494" s="6"/>
      <c r="AB494" s="6"/>
      <c r="AC494" s="23"/>
    </row>
    <row r="495" spans="3:29" s="4" customFormat="1">
      <c r="C495" s="6"/>
      <c r="D495" s="6"/>
      <c r="E495" s="6"/>
      <c r="F495" s="6"/>
      <c r="G495" s="6"/>
      <c r="H495" s="6"/>
      <c r="I495" s="6"/>
      <c r="J495" s="6"/>
      <c r="K495" s="6"/>
      <c r="AB495" s="6"/>
      <c r="AC495" s="23"/>
    </row>
    <row r="496" spans="3:29" s="4" customFormat="1">
      <c r="C496" s="6"/>
      <c r="D496" s="6"/>
      <c r="E496" s="6"/>
      <c r="F496" s="6"/>
      <c r="G496" s="6"/>
      <c r="H496" s="6"/>
      <c r="I496" s="6"/>
      <c r="J496" s="6"/>
      <c r="K496" s="6"/>
      <c r="AB496" s="6"/>
      <c r="AC496" s="23"/>
    </row>
    <row r="497" spans="3:29" s="4" customFormat="1">
      <c r="C497" s="6"/>
      <c r="D497" s="6"/>
      <c r="E497" s="6"/>
      <c r="F497" s="6"/>
      <c r="G497" s="6"/>
      <c r="H497" s="6"/>
      <c r="I497" s="6"/>
      <c r="J497" s="6"/>
      <c r="K497" s="6"/>
      <c r="AB497" s="6"/>
      <c r="AC497" s="23"/>
    </row>
    <row r="498" spans="3:29" s="4" customFormat="1">
      <c r="C498" s="6"/>
      <c r="D498" s="6"/>
      <c r="E498" s="6"/>
      <c r="F498" s="6"/>
      <c r="G498" s="6"/>
      <c r="H498" s="6"/>
      <c r="I498" s="6"/>
      <c r="J498" s="6"/>
      <c r="K498" s="6"/>
      <c r="AB498" s="6"/>
      <c r="AC498" s="23"/>
    </row>
    <row r="499" spans="3:29" s="4" customFormat="1">
      <c r="C499" s="6"/>
      <c r="D499" s="6"/>
      <c r="E499" s="6"/>
      <c r="F499" s="6"/>
      <c r="G499" s="6"/>
      <c r="H499" s="6"/>
      <c r="I499" s="6"/>
      <c r="J499" s="6"/>
      <c r="K499" s="6"/>
      <c r="AB499" s="6"/>
      <c r="AC499" s="23"/>
    </row>
    <row r="500" spans="3:29" s="4" customFormat="1">
      <c r="C500" s="6"/>
      <c r="D500" s="6"/>
      <c r="E500" s="6"/>
      <c r="F500" s="6"/>
      <c r="G500" s="6"/>
      <c r="H500" s="6"/>
      <c r="I500" s="6"/>
      <c r="J500" s="6"/>
      <c r="K500" s="6"/>
      <c r="AB500" s="6"/>
      <c r="AC500" s="23"/>
    </row>
    <row r="501" spans="3:29" s="4" customFormat="1">
      <c r="C501" s="6"/>
      <c r="D501" s="6"/>
      <c r="E501" s="6"/>
      <c r="F501" s="6"/>
      <c r="G501" s="6"/>
      <c r="H501" s="6"/>
      <c r="I501" s="6"/>
      <c r="J501" s="6"/>
      <c r="K501" s="6"/>
      <c r="AB501" s="6"/>
      <c r="AC501" s="23"/>
    </row>
    <row r="502" spans="3:29" s="4" customFormat="1">
      <c r="C502" s="6"/>
      <c r="D502" s="6"/>
      <c r="E502" s="6"/>
      <c r="F502" s="6"/>
      <c r="G502" s="6"/>
      <c r="H502" s="6"/>
      <c r="I502" s="6"/>
      <c r="J502" s="6"/>
      <c r="K502" s="6"/>
      <c r="AB502" s="6"/>
      <c r="AC502" s="23"/>
    </row>
    <row r="503" spans="3:29" s="4" customFormat="1">
      <c r="C503" s="6"/>
      <c r="D503" s="6"/>
      <c r="E503" s="6"/>
      <c r="F503" s="6"/>
      <c r="G503" s="6"/>
      <c r="H503" s="6"/>
      <c r="I503" s="6"/>
      <c r="J503" s="6"/>
      <c r="K503" s="6"/>
      <c r="AB503" s="6"/>
      <c r="AC503" s="23"/>
    </row>
    <row r="504" spans="3:29" s="4" customFormat="1">
      <c r="C504" s="6"/>
      <c r="D504" s="6"/>
      <c r="E504" s="6"/>
      <c r="F504" s="6"/>
      <c r="G504" s="6"/>
      <c r="H504" s="6"/>
      <c r="I504" s="6"/>
      <c r="J504" s="6"/>
      <c r="K504" s="6"/>
      <c r="AB504" s="6"/>
      <c r="AC504" s="23"/>
    </row>
    <row r="505" spans="3:29" s="4" customFormat="1">
      <c r="C505" s="6"/>
      <c r="D505" s="6"/>
      <c r="E505" s="6"/>
      <c r="F505" s="6"/>
      <c r="G505" s="6"/>
      <c r="H505" s="6"/>
      <c r="I505" s="6"/>
      <c r="J505" s="6"/>
      <c r="K505" s="6"/>
      <c r="AB505" s="6"/>
      <c r="AC505" s="23"/>
    </row>
    <row r="506" spans="3:29" s="4" customFormat="1">
      <c r="C506" s="6"/>
      <c r="D506" s="6"/>
      <c r="E506" s="6"/>
      <c r="F506" s="6"/>
      <c r="G506" s="6"/>
      <c r="H506" s="6"/>
      <c r="I506" s="6"/>
      <c r="J506" s="6"/>
      <c r="K506" s="6"/>
      <c r="AB506" s="6"/>
      <c r="AC506" s="23"/>
    </row>
    <row r="507" spans="3:29" s="4" customFormat="1">
      <c r="C507" s="6"/>
      <c r="D507" s="6"/>
      <c r="E507" s="6"/>
      <c r="F507" s="6"/>
      <c r="G507" s="6"/>
      <c r="H507" s="6"/>
      <c r="I507" s="6"/>
      <c r="J507" s="6"/>
      <c r="K507" s="6"/>
      <c r="AB507" s="6"/>
      <c r="AC507" s="23"/>
    </row>
    <row r="508" spans="3:29" s="4" customFormat="1">
      <c r="C508" s="6"/>
      <c r="D508" s="6"/>
      <c r="E508" s="6"/>
      <c r="F508" s="6"/>
      <c r="G508" s="6"/>
      <c r="H508" s="6"/>
      <c r="I508" s="6"/>
      <c r="J508" s="6"/>
      <c r="K508" s="6"/>
      <c r="AB508" s="6"/>
      <c r="AC508" s="23"/>
    </row>
    <row r="509" spans="3:29" s="4" customFormat="1">
      <c r="C509" s="6"/>
      <c r="D509" s="6"/>
      <c r="E509" s="6"/>
      <c r="F509" s="6"/>
      <c r="G509" s="6"/>
      <c r="H509" s="6"/>
      <c r="I509" s="6"/>
      <c r="J509" s="6"/>
      <c r="K509" s="6"/>
      <c r="AB509" s="6"/>
      <c r="AC509" s="23"/>
    </row>
    <row r="510" spans="3:29" s="4" customFormat="1">
      <c r="C510" s="6"/>
      <c r="D510" s="6"/>
      <c r="E510" s="6"/>
      <c r="F510" s="6"/>
      <c r="G510" s="6"/>
      <c r="H510" s="6"/>
      <c r="I510" s="6"/>
      <c r="J510" s="6"/>
      <c r="K510" s="6"/>
      <c r="AB510" s="6"/>
      <c r="AC510" s="23"/>
    </row>
    <row r="511" spans="3:29" s="4" customFormat="1">
      <c r="C511" s="6"/>
      <c r="D511" s="6"/>
      <c r="E511" s="6"/>
      <c r="F511" s="6"/>
      <c r="G511" s="6"/>
      <c r="H511" s="6"/>
      <c r="I511" s="6"/>
      <c r="J511" s="6"/>
      <c r="K511" s="6"/>
      <c r="AB511" s="6"/>
      <c r="AC511" s="23"/>
    </row>
    <row r="512" spans="3:29" s="4" customFormat="1">
      <c r="C512" s="6"/>
      <c r="D512" s="6"/>
      <c r="E512" s="6"/>
      <c r="F512" s="6"/>
      <c r="G512" s="6"/>
      <c r="H512" s="6"/>
      <c r="I512" s="6"/>
      <c r="J512" s="6"/>
      <c r="K512" s="6"/>
      <c r="AB512" s="6"/>
      <c r="AC512" s="23"/>
    </row>
    <row r="513" spans="3:29" s="4" customFormat="1">
      <c r="C513" s="6"/>
      <c r="D513" s="6"/>
      <c r="E513" s="6"/>
      <c r="F513" s="6"/>
      <c r="G513" s="6"/>
      <c r="H513" s="6"/>
      <c r="I513" s="6"/>
      <c r="J513" s="6"/>
      <c r="K513" s="6"/>
      <c r="AB513" s="6"/>
      <c r="AC513" s="23"/>
    </row>
    <row r="514" spans="3:29" s="4" customFormat="1">
      <c r="C514" s="6"/>
      <c r="D514" s="6"/>
      <c r="E514" s="6"/>
      <c r="F514" s="6"/>
      <c r="G514" s="6"/>
      <c r="H514" s="6"/>
      <c r="I514" s="6"/>
      <c r="J514" s="6"/>
      <c r="K514" s="6"/>
      <c r="AB514" s="6"/>
      <c r="AC514" s="23"/>
    </row>
    <row r="515" spans="3:29" s="4" customFormat="1">
      <c r="C515" s="6"/>
      <c r="D515" s="6"/>
      <c r="E515" s="6"/>
      <c r="F515" s="6"/>
      <c r="G515" s="6"/>
      <c r="H515" s="6"/>
      <c r="I515" s="6"/>
      <c r="J515" s="6"/>
      <c r="K515" s="6"/>
      <c r="AB515" s="6"/>
      <c r="AC515" s="23"/>
    </row>
    <row r="516" spans="3:29" s="4" customFormat="1">
      <c r="C516" s="6"/>
      <c r="D516" s="6"/>
      <c r="E516" s="6"/>
      <c r="F516" s="6"/>
      <c r="G516" s="6"/>
      <c r="H516" s="6"/>
      <c r="I516" s="6"/>
      <c r="J516" s="6"/>
      <c r="K516" s="6"/>
      <c r="AB516" s="6"/>
      <c r="AC516" s="23"/>
    </row>
    <row r="517" spans="3:29" s="4" customFormat="1">
      <c r="C517" s="6"/>
      <c r="D517" s="6"/>
      <c r="E517" s="6"/>
      <c r="F517" s="6"/>
      <c r="G517" s="6"/>
      <c r="H517" s="6"/>
      <c r="I517" s="6"/>
      <c r="J517" s="6"/>
      <c r="K517" s="6"/>
      <c r="AB517" s="6"/>
      <c r="AC517" s="23"/>
    </row>
    <row r="518" spans="3:29" s="4" customFormat="1">
      <c r="C518" s="6"/>
      <c r="D518" s="6"/>
      <c r="E518" s="6"/>
      <c r="F518" s="6"/>
      <c r="G518" s="6"/>
      <c r="H518" s="6"/>
      <c r="I518" s="6"/>
      <c r="J518" s="6"/>
      <c r="K518" s="6"/>
      <c r="AB518" s="6"/>
      <c r="AC518" s="23"/>
    </row>
    <row r="519" spans="3:29" s="4" customFormat="1">
      <c r="C519" s="6"/>
      <c r="D519" s="6"/>
      <c r="E519" s="6"/>
      <c r="F519" s="6"/>
      <c r="G519" s="6"/>
      <c r="H519" s="6"/>
      <c r="I519" s="6"/>
      <c r="J519" s="6"/>
      <c r="K519" s="6"/>
      <c r="AB519" s="6"/>
      <c r="AC519" s="23"/>
    </row>
    <row r="520" spans="3:29" s="4" customFormat="1">
      <c r="C520" s="6"/>
      <c r="D520" s="6"/>
      <c r="E520" s="6"/>
      <c r="F520" s="6"/>
      <c r="G520" s="6"/>
      <c r="H520" s="6"/>
      <c r="I520" s="6"/>
      <c r="J520" s="6"/>
      <c r="K520" s="6"/>
      <c r="AB520" s="6"/>
      <c r="AC520" s="23"/>
    </row>
    <row r="521" spans="3:29" s="4" customFormat="1">
      <c r="C521" s="6"/>
      <c r="D521" s="6"/>
      <c r="E521" s="6"/>
      <c r="F521" s="6"/>
      <c r="G521" s="6"/>
      <c r="H521" s="6"/>
      <c r="I521" s="6"/>
      <c r="J521" s="6"/>
      <c r="K521" s="6"/>
      <c r="AB521" s="6"/>
      <c r="AC521" s="23"/>
    </row>
    <row r="522" spans="3:29" s="4" customFormat="1">
      <c r="C522" s="6"/>
      <c r="D522" s="6"/>
      <c r="E522" s="6"/>
      <c r="F522" s="6"/>
      <c r="G522" s="6"/>
      <c r="H522" s="6"/>
      <c r="I522" s="6"/>
      <c r="J522" s="6"/>
      <c r="K522" s="6"/>
      <c r="AB522" s="6"/>
      <c r="AC522" s="23"/>
    </row>
    <row r="523" spans="3:29" s="4" customFormat="1">
      <c r="C523" s="6"/>
      <c r="D523" s="6"/>
      <c r="E523" s="6"/>
      <c r="F523" s="6"/>
      <c r="G523" s="6"/>
      <c r="H523" s="6"/>
      <c r="I523" s="6"/>
      <c r="J523" s="6"/>
      <c r="K523" s="6"/>
      <c r="AB523" s="6"/>
      <c r="AC523" s="23"/>
    </row>
    <row r="524" spans="3:29" s="4" customFormat="1">
      <c r="C524" s="6"/>
      <c r="D524" s="6"/>
      <c r="E524" s="6"/>
      <c r="F524" s="6"/>
      <c r="G524" s="6"/>
      <c r="H524" s="6"/>
      <c r="I524" s="6"/>
      <c r="J524" s="6"/>
      <c r="K524" s="6"/>
      <c r="AB524" s="6"/>
      <c r="AC524" s="23"/>
    </row>
    <row r="525" spans="3:29" s="4" customFormat="1">
      <c r="C525" s="6"/>
      <c r="D525" s="6"/>
      <c r="E525" s="6"/>
      <c r="F525" s="6"/>
      <c r="G525" s="6"/>
      <c r="H525" s="6"/>
      <c r="I525" s="6"/>
      <c r="J525" s="6"/>
      <c r="K525" s="6"/>
      <c r="AB525" s="6"/>
      <c r="AC525" s="23"/>
    </row>
    <row r="526" spans="3:29" s="4" customFormat="1">
      <c r="C526" s="6"/>
      <c r="D526" s="6"/>
      <c r="E526" s="6"/>
      <c r="F526" s="6"/>
      <c r="G526" s="6"/>
      <c r="H526" s="6"/>
      <c r="I526" s="6"/>
      <c r="J526" s="6"/>
      <c r="K526" s="6"/>
      <c r="AB526" s="6"/>
      <c r="AC526" s="23"/>
    </row>
    <row r="527" spans="3:29" s="4" customFormat="1">
      <c r="C527" s="6"/>
      <c r="D527" s="6"/>
      <c r="E527" s="6"/>
      <c r="F527" s="6"/>
      <c r="G527" s="6"/>
      <c r="H527" s="6"/>
      <c r="I527" s="6"/>
      <c r="J527" s="6"/>
      <c r="K527" s="6"/>
      <c r="AB527" s="6"/>
      <c r="AC527" s="23"/>
    </row>
    <row r="528" spans="3:29" s="4" customFormat="1">
      <c r="C528" s="6"/>
      <c r="D528" s="6"/>
      <c r="E528" s="6"/>
      <c r="F528" s="6"/>
      <c r="G528" s="6"/>
      <c r="H528" s="6"/>
      <c r="I528" s="6"/>
      <c r="J528" s="6"/>
      <c r="K528" s="6"/>
      <c r="AB528" s="6"/>
      <c r="AC528" s="23"/>
    </row>
    <row r="529" spans="3:29" s="4" customFormat="1">
      <c r="C529" s="6"/>
      <c r="D529" s="6"/>
      <c r="E529" s="6"/>
      <c r="F529" s="6"/>
      <c r="G529" s="6"/>
      <c r="H529" s="6"/>
      <c r="I529" s="6"/>
      <c r="J529" s="6"/>
      <c r="K529" s="6"/>
      <c r="AB529" s="6"/>
      <c r="AC529" s="23"/>
    </row>
    <row r="530" spans="3:29" s="4" customFormat="1">
      <c r="C530" s="6"/>
      <c r="D530" s="6"/>
      <c r="E530" s="6"/>
      <c r="F530" s="6"/>
      <c r="G530" s="6"/>
      <c r="H530" s="6"/>
      <c r="I530" s="6"/>
      <c r="J530" s="6"/>
      <c r="K530" s="6"/>
      <c r="AB530" s="6"/>
      <c r="AC530" s="23"/>
    </row>
    <row r="531" spans="3:29" s="4" customFormat="1">
      <c r="C531" s="6"/>
      <c r="D531" s="6"/>
      <c r="E531" s="6"/>
      <c r="F531" s="6"/>
      <c r="G531" s="6"/>
      <c r="H531" s="6"/>
      <c r="I531" s="6"/>
      <c r="J531" s="6"/>
      <c r="K531" s="6"/>
      <c r="AB531" s="6"/>
      <c r="AC531" s="23"/>
    </row>
    <row r="532" spans="3:29" s="4" customFormat="1">
      <c r="C532" s="6"/>
      <c r="D532" s="6"/>
      <c r="E532" s="6"/>
      <c r="F532" s="6"/>
      <c r="G532" s="6"/>
      <c r="H532" s="6"/>
      <c r="I532" s="6"/>
      <c r="J532" s="6"/>
      <c r="K532" s="6"/>
      <c r="AB532" s="6"/>
      <c r="AC532" s="23"/>
    </row>
    <row r="533" spans="3:29" s="4" customFormat="1">
      <c r="C533" s="6"/>
      <c r="D533" s="6"/>
      <c r="E533" s="6"/>
      <c r="F533" s="6"/>
      <c r="G533" s="6"/>
      <c r="H533" s="6"/>
      <c r="I533" s="6"/>
      <c r="J533" s="6"/>
      <c r="K533" s="6"/>
      <c r="AB533" s="6"/>
      <c r="AC533" s="23"/>
    </row>
    <row r="534" spans="3:29" s="4" customFormat="1">
      <c r="C534" s="6"/>
      <c r="D534" s="6"/>
      <c r="E534" s="6"/>
      <c r="F534" s="6"/>
      <c r="G534" s="6"/>
      <c r="H534" s="6"/>
      <c r="I534" s="6"/>
      <c r="J534" s="6"/>
      <c r="K534" s="6"/>
      <c r="AB534" s="6"/>
      <c r="AC534" s="23"/>
    </row>
    <row r="535" spans="3:29" s="4" customFormat="1">
      <c r="C535" s="6"/>
      <c r="D535" s="6"/>
      <c r="E535" s="6"/>
      <c r="F535" s="6"/>
      <c r="G535" s="6"/>
      <c r="H535" s="6"/>
      <c r="I535" s="6"/>
      <c r="J535" s="6"/>
      <c r="K535" s="6"/>
      <c r="AB535" s="6"/>
      <c r="AC535" s="23"/>
    </row>
    <row r="536" spans="3:29" s="4" customFormat="1">
      <c r="C536" s="6"/>
      <c r="D536" s="6"/>
      <c r="E536" s="6"/>
      <c r="F536" s="6"/>
      <c r="G536" s="6"/>
      <c r="H536" s="6"/>
      <c r="I536" s="6"/>
      <c r="J536" s="6"/>
      <c r="K536" s="6"/>
      <c r="AB536" s="6"/>
      <c r="AC536" s="23"/>
    </row>
    <row r="537" spans="3:29" s="4" customFormat="1">
      <c r="C537" s="6"/>
      <c r="D537" s="6"/>
      <c r="E537" s="6"/>
      <c r="F537" s="6"/>
      <c r="G537" s="6"/>
      <c r="H537" s="6"/>
      <c r="I537" s="6"/>
      <c r="J537" s="6"/>
      <c r="K537" s="6"/>
      <c r="AB537" s="6"/>
      <c r="AC537" s="23"/>
    </row>
    <row r="538" spans="3:29" s="4" customFormat="1">
      <c r="C538" s="6"/>
      <c r="D538" s="6"/>
      <c r="E538" s="6"/>
      <c r="F538" s="6"/>
      <c r="G538" s="6"/>
      <c r="H538" s="6"/>
      <c r="I538" s="6"/>
      <c r="J538" s="6"/>
      <c r="K538" s="6"/>
      <c r="AB538" s="6"/>
      <c r="AC538" s="23"/>
    </row>
    <row r="539" spans="3:29" s="4" customFormat="1">
      <c r="C539" s="6"/>
      <c r="D539" s="6"/>
      <c r="E539" s="6"/>
      <c r="F539" s="6"/>
      <c r="G539" s="6"/>
      <c r="H539" s="6"/>
      <c r="I539" s="6"/>
      <c r="J539" s="6"/>
      <c r="K539" s="6"/>
      <c r="AB539" s="6"/>
      <c r="AC539" s="23"/>
    </row>
    <row r="540" spans="3:29" s="4" customFormat="1">
      <c r="C540" s="6"/>
      <c r="D540" s="6"/>
      <c r="E540" s="6"/>
      <c r="F540" s="6"/>
      <c r="G540" s="6"/>
      <c r="H540" s="6"/>
      <c r="I540" s="6"/>
      <c r="J540" s="6"/>
      <c r="K540" s="6"/>
      <c r="AB540" s="6"/>
      <c r="AC540" s="23"/>
    </row>
    <row r="541" spans="3:29" s="4" customFormat="1">
      <c r="C541" s="6"/>
      <c r="D541" s="6"/>
      <c r="E541" s="6"/>
      <c r="F541" s="6"/>
      <c r="G541" s="6"/>
      <c r="H541" s="6"/>
      <c r="I541" s="6"/>
      <c r="J541" s="6"/>
      <c r="K541" s="6"/>
      <c r="AB541" s="6"/>
      <c r="AC541" s="23"/>
    </row>
    <row r="542" spans="3:29" s="4" customFormat="1">
      <c r="C542" s="6"/>
      <c r="D542" s="6"/>
      <c r="E542" s="6"/>
      <c r="F542" s="6"/>
      <c r="G542" s="6"/>
      <c r="H542" s="6"/>
      <c r="I542" s="6"/>
      <c r="J542" s="6"/>
      <c r="K542" s="6"/>
      <c r="AB542" s="6"/>
      <c r="AC542" s="23"/>
    </row>
    <row r="543" spans="3:29" s="4" customFormat="1">
      <c r="C543" s="6"/>
      <c r="D543" s="6"/>
      <c r="E543" s="6"/>
      <c r="F543" s="6"/>
      <c r="G543" s="6"/>
      <c r="H543" s="6"/>
      <c r="I543" s="6"/>
      <c r="J543" s="6"/>
      <c r="K543" s="6"/>
      <c r="AB543" s="6"/>
      <c r="AC543" s="23"/>
    </row>
    <row r="544" spans="3:29" s="4" customFormat="1">
      <c r="C544" s="6"/>
      <c r="D544" s="6"/>
      <c r="E544" s="6"/>
      <c r="F544" s="6"/>
      <c r="G544" s="6"/>
      <c r="H544" s="6"/>
      <c r="I544" s="6"/>
      <c r="J544" s="6"/>
      <c r="K544" s="6"/>
      <c r="AB544" s="6"/>
      <c r="AC544" s="23"/>
    </row>
    <row r="545" spans="3:29" s="4" customFormat="1">
      <c r="C545" s="6"/>
      <c r="D545" s="6"/>
      <c r="E545" s="6"/>
      <c r="F545" s="6"/>
      <c r="G545" s="6"/>
      <c r="H545" s="6"/>
      <c r="I545" s="6"/>
      <c r="J545" s="6"/>
      <c r="K545" s="6"/>
      <c r="AB545" s="6"/>
      <c r="AC545" s="23"/>
    </row>
    <row r="546" spans="3:29" s="4" customFormat="1">
      <c r="C546" s="6"/>
      <c r="D546" s="6"/>
      <c r="E546" s="6"/>
      <c r="F546" s="6"/>
      <c r="G546" s="6"/>
      <c r="H546" s="6"/>
      <c r="I546" s="6"/>
      <c r="J546" s="6"/>
      <c r="K546" s="6"/>
      <c r="AB546" s="6"/>
      <c r="AC546" s="23"/>
    </row>
    <row r="547" spans="3:29" s="4" customFormat="1">
      <c r="C547" s="6"/>
      <c r="D547" s="6"/>
      <c r="E547" s="6"/>
      <c r="F547" s="6"/>
      <c r="G547" s="6"/>
      <c r="H547" s="6"/>
      <c r="I547" s="6"/>
      <c r="J547" s="6"/>
      <c r="K547" s="6"/>
      <c r="AB547" s="6"/>
      <c r="AC547" s="23"/>
    </row>
    <row r="548" spans="3:29" s="4" customFormat="1">
      <c r="C548" s="6"/>
      <c r="D548" s="6"/>
      <c r="E548" s="6"/>
      <c r="F548" s="6"/>
      <c r="G548" s="6"/>
      <c r="H548" s="6"/>
      <c r="I548" s="6"/>
      <c r="J548" s="6"/>
      <c r="K548" s="6"/>
      <c r="AB548" s="6"/>
      <c r="AC548" s="23"/>
    </row>
    <row r="549" spans="3:29" s="4" customFormat="1">
      <c r="C549" s="6"/>
      <c r="D549" s="6"/>
      <c r="E549" s="6"/>
      <c r="F549" s="6"/>
      <c r="G549" s="6"/>
      <c r="H549" s="6"/>
      <c r="I549" s="6"/>
      <c r="J549" s="6"/>
      <c r="K549" s="6"/>
      <c r="AB549" s="6"/>
      <c r="AC549" s="23"/>
    </row>
    <row r="550" spans="3:29" s="4" customFormat="1">
      <c r="C550" s="6"/>
      <c r="D550" s="6"/>
      <c r="E550" s="6"/>
      <c r="F550" s="6"/>
      <c r="G550" s="6"/>
      <c r="H550" s="6"/>
      <c r="I550" s="6"/>
      <c r="J550" s="6"/>
      <c r="K550" s="6"/>
      <c r="AB550" s="6"/>
      <c r="AC550" s="23"/>
    </row>
    <row r="551" spans="3:29" s="4" customFormat="1">
      <c r="C551" s="6"/>
      <c r="D551" s="6"/>
      <c r="E551" s="6"/>
      <c r="F551" s="6"/>
      <c r="G551" s="6"/>
      <c r="H551" s="6"/>
      <c r="I551" s="6"/>
      <c r="J551" s="6"/>
      <c r="K551" s="6"/>
      <c r="AB551" s="6"/>
      <c r="AC551" s="23"/>
    </row>
    <row r="552" spans="3:29" s="4" customFormat="1">
      <c r="C552" s="6"/>
      <c r="D552" s="6"/>
      <c r="E552" s="6"/>
      <c r="F552" s="6"/>
      <c r="G552" s="6"/>
      <c r="H552" s="6"/>
      <c r="I552" s="6"/>
      <c r="J552" s="6"/>
      <c r="K552" s="6"/>
      <c r="AB552" s="6"/>
      <c r="AC552" s="23"/>
    </row>
    <row r="553" spans="3:29" s="4" customFormat="1">
      <c r="C553" s="6"/>
      <c r="D553" s="6"/>
      <c r="E553" s="6"/>
      <c r="F553" s="6"/>
      <c r="G553" s="6"/>
      <c r="H553" s="6"/>
      <c r="I553" s="6"/>
      <c r="J553" s="6"/>
      <c r="K553" s="6"/>
      <c r="AB553" s="6"/>
      <c r="AC553" s="23"/>
    </row>
    <row r="554" spans="3:29" s="4" customFormat="1">
      <c r="C554" s="6"/>
      <c r="D554" s="6"/>
      <c r="E554" s="6"/>
      <c r="F554" s="6"/>
      <c r="G554" s="6"/>
      <c r="H554" s="6"/>
      <c r="I554" s="6"/>
      <c r="J554" s="6"/>
      <c r="K554" s="6"/>
      <c r="AB554" s="6"/>
      <c r="AC554" s="23"/>
    </row>
    <row r="555" spans="3:29" s="4" customFormat="1">
      <c r="C555" s="6"/>
      <c r="D555" s="6"/>
      <c r="E555" s="6"/>
      <c r="F555" s="6"/>
      <c r="G555" s="6"/>
      <c r="H555" s="6"/>
      <c r="I555" s="6"/>
      <c r="J555" s="6"/>
      <c r="K555" s="6"/>
      <c r="AB555" s="6"/>
      <c r="AC555" s="23"/>
    </row>
    <row r="556" spans="3:29" s="4" customFormat="1">
      <c r="C556" s="6"/>
      <c r="D556" s="6"/>
      <c r="E556" s="6"/>
      <c r="F556" s="6"/>
      <c r="G556" s="6"/>
      <c r="H556" s="6"/>
      <c r="I556" s="6"/>
      <c r="J556" s="6"/>
      <c r="K556" s="6"/>
      <c r="AB556" s="6"/>
      <c r="AC556" s="23"/>
    </row>
    <row r="557" spans="3:29" s="4" customFormat="1">
      <c r="C557" s="6"/>
      <c r="D557" s="6"/>
      <c r="E557" s="6"/>
      <c r="F557" s="6"/>
      <c r="G557" s="6"/>
      <c r="H557" s="6"/>
      <c r="I557" s="6"/>
      <c r="J557" s="6"/>
      <c r="K557" s="6"/>
      <c r="AB557" s="6"/>
      <c r="AC557" s="23"/>
    </row>
    <row r="558" spans="3:29" s="4" customFormat="1">
      <c r="C558" s="6"/>
      <c r="D558" s="6"/>
      <c r="E558" s="6"/>
      <c r="F558" s="6"/>
      <c r="G558" s="6"/>
      <c r="H558" s="6"/>
      <c r="I558" s="6"/>
      <c r="J558" s="6"/>
      <c r="K558" s="6"/>
      <c r="AB558" s="6"/>
      <c r="AC558" s="23"/>
    </row>
    <row r="559" spans="3:29" s="4" customFormat="1">
      <c r="C559" s="6"/>
      <c r="D559" s="6"/>
      <c r="E559" s="6"/>
      <c r="F559" s="6"/>
      <c r="G559" s="6"/>
      <c r="H559" s="6"/>
      <c r="I559" s="6"/>
      <c r="J559" s="6"/>
      <c r="K559" s="6"/>
      <c r="AB559" s="6"/>
      <c r="AC559" s="23"/>
    </row>
    <row r="560" spans="3:29" s="4" customFormat="1">
      <c r="C560" s="6"/>
      <c r="D560" s="6"/>
      <c r="E560" s="6"/>
      <c r="F560" s="6"/>
      <c r="G560" s="6"/>
      <c r="H560" s="6"/>
      <c r="I560" s="6"/>
      <c r="J560" s="6"/>
      <c r="K560" s="6"/>
      <c r="AB560" s="6"/>
      <c r="AC560" s="23"/>
    </row>
    <row r="561" spans="3:29" s="4" customFormat="1">
      <c r="C561" s="6"/>
      <c r="D561" s="6"/>
      <c r="E561" s="6"/>
      <c r="F561" s="6"/>
      <c r="G561" s="6"/>
      <c r="H561" s="6"/>
      <c r="I561" s="6"/>
      <c r="J561" s="6"/>
      <c r="K561" s="6"/>
      <c r="AB561" s="6"/>
      <c r="AC561" s="23"/>
    </row>
    <row r="562" spans="3:29" s="4" customFormat="1">
      <c r="C562" s="6"/>
      <c r="D562" s="6"/>
      <c r="E562" s="6"/>
      <c r="F562" s="6"/>
      <c r="G562" s="6"/>
      <c r="H562" s="6"/>
      <c r="I562" s="6"/>
      <c r="J562" s="6"/>
      <c r="K562" s="6"/>
      <c r="AB562" s="6"/>
      <c r="AC562" s="23"/>
    </row>
    <row r="563" spans="3:29" s="4" customFormat="1">
      <c r="C563" s="6"/>
      <c r="D563" s="6"/>
      <c r="E563" s="6"/>
      <c r="F563" s="6"/>
      <c r="G563" s="6"/>
      <c r="H563" s="6"/>
      <c r="I563" s="6"/>
      <c r="J563" s="6"/>
      <c r="K563" s="6"/>
      <c r="AB563" s="6"/>
      <c r="AC563" s="23"/>
    </row>
    <row r="564" spans="3:29" s="4" customFormat="1">
      <c r="C564" s="6"/>
      <c r="D564" s="6"/>
      <c r="E564" s="6"/>
      <c r="F564" s="6"/>
      <c r="G564" s="6"/>
      <c r="H564" s="6"/>
      <c r="I564" s="6"/>
      <c r="J564" s="6"/>
      <c r="K564" s="6"/>
      <c r="AB564" s="6"/>
      <c r="AC564" s="23"/>
    </row>
    <row r="565" spans="3:29" s="4" customFormat="1">
      <c r="C565" s="6"/>
      <c r="D565" s="6"/>
      <c r="E565" s="6"/>
      <c r="F565" s="6"/>
      <c r="G565" s="6"/>
      <c r="H565" s="6"/>
      <c r="I565" s="6"/>
      <c r="J565" s="6"/>
      <c r="K565" s="6"/>
      <c r="AB565" s="6"/>
      <c r="AC565" s="23"/>
    </row>
    <row r="566" spans="3:29" s="4" customFormat="1">
      <c r="C566" s="6"/>
      <c r="D566" s="6"/>
      <c r="E566" s="6"/>
      <c r="F566" s="6"/>
      <c r="G566" s="6"/>
      <c r="H566" s="6"/>
      <c r="I566" s="6"/>
      <c r="J566" s="6"/>
      <c r="K566" s="6"/>
      <c r="AB566" s="6"/>
      <c r="AC566" s="23"/>
    </row>
    <row r="567" spans="3:29" s="4" customFormat="1">
      <c r="C567" s="6"/>
      <c r="D567" s="6"/>
      <c r="E567" s="6"/>
      <c r="F567" s="6"/>
      <c r="G567" s="6"/>
      <c r="H567" s="6"/>
      <c r="I567" s="6"/>
      <c r="J567" s="6"/>
      <c r="K567" s="6"/>
      <c r="AB567" s="6"/>
      <c r="AC567" s="23"/>
    </row>
    <row r="568" spans="3:29" s="4" customFormat="1">
      <c r="C568" s="6"/>
      <c r="D568" s="6"/>
      <c r="E568" s="6"/>
      <c r="F568" s="6"/>
      <c r="G568" s="6"/>
      <c r="H568" s="6"/>
      <c r="I568" s="6"/>
      <c r="J568" s="6"/>
      <c r="K568" s="6"/>
      <c r="AB568" s="6"/>
      <c r="AC568" s="23"/>
    </row>
    <row r="569" spans="3:29" s="4" customFormat="1">
      <c r="C569" s="6"/>
      <c r="D569" s="6"/>
      <c r="E569" s="6"/>
      <c r="F569" s="6"/>
      <c r="G569" s="6"/>
      <c r="H569" s="6"/>
      <c r="I569" s="6"/>
      <c r="J569" s="6"/>
      <c r="K569" s="6"/>
      <c r="AB569" s="6"/>
      <c r="AC569" s="23"/>
    </row>
    <row r="570" spans="3:29" s="4" customFormat="1">
      <c r="C570" s="6"/>
      <c r="D570" s="6"/>
      <c r="E570" s="6"/>
      <c r="F570" s="6"/>
      <c r="G570" s="6"/>
      <c r="H570" s="6"/>
      <c r="I570" s="6"/>
      <c r="J570" s="6"/>
      <c r="K570" s="6"/>
      <c r="AB570" s="6"/>
      <c r="AC570" s="23"/>
    </row>
    <row r="571" spans="3:29" s="4" customFormat="1">
      <c r="C571" s="6"/>
      <c r="D571" s="6"/>
      <c r="E571" s="6"/>
      <c r="F571" s="6"/>
      <c r="G571" s="6"/>
      <c r="H571" s="6"/>
      <c r="I571" s="6"/>
      <c r="J571" s="6"/>
      <c r="K571" s="6"/>
      <c r="AB571" s="6"/>
      <c r="AC571" s="23"/>
    </row>
    <row r="572" spans="3:29" s="4" customFormat="1">
      <c r="C572" s="6"/>
      <c r="D572" s="6"/>
      <c r="E572" s="6"/>
      <c r="F572" s="6"/>
      <c r="G572" s="6"/>
      <c r="H572" s="6"/>
      <c r="I572" s="6"/>
      <c r="J572" s="6"/>
      <c r="K572" s="6"/>
      <c r="AB572" s="6"/>
      <c r="AC572" s="23"/>
    </row>
    <row r="573" spans="3:29" s="4" customFormat="1">
      <c r="C573" s="6"/>
      <c r="D573" s="6"/>
      <c r="E573" s="6"/>
      <c r="F573" s="6"/>
      <c r="G573" s="6"/>
      <c r="H573" s="6"/>
      <c r="I573" s="6"/>
      <c r="J573" s="6"/>
      <c r="K573" s="6"/>
      <c r="AB573" s="6"/>
      <c r="AC573" s="23"/>
    </row>
    <row r="574" spans="3:29" s="4" customFormat="1">
      <c r="C574" s="6"/>
      <c r="D574" s="6"/>
      <c r="E574" s="6"/>
      <c r="F574" s="6"/>
      <c r="G574" s="6"/>
      <c r="H574" s="6"/>
      <c r="I574" s="6"/>
      <c r="J574" s="6"/>
      <c r="K574" s="6"/>
      <c r="AB574" s="6"/>
      <c r="AC574" s="23"/>
    </row>
    <row r="575" spans="3:29" s="4" customFormat="1">
      <c r="C575" s="6"/>
      <c r="D575" s="6"/>
      <c r="E575" s="6"/>
      <c r="F575" s="6"/>
      <c r="G575" s="6"/>
      <c r="H575" s="6"/>
      <c r="I575" s="6"/>
      <c r="J575" s="6"/>
      <c r="K575" s="6"/>
      <c r="AB575" s="6"/>
      <c r="AC575" s="23"/>
    </row>
    <row r="576" spans="3:29" s="4" customFormat="1">
      <c r="C576" s="6"/>
      <c r="D576" s="6"/>
      <c r="E576" s="6"/>
      <c r="F576" s="6"/>
      <c r="G576" s="6"/>
      <c r="H576" s="6"/>
      <c r="I576" s="6"/>
      <c r="J576" s="6"/>
      <c r="K576" s="6"/>
      <c r="AB576" s="6"/>
      <c r="AC576" s="23"/>
    </row>
    <row r="577" spans="3:29" s="4" customFormat="1">
      <c r="C577" s="6"/>
      <c r="D577" s="6"/>
      <c r="E577" s="6"/>
      <c r="F577" s="6"/>
      <c r="G577" s="6"/>
      <c r="H577" s="6"/>
      <c r="I577" s="6"/>
      <c r="J577" s="6"/>
      <c r="K577" s="6"/>
      <c r="AB577" s="6"/>
      <c r="AC577" s="23"/>
    </row>
    <row r="578" spans="3:29" s="4" customFormat="1">
      <c r="C578" s="6"/>
      <c r="D578" s="6"/>
      <c r="E578" s="6"/>
      <c r="F578" s="6"/>
      <c r="G578" s="6"/>
      <c r="H578" s="6"/>
      <c r="I578" s="6"/>
      <c r="J578" s="6"/>
      <c r="K578" s="6"/>
      <c r="AB578" s="6"/>
      <c r="AC578" s="23"/>
    </row>
    <row r="579" spans="3:29" s="4" customFormat="1">
      <c r="C579" s="6"/>
      <c r="D579" s="6"/>
      <c r="E579" s="6"/>
      <c r="F579" s="6"/>
      <c r="G579" s="6"/>
      <c r="H579" s="6"/>
      <c r="I579" s="6"/>
      <c r="J579" s="6"/>
      <c r="K579" s="6"/>
      <c r="AB579" s="6"/>
      <c r="AC579" s="23"/>
    </row>
    <row r="580" spans="3:29" s="4" customFormat="1">
      <c r="C580" s="6"/>
      <c r="D580" s="6"/>
      <c r="E580" s="6"/>
      <c r="F580" s="6"/>
      <c r="G580" s="6"/>
      <c r="H580" s="6"/>
      <c r="I580" s="6"/>
      <c r="J580" s="6"/>
      <c r="K580" s="6"/>
      <c r="AB580" s="6"/>
      <c r="AC580" s="23"/>
    </row>
    <row r="581" spans="3:29" s="4" customFormat="1">
      <c r="C581" s="6"/>
      <c r="D581" s="6"/>
      <c r="E581" s="6"/>
      <c r="F581" s="6"/>
      <c r="G581" s="6"/>
      <c r="H581" s="6"/>
      <c r="I581" s="6"/>
      <c r="J581" s="6"/>
      <c r="K581" s="6"/>
      <c r="AB581" s="6"/>
      <c r="AC581" s="23"/>
    </row>
    <row r="582" spans="3:29" s="4" customFormat="1">
      <c r="C582" s="6"/>
      <c r="D582" s="6"/>
      <c r="E582" s="6"/>
      <c r="F582" s="6"/>
      <c r="G582" s="6"/>
      <c r="H582" s="6"/>
      <c r="I582" s="6"/>
      <c r="J582" s="6"/>
      <c r="K582" s="6"/>
      <c r="AB582" s="6"/>
      <c r="AC582" s="23"/>
    </row>
    <row r="583" spans="3:29" s="4" customFormat="1">
      <c r="C583" s="6"/>
      <c r="D583" s="6"/>
      <c r="E583" s="6"/>
      <c r="F583" s="6"/>
      <c r="G583" s="6"/>
      <c r="H583" s="6"/>
      <c r="I583" s="6"/>
      <c r="J583" s="6"/>
      <c r="K583" s="6"/>
      <c r="AB583" s="6"/>
      <c r="AC583" s="23"/>
    </row>
    <row r="584" spans="3:29" s="4" customFormat="1">
      <c r="C584" s="6"/>
      <c r="D584" s="6"/>
      <c r="E584" s="6"/>
      <c r="F584" s="6"/>
      <c r="G584" s="6"/>
      <c r="H584" s="6"/>
      <c r="I584" s="6"/>
      <c r="J584" s="6"/>
      <c r="K584" s="6"/>
      <c r="AB584" s="6"/>
      <c r="AC584" s="23"/>
    </row>
    <row r="585" spans="3:29" s="4" customFormat="1">
      <c r="C585" s="6"/>
      <c r="D585" s="6"/>
      <c r="E585" s="6"/>
      <c r="F585" s="6"/>
      <c r="G585" s="6"/>
      <c r="H585" s="6"/>
      <c r="I585" s="6"/>
      <c r="J585" s="6"/>
      <c r="K585" s="6"/>
      <c r="AB585" s="6"/>
      <c r="AC585" s="23"/>
    </row>
    <row r="586" spans="3:29" s="4" customFormat="1">
      <c r="C586" s="6"/>
      <c r="D586" s="6"/>
      <c r="E586" s="6"/>
      <c r="F586" s="6"/>
      <c r="G586" s="6"/>
      <c r="H586" s="6"/>
      <c r="I586" s="6"/>
      <c r="J586" s="6"/>
      <c r="K586" s="6"/>
      <c r="AB586" s="6"/>
      <c r="AC586" s="23"/>
    </row>
    <row r="587" spans="3:29" s="4" customFormat="1">
      <c r="C587" s="6"/>
      <c r="D587" s="6"/>
      <c r="E587" s="6"/>
      <c r="F587" s="6"/>
      <c r="G587" s="6"/>
      <c r="H587" s="6"/>
      <c r="I587" s="6"/>
      <c r="J587" s="6"/>
      <c r="K587" s="6"/>
      <c r="AB587" s="6"/>
      <c r="AC587" s="23"/>
    </row>
    <row r="588" spans="3:29" s="4" customFormat="1">
      <c r="C588" s="6"/>
      <c r="D588" s="6"/>
      <c r="E588" s="6"/>
      <c r="F588" s="6"/>
      <c r="G588" s="6"/>
      <c r="H588" s="6"/>
      <c r="I588" s="6"/>
      <c r="J588" s="6"/>
      <c r="K588" s="6"/>
      <c r="AB588" s="6"/>
      <c r="AC588" s="23"/>
    </row>
    <row r="589" spans="3:29" s="4" customFormat="1">
      <c r="C589" s="6"/>
      <c r="D589" s="6"/>
      <c r="E589" s="6"/>
      <c r="F589" s="6"/>
      <c r="G589" s="6"/>
      <c r="H589" s="6"/>
      <c r="I589" s="6"/>
      <c r="J589" s="6"/>
      <c r="K589" s="6"/>
      <c r="AB589" s="6"/>
      <c r="AC589" s="23"/>
    </row>
    <row r="590" spans="3:29" s="4" customFormat="1">
      <c r="C590" s="6"/>
      <c r="D590" s="6"/>
      <c r="E590" s="6"/>
      <c r="F590" s="6"/>
      <c r="G590" s="6"/>
      <c r="H590" s="6"/>
      <c r="I590" s="6"/>
      <c r="J590" s="6"/>
      <c r="K590" s="6"/>
      <c r="AB590" s="6"/>
      <c r="AC590" s="23"/>
    </row>
    <row r="591" spans="3:29" s="4" customFormat="1">
      <c r="C591" s="6"/>
      <c r="D591" s="6"/>
      <c r="E591" s="6"/>
      <c r="F591" s="6"/>
      <c r="G591" s="6"/>
      <c r="H591" s="6"/>
      <c r="I591" s="6"/>
      <c r="J591" s="6"/>
      <c r="K591" s="6"/>
      <c r="AB591" s="6"/>
      <c r="AC591" s="23"/>
    </row>
    <row r="592" spans="3:29" s="4" customFormat="1">
      <c r="C592" s="6"/>
      <c r="D592" s="6"/>
      <c r="E592" s="6"/>
      <c r="F592" s="6"/>
      <c r="G592" s="6"/>
      <c r="H592" s="6"/>
      <c r="I592" s="6"/>
      <c r="J592" s="6"/>
      <c r="K592" s="6"/>
      <c r="AB592" s="6"/>
      <c r="AC592" s="23"/>
    </row>
    <row r="593" spans="3:29" s="4" customFormat="1">
      <c r="C593" s="6"/>
      <c r="D593" s="6"/>
      <c r="E593" s="6"/>
      <c r="F593" s="6"/>
      <c r="G593" s="6"/>
      <c r="H593" s="6"/>
      <c r="I593" s="6"/>
      <c r="J593" s="6"/>
      <c r="K593" s="6"/>
      <c r="AB593" s="6"/>
      <c r="AC593" s="23"/>
    </row>
    <row r="594" spans="3:29" s="4" customFormat="1">
      <c r="C594" s="6"/>
      <c r="D594" s="6"/>
      <c r="E594" s="6"/>
      <c r="F594" s="6"/>
      <c r="G594" s="6"/>
      <c r="H594" s="6"/>
      <c r="I594" s="6"/>
      <c r="J594" s="6"/>
      <c r="K594" s="6"/>
      <c r="AB594" s="6"/>
      <c r="AC594" s="23"/>
    </row>
    <row r="595" spans="3:29" s="4" customFormat="1">
      <c r="C595" s="6"/>
      <c r="D595" s="6"/>
      <c r="E595" s="6"/>
      <c r="F595" s="6"/>
      <c r="G595" s="6"/>
      <c r="H595" s="6"/>
      <c r="I595" s="6"/>
      <c r="J595" s="6"/>
      <c r="K595" s="6"/>
      <c r="AB595" s="6"/>
      <c r="AC595" s="23"/>
    </row>
    <row r="596" spans="3:29" s="4" customFormat="1">
      <c r="C596" s="6"/>
      <c r="D596" s="6"/>
      <c r="E596" s="6"/>
      <c r="F596" s="6"/>
      <c r="G596" s="6"/>
      <c r="H596" s="6"/>
      <c r="I596" s="6"/>
      <c r="J596" s="6"/>
      <c r="K596" s="6"/>
      <c r="AB596" s="6"/>
      <c r="AC596" s="23"/>
    </row>
    <row r="597" spans="3:29" s="4" customFormat="1">
      <c r="C597" s="6"/>
      <c r="D597" s="6"/>
      <c r="E597" s="6"/>
      <c r="F597" s="6"/>
      <c r="G597" s="6"/>
      <c r="H597" s="6"/>
      <c r="I597" s="6"/>
      <c r="J597" s="6"/>
      <c r="K597" s="6"/>
      <c r="AB597" s="6"/>
      <c r="AC597" s="23"/>
    </row>
    <row r="598" spans="3:29" s="4" customFormat="1">
      <c r="C598" s="6"/>
      <c r="D598" s="6"/>
      <c r="E598" s="6"/>
      <c r="F598" s="6"/>
      <c r="G598" s="6"/>
      <c r="H598" s="6"/>
      <c r="I598" s="6"/>
      <c r="J598" s="6"/>
      <c r="K598" s="6"/>
      <c r="AB598" s="6"/>
      <c r="AC598" s="23"/>
    </row>
    <row r="599" spans="3:29" s="4" customFormat="1">
      <c r="C599" s="6"/>
      <c r="D599" s="6"/>
      <c r="E599" s="6"/>
      <c r="F599" s="6"/>
      <c r="G599" s="6"/>
      <c r="H599" s="6"/>
      <c r="I599" s="6"/>
      <c r="J599" s="6"/>
      <c r="K599" s="6"/>
      <c r="AB599" s="6"/>
      <c r="AC599" s="23"/>
    </row>
    <row r="600" spans="3:29" s="4" customFormat="1">
      <c r="C600" s="6"/>
      <c r="D600" s="6"/>
      <c r="E600" s="6"/>
      <c r="F600" s="6"/>
      <c r="G600" s="6"/>
      <c r="H600" s="6"/>
      <c r="I600" s="6"/>
      <c r="J600" s="6"/>
      <c r="K600" s="6"/>
      <c r="AB600" s="6"/>
      <c r="AC600" s="23"/>
    </row>
    <row r="601" spans="3:29" s="4" customFormat="1">
      <c r="C601" s="6"/>
      <c r="D601" s="6"/>
      <c r="E601" s="6"/>
      <c r="F601" s="6"/>
      <c r="G601" s="6"/>
      <c r="H601" s="6"/>
      <c r="I601" s="6"/>
      <c r="J601" s="6"/>
      <c r="K601" s="6"/>
      <c r="AB601" s="6"/>
      <c r="AC601" s="23"/>
    </row>
    <row r="602" spans="3:29" s="4" customFormat="1">
      <c r="C602" s="6"/>
      <c r="D602" s="6"/>
      <c r="E602" s="6"/>
      <c r="F602" s="6"/>
      <c r="G602" s="6"/>
      <c r="H602" s="6"/>
      <c r="I602" s="6"/>
      <c r="J602" s="6"/>
      <c r="K602" s="6"/>
      <c r="AB602" s="149"/>
      <c r="AC602" s="23"/>
    </row>
    <row r="603" spans="3:29" s="4" customFormat="1">
      <c r="C603" s="6"/>
      <c r="D603" s="6"/>
      <c r="E603" s="6"/>
      <c r="F603" s="6"/>
      <c r="G603" s="6"/>
      <c r="H603" s="6"/>
      <c r="I603" s="6"/>
      <c r="J603" s="6"/>
      <c r="K603" s="6"/>
      <c r="AB603" s="149"/>
      <c r="AC603" s="23"/>
    </row>
    <row r="604" spans="3:29" s="4" customFormat="1">
      <c r="C604" s="6"/>
      <c r="D604" s="6"/>
      <c r="E604" s="6"/>
      <c r="F604" s="6"/>
      <c r="G604" s="6"/>
      <c r="H604" s="6"/>
      <c r="I604" s="6"/>
      <c r="J604" s="6"/>
      <c r="K604" s="6"/>
      <c r="AB604" s="149"/>
      <c r="AC604" s="23"/>
    </row>
    <row r="605" spans="3:29" s="4" customFormat="1">
      <c r="C605" s="6"/>
      <c r="D605" s="6"/>
      <c r="E605" s="6"/>
      <c r="F605" s="6"/>
      <c r="G605" s="6"/>
      <c r="H605" s="6"/>
      <c r="I605" s="6"/>
      <c r="J605" s="6"/>
      <c r="K605" s="6"/>
      <c r="AB605" s="149"/>
      <c r="AC605" s="23"/>
    </row>
    <row r="606" spans="3:29" s="4" customFormat="1">
      <c r="C606" s="6"/>
      <c r="D606" s="6"/>
      <c r="E606" s="6"/>
      <c r="F606" s="6"/>
      <c r="G606" s="6"/>
      <c r="H606" s="6"/>
      <c r="I606" s="6"/>
      <c r="J606" s="6"/>
      <c r="K606" s="6"/>
      <c r="AB606" s="149"/>
      <c r="AC606" s="23"/>
    </row>
    <row r="607" spans="3:29" s="4" customFormat="1">
      <c r="C607" s="6"/>
      <c r="D607" s="6"/>
      <c r="E607" s="6"/>
      <c r="F607" s="6"/>
      <c r="G607" s="6"/>
      <c r="H607" s="6"/>
      <c r="I607" s="6"/>
      <c r="J607" s="6"/>
      <c r="K607" s="6"/>
      <c r="AB607" s="149"/>
      <c r="AC607" s="23"/>
    </row>
    <row r="608" spans="3:29" s="4" customFormat="1">
      <c r="C608" s="6"/>
      <c r="D608" s="6"/>
      <c r="E608" s="6"/>
      <c r="F608" s="6"/>
      <c r="G608" s="6"/>
      <c r="H608" s="6"/>
      <c r="I608" s="6"/>
      <c r="J608" s="6"/>
      <c r="K608" s="6"/>
      <c r="AB608" s="149"/>
      <c r="AC608" s="23"/>
    </row>
    <row r="609" spans="3:45" s="4" customFormat="1">
      <c r="C609" s="6"/>
      <c r="D609" s="6"/>
      <c r="E609" s="6"/>
      <c r="F609" s="6"/>
      <c r="G609" s="6"/>
      <c r="H609" s="6"/>
      <c r="I609" s="6"/>
      <c r="J609" s="6"/>
      <c r="K609" s="6"/>
      <c r="AB609" s="149"/>
      <c r="AC609" s="23"/>
    </row>
    <row r="610" spans="3:45" s="4" customFormat="1">
      <c r="C610" s="6"/>
      <c r="D610" s="6"/>
      <c r="E610" s="6"/>
      <c r="F610" s="6"/>
      <c r="G610" s="6"/>
      <c r="H610" s="6"/>
      <c r="I610" s="6"/>
      <c r="J610" s="6"/>
      <c r="K610" s="6"/>
      <c r="AB610" s="149"/>
      <c r="AC610" s="23"/>
    </row>
    <row r="611" spans="3:45" s="1" customFormat="1">
      <c r="C611" s="147"/>
      <c r="D611" s="147"/>
      <c r="E611" s="147"/>
      <c r="F611" s="147"/>
      <c r="G611" s="147"/>
      <c r="H611" s="147"/>
      <c r="I611" s="147"/>
      <c r="J611" s="147"/>
      <c r="K611" s="147"/>
      <c r="AB611" s="149"/>
      <c r="AC611" s="23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spans="3:45" s="1" customFormat="1">
      <c r="C612" s="147"/>
      <c r="D612" s="147"/>
      <c r="E612" s="147"/>
      <c r="F612" s="147"/>
      <c r="G612" s="147"/>
      <c r="H612" s="147"/>
      <c r="I612" s="147"/>
      <c r="J612" s="147"/>
      <c r="K612" s="147"/>
      <c r="AB612" s="149"/>
      <c r="AC612" s="23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spans="3:45" s="1" customFormat="1">
      <c r="C613" s="147"/>
      <c r="D613" s="147"/>
      <c r="E613" s="147"/>
      <c r="F613" s="147"/>
      <c r="G613" s="147"/>
      <c r="H613" s="147"/>
      <c r="I613" s="147"/>
      <c r="J613" s="147"/>
      <c r="K613" s="147"/>
      <c r="AB613" s="149"/>
      <c r="AC613" s="23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spans="3:45" s="1" customFormat="1">
      <c r="C614" s="147"/>
      <c r="D614" s="147"/>
      <c r="E614" s="147"/>
      <c r="F614" s="147"/>
      <c r="G614" s="147"/>
      <c r="H614" s="147"/>
      <c r="I614" s="147"/>
      <c r="J614" s="147"/>
      <c r="K614" s="147"/>
      <c r="AB614" s="149"/>
      <c r="AC614" s="23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spans="3:45" s="1" customFormat="1">
      <c r="C615" s="147"/>
      <c r="D615" s="147"/>
      <c r="E615" s="147"/>
      <c r="F615" s="147"/>
      <c r="G615" s="147"/>
      <c r="H615" s="147"/>
      <c r="I615" s="147"/>
      <c r="J615" s="147"/>
      <c r="K615" s="147"/>
      <c r="AB615" s="149"/>
      <c r="AC615" s="23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spans="3:45" s="1" customFormat="1">
      <c r="C616" s="147"/>
      <c r="D616" s="147"/>
      <c r="E616" s="147"/>
      <c r="F616" s="147"/>
      <c r="G616" s="147"/>
      <c r="H616" s="147"/>
      <c r="I616" s="147"/>
      <c r="J616" s="147"/>
      <c r="K616" s="147"/>
      <c r="AB616" s="149"/>
      <c r="AC616" s="23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spans="3:45" s="1" customFormat="1">
      <c r="C617" s="147"/>
      <c r="D617" s="147"/>
      <c r="E617" s="147"/>
      <c r="F617" s="147"/>
      <c r="G617" s="147"/>
      <c r="H617" s="147"/>
      <c r="I617" s="147"/>
      <c r="J617" s="147"/>
      <c r="K617" s="147"/>
      <c r="AB617" s="149"/>
      <c r="AC617" s="23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spans="3:45" s="1" customFormat="1">
      <c r="C618" s="147"/>
      <c r="D618" s="147"/>
      <c r="E618" s="147"/>
      <c r="F618" s="147"/>
      <c r="G618" s="147"/>
      <c r="H618" s="147"/>
      <c r="I618" s="147"/>
      <c r="J618" s="147"/>
      <c r="K618" s="147"/>
      <c r="AB618" s="149"/>
      <c r="AC618" s="23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spans="3:45" s="1" customFormat="1">
      <c r="C619" s="147"/>
      <c r="D619" s="147"/>
      <c r="E619" s="147"/>
      <c r="F619" s="147"/>
      <c r="G619" s="147"/>
      <c r="H619" s="147"/>
      <c r="I619" s="147"/>
      <c r="J619" s="147"/>
      <c r="K619" s="147"/>
      <c r="AB619" s="149"/>
      <c r="AC619" s="23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spans="3:45">
      <c r="AB620" s="150"/>
      <c r="AC620" s="24"/>
    </row>
  </sheetData>
  <mergeCells count="91">
    <mergeCell ref="C19:E19"/>
    <mergeCell ref="F19:H19"/>
    <mergeCell ref="I19:K19"/>
    <mergeCell ref="AB10:AB11"/>
    <mergeCell ref="AC10:AC11"/>
    <mergeCell ref="A382:N382"/>
    <mergeCell ref="C373:E373"/>
    <mergeCell ref="F373:H373"/>
    <mergeCell ref="I373:K373"/>
    <mergeCell ref="A378:N381"/>
    <mergeCell ref="C308:E308"/>
    <mergeCell ref="F308:H308"/>
    <mergeCell ref="I308:K308"/>
    <mergeCell ref="C336:E336"/>
    <mergeCell ref="F336:H336"/>
    <mergeCell ref="I336:K336"/>
    <mergeCell ref="C250:E250"/>
    <mergeCell ref="F250:H250"/>
    <mergeCell ref="I250:K250"/>
    <mergeCell ref="C279:E279"/>
    <mergeCell ref="F279:H279"/>
    <mergeCell ref="I279:K279"/>
    <mergeCell ref="C192:E192"/>
    <mergeCell ref="F192:H192"/>
    <mergeCell ref="I192:K192"/>
    <mergeCell ref="C221:E221"/>
    <mergeCell ref="F221:H221"/>
    <mergeCell ref="I221:K221"/>
    <mergeCell ref="C8:E8"/>
    <mergeCell ref="F8:H8"/>
    <mergeCell ref="I8:K8"/>
    <mergeCell ref="I9:K9"/>
    <mergeCell ref="F9:H9"/>
    <mergeCell ref="C7:E7"/>
    <mergeCell ref="F7:H7"/>
    <mergeCell ref="I7:K7"/>
    <mergeCell ref="C3:E6"/>
    <mergeCell ref="I3:K6"/>
    <mergeCell ref="A1:A6"/>
    <mergeCell ref="B1:B6"/>
    <mergeCell ref="O369:P369"/>
    <mergeCell ref="C1:K2"/>
    <mergeCell ref="C119:E119"/>
    <mergeCell ref="F3:H6"/>
    <mergeCell ref="A367:M372"/>
    <mergeCell ref="N367:N372"/>
    <mergeCell ref="O367:P367"/>
    <mergeCell ref="O368:P368"/>
    <mergeCell ref="O371:P371"/>
    <mergeCell ref="C9:E9"/>
    <mergeCell ref="O372:P372"/>
    <mergeCell ref="O370:P370"/>
    <mergeCell ref="L1:P2"/>
    <mergeCell ref="L3:L6"/>
    <mergeCell ref="I162:K162"/>
    <mergeCell ref="I163:K163"/>
    <mergeCell ref="F163:H163"/>
    <mergeCell ref="F162:H162"/>
    <mergeCell ref="C162:E162"/>
    <mergeCell ref="C163:E163"/>
    <mergeCell ref="C40:E40"/>
    <mergeCell ref="F40:H40"/>
    <mergeCell ref="C160:E160"/>
    <mergeCell ref="F160:H160"/>
    <mergeCell ref="I160:K160"/>
    <mergeCell ref="C66:E66"/>
    <mergeCell ref="F66:H66"/>
    <mergeCell ref="I66:K66"/>
    <mergeCell ref="F119:H119"/>
    <mergeCell ref="I119:K119"/>
    <mergeCell ref="I40:K40"/>
    <mergeCell ref="F139:H139"/>
    <mergeCell ref="C118:E118"/>
    <mergeCell ref="F118:H118"/>
    <mergeCell ref="I118:K118"/>
    <mergeCell ref="C365:E365"/>
    <mergeCell ref="F365:H365"/>
    <mergeCell ref="I365:K365"/>
    <mergeCell ref="AB2:AB7"/>
    <mergeCell ref="AC2:AC7"/>
    <mergeCell ref="C92:E92"/>
    <mergeCell ref="F92:H92"/>
    <mergeCell ref="I92:K92"/>
    <mergeCell ref="Q2:R3"/>
    <mergeCell ref="M3:M6"/>
    <mergeCell ref="O4:P5"/>
    <mergeCell ref="N3:P3"/>
    <mergeCell ref="N4:N6"/>
    <mergeCell ref="S2:U3"/>
    <mergeCell ref="V2:X3"/>
    <mergeCell ref="Y2:AA3"/>
  </mergeCells>
  <phoneticPr fontId="0" type="noConversion"/>
  <pageMargins left="0.39370078740157483" right="0.39370078740157483" top="0.39370078740157483" bottom="0.39370078740157483" header="0" footer="0"/>
  <pageSetup paperSize="9" orientation="landscape" horizontalDpi="300" verticalDpi="300" r:id="rId1"/>
  <headerFooter alignWithMargins="0"/>
  <ignoredErrors>
    <ignoredError sqref="N10 N93" formulaRange="1"/>
    <ignoredError sqref="L66 N66:O66 L92 N193:O193 L336 N336:O337 U119 X119 Z119" formula="1"/>
    <ignoredError sqref="N4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учебного процесса</vt:lpstr>
      <vt:lpstr>СР</vt:lpstr>
      <vt:lpstr>СР!Заголовки_для_печати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2020-02-10T07:38:08Z</cp:lastPrinted>
  <dcterms:created xsi:type="dcterms:W3CDTF">2010-12-02T15:47:34Z</dcterms:created>
  <dcterms:modified xsi:type="dcterms:W3CDTF">2024-09-24T20:20:18Z</dcterms:modified>
</cp:coreProperties>
</file>